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0 season misc analyses\TOC\"/>
    </mc:Choice>
  </mc:AlternateContent>
  <bookViews>
    <workbookView xWindow="0" yWindow="0" windowWidth="17870" windowHeight="17250"/>
  </bookViews>
  <sheets>
    <sheet name="data for export" sheetId="22" r:id="rId1"/>
    <sheet name="notes" sheetId="9" r:id="rId2"/>
    <sheet name="BRN14sep20" sheetId="17" r:id="rId3"/>
    <sheet name="BRN14oct20" sheetId="18" r:id="rId4"/>
    <sheet name="BRN16oct20" sheetId="19" r:id="rId5"/>
    <sheet name="BRN20oct20" sheetId="21" r:id="rId6"/>
    <sheet name="BRN21oct20" sheetId="20" r:id="rId7"/>
    <sheet name="overlayed cal" sheetId="14" r:id="rId8"/>
  </sheets>
  <calcPr calcId="191029"/>
</workbook>
</file>

<file path=xl/calcChain.xml><?xml version="1.0" encoding="utf-8"?>
<calcChain xmlns="http://schemas.openxmlformats.org/spreadsheetml/2006/main">
  <c r="I8" i="21" l="1"/>
  <c r="H8" i="21"/>
  <c r="G8" i="21"/>
  <c r="F8" i="21"/>
  <c r="E8" i="21"/>
  <c r="D8" i="21"/>
  <c r="I7" i="21"/>
  <c r="H7" i="21"/>
  <c r="G7" i="21"/>
  <c r="F7" i="21"/>
  <c r="E7" i="21"/>
  <c r="D7" i="21"/>
  <c r="I6" i="21"/>
  <c r="H6" i="21"/>
  <c r="G6" i="21"/>
  <c r="F6" i="21"/>
  <c r="E6" i="21"/>
  <c r="D6" i="21"/>
  <c r="I5" i="21"/>
  <c r="H5" i="21"/>
  <c r="G5" i="21"/>
  <c r="F5" i="21"/>
  <c r="E5" i="21"/>
  <c r="D5" i="21"/>
  <c r="I4" i="21"/>
  <c r="H4" i="21"/>
  <c r="G4" i="21"/>
  <c r="F4" i="21"/>
  <c r="G11" i="21" s="1"/>
  <c r="E4" i="21"/>
  <c r="D4" i="21"/>
  <c r="I3" i="21"/>
  <c r="G3" i="21"/>
  <c r="E3" i="21"/>
  <c r="I2" i="21"/>
  <c r="I10" i="21" s="1"/>
  <c r="G2" i="21"/>
  <c r="G10" i="21" s="1"/>
  <c r="E2" i="21"/>
  <c r="I8" i="20"/>
  <c r="H8" i="20"/>
  <c r="G8" i="20"/>
  <c r="F8" i="20"/>
  <c r="E8" i="20"/>
  <c r="D8" i="20"/>
  <c r="I7" i="20"/>
  <c r="H7" i="20"/>
  <c r="G7" i="20"/>
  <c r="F7" i="20"/>
  <c r="E7" i="20"/>
  <c r="D7" i="20"/>
  <c r="I6" i="20"/>
  <c r="H6" i="20"/>
  <c r="G6" i="20"/>
  <c r="F6" i="20"/>
  <c r="E6" i="20"/>
  <c r="D6" i="20"/>
  <c r="I5" i="20"/>
  <c r="H5" i="20"/>
  <c r="G5" i="20"/>
  <c r="F5" i="20"/>
  <c r="E5" i="20"/>
  <c r="D5" i="20"/>
  <c r="I4" i="20"/>
  <c r="H4" i="20"/>
  <c r="G4" i="20"/>
  <c r="F4" i="20"/>
  <c r="E4" i="20"/>
  <c r="D4" i="20"/>
  <c r="I3" i="20"/>
  <c r="G3" i="20"/>
  <c r="E3" i="20"/>
  <c r="I2" i="20"/>
  <c r="G2" i="20"/>
  <c r="E2" i="20"/>
  <c r="E10" i="21" l="1"/>
  <c r="I11" i="21"/>
  <c r="E11" i="21"/>
  <c r="G9" i="20"/>
  <c r="G9" i="21"/>
  <c r="I9" i="21"/>
  <c r="E9" i="21"/>
  <c r="AD114" i="21" s="1"/>
  <c r="I10" i="20"/>
  <c r="AG21" i="20" s="1"/>
  <c r="AX21" i="20" s="1"/>
  <c r="I9" i="20"/>
  <c r="G10" i="20"/>
  <c r="E10" i="20"/>
  <c r="E11" i="20"/>
  <c r="G11" i="20"/>
  <c r="E9" i="20"/>
  <c r="I11" i="20"/>
  <c r="I8" i="19"/>
  <c r="H8" i="19"/>
  <c r="G8" i="19"/>
  <c r="F8" i="19"/>
  <c r="E8" i="19"/>
  <c r="D8" i="19"/>
  <c r="I7" i="19"/>
  <c r="H7" i="19"/>
  <c r="G7" i="19"/>
  <c r="F7" i="19"/>
  <c r="E7" i="19"/>
  <c r="D7" i="19"/>
  <c r="I6" i="19"/>
  <c r="H6" i="19"/>
  <c r="G6" i="19"/>
  <c r="F6" i="19"/>
  <c r="E6" i="19"/>
  <c r="D6" i="19"/>
  <c r="I5" i="19"/>
  <c r="H5" i="19"/>
  <c r="G5" i="19"/>
  <c r="F5" i="19"/>
  <c r="E5" i="19"/>
  <c r="D5" i="19"/>
  <c r="I4" i="19"/>
  <c r="H4" i="19"/>
  <c r="G4" i="19"/>
  <c r="F4" i="19"/>
  <c r="E4" i="19"/>
  <c r="D4" i="19"/>
  <c r="I3" i="19"/>
  <c r="G3" i="19"/>
  <c r="E3" i="19"/>
  <c r="I2" i="19"/>
  <c r="G2" i="19"/>
  <c r="E2" i="19"/>
  <c r="AG85" i="20" l="1"/>
  <c r="AG106" i="20"/>
  <c r="AG110" i="20"/>
  <c r="AG66" i="20"/>
  <c r="AG41" i="20"/>
  <c r="AG89" i="20"/>
  <c r="AG123" i="20"/>
  <c r="AG74" i="20"/>
  <c r="AG57" i="20"/>
  <c r="AG124" i="20"/>
  <c r="AG75" i="20"/>
  <c r="AG30" i="20"/>
  <c r="AG125" i="20"/>
  <c r="AG43" i="20"/>
  <c r="AG90" i="20"/>
  <c r="AE20" i="20"/>
  <c r="AN20" i="20" s="1"/>
  <c r="AE115" i="20"/>
  <c r="AE93" i="20"/>
  <c r="AE89" i="20"/>
  <c r="AE23" i="20"/>
  <c r="AN23" i="20" s="1"/>
  <c r="AE58" i="20"/>
  <c r="AE110" i="20"/>
  <c r="AE125" i="20"/>
  <c r="AE91" i="20"/>
  <c r="AF91" i="20" s="1"/>
  <c r="AE41" i="20"/>
  <c r="AE57" i="20"/>
  <c r="AE75" i="20"/>
  <c r="AE90" i="20"/>
  <c r="AE106" i="20"/>
  <c r="AE123" i="20"/>
  <c r="AE52" i="20"/>
  <c r="AE60" i="20"/>
  <c r="AE51" i="20"/>
  <c r="AE118" i="20"/>
  <c r="AE17" i="20"/>
  <c r="AE74" i="20"/>
  <c r="AE87" i="20"/>
  <c r="AE79" i="20"/>
  <c r="AE53" i="20"/>
  <c r="AE83" i="20"/>
  <c r="BD82" i="20" s="1"/>
  <c r="AE48" i="20"/>
  <c r="AE81" i="20"/>
  <c r="AE88" i="20"/>
  <c r="BD88" i="20" s="1"/>
  <c r="AE22" i="20"/>
  <c r="AE124" i="20"/>
  <c r="AE103" i="20"/>
  <c r="AE99" i="20"/>
  <c r="AE25" i="20"/>
  <c r="AN25" i="20" s="1"/>
  <c r="AE66" i="20"/>
  <c r="AE85" i="20"/>
  <c r="AE119" i="20"/>
  <c r="AE43" i="20"/>
  <c r="AE59" i="20"/>
  <c r="AE76" i="20"/>
  <c r="AO75" i="20" s="1"/>
  <c r="AE92" i="20"/>
  <c r="AE108" i="20"/>
  <c r="AF108" i="20" s="1"/>
  <c r="AG13" i="20"/>
  <c r="AE68" i="20"/>
  <c r="AE50" i="20"/>
  <c r="AE19" i="20"/>
  <c r="AE35" i="20"/>
  <c r="AE84" i="20"/>
  <c r="AE18" i="20"/>
  <c r="AE16" i="20"/>
  <c r="AE70" i="20"/>
  <c r="AE101" i="20"/>
  <c r="AE39" i="20"/>
  <c r="AE122" i="20"/>
  <c r="BD122" i="20" s="1"/>
  <c r="AE24" i="20"/>
  <c r="AE112" i="20"/>
  <c r="AE95" i="20"/>
  <c r="AE45" i="20"/>
  <c r="AF45" i="20" s="1"/>
  <c r="AE26" i="20"/>
  <c r="AN26" i="20" s="1"/>
  <c r="AE46" i="20"/>
  <c r="AE121" i="20"/>
  <c r="AE117" i="20"/>
  <c r="AE30" i="20"/>
  <c r="AE105" i="20"/>
  <c r="AE54" i="20"/>
  <c r="AE29" i="20"/>
  <c r="AO29" i="20" s="1"/>
  <c r="AE31" i="20"/>
  <c r="AE47" i="20"/>
  <c r="AE64" i="20"/>
  <c r="AE80" i="20"/>
  <c r="AE96" i="20"/>
  <c r="AE114" i="20"/>
  <c r="AE65" i="20"/>
  <c r="AE14" i="20"/>
  <c r="AF14" i="20" s="1"/>
  <c r="AE44" i="20"/>
  <c r="AE69" i="20"/>
  <c r="AE100" i="20"/>
  <c r="AE77" i="20"/>
  <c r="AE62" i="20"/>
  <c r="AE63" i="20"/>
  <c r="AE72" i="20"/>
  <c r="AE37" i="20"/>
  <c r="AE71" i="20"/>
  <c r="AE86" i="20"/>
  <c r="AE102" i="20"/>
  <c r="AE120" i="20"/>
  <c r="AO119" i="20" s="1"/>
  <c r="AE97" i="20"/>
  <c r="AE21" i="20"/>
  <c r="AE107" i="20"/>
  <c r="AE55" i="20"/>
  <c r="AF55" i="20" s="1"/>
  <c r="AE73" i="20"/>
  <c r="AO72" i="20" s="1"/>
  <c r="AE104" i="20"/>
  <c r="AE36" i="20"/>
  <c r="BD35" i="20" s="1"/>
  <c r="AE109" i="20"/>
  <c r="AE27" i="20"/>
  <c r="AE13" i="20"/>
  <c r="AE15" i="20"/>
  <c r="AE61" i="20"/>
  <c r="AE78" i="20"/>
  <c r="AE94" i="20"/>
  <c r="BD94" i="20" s="1"/>
  <c r="AE111" i="20"/>
  <c r="AE28" i="20"/>
  <c r="AE56" i="20"/>
  <c r="AE42" i="20"/>
  <c r="AE38" i="20"/>
  <c r="AO38" i="20" s="1"/>
  <c r="AE40" i="20"/>
  <c r="AE113" i="20"/>
  <c r="AO112" i="20" s="1"/>
  <c r="AE32" i="20"/>
  <c r="AE34" i="20"/>
  <c r="AE33" i="20"/>
  <c r="AO32" i="20" s="1"/>
  <c r="AE49" i="20"/>
  <c r="AE67" i="20"/>
  <c r="AE82" i="20"/>
  <c r="AE98" i="20"/>
  <c r="AO97" i="20" s="1"/>
  <c r="AE116" i="20"/>
  <c r="AD124" i="21"/>
  <c r="BC124" i="21" s="1"/>
  <c r="AD120" i="21"/>
  <c r="AD115" i="21"/>
  <c r="AD111" i="21"/>
  <c r="AD102" i="21"/>
  <c r="AD97" i="21"/>
  <c r="AD92" i="21"/>
  <c r="AD87" i="21"/>
  <c r="AD77" i="21"/>
  <c r="AD73" i="21"/>
  <c r="AD68" i="21"/>
  <c r="AD65" i="21"/>
  <c r="AD60" i="21"/>
  <c r="AD59" i="21"/>
  <c r="AD56" i="21"/>
  <c r="AD49" i="21"/>
  <c r="AD46" i="21"/>
  <c r="AD39" i="21"/>
  <c r="AD36" i="21"/>
  <c r="AD35" i="21"/>
  <c r="AD32" i="21"/>
  <c r="AD94" i="21"/>
  <c r="AD123" i="21"/>
  <c r="AD119" i="21"/>
  <c r="AD106" i="21"/>
  <c r="AD96" i="21"/>
  <c r="AD91" i="21"/>
  <c r="AD86" i="21"/>
  <c r="AD81" i="21"/>
  <c r="AD76" i="21"/>
  <c r="AD72" i="21"/>
  <c r="AD67" i="21"/>
  <c r="AD118" i="21"/>
  <c r="AD100" i="21"/>
  <c r="AD90" i="21"/>
  <c r="AD85" i="21"/>
  <c r="AD80" i="21"/>
  <c r="AD71" i="21"/>
  <c r="AD64" i="21"/>
  <c r="AD62" i="21"/>
  <c r="AD55" i="21"/>
  <c r="AD52" i="21"/>
  <c r="AD45" i="21"/>
  <c r="AD42" i="21"/>
  <c r="AD41" i="21"/>
  <c r="AD38" i="21"/>
  <c r="AD31" i="21"/>
  <c r="AD29" i="21"/>
  <c r="AD19" i="21"/>
  <c r="AD17" i="21"/>
  <c r="AD15" i="21"/>
  <c r="AD13" i="21"/>
  <c r="AD125" i="21"/>
  <c r="AD122" i="21"/>
  <c r="AD107" i="21"/>
  <c r="AD126" i="21"/>
  <c r="AD112" i="21"/>
  <c r="AD108" i="21"/>
  <c r="AD110" i="21"/>
  <c r="AD93" i="21"/>
  <c r="AD43" i="21"/>
  <c r="AD30" i="21"/>
  <c r="AD22" i="21"/>
  <c r="AI22" i="21" s="1"/>
  <c r="AD70" i="21"/>
  <c r="AD34" i="21"/>
  <c r="AD113" i="21"/>
  <c r="AD89" i="21"/>
  <c r="AD83" i="21"/>
  <c r="AD58" i="21"/>
  <c r="AD25" i="21"/>
  <c r="AI25" i="21" s="1"/>
  <c r="AD14" i="21"/>
  <c r="AD121" i="21"/>
  <c r="AD103" i="21"/>
  <c r="AD116" i="21"/>
  <c r="AD82" i="21"/>
  <c r="AD47" i="21"/>
  <c r="AD84" i="21"/>
  <c r="AD117" i="21"/>
  <c r="AD99" i="21"/>
  <c r="AD95" i="21"/>
  <c r="AD74" i="21"/>
  <c r="AD53" i="21"/>
  <c r="AD40" i="21"/>
  <c r="AD37" i="21"/>
  <c r="AD28" i="21"/>
  <c r="AD20" i="21"/>
  <c r="AI20" i="21" s="1"/>
  <c r="AD98" i="21"/>
  <c r="AD57" i="21"/>
  <c r="AD23" i="21"/>
  <c r="AI23" i="21" s="1"/>
  <c r="AD101" i="21"/>
  <c r="AD88" i="21"/>
  <c r="AD79" i="21"/>
  <c r="AD66" i="21"/>
  <c r="AD50" i="21"/>
  <c r="AD26" i="21"/>
  <c r="AI26" i="21" s="1"/>
  <c r="AD16" i="21"/>
  <c r="AD69" i="21"/>
  <c r="AD18" i="21"/>
  <c r="AD51" i="21"/>
  <c r="AD27" i="21"/>
  <c r="AI27" i="21" s="1"/>
  <c r="AD78" i="21"/>
  <c r="AD54" i="21"/>
  <c r="AD48" i="21"/>
  <c r="AD24" i="21"/>
  <c r="AI24" i="21" s="1"/>
  <c r="AD21" i="21"/>
  <c r="AI21" i="21" s="1"/>
  <c r="AD109" i="21"/>
  <c r="AD75" i="21"/>
  <c r="AD61" i="21"/>
  <c r="AD33" i="21"/>
  <c r="AD105" i="21"/>
  <c r="AD104" i="21"/>
  <c r="AD44" i="21"/>
  <c r="AD63" i="21"/>
  <c r="AG126" i="21"/>
  <c r="BF126" i="21" s="1"/>
  <c r="AG123" i="21"/>
  <c r="AG122" i="21"/>
  <c r="AG120" i="21"/>
  <c r="AG118" i="21"/>
  <c r="AG116" i="21"/>
  <c r="AG114" i="21"/>
  <c r="AG111" i="21"/>
  <c r="AG108" i="21"/>
  <c r="AG106" i="21"/>
  <c r="AG104" i="21"/>
  <c r="AG102" i="21"/>
  <c r="AG100" i="21"/>
  <c r="AG98" i="21"/>
  <c r="AG96" i="21"/>
  <c r="AG94" i="21"/>
  <c r="AG92" i="21"/>
  <c r="AG90" i="21"/>
  <c r="AG88" i="21"/>
  <c r="AG86" i="21"/>
  <c r="AG84" i="21"/>
  <c r="AG82" i="21"/>
  <c r="AG80" i="21"/>
  <c r="AG78" i="21"/>
  <c r="AG76" i="21"/>
  <c r="AG75" i="21"/>
  <c r="AG73" i="21"/>
  <c r="AG71" i="21"/>
  <c r="AG69" i="21"/>
  <c r="AG67" i="21"/>
  <c r="AG64" i="21"/>
  <c r="AG61" i="21"/>
  <c r="AG59" i="21"/>
  <c r="AG57" i="21"/>
  <c r="AG55" i="21"/>
  <c r="AG53" i="21"/>
  <c r="AG51" i="21"/>
  <c r="AG49" i="21"/>
  <c r="AG47" i="21"/>
  <c r="AG45" i="21"/>
  <c r="AG43" i="21"/>
  <c r="AG41" i="21"/>
  <c r="AG39" i="21"/>
  <c r="AG37" i="21"/>
  <c r="AG35" i="21"/>
  <c r="AG33" i="21"/>
  <c r="AG31" i="21"/>
  <c r="AG125" i="21"/>
  <c r="AG107" i="21"/>
  <c r="AG79" i="21"/>
  <c r="AG109" i="21"/>
  <c r="AG99" i="21"/>
  <c r="AG110" i="21"/>
  <c r="AG101" i="21"/>
  <c r="AG58" i="21"/>
  <c r="AG48" i="21"/>
  <c r="AG44" i="21"/>
  <c r="AG34" i="21"/>
  <c r="AG117" i="21"/>
  <c r="AG113" i="21"/>
  <c r="AG105" i="21"/>
  <c r="AG95" i="21"/>
  <c r="AG66" i="21"/>
  <c r="AG93" i="21"/>
  <c r="AG121" i="21"/>
  <c r="AG103" i="21"/>
  <c r="AG70" i="21"/>
  <c r="AG60" i="21"/>
  <c r="AG38" i="21"/>
  <c r="AG23" i="21"/>
  <c r="AX23" i="21" s="1"/>
  <c r="AG17" i="21"/>
  <c r="AG85" i="21"/>
  <c r="AG63" i="21"/>
  <c r="AG27" i="21"/>
  <c r="AX27" i="21" s="1"/>
  <c r="AG124" i="21"/>
  <c r="BF124" i="21" s="1"/>
  <c r="AG65" i="21"/>
  <c r="AG50" i="21"/>
  <c r="AG42" i="21"/>
  <c r="AG26" i="21"/>
  <c r="AX26" i="21" s="1"/>
  <c r="AG16" i="21"/>
  <c r="AG52" i="21"/>
  <c r="AG24" i="21"/>
  <c r="AX24" i="21" s="1"/>
  <c r="AG19" i="21"/>
  <c r="AG112" i="21"/>
  <c r="AG91" i="21"/>
  <c r="AG18" i="21"/>
  <c r="AG115" i="21"/>
  <c r="AG97" i="21"/>
  <c r="AG87" i="21"/>
  <c r="AG54" i="21"/>
  <c r="AG32" i="21"/>
  <c r="AG21" i="21"/>
  <c r="AX21" i="21" s="1"/>
  <c r="AG13" i="21"/>
  <c r="AG36" i="21"/>
  <c r="AG62" i="21"/>
  <c r="AG56" i="21"/>
  <c r="AG29" i="21"/>
  <c r="AG20" i="21"/>
  <c r="AX20" i="21" s="1"/>
  <c r="AG15" i="21"/>
  <c r="AG89" i="21"/>
  <c r="AG14" i="21"/>
  <c r="AG25" i="21"/>
  <c r="AX25" i="21" s="1"/>
  <c r="AG83" i="21"/>
  <c r="AG68" i="21"/>
  <c r="AG28" i="21"/>
  <c r="AG30" i="21"/>
  <c r="AG46" i="21"/>
  <c r="AG40" i="21"/>
  <c r="AG81" i="21"/>
  <c r="AG74" i="21"/>
  <c r="AG22" i="21"/>
  <c r="AX22" i="21" s="1"/>
  <c r="AG72" i="21"/>
  <c r="AG119" i="21"/>
  <c r="AG77" i="21"/>
  <c r="AE126" i="21"/>
  <c r="AE123" i="21"/>
  <c r="AE122" i="21"/>
  <c r="AE120" i="21"/>
  <c r="AE118" i="21"/>
  <c r="AF118" i="21" s="1"/>
  <c r="AE116" i="21"/>
  <c r="AE114" i="21"/>
  <c r="AF114" i="21" s="1"/>
  <c r="AE111" i="21"/>
  <c r="AF111" i="21" s="1"/>
  <c r="AE108" i="21"/>
  <c r="AE106" i="21"/>
  <c r="AE104" i="21"/>
  <c r="AE102" i="21"/>
  <c r="AF102" i="21" s="1"/>
  <c r="AE100" i="21"/>
  <c r="AE98" i="21"/>
  <c r="AE96" i="21"/>
  <c r="AF96" i="21" s="1"/>
  <c r="AE94" i="21"/>
  <c r="AE92" i="21"/>
  <c r="AE90" i="21"/>
  <c r="AE88" i="21"/>
  <c r="AE86" i="21"/>
  <c r="AF86" i="21" s="1"/>
  <c r="AE84" i="21"/>
  <c r="AE82" i="21"/>
  <c r="AE80" i="21"/>
  <c r="AF80" i="21" s="1"/>
  <c r="AE78" i="21"/>
  <c r="AE76" i="21"/>
  <c r="AF76" i="21" s="1"/>
  <c r="AE75" i="21"/>
  <c r="AE73" i="21"/>
  <c r="AE71" i="21"/>
  <c r="AE69" i="21"/>
  <c r="AE67" i="21"/>
  <c r="AE64" i="21"/>
  <c r="AE61" i="21"/>
  <c r="AF61" i="21" s="1"/>
  <c r="AE59" i="21"/>
  <c r="AE57" i="21"/>
  <c r="AE55" i="21"/>
  <c r="AF55" i="21" s="1"/>
  <c r="AE53" i="21"/>
  <c r="AE51" i="21"/>
  <c r="AE49" i="21"/>
  <c r="AE47" i="21"/>
  <c r="AE45" i="21"/>
  <c r="AE43" i="21"/>
  <c r="AF43" i="21" s="1"/>
  <c r="AE41" i="21"/>
  <c r="AE39" i="21"/>
  <c r="AE37" i="21"/>
  <c r="AE35" i="21"/>
  <c r="AE33" i="21"/>
  <c r="AE31" i="21"/>
  <c r="AE119" i="21"/>
  <c r="AE91" i="21"/>
  <c r="AE81" i="21"/>
  <c r="AE72" i="21"/>
  <c r="AE85" i="21"/>
  <c r="AE62" i="21"/>
  <c r="AE52" i="21"/>
  <c r="AE42" i="21"/>
  <c r="AE38" i="21"/>
  <c r="AE29" i="21"/>
  <c r="AE19" i="21"/>
  <c r="AF19" i="21" s="1"/>
  <c r="AE17" i="21"/>
  <c r="AF17" i="21" s="1"/>
  <c r="AE15" i="21"/>
  <c r="AF15" i="21" s="1"/>
  <c r="AE13" i="21"/>
  <c r="AE125" i="21"/>
  <c r="AF125" i="21" s="1"/>
  <c r="AE107" i="21"/>
  <c r="AE79" i="21"/>
  <c r="AE110" i="21"/>
  <c r="AE101" i="21"/>
  <c r="AE115" i="21"/>
  <c r="AE113" i="21"/>
  <c r="AF113" i="21" s="1"/>
  <c r="AE89" i="21"/>
  <c r="AE83" i="21"/>
  <c r="AF83" i="21" s="1"/>
  <c r="AE77" i="21"/>
  <c r="AF77" i="21" s="1"/>
  <c r="AE58" i="21"/>
  <c r="AE25" i="21"/>
  <c r="AE14" i="21"/>
  <c r="AE65" i="21"/>
  <c r="AE34" i="21"/>
  <c r="AE26" i="21"/>
  <c r="AE54" i="21"/>
  <c r="AF54" i="21" s="1"/>
  <c r="AE21" i="21"/>
  <c r="AE117" i="21"/>
  <c r="AF117" i="21" s="1"/>
  <c r="AE99" i="21"/>
  <c r="AE95" i="21"/>
  <c r="AE74" i="21"/>
  <c r="AF74" i="21" s="1"/>
  <c r="AE68" i="21"/>
  <c r="AF68" i="21" s="1"/>
  <c r="AE56" i="21"/>
  <c r="AE40" i="21"/>
  <c r="AE28" i="21"/>
  <c r="AF28" i="21" s="1"/>
  <c r="AE20" i="21"/>
  <c r="AE66" i="21"/>
  <c r="AE105" i="21"/>
  <c r="AF105" i="21" s="1"/>
  <c r="AE109" i="21"/>
  <c r="AE121" i="21"/>
  <c r="AE103" i="21"/>
  <c r="AE70" i="21"/>
  <c r="AE60" i="21"/>
  <c r="AE23" i="21"/>
  <c r="AE124" i="21"/>
  <c r="AE50" i="21"/>
  <c r="AE16" i="21"/>
  <c r="AE32" i="21"/>
  <c r="AE87" i="21"/>
  <c r="AF87" i="21" s="1"/>
  <c r="AE48" i="21"/>
  <c r="AE24" i="21"/>
  <c r="AE36" i="21"/>
  <c r="AE112" i="21"/>
  <c r="AE27" i="21"/>
  <c r="AE93" i="21"/>
  <c r="AF93" i="21" s="1"/>
  <c r="AE44" i="21"/>
  <c r="AE22" i="21"/>
  <c r="AE97" i="21"/>
  <c r="AE18" i="21"/>
  <c r="AE46" i="21"/>
  <c r="AE63" i="21"/>
  <c r="AE30" i="21"/>
  <c r="AF30" i="21" s="1"/>
  <c r="AG101" i="20"/>
  <c r="AG45" i="20"/>
  <c r="AY44" i="20" s="1"/>
  <c r="AG78" i="20"/>
  <c r="AG111" i="20"/>
  <c r="AG48" i="20"/>
  <c r="AG56" i="20"/>
  <c r="AG97" i="20"/>
  <c r="AG18" i="20"/>
  <c r="AG91" i="20"/>
  <c r="AG79" i="20"/>
  <c r="AG31" i="20"/>
  <c r="AG47" i="20"/>
  <c r="BF47" i="20" s="1"/>
  <c r="AG64" i="20"/>
  <c r="AG80" i="20"/>
  <c r="AG96" i="20"/>
  <c r="AG114" i="20"/>
  <c r="AG62" i="20"/>
  <c r="AG121" i="20"/>
  <c r="AG46" i="20"/>
  <c r="AG87" i="20"/>
  <c r="AG26" i="20"/>
  <c r="AX26" i="20" s="1"/>
  <c r="AG16" i="20"/>
  <c r="AG81" i="20"/>
  <c r="AG15" i="20"/>
  <c r="AG92" i="20"/>
  <c r="AG70" i="20"/>
  <c r="AG28" i="20"/>
  <c r="AG119" i="20"/>
  <c r="AG107" i="20"/>
  <c r="BF106" i="20" s="1"/>
  <c r="AG61" i="20"/>
  <c r="AG94" i="20"/>
  <c r="AG52" i="20"/>
  <c r="AG27" i="20"/>
  <c r="AX27" i="20" s="1"/>
  <c r="AG29" i="20"/>
  <c r="BF29" i="20" s="1"/>
  <c r="AG60" i="20"/>
  <c r="AG33" i="20"/>
  <c r="AG49" i="20"/>
  <c r="AG67" i="20"/>
  <c r="AG82" i="20"/>
  <c r="AG98" i="20"/>
  <c r="AG116" i="20"/>
  <c r="AG42" i="20"/>
  <c r="AY41" i="20" s="1"/>
  <c r="AG112" i="20"/>
  <c r="AG36" i="20"/>
  <c r="AG77" i="20"/>
  <c r="AG25" i="20"/>
  <c r="AX25" i="20" s="1"/>
  <c r="AG14" i="20"/>
  <c r="AG72" i="20"/>
  <c r="AG113" i="20"/>
  <c r="AG108" i="20"/>
  <c r="AG117" i="20"/>
  <c r="AY116" i="20" s="1"/>
  <c r="AG58" i="20"/>
  <c r="AG35" i="20"/>
  <c r="AG84" i="20"/>
  <c r="AG38" i="20"/>
  <c r="AG68" i="20"/>
  <c r="AG24" i="20"/>
  <c r="AX24" i="20" s="1"/>
  <c r="AG37" i="20"/>
  <c r="AG71" i="20"/>
  <c r="AG102" i="20"/>
  <c r="AG105" i="20"/>
  <c r="AG109" i="20"/>
  <c r="BF109" i="20" s="1"/>
  <c r="AG93" i="20"/>
  <c r="AG63" i="20"/>
  <c r="AY62" i="20" s="1"/>
  <c r="AG50" i="20"/>
  <c r="AG23" i="20"/>
  <c r="AX23" i="20" s="1"/>
  <c r="AG34" i="20"/>
  <c r="AG59" i="20"/>
  <c r="AG76" i="20"/>
  <c r="AG65" i="20"/>
  <c r="AY65" i="20" s="1"/>
  <c r="AG115" i="20"/>
  <c r="AG20" i="20"/>
  <c r="AX20" i="20" s="1"/>
  <c r="AG32" i="20"/>
  <c r="AG51" i="20"/>
  <c r="BF50" i="20" s="1"/>
  <c r="AG69" i="20"/>
  <c r="AG100" i="20"/>
  <c r="BF100" i="20" s="1"/>
  <c r="AG118" i="20"/>
  <c r="AG103" i="20"/>
  <c r="AG44" i="20"/>
  <c r="AG54" i="20"/>
  <c r="AG53" i="20"/>
  <c r="AG86" i="20"/>
  <c r="AY85" i="20" s="1"/>
  <c r="AG120" i="20"/>
  <c r="AY119" i="20" s="1"/>
  <c r="AG17" i="20"/>
  <c r="AG39" i="20"/>
  <c r="AG55" i="20"/>
  <c r="AG73" i="20"/>
  <c r="BF72" i="20" s="1"/>
  <c r="AG88" i="20"/>
  <c r="AG104" i="20"/>
  <c r="AG122" i="20"/>
  <c r="BF122" i="20" s="1"/>
  <c r="AG95" i="20"/>
  <c r="AG99" i="20"/>
  <c r="AG83" i="20"/>
  <c r="BF82" i="20" s="1"/>
  <c r="AG19" i="20"/>
  <c r="AG40" i="20"/>
  <c r="AG22" i="20"/>
  <c r="AX22" i="20" s="1"/>
  <c r="AO35" i="20"/>
  <c r="AY82" i="20"/>
  <c r="AO62" i="20"/>
  <c r="BD62" i="20"/>
  <c r="AF88" i="20"/>
  <c r="AY109" i="20"/>
  <c r="AD124" i="20"/>
  <c r="AD120" i="20"/>
  <c r="AD115" i="20"/>
  <c r="AD111" i="20"/>
  <c r="AF111" i="20" s="1"/>
  <c r="AD102" i="20"/>
  <c r="AD97" i="20"/>
  <c r="AD92" i="20"/>
  <c r="AF92" i="20" s="1"/>
  <c r="AD87" i="20"/>
  <c r="AD77" i="20"/>
  <c r="AD73" i="20"/>
  <c r="AD68" i="20"/>
  <c r="AF68" i="20" s="1"/>
  <c r="AD64" i="20"/>
  <c r="AD55" i="20"/>
  <c r="AD50" i="20"/>
  <c r="AD45" i="20"/>
  <c r="AD40" i="20"/>
  <c r="AD30" i="20"/>
  <c r="AD28" i="20"/>
  <c r="AD27" i="20"/>
  <c r="AI27" i="20" s="1"/>
  <c r="AD26" i="20"/>
  <c r="AI26" i="20" s="1"/>
  <c r="AD25" i="20"/>
  <c r="AI25" i="20" s="1"/>
  <c r="AD24" i="20"/>
  <c r="AI24" i="20" s="1"/>
  <c r="AD23" i="20"/>
  <c r="AI23" i="20" s="1"/>
  <c r="AD22" i="20"/>
  <c r="AI22" i="20" s="1"/>
  <c r="AD21" i="20"/>
  <c r="AI21" i="20" s="1"/>
  <c r="AD20" i="20"/>
  <c r="AI20" i="20" s="1"/>
  <c r="AD18" i="20"/>
  <c r="AD16" i="20"/>
  <c r="AF16" i="20" s="1"/>
  <c r="AD14" i="20"/>
  <c r="AD76" i="20"/>
  <c r="AD123" i="20"/>
  <c r="AD119" i="20"/>
  <c r="AD114" i="20"/>
  <c r="AD106" i="20"/>
  <c r="AF106" i="20" s="1"/>
  <c r="AD96" i="20"/>
  <c r="AF96" i="20" s="1"/>
  <c r="AD91" i="20"/>
  <c r="AD86" i="20"/>
  <c r="AD81" i="20"/>
  <c r="AF81" i="20" s="1"/>
  <c r="AD72" i="20"/>
  <c r="AD67" i="20"/>
  <c r="AF67" i="20" s="1"/>
  <c r="AD44" i="20"/>
  <c r="AD118" i="20"/>
  <c r="AF118" i="20" s="1"/>
  <c r="AD100" i="20"/>
  <c r="AD90" i="20"/>
  <c r="AF90" i="20" s="1"/>
  <c r="AD85" i="20"/>
  <c r="AF85" i="20" s="1"/>
  <c r="AD80" i="20"/>
  <c r="AD71" i="20"/>
  <c r="AD53" i="20"/>
  <c r="AD43" i="20"/>
  <c r="AD38" i="20"/>
  <c r="AF38" i="20" s="1"/>
  <c r="AD33" i="20"/>
  <c r="AD75" i="20"/>
  <c r="AF75" i="20" s="1"/>
  <c r="AD37" i="20"/>
  <c r="AD125" i="20"/>
  <c r="AD122" i="20"/>
  <c r="AD107" i="20"/>
  <c r="AD94" i="20"/>
  <c r="AD84" i="20"/>
  <c r="AF84" i="20" s="1"/>
  <c r="AD79" i="20"/>
  <c r="AD60" i="20"/>
  <c r="AF60" i="20" s="1"/>
  <c r="AD47" i="20"/>
  <c r="AD32" i="20"/>
  <c r="AF32" i="20" s="1"/>
  <c r="AD116" i="20"/>
  <c r="AD110" i="20"/>
  <c r="AD101" i="20"/>
  <c r="AF101" i="20" s="1"/>
  <c r="AD88" i="20"/>
  <c r="AD78" i="20"/>
  <c r="AD69" i="20"/>
  <c r="AF69" i="20" s="1"/>
  <c r="AD63" i="20"/>
  <c r="AF63" i="20" s="1"/>
  <c r="AD54" i="20"/>
  <c r="AF54" i="20" s="1"/>
  <c r="AD41" i="20"/>
  <c r="AD31" i="20"/>
  <c r="AD29" i="20"/>
  <c r="AD19" i="20"/>
  <c r="AD17" i="20"/>
  <c r="AD15" i="20"/>
  <c r="AF15" i="20" s="1"/>
  <c r="AD13" i="20"/>
  <c r="AF13" i="20" s="1"/>
  <c r="AD103" i="20"/>
  <c r="AD98" i="20"/>
  <c r="AD83" i="20"/>
  <c r="AD65" i="20"/>
  <c r="AD56" i="20"/>
  <c r="AD51" i="20"/>
  <c r="AD113" i="20"/>
  <c r="AD105" i="20"/>
  <c r="AF105" i="20" s="1"/>
  <c r="AD95" i="20"/>
  <c r="AF95" i="20" s="1"/>
  <c r="AD82" i="20"/>
  <c r="AF82" i="20" s="1"/>
  <c r="AD66" i="20"/>
  <c r="AD58" i="20"/>
  <c r="AD48" i="20"/>
  <c r="AD35" i="20"/>
  <c r="AF35" i="20" s="1"/>
  <c r="AD39" i="20"/>
  <c r="AD117" i="20"/>
  <c r="AD109" i="20"/>
  <c r="AD104" i="20"/>
  <c r="AD99" i="20"/>
  <c r="AD89" i="20"/>
  <c r="AF89" i="20" s="1"/>
  <c r="AD70" i="20"/>
  <c r="AD62" i="20"/>
  <c r="AF62" i="20" s="1"/>
  <c r="AD57" i="20"/>
  <c r="AF57" i="20" s="1"/>
  <c r="AD52" i="20"/>
  <c r="AD42" i="20"/>
  <c r="AF42" i="20" s="1"/>
  <c r="AD121" i="20"/>
  <c r="AD112" i="20"/>
  <c r="AF112" i="20" s="1"/>
  <c r="AD108" i="20"/>
  <c r="AD93" i="20"/>
  <c r="AF93" i="20" s="1"/>
  <c r="AD74" i="20"/>
  <c r="AD61" i="20"/>
  <c r="AD46" i="20"/>
  <c r="AF46" i="20" s="1"/>
  <c r="AD36" i="20"/>
  <c r="AD59" i="20"/>
  <c r="AD49" i="20"/>
  <c r="AD34" i="20"/>
  <c r="AF34" i="20" s="1"/>
  <c r="BD91" i="20"/>
  <c r="BD106" i="20"/>
  <c r="AO106" i="20"/>
  <c r="AF123" i="20"/>
  <c r="BF116" i="20"/>
  <c r="BF88" i="20"/>
  <c r="AY88" i="20"/>
  <c r="AN22" i="20"/>
  <c r="BD124" i="20"/>
  <c r="AF124" i="20"/>
  <c r="AF103" i="20"/>
  <c r="AF99" i="20"/>
  <c r="BD85" i="20"/>
  <c r="AF119" i="20"/>
  <c r="AF30" i="20"/>
  <c r="AY47" i="20"/>
  <c r="AO65" i="20"/>
  <c r="AF79" i="20"/>
  <c r="BF38" i="20"/>
  <c r="AF97" i="20"/>
  <c r="AN21" i="20"/>
  <c r="AF21" i="20"/>
  <c r="AS21" i="20" s="1"/>
  <c r="AY75" i="20"/>
  <c r="AX75" i="20"/>
  <c r="BF75" i="20"/>
  <c r="BF124" i="20"/>
  <c r="AN24" i="20"/>
  <c r="BD112" i="20"/>
  <c r="AN27" i="20"/>
  <c r="AF114" i="20"/>
  <c r="BF65" i="20"/>
  <c r="AY91" i="20"/>
  <c r="BF91" i="20"/>
  <c r="AF28" i="20"/>
  <c r="AF56" i="20"/>
  <c r="AF33" i="20"/>
  <c r="BF62" i="20"/>
  <c r="BA62" i="20"/>
  <c r="AF18" i="20"/>
  <c r="G9" i="19"/>
  <c r="E9" i="19"/>
  <c r="G11" i="19"/>
  <c r="G10" i="19"/>
  <c r="E11" i="19"/>
  <c r="E10" i="19"/>
  <c r="AD46" i="19" s="1"/>
  <c r="I11" i="19"/>
  <c r="I9" i="19"/>
  <c r="I10" i="19"/>
  <c r="BD32" i="20" l="1"/>
  <c r="BD119" i="20"/>
  <c r="AO91" i="20"/>
  <c r="AF74" i="20"/>
  <c r="BA109" i="20"/>
  <c r="AY103" i="20"/>
  <c r="AF115" i="21"/>
  <c r="AO82" i="20"/>
  <c r="BF41" i="20"/>
  <c r="AF109" i="20"/>
  <c r="AF120" i="20"/>
  <c r="BD29" i="20"/>
  <c r="AF37" i="20"/>
  <c r="AF43" i="20"/>
  <c r="AF77" i="20"/>
  <c r="AN122" i="20"/>
  <c r="AQ62" i="20"/>
  <c r="AY69" i="20"/>
  <c r="AZ112" i="20"/>
  <c r="AF89" i="21"/>
  <c r="BD116" i="20"/>
  <c r="AF78" i="20"/>
  <c r="AF71" i="20"/>
  <c r="BD44" i="20"/>
  <c r="AF66" i="20"/>
  <c r="AO47" i="20"/>
  <c r="BD41" i="20"/>
  <c r="AY56" i="20"/>
  <c r="AF61" i="20"/>
  <c r="BF112" i="20"/>
  <c r="AY29" i="20"/>
  <c r="AF51" i="20"/>
  <c r="AF115" i="20"/>
  <c r="AY100" i="20"/>
  <c r="BF53" i="20"/>
  <c r="AY32" i="20"/>
  <c r="BD65" i="20"/>
  <c r="AO53" i="20"/>
  <c r="AF125" i="20"/>
  <c r="AF70" i="20"/>
  <c r="AT69" i="20" s="1"/>
  <c r="AY72" i="20"/>
  <c r="AO103" i="20"/>
  <c r="AO79" i="20"/>
  <c r="AQ109" i="20"/>
  <c r="AY112" i="20"/>
  <c r="AF44" i="20"/>
  <c r="AX122" i="20"/>
  <c r="AO44" i="20"/>
  <c r="BD97" i="20"/>
  <c r="BD47" i="20"/>
  <c r="AF25" i="20"/>
  <c r="AS25" i="20" s="1"/>
  <c r="AY122" i="20"/>
  <c r="AF29" i="20"/>
  <c r="BD72" i="20"/>
  <c r="BF44" i="20"/>
  <c r="AY38" i="20"/>
  <c r="AY97" i="20"/>
  <c r="AF49" i="20"/>
  <c r="AO56" i="20"/>
  <c r="BD59" i="20"/>
  <c r="AF87" i="20"/>
  <c r="AF58" i="20"/>
  <c r="AP65" i="20"/>
  <c r="AO41" i="20"/>
  <c r="AF83" i="20"/>
  <c r="AF31" i="20"/>
  <c r="AF40" i="20"/>
  <c r="AY79" i="20"/>
  <c r="AF80" i="20"/>
  <c r="AF117" i="20"/>
  <c r="AF48" i="20"/>
  <c r="BF56" i="20"/>
  <c r="AF41" i="20"/>
  <c r="BF35" i="20"/>
  <c r="AF102" i="20"/>
  <c r="AF100" i="20"/>
  <c r="AT100" i="20" s="1"/>
  <c r="BD38" i="20"/>
  <c r="AO50" i="20"/>
  <c r="AF17" i="20"/>
  <c r="AN75" i="20"/>
  <c r="AF113" i="20"/>
  <c r="AT112" i="20" s="1"/>
  <c r="AV109" i="20"/>
  <c r="AY59" i="20"/>
  <c r="BD69" i="20"/>
  <c r="AF47" i="20"/>
  <c r="AO85" i="20"/>
  <c r="AF16" i="21"/>
  <c r="AF104" i="21"/>
  <c r="AF95" i="21"/>
  <c r="AF14" i="21"/>
  <c r="AF99" i="21"/>
  <c r="AF107" i="21"/>
  <c r="AF31" i="21"/>
  <c r="AF64" i="21"/>
  <c r="AF49" i="21"/>
  <c r="AF67" i="21"/>
  <c r="AF57" i="21"/>
  <c r="AF90" i="21"/>
  <c r="AF60" i="21"/>
  <c r="AF92" i="21"/>
  <c r="AF108" i="21"/>
  <c r="AF48" i="21"/>
  <c r="AF70" i="21"/>
  <c r="AF42" i="21"/>
  <c r="AF45" i="21"/>
  <c r="AF52" i="21"/>
  <c r="AF121" i="21"/>
  <c r="AF34" i="21"/>
  <c r="AF13" i="21"/>
  <c r="AF98" i="21"/>
  <c r="BF94" i="20"/>
  <c r="AF122" i="20"/>
  <c r="BE122" i="20" s="1"/>
  <c r="AZ65" i="20"/>
  <c r="AP112" i="20"/>
  <c r="BD103" i="20"/>
  <c r="AO100" i="20"/>
  <c r="AF86" i="20"/>
  <c r="BE85" i="20" s="1"/>
  <c r="AO88" i="20"/>
  <c r="AO94" i="20"/>
  <c r="AF24" i="20"/>
  <c r="AS24" i="20" s="1"/>
  <c r="AF76" i="20"/>
  <c r="BE75" i="20" s="1"/>
  <c r="BD100" i="20"/>
  <c r="AF19" i="20"/>
  <c r="AY50" i="20"/>
  <c r="BF59" i="20"/>
  <c r="AO59" i="20"/>
  <c r="AF59" i="20"/>
  <c r="BD79" i="20"/>
  <c r="BD56" i="20"/>
  <c r="BD75" i="20"/>
  <c r="AY53" i="20"/>
  <c r="AF104" i="20"/>
  <c r="AT103" i="20" s="1"/>
  <c r="AF64" i="20"/>
  <c r="BD53" i="20"/>
  <c r="AF98" i="20"/>
  <c r="AF94" i="20"/>
  <c r="BE94" i="20" s="1"/>
  <c r="AO116" i="20"/>
  <c r="AY94" i="20"/>
  <c r="AY106" i="20"/>
  <c r="AF22" i="20"/>
  <c r="AS22" i="20" s="1"/>
  <c r="AF53" i="20"/>
  <c r="BE53" i="20" s="1"/>
  <c r="BD50" i="20"/>
  <c r="AF110" i="20"/>
  <c r="AF52" i="20"/>
  <c r="AF107" i="20"/>
  <c r="BE106" i="20" s="1"/>
  <c r="AF73" i="20"/>
  <c r="AO122" i="20"/>
  <c r="AO69" i="20"/>
  <c r="BD109" i="20"/>
  <c r="AF121" i="20"/>
  <c r="AO109" i="20"/>
  <c r="AF50" i="20"/>
  <c r="BE50" i="20" s="1"/>
  <c r="AF36" i="20"/>
  <c r="BE35" i="20" s="1"/>
  <c r="BF79" i="20"/>
  <c r="AF65" i="20"/>
  <c r="AU65" i="20" s="1"/>
  <c r="AF39" i="20"/>
  <c r="AT38" i="20" s="1"/>
  <c r="BF32" i="20"/>
  <c r="AO44" i="21"/>
  <c r="AF44" i="21"/>
  <c r="BD44" i="21"/>
  <c r="AO56" i="21"/>
  <c r="BD56" i="21"/>
  <c r="AF56" i="21"/>
  <c r="BF47" i="21"/>
  <c r="AY47" i="21"/>
  <c r="AN27" i="21"/>
  <c r="AF27" i="21"/>
  <c r="AS27" i="21" s="1"/>
  <c r="BD35" i="21"/>
  <c r="AO35" i="21"/>
  <c r="AF35" i="21"/>
  <c r="AF84" i="21"/>
  <c r="AF100" i="21"/>
  <c r="BD100" i="21"/>
  <c r="AO100" i="21"/>
  <c r="BF65" i="21"/>
  <c r="AY65" i="21"/>
  <c r="AZ65" i="21"/>
  <c r="BF35" i="21"/>
  <c r="AY35" i="21"/>
  <c r="BC69" i="21"/>
  <c r="AJ69" i="21"/>
  <c r="BC85" i="21"/>
  <c r="AJ85" i="21"/>
  <c r="AF63" i="21"/>
  <c r="AP112" i="21"/>
  <c r="AO112" i="21"/>
  <c r="BD112" i="21"/>
  <c r="AF112" i="21"/>
  <c r="AO50" i="21"/>
  <c r="BD50" i="21"/>
  <c r="AF50" i="21"/>
  <c r="AF101" i="21"/>
  <c r="AO72" i="21"/>
  <c r="BD72" i="21"/>
  <c r="AF72" i="21"/>
  <c r="AF37" i="21"/>
  <c r="BD53" i="21"/>
  <c r="AF53" i="21"/>
  <c r="AO53" i="21"/>
  <c r="AF71" i="21"/>
  <c r="AF120" i="21"/>
  <c r="AY119" i="21"/>
  <c r="BF119" i="21"/>
  <c r="BF29" i="21"/>
  <c r="AY29" i="21"/>
  <c r="BF53" i="21"/>
  <c r="AY53" i="21"/>
  <c r="AJ44" i="21"/>
  <c r="BC44" i="21"/>
  <c r="AJ94" i="21"/>
  <c r="BC94" i="21"/>
  <c r="BC59" i="21"/>
  <c r="AJ59" i="21"/>
  <c r="BC97" i="21"/>
  <c r="AJ97" i="21"/>
  <c r="AP65" i="21"/>
  <c r="BD65" i="21"/>
  <c r="AF65" i="21"/>
  <c r="AO65" i="21"/>
  <c r="AF51" i="21"/>
  <c r="AF46" i="21"/>
  <c r="AF36" i="21"/>
  <c r="BD124" i="21"/>
  <c r="AF124" i="21"/>
  <c r="BE124" i="21" s="1"/>
  <c r="AF66" i="21"/>
  <c r="AN25" i="21"/>
  <c r="AF25" i="21"/>
  <c r="AS25" i="21" s="1"/>
  <c r="AF110" i="21"/>
  <c r="AF81" i="21"/>
  <c r="AF39" i="21"/>
  <c r="AF73" i="21"/>
  <c r="AF88" i="21"/>
  <c r="BD88" i="21"/>
  <c r="AO88" i="21"/>
  <c r="AF122" i="21"/>
  <c r="AN122" i="21"/>
  <c r="AO122" i="21"/>
  <c r="BD122" i="21"/>
  <c r="AY72" i="21"/>
  <c r="BF72" i="21"/>
  <c r="AY56" i="21"/>
  <c r="BF56" i="21"/>
  <c r="AY103" i="21"/>
  <c r="BF103" i="21"/>
  <c r="BF109" i="21"/>
  <c r="AY109" i="21"/>
  <c r="BA109" i="21"/>
  <c r="BF88" i="21"/>
  <c r="AY88" i="21"/>
  <c r="AY122" i="21"/>
  <c r="AX122" i="21"/>
  <c r="BF122" i="21"/>
  <c r="AK112" i="21"/>
  <c r="AJ112" i="21"/>
  <c r="BC112" i="21"/>
  <c r="AJ100" i="21"/>
  <c r="BC100" i="21"/>
  <c r="BC91" i="21"/>
  <c r="AJ91" i="21"/>
  <c r="BC32" i="21"/>
  <c r="AJ32" i="21"/>
  <c r="AO97" i="21"/>
  <c r="BD97" i="21"/>
  <c r="AF97" i="21"/>
  <c r="BD47" i="21"/>
  <c r="AO47" i="21"/>
  <c r="AF47" i="21"/>
  <c r="AQ109" i="21"/>
  <c r="AO109" i="21"/>
  <c r="BD109" i="21"/>
  <c r="AF109" i="21"/>
  <c r="AO85" i="21"/>
  <c r="AF85" i="21"/>
  <c r="BD85" i="21"/>
  <c r="AF69" i="21"/>
  <c r="BD69" i="21"/>
  <c r="AO69" i="21"/>
  <c r="BF69" i="21"/>
  <c r="AY69" i="21"/>
  <c r="BF100" i="21"/>
  <c r="AY100" i="21"/>
  <c r="BC103" i="21"/>
  <c r="AJ103" i="21"/>
  <c r="BC56" i="21"/>
  <c r="AJ56" i="21"/>
  <c r="AF18" i="21"/>
  <c r="AN23" i="21"/>
  <c r="AF23" i="21"/>
  <c r="AS23" i="21" s="1"/>
  <c r="AN20" i="21"/>
  <c r="AF20" i="21"/>
  <c r="AS20" i="21" s="1"/>
  <c r="AF58" i="21"/>
  <c r="AF29" i="21"/>
  <c r="BD29" i="21"/>
  <c r="AO29" i="21"/>
  <c r="AO91" i="21"/>
  <c r="BD91" i="21"/>
  <c r="AF91" i="21"/>
  <c r="BD41" i="21"/>
  <c r="AF41" i="21"/>
  <c r="AO41" i="21"/>
  <c r="AF75" i="21"/>
  <c r="AN75" i="21"/>
  <c r="BD75" i="21"/>
  <c r="AO75" i="21"/>
  <c r="AF106" i="21"/>
  <c r="BD106" i="21"/>
  <c r="AO106" i="21"/>
  <c r="AF123" i="21"/>
  <c r="BF62" i="21"/>
  <c r="BA62" i="21"/>
  <c r="AY62" i="21"/>
  <c r="AY97" i="21"/>
  <c r="BF97" i="21"/>
  <c r="AY44" i="21"/>
  <c r="BF44" i="21"/>
  <c r="AY79" i="21"/>
  <c r="BF79" i="21"/>
  <c r="BF41" i="21"/>
  <c r="AY41" i="21"/>
  <c r="AY75" i="21"/>
  <c r="AX75" i="21"/>
  <c r="BF75" i="21"/>
  <c r="BF106" i="21"/>
  <c r="AY106" i="21"/>
  <c r="BC50" i="21"/>
  <c r="AJ50" i="21"/>
  <c r="BC126" i="21"/>
  <c r="BC35" i="21"/>
  <c r="AJ35" i="21"/>
  <c r="AK65" i="21"/>
  <c r="AJ65" i="21"/>
  <c r="BC65" i="21"/>
  <c r="AN24" i="21"/>
  <c r="AF24" i="21"/>
  <c r="AS24" i="21" s="1"/>
  <c r="AN21" i="21"/>
  <c r="AF21" i="21"/>
  <c r="AS21" i="21" s="1"/>
  <c r="AO79" i="21"/>
  <c r="AF79" i="21"/>
  <c r="BD79" i="21"/>
  <c r="AO119" i="21"/>
  <c r="BD119" i="21"/>
  <c r="AF119" i="21"/>
  <c r="AY85" i="21"/>
  <c r="BF85" i="21"/>
  <c r="BF59" i="21"/>
  <c r="AY59" i="21"/>
  <c r="BC29" i="21"/>
  <c r="AJ29" i="21"/>
  <c r="AL62" i="21"/>
  <c r="BC62" i="21"/>
  <c r="AJ62" i="21"/>
  <c r="AJ106" i="21"/>
  <c r="BC106" i="21"/>
  <c r="AO38" i="21"/>
  <c r="AF38" i="21"/>
  <c r="BD38" i="21"/>
  <c r="BD59" i="21"/>
  <c r="AF59" i="21"/>
  <c r="AO59" i="21"/>
  <c r="AF126" i="21"/>
  <c r="BE126" i="21" s="1"/>
  <c r="BD126" i="21"/>
  <c r="AN22" i="21"/>
  <c r="AF22" i="21"/>
  <c r="AS22" i="21" s="1"/>
  <c r="AF40" i="21"/>
  <c r="AF78" i="21"/>
  <c r="AF94" i="21"/>
  <c r="BD94" i="21"/>
  <c r="AO94" i="21"/>
  <c r="BF94" i="21"/>
  <c r="AY94" i="21"/>
  <c r="BC79" i="21"/>
  <c r="AJ79" i="21"/>
  <c r="AJ47" i="21"/>
  <c r="BC47" i="21"/>
  <c r="AN26" i="21"/>
  <c r="AF26" i="21"/>
  <c r="AS26" i="21" s="1"/>
  <c r="AY91" i="21"/>
  <c r="BF91" i="21"/>
  <c r="AJ75" i="21"/>
  <c r="AI75" i="21"/>
  <c r="BC75" i="21"/>
  <c r="AJ88" i="21"/>
  <c r="BC88" i="21"/>
  <c r="BC82" i="21"/>
  <c r="AJ82" i="21"/>
  <c r="AJ122" i="21"/>
  <c r="AI122" i="21"/>
  <c r="BC122" i="21"/>
  <c r="BC38" i="21"/>
  <c r="AJ38" i="21"/>
  <c r="BC72" i="21"/>
  <c r="AJ72" i="21"/>
  <c r="AJ119" i="21"/>
  <c r="BC119" i="21"/>
  <c r="AO103" i="21"/>
  <c r="BD103" i="21"/>
  <c r="AF103" i="21"/>
  <c r="AO32" i="21"/>
  <c r="BD32" i="21"/>
  <c r="AF32" i="21"/>
  <c r="AQ62" i="21"/>
  <c r="BD62" i="21"/>
  <c r="AF62" i="21"/>
  <c r="AO62" i="21"/>
  <c r="AF33" i="21"/>
  <c r="AF82" i="21"/>
  <c r="BD82" i="21"/>
  <c r="AO82" i="21"/>
  <c r="AF116" i="21"/>
  <c r="BD116" i="21"/>
  <c r="AO116" i="21"/>
  <c r="AY32" i="21"/>
  <c r="BF32" i="21"/>
  <c r="BF112" i="21"/>
  <c r="AY112" i="21"/>
  <c r="AZ112" i="21"/>
  <c r="AY50" i="21"/>
  <c r="BF50" i="21"/>
  <c r="AY38" i="21"/>
  <c r="BF38" i="21"/>
  <c r="BF82" i="21"/>
  <c r="AY82" i="21"/>
  <c r="BF116" i="21"/>
  <c r="AY116" i="21"/>
  <c r="AL109" i="21"/>
  <c r="AJ109" i="21"/>
  <c r="BC109" i="21"/>
  <c r="BC53" i="21"/>
  <c r="AJ53" i="21"/>
  <c r="AJ116" i="21"/>
  <c r="BC116" i="21"/>
  <c r="AJ41" i="21"/>
  <c r="BC41" i="21"/>
  <c r="BF69" i="20"/>
  <c r="AY35" i="20"/>
  <c r="BF97" i="20"/>
  <c r="AF27" i="20"/>
  <c r="AS27" i="20" s="1"/>
  <c r="BF103" i="20"/>
  <c r="BF85" i="20"/>
  <c r="AF26" i="20"/>
  <c r="AS26" i="20" s="1"/>
  <c r="BF119" i="20"/>
  <c r="BE69" i="20"/>
  <c r="AT75" i="20"/>
  <c r="BE59" i="20"/>
  <c r="AT59" i="20"/>
  <c r="BE82" i="20"/>
  <c r="AT82" i="20"/>
  <c r="BE109" i="20"/>
  <c r="AT109" i="20"/>
  <c r="BC103" i="20"/>
  <c r="AJ103" i="20"/>
  <c r="AJ116" i="20"/>
  <c r="BC116" i="20"/>
  <c r="BC53" i="20"/>
  <c r="AJ53" i="20"/>
  <c r="BC44" i="20"/>
  <c r="AJ44" i="20"/>
  <c r="AF116" i="20"/>
  <c r="BE112" i="20"/>
  <c r="AU112" i="20"/>
  <c r="BE124" i="20"/>
  <c r="AJ122" i="20"/>
  <c r="AI122" i="20"/>
  <c r="BC122" i="20"/>
  <c r="BC119" i="20"/>
  <c r="AJ119" i="20"/>
  <c r="BC124" i="20"/>
  <c r="AT79" i="20"/>
  <c r="BE79" i="20"/>
  <c r="BE47" i="20"/>
  <c r="AT47" i="20"/>
  <c r="AJ41" i="20"/>
  <c r="BC41" i="20"/>
  <c r="AF20" i="20"/>
  <c r="AS20" i="20" s="1"/>
  <c r="AL62" i="20"/>
  <c r="AJ62" i="20"/>
  <c r="BC62" i="20"/>
  <c r="BC35" i="20"/>
  <c r="AJ35" i="20"/>
  <c r="BC32" i="20"/>
  <c r="AJ32" i="20"/>
  <c r="BC72" i="20"/>
  <c r="AJ72" i="20"/>
  <c r="BE88" i="20"/>
  <c r="AT88" i="20"/>
  <c r="AF72" i="20"/>
  <c r="AJ69" i="20"/>
  <c r="BC69" i="20"/>
  <c r="AJ47" i="20"/>
  <c r="BC47" i="20"/>
  <c r="BC85" i="20"/>
  <c r="AJ85" i="20"/>
  <c r="AT35" i="20"/>
  <c r="AT119" i="20"/>
  <c r="BE119" i="20"/>
  <c r="AT44" i="20"/>
  <c r="BE44" i="20"/>
  <c r="AT32" i="20"/>
  <c r="BE32" i="20"/>
  <c r="AT56" i="20"/>
  <c r="BE56" i="20"/>
  <c r="BE29" i="20"/>
  <c r="AT29" i="20"/>
  <c r="AT94" i="20"/>
  <c r="BC56" i="20"/>
  <c r="AJ56" i="20"/>
  <c r="AJ75" i="20"/>
  <c r="AI75" i="20"/>
  <c r="BC75" i="20"/>
  <c r="BC50" i="20"/>
  <c r="AJ50" i="20"/>
  <c r="BC97" i="20"/>
  <c r="AJ97" i="20"/>
  <c r="AF23" i="20"/>
  <c r="AS23" i="20" s="1"/>
  <c r="AK112" i="20"/>
  <c r="AJ112" i="20"/>
  <c r="BC112" i="20"/>
  <c r="AK65" i="20"/>
  <c r="AJ65" i="20"/>
  <c r="BC65" i="20"/>
  <c r="AJ88" i="20"/>
  <c r="BC88" i="20"/>
  <c r="AJ79" i="20"/>
  <c r="BC79" i="20"/>
  <c r="AJ100" i="20"/>
  <c r="BC100" i="20"/>
  <c r="BC91" i="20"/>
  <c r="AJ91" i="20"/>
  <c r="AT97" i="20"/>
  <c r="BE97" i="20"/>
  <c r="AT50" i="20"/>
  <c r="BE41" i="20"/>
  <c r="AT41" i="20"/>
  <c r="AJ59" i="20"/>
  <c r="BC59" i="20"/>
  <c r="BC82" i="20"/>
  <c r="AJ82" i="20"/>
  <c r="AJ29" i="20"/>
  <c r="BC29" i="20"/>
  <c r="BC38" i="20"/>
  <c r="AJ38" i="20"/>
  <c r="AT122" i="20"/>
  <c r="AS122" i="20"/>
  <c r="BE62" i="20"/>
  <c r="AV62" i="20"/>
  <c r="AT62" i="20"/>
  <c r="AT85" i="20"/>
  <c r="AT91" i="20"/>
  <c r="BE91" i="20"/>
  <c r="AL109" i="20"/>
  <c r="AJ109" i="20"/>
  <c r="BC109" i="20"/>
  <c r="AJ94" i="20"/>
  <c r="BC94" i="20"/>
  <c r="AJ106" i="20"/>
  <c r="BC106" i="20"/>
  <c r="AD128" i="19"/>
  <c r="AD129" i="19"/>
  <c r="AD131" i="19"/>
  <c r="AD132" i="19"/>
  <c r="AD130" i="19"/>
  <c r="AG132" i="19"/>
  <c r="AG130" i="19"/>
  <c r="AG131" i="19"/>
  <c r="AG128" i="19"/>
  <c r="AG129" i="19"/>
  <c r="AE68" i="19"/>
  <c r="AE129" i="19"/>
  <c r="AE130" i="19"/>
  <c r="AF130" i="19" s="1"/>
  <c r="AE132" i="19"/>
  <c r="AE128" i="19"/>
  <c r="AF128" i="19" s="1"/>
  <c r="AE131" i="19"/>
  <c r="AE113" i="19"/>
  <c r="AE45" i="19"/>
  <c r="AE123" i="19"/>
  <c r="AF123" i="19" s="1"/>
  <c r="AE85" i="19"/>
  <c r="AE55" i="19"/>
  <c r="AE126" i="19"/>
  <c r="AE87" i="19"/>
  <c r="AE102" i="19"/>
  <c r="AE94" i="19"/>
  <c r="AE70" i="19"/>
  <c r="AE21" i="19"/>
  <c r="AN21" i="19" s="1"/>
  <c r="AE101" i="19"/>
  <c r="AE37" i="19"/>
  <c r="AE22" i="19"/>
  <c r="AN22" i="19" s="1"/>
  <c r="AE40" i="19"/>
  <c r="AF40" i="19" s="1"/>
  <c r="AE103" i="19"/>
  <c r="AE61" i="19"/>
  <c r="AE54" i="19"/>
  <c r="AE71" i="19"/>
  <c r="AE29" i="19"/>
  <c r="AE56" i="19"/>
  <c r="AE117" i="19"/>
  <c r="AE19" i="19"/>
  <c r="AE38" i="19"/>
  <c r="AE69" i="19"/>
  <c r="AO69" i="19" s="1"/>
  <c r="AE115" i="19"/>
  <c r="AE100" i="19"/>
  <c r="AO100" i="19" s="1"/>
  <c r="AE86" i="19"/>
  <c r="AD87" i="19"/>
  <c r="AD43" i="19"/>
  <c r="AD111" i="19"/>
  <c r="AD61" i="19"/>
  <c r="AD119" i="19"/>
  <c r="AD96" i="19"/>
  <c r="AD30" i="19"/>
  <c r="AD48" i="19"/>
  <c r="AD116" i="19"/>
  <c r="AD60" i="19"/>
  <c r="AD121" i="19"/>
  <c r="AE47" i="19"/>
  <c r="AE73" i="19"/>
  <c r="AE104" i="19"/>
  <c r="AE39" i="19"/>
  <c r="AE23" i="19"/>
  <c r="AE57" i="19"/>
  <c r="AO56" i="19" s="1"/>
  <c r="AE96" i="19"/>
  <c r="AE35" i="19"/>
  <c r="AE42" i="19"/>
  <c r="AE58" i="19"/>
  <c r="AE72" i="19"/>
  <c r="AE89" i="19"/>
  <c r="AE105" i="19"/>
  <c r="AE119" i="19"/>
  <c r="AD19" i="19"/>
  <c r="AD99" i="19"/>
  <c r="AD53" i="19"/>
  <c r="AD88" i="19"/>
  <c r="AD118" i="19"/>
  <c r="AD109" i="19"/>
  <c r="AD14" i="19"/>
  <c r="AD25" i="19"/>
  <c r="AI25" i="19" s="1"/>
  <c r="AD66" i="19"/>
  <c r="AD95" i="19"/>
  <c r="AD125" i="19"/>
  <c r="AD75" i="19"/>
  <c r="AD106" i="19"/>
  <c r="AD40" i="19"/>
  <c r="AE41" i="19"/>
  <c r="AE78" i="19"/>
  <c r="AE111" i="19"/>
  <c r="AE49" i="19"/>
  <c r="AE24" i="19"/>
  <c r="AE67" i="19"/>
  <c r="AE98" i="19"/>
  <c r="AE28" i="19"/>
  <c r="AE44" i="19"/>
  <c r="AE60" i="19"/>
  <c r="AE74" i="19"/>
  <c r="AE91" i="19"/>
  <c r="AE107" i="19"/>
  <c r="AE121" i="19"/>
  <c r="AD42" i="19"/>
  <c r="AD101" i="19"/>
  <c r="AD58" i="19"/>
  <c r="AD90" i="19"/>
  <c r="AD120" i="19"/>
  <c r="AD117" i="19"/>
  <c r="AD16" i="19"/>
  <c r="AD26" i="19"/>
  <c r="AI26" i="19" s="1"/>
  <c r="AD72" i="19"/>
  <c r="AD103" i="19"/>
  <c r="AD32" i="19"/>
  <c r="AD76" i="19"/>
  <c r="AD108" i="19"/>
  <c r="AD50" i="19"/>
  <c r="AD15" i="19"/>
  <c r="AD78" i="19"/>
  <c r="AD85" i="19"/>
  <c r="AD23" i="19"/>
  <c r="AI23" i="19" s="1"/>
  <c r="AD91" i="19"/>
  <c r="AD57" i="19"/>
  <c r="AD56" i="19"/>
  <c r="AF56" i="19" s="1"/>
  <c r="BD103" i="19"/>
  <c r="AD89" i="19"/>
  <c r="AD80" i="19"/>
  <c r="AD97" i="19"/>
  <c r="AD24" i="19"/>
  <c r="AI24" i="19" s="1"/>
  <c r="AD65" i="19"/>
  <c r="AD67" i="19"/>
  <c r="AD98" i="19"/>
  <c r="AD35" i="19"/>
  <c r="AD127" i="19"/>
  <c r="AE31" i="19"/>
  <c r="AE33" i="19"/>
  <c r="AE80" i="19"/>
  <c r="AF80" i="19" s="1"/>
  <c r="AE116" i="19"/>
  <c r="AE14" i="19"/>
  <c r="AE25" i="19"/>
  <c r="AE75" i="19"/>
  <c r="AE106" i="19"/>
  <c r="AE30" i="19"/>
  <c r="AE46" i="19"/>
  <c r="AF46" i="19" s="1"/>
  <c r="AE62" i="19"/>
  <c r="AE77" i="19"/>
  <c r="AE93" i="19"/>
  <c r="AE109" i="19"/>
  <c r="AE124" i="19"/>
  <c r="AD47" i="19"/>
  <c r="AD110" i="19"/>
  <c r="AD64" i="19"/>
  <c r="AD92" i="19"/>
  <c r="AD37" i="19"/>
  <c r="AF37" i="19" s="1"/>
  <c r="AD39" i="19"/>
  <c r="AD18" i="19"/>
  <c r="AD27" i="19"/>
  <c r="AI27" i="19" s="1"/>
  <c r="AD74" i="19"/>
  <c r="AD105" i="19"/>
  <c r="AD45" i="19"/>
  <c r="AF45" i="19" s="1"/>
  <c r="AD82" i="19"/>
  <c r="AD114" i="19"/>
  <c r="AD31" i="19"/>
  <c r="AE13" i="19"/>
  <c r="AE43" i="19"/>
  <c r="AE88" i="19"/>
  <c r="AE118" i="19"/>
  <c r="AE16" i="19"/>
  <c r="AF16" i="19" s="1"/>
  <c r="AE26" i="19"/>
  <c r="AE76" i="19"/>
  <c r="AE108" i="19"/>
  <c r="AE32" i="19"/>
  <c r="AE48" i="19"/>
  <c r="AE63" i="19"/>
  <c r="AE79" i="19"/>
  <c r="AE95" i="19"/>
  <c r="AE110" i="19"/>
  <c r="AF110" i="19" s="1"/>
  <c r="AE125" i="19"/>
  <c r="AF125" i="19" s="1"/>
  <c r="AD62" i="19"/>
  <c r="AD115" i="19"/>
  <c r="AF115" i="19" s="1"/>
  <c r="AD69" i="19"/>
  <c r="AD100" i="19"/>
  <c r="AD52" i="19"/>
  <c r="AD49" i="19"/>
  <c r="AD20" i="19"/>
  <c r="AI20" i="19" s="1"/>
  <c r="AD28" i="19"/>
  <c r="AD79" i="19"/>
  <c r="AD107" i="19"/>
  <c r="AD29" i="19"/>
  <c r="AF29" i="19" s="1"/>
  <c r="AD84" i="19"/>
  <c r="AD122" i="19"/>
  <c r="AD36" i="19"/>
  <c r="AO85" i="19"/>
  <c r="AD55" i="19"/>
  <c r="AF55" i="19" s="1"/>
  <c r="AF87" i="19"/>
  <c r="AD17" i="19"/>
  <c r="AD93" i="19"/>
  <c r="AG127" i="19"/>
  <c r="AG126" i="19"/>
  <c r="AG123" i="19"/>
  <c r="AG122" i="19"/>
  <c r="AG120" i="19"/>
  <c r="AG118" i="19"/>
  <c r="AG116" i="19"/>
  <c r="AG114" i="19"/>
  <c r="AG111" i="19"/>
  <c r="AG108" i="19"/>
  <c r="AG106" i="19"/>
  <c r="AG104" i="19"/>
  <c r="AG102" i="19"/>
  <c r="AG100" i="19"/>
  <c r="AG98" i="19"/>
  <c r="AG96" i="19"/>
  <c r="AG94" i="19"/>
  <c r="AG92" i="19"/>
  <c r="AG90" i="19"/>
  <c r="AG88" i="19"/>
  <c r="AG86" i="19"/>
  <c r="AG84" i="19"/>
  <c r="AG82" i="19"/>
  <c r="AG80" i="19"/>
  <c r="AG78" i="19"/>
  <c r="AG76" i="19"/>
  <c r="AG75" i="19"/>
  <c r="AG73" i="19"/>
  <c r="AG71" i="19"/>
  <c r="AG69" i="19"/>
  <c r="AG67" i="19"/>
  <c r="AG64" i="19"/>
  <c r="AG125" i="19"/>
  <c r="AG124" i="19"/>
  <c r="AG121" i="19"/>
  <c r="AG119" i="19"/>
  <c r="AG117" i="19"/>
  <c r="AG115" i="19"/>
  <c r="AG113" i="19"/>
  <c r="AG112" i="19"/>
  <c r="AG110" i="19"/>
  <c r="AG109" i="19"/>
  <c r="AG107" i="19"/>
  <c r="AG105" i="19"/>
  <c r="AG103" i="19"/>
  <c r="AG101" i="19"/>
  <c r="AG99" i="19"/>
  <c r="AG97" i="19"/>
  <c r="AG95" i="19"/>
  <c r="AG93" i="19"/>
  <c r="AG91" i="19"/>
  <c r="AG89" i="19"/>
  <c r="AG87" i="19"/>
  <c r="AG85" i="19"/>
  <c r="AG83" i="19"/>
  <c r="AG81" i="19"/>
  <c r="AG79" i="19"/>
  <c r="AG77" i="19"/>
  <c r="AG74" i="19"/>
  <c r="AG72" i="19"/>
  <c r="AG70" i="19"/>
  <c r="AG68" i="19"/>
  <c r="AG66" i="19"/>
  <c r="AG65" i="19"/>
  <c r="AG63" i="19"/>
  <c r="AG62" i="19"/>
  <c r="AG60" i="19"/>
  <c r="AG58" i="19"/>
  <c r="AG56" i="19"/>
  <c r="AG54" i="19"/>
  <c r="AG52" i="19"/>
  <c r="AG50" i="19"/>
  <c r="AG48" i="19"/>
  <c r="AG46" i="19"/>
  <c r="AG44" i="19"/>
  <c r="AG42" i="19"/>
  <c r="AG40" i="19"/>
  <c r="AG38" i="19"/>
  <c r="AG36" i="19"/>
  <c r="AG34" i="19"/>
  <c r="AG32" i="19"/>
  <c r="AG30" i="19"/>
  <c r="AG28" i="19"/>
  <c r="AG61" i="19"/>
  <c r="AG51" i="19"/>
  <c r="AG27" i="19"/>
  <c r="AX27" i="19" s="1"/>
  <c r="AG26" i="19"/>
  <c r="AX26" i="19" s="1"/>
  <c r="AG25" i="19"/>
  <c r="AX25" i="19" s="1"/>
  <c r="AG24" i="19"/>
  <c r="AX24" i="19" s="1"/>
  <c r="AG23" i="19"/>
  <c r="AX23" i="19" s="1"/>
  <c r="AG22" i="19"/>
  <c r="AX22" i="19" s="1"/>
  <c r="AG21" i="19"/>
  <c r="AX21" i="19" s="1"/>
  <c r="AG20" i="19"/>
  <c r="AX20" i="19" s="1"/>
  <c r="AG18" i="19"/>
  <c r="AG16" i="19"/>
  <c r="AG14" i="19"/>
  <c r="AG55" i="19"/>
  <c r="AG45" i="19"/>
  <c r="AG59" i="19"/>
  <c r="AG49" i="19"/>
  <c r="AG39" i="19"/>
  <c r="AG17" i="19"/>
  <c r="AG15" i="19"/>
  <c r="AG53" i="19"/>
  <c r="AG43" i="19"/>
  <c r="AG33" i="19"/>
  <c r="AG47" i="19"/>
  <c r="AG37" i="19"/>
  <c r="AG19" i="19"/>
  <c r="AG13" i="19"/>
  <c r="AG41" i="19"/>
  <c r="AG31" i="19"/>
  <c r="AG35" i="19"/>
  <c r="AG57" i="19"/>
  <c r="AG29" i="19"/>
  <c r="AE15" i="19"/>
  <c r="AE53" i="19"/>
  <c r="AE90" i="19"/>
  <c r="AF90" i="19" s="1"/>
  <c r="AE120" i="19"/>
  <c r="AE18" i="19"/>
  <c r="AE27" i="19"/>
  <c r="AE82" i="19"/>
  <c r="AE114" i="19"/>
  <c r="AE34" i="19"/>
  <c r="AE50" i="19"/>
  <c r="AE65" i="19"/>
  <c r="AE81" i="19"/>
  <c r="AE97" i="19"/>
  <c r="AE112" i="19"/>
  <c r="AE127" i="19"/>
  <c r="AD70" i="19"/>
  <c r="AF70" i="19" s="1"/>
  <c r="AD124" i="19"/>
  <c r="AD71" i="19"/>
  <c r="AD102" i="19"/>
  <c r="AD63" i="19"/>
  <c r="AD54" i="19"/>
  <c r="AF54" i="19" s="1"/>
  <c r="AD21" i="19"/>
  <c r="AI21" i="19" s="1"/>
  <c r="AD38" i="19"/>
  <c r="AF38" i="19" s="1"/>
  <c r="AD81" i="19"/>
  <c r="AD112" i="19"/>
  <c r="AD34" i="19"/>
  <c r="AD86" i="19"/>
  <c r="AD123" i="19"/>
  <c r="AD41" i="19"/>
  <c r="AE17" i="19"/>
  <c r="AE64" i="19"/>
  <c r="AE92" i="19"/>
  <c r="AE59" i="19"/>
  <c r="AE20" i="19"/>
  <c r="AE51" i="19"/>
  <c r="AE84" i="19"/>
  <c r="AE122" i="19"/>
  <c r="AE36" i="19"/>
  <c r="AE52" i="19"/>
  <c r="AF52" i="19" s="1"/>
  <c r="AE66" i="19"/>
  <c r="AE83" i="19"/>
  <c r="AE99" i="19"/>
  <c r="AD13" i="19"/>
  <c r="AD77" i="19"/>
  <c r="AD33" i="19"/>
  <c r="AD73" i="19"/>
  <c r="AD104" i="19"/>
  <c r="AD68" i="19"/>
  <c r="AD59" i="19"/>
  <c r="AD22" i="19"/>
  <c r="AI22" i="19" s="1"/>
  <c r="AD51" i="19"/>
  <c r="AD83" i="19"/>
  <c r="AD113" i="19"/>
  <c r="AD44" i="19"/>
  <c r="AD94" i="19"/>
  <c r="AD126" i="19"/>
  <c r="I8" i="18"/>
  <c r="H8" i="18"/>
  <c r="G8" i="18"/>
  <c r="F8" i="18"/>
  <c r="E8" i="18"/>
  <c r="D8" i="18"/>
  <c r="I7" i="18"/>
  <c r="H7" i="18"/>
  <c r="G7" i="18"/>
  <c r="F7" i="18"/>
  <c r="E7" i="18"/>
  <c r="D7" i="18"/>
  <c r="I6" i="18"/>
  <c r="H6" i="18"/>
  <c r="G6" i="18"/>
  <c r="F6" i="18"/>
  <c r="E6" i="18"/>
  <c r="D6" i="18"/>
  <c r="I5" i="18"/>
  <c r="H5" i="18"/>
  <c r="G5" i="18"/>
  <c r="F5" i="18"/>
  <c r="E5" i="18"/>
  <c r="D5" i="18"/>
  <c r="I4" i="18"/>
  <c r="H4" i="18"/>
  <c r="G4" i="18"/>
  <c r="F4" i="18"/>
  <c r="E4" i="18"/>
  <c r="D4" i="18"/>
  <c r="I3" i="18"/>
  <c r="G3" i="18"/>
  <c r="E3" i="18"/>
  <c r="I2" i="18"/>
  <c r="G2" i="18"/>
  <c r="E2" i="18"/>
  <c r="AF99" i="19" l="1"/>
  <c r="AF71" i="19"/>
  <c r="BE100" i="20"/>
  <c r="AF121" i="19"/>
  <c r="G9" i="18"/>
  <c r="AF68" i="19"/>
  <c r="BD69" i="19"/>
  <c r="AO38" i="19"/>
  <c r="AF103" i="19"/>
  <c r="AF101" i="19"/>
  <c r="AF131" i="19"/>
  <c r="AF129" i="19"/>
  <c r="AT65" i="20"/>
  <c r="BE65" i="20"/>
  <c r="BE38" i="20"/>
  <c r="AT106" i="20"/>
  <c r="AS75" i="20"/>
  <c r="AT53" i="20"/>
  <c r="BE103" i="20"/>
  <c r="BE41" i="21"/>
  <c r="AT41" i="21"/>
  <c r="BE116" i="21"/>
  <c r="AT116" i="21"/>
  <c r="AT79" i="21"/>
  <c r="BE79" i="21"/>
  <c r="BE112" i="21"/>
  <c r="AU112" i="21"/>
  <c r="AT112" i="21"/>
  <c r="BE100" i="21"/>
  <c r="AT100" i="21"/>
  <c r="BE38" i="21"/>
  <c r="AT38" i="21"/>
  <c r="BE32" i="21"/>
  <c r="AT32" i="21"/>
  <c r="BE106" i="21"/>
  <c r="AT106" i="21"/>
  <c r="AT91" i="21"/>
  <c r="BE91" i="21"/>
  <c r="BE69" i="21"/>
  <c r="AT69" i="21"/>
  <c r="AT47" i="21"/>
  <c r="BE47" i="21"/>
  <c r="AT122" i="21"/>
  <c r="BE122" i="21"/>
  <c r="AS122" i="21"/>
  <c r="AT72" i="21"/>
  <c r="BE72" i="21"/>
  <c r="BE56" i="21"/>
  <c r="AT56" i="21"/>
  <c r="BE35" i="21"/>
  <c r="AT35" i="21"/>
  <c r="BE62" i="21"/>
  <c r="AV62" i="21"/>
  <c r="AT62" i="21"/>
  <c r="BE65" i="21"/>
  <c r="AU65" i="21"/>
  <c r="AT65" i="21"/>
  <c r="BE82" i="21"/>
  <c r="AT82" i="21"/>
  <c r="AT85" i="21"/>
  <c r="BE85" i="21"/>
  <c r="AT103" i="21"/>
  <c r="BE103" i="21"/>
  <c r="BE94" i="21"/>
  <c r="AT94" i="21"/>
  <c r="BE59" i="21"/>
  <c r="AT59" i="21"/>
  <c r="AT119" i="21"/>
  <c r="BE119" i="21"/>
  <c r="AT97" i="21"/>
  <c r="BE97" i="21"/>
  <c r="BE88" i="21"/>
  <c r="AT88" i="21"/>
  <c r="AT75" i="21"/>
  <c r="AS75" i="21"/>
  <c r="BE75" i="21"/>
  <c r="BE109" i="21"/>
  <c r="AV109" i="21"/>
  <c r="AT109" i="21"/>
  <c r="AT50" i="21"/>
  <c r="BE50" i="21"/>
  <c r="AT44" i="21"/>
  <c r="BE44" i="21"/>
  <c r="BE29" i="21"/>
  <c r="AT29" i="21"/>
  <c r="AT53" i="21"/>
  <c r="BE53" i="21"/>
  <c r="BE116" i="20"/>
  <c r="AT116" i="20"/>
  <c r="AT72" i="20"/>
  <c r="BE72" i="20"/>
  <c r="BD85" i="19"/>
  <c r="BD100" i="19"/>
  <c r="BD38" i="19"/>
  <c r="AF30" i="19"/>
  <c r="AT29" i="19" s="1"/>
  <c r="AF85" i="19"/>
  <c r="AF105" i="19"/>
  <c r="BD126" i="19"/>
  <c r="AF132" i="19"/>
  <c r="AF66" i="19"/>
  <c r="AF120" i="19"/>
  <c r="AF100" i="19"/>
  <c r="AF76" i="19"/>
  <c r="AF94" i="19"/>
  <c r="AF113" i="19"/>
  <c r="BC126" i="19"/>
  <c r="AF92" i="19"/>
  <c r="AF69" i="19"/>
  <c r="AT69" i="19" s="1"/>
  <c r="AF104" i="19"/>
  <c r="AF117" i="19"/>
  <c r="AF84" i="19"/>
  <c r="AF81" i="19"/>
  <c r="AF95" i="19"/>
  <c r="AF33" i="19"/>
  <c r="AF74" i="19"/>
  <c r="AF111" i="19"/>
  <c r="AF19" i="19"/>
  <c r="AF96" i="19"/>
  <c r="AF86" i="19"/>
  <c r="AF102" i="19"/>
  <c r="AF78" i="19"/>
  <c r="BD56" i="19"/>
  <c r="AF61" i="19"/>
  <c r="BC97" i="19"/>
  <c r="AJ97" i="19"/>
  <c r="AJ91" i="19"/>
  <c r="BC91" i="19"/>
  <c r="AJ32" i="19"/>
  <c r="BC32" i="19"/>
  <c r="AF44" i="19"/>
  <c r="BD44" i="19"/>
  <c r="AO44" i="19"/>
  <c r="AO41" i="19"/>
  <c r="BD41" i="19"/>
  <c r="AF41" i="19"/>
  <c r="AF23" i="19"/>
  <c r="AS23" i="19" s="1"/>
  <c r="AN23" i="19"/>
  <c r="BC59" i="19"/>
  <c r="AJ59" i="19"/>
  <c r="AF83" i="19"/>
  <c r="AO59" i="19"/>
  <c r="AF59" i="19"/>
  <c r="BD59" i="19"/>
  <c r="AK112" i="19"/>
  <c r="AJ112" i="19"/>
  <c r="BC112" i="19"/>
  <c r="BC124" i="19"/>
  <c r="AF34" i="19"/>
  <c r="AF15" i="19"/>
  <c r="AY72" i="19"/>
  <c r="BF72" i="19"/>
  <c r="AY119" i="19"/>
  <c r="BF119" i="19"/>
  <c r="BF88" i="19"/>
  <c r="AY88" i="19"/>
  <c r="AY122" i="19"/>
  <c r="BF122" i="19"/>
  <c r="AX122" i="19"/>
  <c r="AJ122" i="19"/>
  <c r="BC122" i="19"/>
  <c r="AI122" i="19"/>
  <c r="AF79" i="19"/>
  <c r="BD79" i="19"/>
  <c r="AO79" i="19"/>
  <c r="AF118" i="19"/>
  <c r="AF31" i="19"/>
  <c r="BD29" i="19"/>
  <c r="AJ103" i="19"/>
  <c r="BC103" i="19"/>
  <c r="AF28" i="19"/>
  <c r="BC109" i="19"/>
  <c r="AL109" i="19"/>
  <c r="AJ109" i="19"/>
  <c r="AF89" i="19"/>
  <c r="AF39" i="19"/>
  <c r="BE38" i="19" s="1"/>
  <c r="AF22" i="19"/>
  <c r="AS22" i="19" s="1"/>
  <c r="BF82" i="19"/>
  <c r="AY82" i="19"/>
  <c r="AF50" i="19"/>
  <c r="BD50" i="19"/>
  <c r="AO50" i="19"/>
  <c r="BF106" i="19"/>
  <c r="AY106" i="19"/>
  <c r="BF116" i="19"/>
  <c r="AY116" i="19"/>
  <c r="AY103" i="19"/>
  <c r="BF103" i="19"/>
  <c r="AY29" i="19"/>
  <c r="BF29" i="19"/>
  <c r="BF44" i="19"/>
  <c r="AY44" i="19"/>
  <c r="AY91" i="19"/>
  <c r="BF91" i="19"/>
  <c r="AY75" i="19"/>
  <c r="BF75" i="19"/>
  <c r="AX75" i="19"/>
  <c r="BC100" i="19"/>
  <c r="AJ100" i="19"/>
  <c r="AF63" i="19"/>
  <c r="AO88" i="19"/>
  <c r="BD88" i="19"/>
  <c r="AF88" i="19"/>
  <c r="BC47" i="19"/>
  <c r="AJ47" i="19"/>
  <c r="AO106" i="19"/>
  <c r="AF106" i="19"/>
  <c r="BD106" i="19"/>
  <c r="BC85" i="19"/>
  <c r="AJ85" i="19"/>
  <c r="AJ72" i="19"/>
  <c r="BC72" i="19"/>
  <c r="AF98" i="19"/>
  <c r="BC106" i="19"/>
  <c r="AJ106" i="19"/>
  <c r="AF72" i="19"/>
  <c r="BD72" i="19"/>
  <c r="AO72" i="19"/>
  <c r="BC94" i="19"/>
  <c r="AJ94" i="19"/>
  <c r="AF64" i="19"/>
  <c r="AJ38" i="19"/>
  <c r="BC38" i="19"/>
  <c r="AF127" i="19"/>
  <c r="AO82" i="19"/>
  <c r="AF82" i="19"/>
  <c r="BD82" i="19"/>
  <c r="BF62" i="19"/>
  <c r="BA62" i="19"/>
  <c r="AY62" i="19"/>
  <c r="BF109" i="19"/>
  <c r="BA109" i="19"/>
  <c r="AY109" i="19"/>
  <c r="BF124" i="19"/>
  <c r="BF126" i="19"/>
  <c r="BC29" i="19"/>
  <c r="AJ29" i="19"/>
  <c r="BC69" i="19"/>
  <c r="AJ69" i="19"/>
  <c r="AF48" i="19"/>
  <c r="AF43" i="19"/>
  <c r="AF124" i="19"/>
  <c r="BE124" i="19" s="1"/>
  <c r="BD124" i="19"/>
  <c r="AO75" i="19"/>
  <c r="AN75" i="19"/>
  <c r="BD75" i="19"/>
  <c r="AF75" i="19"/>
  <c r="BC35" i="19"/>
  <c r="AJ35" i="19"/>
  <c r="AO103" i="19"/>
  <c r="AO29" i="19"/>
  <c r="AF67" i="19"/>
  <c r="AJ75" i="19"/>
  <c r="BC75" i="19"/>
  <c r="AI75" i="19"/>
  <c r="BC88" i="19"/>
  <c r="AJ88" i="19"/>
  <c r="AF58" i="19"/>
  <c r="AF73" i="19"/>
  <c r="AF20" i="19"/>
  <c r="AS20" i="19" s="1"/>
  <c r="AN20" i="19"/>
  <c r="AO53" i="19"/>
  <c r="BD53" i="19"/>
  <c r="AF53" i="19"/>
  <c r="BF56" i="19"/>
  <c r="AY56" i="19"/>
  <c r="AF114" i="19"/>
  <c r="AY59" i="19"/>
  <c r="BF59" i="19"/>
  <c r="AJ44" i="19"/>
  <c r="BC44" i="19"/>
  <c r="AF36" i="19"/>
  <c r="AF17" i="19"/>
  <c r="AP112" i="19"/>
  <c r="AF112" i="19"/>
  <c r="AO112" i="19"/>
  <c r="BD112" i="19"/>
  <c r="AY35" i="19"/>
  <c r="BF35" i="19"/>
  <c r="AY79" i="19"/>
  <c r="BF79" i="19"/>
  <c r="BF94" i="19"/>
  <c r="AY94" i="19"/>
  <c r="AF32" i="19"/>
  <c r="BD32" i="19"/>
  <c r="AO32" i="19"/>
  <c r="AF25" i="19"/>
  <c r="AS25" i="19" s="1"/>
  <c r="AN25" i="19"/>
  <c r="AF107" i="19"/>
  <c r="AF24" i="19"/>
  <c r="AS24" i="19" s="1"/>
  <c r="AN24" i="19"/>
  <c r="BC53" i="19"/>
  <c r="AJ53" i="19"/>
  <c r="AF42" i="19"/>
  <c r="AO47" i="19"/>
  <c r="BD47" i="19"/>
  <c r="AF47" i="19"/>
  <c r="AY47" i="19"/>
  <c r="BF47" i="19"/>
  <c r="AF27" i="19"/>
  <c r="AS27" i="19" s="1"/>
  <c r="AN27" i="19"/>
  <c r="BF32" i="19"/>
  <c r="AY32" i="19"/>
  <c r="AF13" i="19"/>
  <c r="AQ109" i="19"/>
  <c r="AF109" i="19"/>
  <c r="BD109" i="19"/>
  <c r="AO109" i="19"/>
  <c r="AO122" i="19"/>
  <c r="AN122" i="19"/>
  <c r="BD122" i="19"/>
  <c r="AF122" i="19"/>
  <c r="AJ41" i="19"/>
  <c r="BC41" i="19"/>
  <c r="AF97" i="19"/>
  <c r="BD97" i="19"/>
  <c r="AO97" i="19"/>
  <c r="AF18" i="19"/>
  <c r="AY53" i="19"/>
  <c r="BF53" i="19"/>
  <c r="BF50" i="19"/>
  <c r="AY50" i="19"/>
  <c r="BF65" i="19"/>
  <c r="AZ65" i="19"/>
  <c r="AY65" i="19"/>
  <c r="AY97" i="19"/>
  <c r="BF97" i="19"/>
  <c r="BF112" i="19"/>
  <c r="AZ112" i="19"/>
  <c r="AY112" i="19"/>
  <c r="AJ79" i="19"/>
  <c r="BC79" i="19"/>
  <c r="BC62" i="19"/>
  <c r="AL62" i="19"/>
  <c r="AJ62" i="19"/>
  <c r="AF108" i="19"/>
  <c r="AF93" i="19"/>
  <c r="AF14" i="19"/>
  <c r="BE103" i="19"/>
  <c r="AT103" i="19"/>
  <c r="AJ50" i="19"/>
  <c r="BC50" i="19"/>
  <c r="AF91" i="19"/>
  <c r="BD91" i="19"/>
  <c r="AO91" i="19"/>
  <c r="AF49" i="19"/>
  <c r="AO35" i="19"/>
  <c r="BD35" i="19"/>
  <c r="AF35" i="19"/>
  <c r="BD94" i="19"/>
  <c r="AJ119" i="19"/>
  <c r="BC119" i="19"/>
  <c r="AF21" i="19"/>
  <c r="AS21" i="19" s="1"/>
  <c r="AF77" i="19"/>
  <c r="AO116" i="19"/>
  <c r="BD116" i="19"/>
  <c r="AF116" i="19"/>
  <c r="AK65" i="19"/>
  <c r="AJ65" i="19"/>
  <c r="BC65" i="19"/>
  <c r="BC56" i="19"/>
  <c r="AJ56" i="19"/>
  <c r="BE94" i="19"/>
  <c r="AY41" i="19"/>
  <c r="BF41" i="19"/>
  <c r="AT100" i="19"/>
  <c r="BE100" i="19"/>
  <c r="AF51" i="19"/>
  <c r="AP65" i="19"/>
  <c r="AF65" i="19"/>
  <c r="AO65" i="19"/>
  <c r="BD65" i="19"/>
  <c r="BF38" i="19"/>
  <c r="AY38" i="19"/>
  <c r="AY85" i="19"/>
  <c r="BF85" i="19"/>
  <c r="BF69" i="19"/>
  <c r="AY69" i="19"/>
  <c r="BF100" i="19"/>
  <c r="AY100" i="19"/>
  <c r="AF26" i="19"/>
  <c r="AS26" i="19" s="1"/>
  <c r="AN26" i="19"/>
  <c r="BC82" i="19"/>
  <c r="AJ82" i="19"/>
  <c r="AQ62" i="19"/>
  <c r="AF62" i="19"/>
  <c r="BD62" i="19"/>
  <c r="AO62" i="19"/>
  <c r="AF126" i="19"/>
  <c r="AF60" i="19"/>
  <c r="AF119" i="19"/>
  <c r="BD119" i="19"/>
  <c r="AO119" i="19"/>
  <c r="AF57" i="19"/>
  <c r="BE56" i="19" s="1"/>
  <c r="BC116" i="19"/>
  <c r="AJ116" i="19"/>
  <c r="AO94" i="19"/>
  <c r="E9" i="18"/>
  <c r="G11" i="18"/>
  <c r="G10" i="18"/>
  <c r="AE126" i="18" s="1"/>
  <c r="E11" i="18"/>
  <c r="AE117" i="18"/>
  <c r="AE115" i="18"/>
  <c r="AE110" i="18"/>
  <c r="AE109" i="18"/>
  <c r="AE103" i="18"/>
  <c r="AE101" i="18"/>
  <c r="AE95" i="18"/>
  <c r="AE93" i="18"/>
  <c r="AE87" i="18"/>
  <c r="AE85" i="18"/>
  <c r="AE79" i="18"/>
  <c r="AE77" i="18"/>
  <c r="AE70" i="18"/>
  <c r="AE68" i="18"/>
  <c r="AE63" i="18"/>
  <c r="AE62" i="18"/>
  <c r="AE56" i="18"/>
  <c r="AE54" i="18"/>
  <c r="AE48" i="18"/>
  <c r="AE46" i="18"/>
  <c r="AE40" i="18"/>
  <c r="AE38" i="18"/>
  <c r="AE32" i="18"/>
  <c r="AE30" i="18"/>
  <c r="AE26" i="18"/>
  <c r="AE25" i="18"/>
  <c r="AE90" i="18"/>
  <c r="AE80" i="18"/>
  <c r="AE43" i="18"/>
  <c r="AE33" i="18"/>
  <c r="AE15" i="18"/>
  <c r="AE13" i="18"/>
  <c r="AE111" i="18"/>
  <c r="AE102" i="18"/>
  <c r="AE41" i="18"/>
  <c r="AE31" i="18"/>
  <c r="AE57" i="18"/>
  <c r="AE29" i="18"/>
  <c r="AE22" i="18"/>
  <c r="AE21" i="18"/>
  <c r="AE16" i="18"/>
  <c r="AE14" i="18"/>
  <c r="AE106" i="18"/>
  <c r="AE86" i="18"/>
  <c r="AE51" i="18"/>
  <c r="AE122" i="18"/>
  <c r="AE116" i="18"/>
  <c r="AE88" i="18"/>
  <c r="AE64" i="18"/>
  <c r="AE55" i="18"/>
  <c r="AE49" i="18"/>
  <c r="AE123" i="18"/>
  <c r="AE67" i="18"/>
  <c r="AE47" i="18"/>
  <c r="AE98" i="18"/>
  <c r="I10" i="18"/>
  <c r="E10" i="18"/>
  <c r="AD71" i="18" s="1"/>
  <c r="I9" i="18"/>
  <c r="I11" i="18"/>
  <c r="E5" i="17"/>
  <c r="E4" i="17"/>
  <c r="D4" i="17"/>
  <c r="AU65" i="19" l="1"/>
  <c r="BE69" i="19"/>
  <c r="BE85" i="19"/>
  <c r="AT94" i="19"/>
  <c r="AE124" i="18"/>
  <c r="AD13" i="18"/>
  <c r="AD37" i="18"/>
  <c r="AE35" i="18"/>
  <c r="AO35" i="18" s="1"/>
  <c r="AE96" i="18"/>
  <c r="AE59" i="18"/>
  <c r="AE69" i="18"/>
  <c r="AE84" i="18"/>
  <c r="AE61" i="18"/>
  <c r="AE39" i="18"/>
  <c r="BD38" i="18" s="1"/>
  <c r="AE18" i="18"/>
  <c r="AE23" i="18"/>
  <c r="AN23" i="18" s="1"/>
  <c r="AE104" i="18"/>
  <c r="AE73" i="18"/>
  <c r="AE120" i="18"/>
  <c r="AE17" i="18"/>
  <c r="AF17" i="18" s="1"/>
  <c r="AE53" i="18"/>
  <c r="AE100" i="18"/>
  <c r="AO100" i="18" s="1"/>
  <c r="AE27" i="18"/>
  <c r="AN27" i="18" s="1"/>
  <c r="AE34" i="18"/>
  <c r="AE42" i="18"/>
  <c r="AE50" i="18"/>
  <c r="BD50" i="18" s="1"/>
  <c r="AE58" i="18"/>
  <c r="AE65" i="18"/>
  <c r="AO65" i="18" s="1"/>
  <c r="AE72" i="18"/>
  <c r="AE81" i="18"/>
  <c r="AE89" i="18"/>
  <c r="AO88" i="18" s="1"/>
  <c r="AE97" i="18"/>
  <c r="AO97" i="18" s="1"/>
  <c r="AE105" i="18"/>
  <c r="AE112" i="18"/>
  <c r="AE119" i="18"/>
  <c r="AF119" i="18" s="1"/>
  <c r="AE127" i="18"/>
  <c r="AD85" i="18"/>
  <c r="AD102" i="18"/>
  <c r="AF102" i="18" s="1"/>
  <c r="AD95" i="18"/>
  <c r="AG127" i="18"/>
  <c r="AG126" i="18"/>
  <c r="AG125" i="18"/>
  <c r="AG124" i="18"/>
  <c r="AD91" i="18"/>
  <c r="AE37" i="18"/>
  <c r="AE114" i="18"/>
  <c r="AE45" i="18"/>
  <c r="AO44" i="18" s="1"/>
  <c r="AE78" i="18"/>
  <c r="AE94" i="18"/>
  <c r="AE82" i="18"/>
  <c r="AE75" i="18"/>
  <c r="BD75" i="18" s="1"/>
  <c r="AE20" i="18"/>
  <c r="AN20" i="18" s="1"/>
  <c r="AE24" i="18"/>
  <c r="AE108" i="18"/>
  <c r="AE92" i="18"/>
  <c r="AE76" i="18"/>
  <c r="AO75" i="18" s="1"/>
  <c r="AE19" i="18"/>
  <c r="AE71" i="18"/>
  <c r="AF71" i="18" s="1"/>
  <c r="AE118" i="18"/>
  <c r="AF118" i="18" s="1"/>
  <c r="AE28" i="18"/>
  <c r="AE36" i="18"/>
  <c r="AE44" i="18"/>
  <c r="AE52" i="18"/>
  <c r="AE60" i="18"/>
  <c r="AF60" i="18" s="1"/>
  <c r="AE66" i="18"/>
  <c r="AE74" i="18"/>
  <c r="AE83" i="18"/>
  <c r="AO82" i="18" s="1"/>
  <c r="AE91" i="18"/>
  <c r="AO91" i="18" s="1"/>
  <c r="AE99" i="18"/>
  <c r="AE107" i="18"/>
  <c r="AO106" i="18" s="1"/>
  <c r="AE113" i="18"/>
  <c r="AE121" i="18"/>
  <c r="AD98" i="18"/>
  <c r="AD125" i="18"/>
  <c r="AD124" i="18"/>
  <c r="AD127" i="18"/>
  <c r="AD126" i="18"/>
  <c r="BE29" i="19"/>
  <c r="AE125" i="18"/>
  <c r="BE126" i="19"/>
  <c r="AT85" i="19"/>
  <c r="AT41" i="19"/>
  <c r="BE41" i="19"/>
  <c r="AT38" i="19"/>
  <c r="BE97" i="19"/>
  <c r="AT97" i="19"/>
  <c r="AU112" i="19"/>
  <c r="BE112" i="19"/>
  <c r="AT112" i="19"/>
  <c r="AT106" i="19"/>
  <c r="BE106" i="19"/>
  <c r="AT59" i="19"/>
  <c r="BE59" i="19"/>
  <c r="AV62" i="19"/>
  <c r="BE62" i="19"/>
  <c r="AT62" i="19"/>
  <c r="BE65" i="19"/>
  <c r="AT65" i="19"/>
  <c r="BE32" i="19"/>
  <c r="AT32" i="19"/>
  <c r="BE119" i="19"/>
  <c r="AT119" i="19"/>
  <c r="AV109" i="19"/>
  <c r="BE109" i="19"/>
  <c r="AT109" i="19"/>
  <c r="AT82" i="19"/>
  <c r="BE82" i="19"/>
  <c r="AT47" i="19"/>
  <c r="BE47" i="19"/>
  <c r="BE122" i="19"/>
  <c r="AT122" i="19"/>
  <c r="AS122" i="19"/>
  <c r="BE72" i="19"/>
  <c r="AT72" i="19"/>
  <c r="BE50" i="19"/>
  <c r="AT50" i="19"/>
  <c r="AT53" i="19"/>
  <c r="BE53" i="19"/>
  <c r="AT116" i="19"/>
  <c r="BE116" i="19"/>
  <c r="BE91" i="19"/>
  <c r="AT91" i="19"/>
  <c r="BE75" i="19"/>
  <c r="AT75" i="19"/>
  <c r="AS75" i="19"/>
  <c r="AT88" i="19"/>
  <c r="BE88" i="19"/>
  <c r="BE79" i="19"/>
  <c r="AT79" i="19"/>
  <c r="BE44" i="19"/>
  <c r="AT44" i="19"/>
  <c r="AT56" i="19"/>
  <c r="AT35" i="19"/>
  <c r="BE35" i="19"/>
  <c r="AD15" i="18"/>
  <c r="AF15" i="18" s="1"/>
  <c r="AD119" i="18"/>
  <c r="AD48" i="18"/>
  <c r="AD105" i="18"/>
  <c r="AF105" i="18" s="1"/>
  <c r="AD39" i="18"/>
  <c r="AF39" i="18" s="1"/>
  <c r="AD73" i="18"/>
  <c r="AD104" i="18"/>
  <c r="AF104" i="18" s="1"/>
  <c r="AD36" i="18"/>
  <c r="AD14" i="18"/>
  <c r="AD60" i="18"/>
  <c r="AD63" i="18"/>
  <c r="AD47" i="18"/>
  <c r="AD80" i="18"/>
  <c r="AF80" i="18" s="1"/>
  <c r="AD114" i="18"/>
  <c r="AD66" i="18"/>
  <c r="AF66" i="18" s="1"/>
  <c r="AD74" i="18"/>
  <c r="AD89" i="18"/>
  <c r="AD53" i="18"/>
  <c r="AD109" i="18"/>
  <c r="AF109" i="18" s="1"/>
  <c r="AD50" i="18"/>
  <c r="AD103" i="18"/>
  <c r="AF103" i="18" s="1"/>
  <c r="AD55" i="18"/>
  <c r="AF55" i="18" s="1"/>
  <c r="AD88" i="18"/>
  <c r="AD122" i="18"/>
  <c r="AF37" i="18"/>
  <c r="AD16" i="18"/>
  <c r="AF16" i="18" s="1"/>
  <c r="AD49" i="18"/>
  <c r="AF49" i="18" s="1"/>
  <c r="AD116" i="18"/>
  <c r="AF116" i="18" s="1"/>
  <c r="AD20" i="18"/>
  <c r="AI20" i="18" s="1"/>
  <c r="AD101" i="18"/>
  <c r="AF101" i="18" s="1"/>
  <c r="AD38" i="18"/>
  <c r="AD25" i="18"/>
  <c r="AI25" i="18" s="1"/>
  <c r="AD42" i="18"/>
  <c r="AF42" i="18" s="1"/>
  <c r="AD31" i="18"/>
  <c r="AF31" i="18" s="1"/>
  <c r="AD64" i="18"/>
  <c r="AF64" i="18" s="1"/>
  <c r="AD96" i="18"/>
  <c r="AF96" i="18" s="1"/>
  <c r="AD115" i="18"/>
  <c r="AF115" i="18" s="1"/>
  <c r="AD82" i="18"/>
  <c r="AD118" i="18"/>
  <c r="AD40" i="18"/>
  <c r="AD93" i="18"/>
  <c r="AF93" i="18" s="1"/>
  <c r="AD86" i="18"/>
  <c r="AJ85" i="18" s="1"/>
  <c r="AD120" i="18"/>
  <c r="AD21" i="18"/>
  <c r="AI21" i="18" s="1"/>
  <c r="AD17" i="18"/>
  <c r="AD72" i="18"/>
  <c r="BC72" i="18" s="1"/>
  <c r="AD34" i="18"/>
  <c r="AD52" i="18"/>
  <c r="AD33" i="18"/>
  <c r="AD67" i="18"/>
  <c r="BC47" i="18"/>
  <c r="AN24" i="18"/>
  <c r="AO69" i="18"/>
  <c r="BD69" i="18"/>
  <c r="AF89" i="18"/>
  <c r="AO119" i="18"/>
  <c r="AJ88" i="18"/>
  <c r="BD91" i="18"/>
  <c r="AD87" i="18"/>
  <c r="AF87" i="18" s="1"/>
  <c r="AD22" i="18"/>
  <c r="AI22" i="18" s="1"/>
  <c r="AD79" i="18"/>
  <c r="AF79" i="18" s="1"/>
  <c r="AD112" i="18"/>
  <c r="AD57" i="18"/>
  <c r="AF57" i="18" s="1"/>
  <c r="AD90" i="18"/>
  <c r="AF90" i="18" s="1"/>
  <c r="AD123" i="18"/>
  <c r="AF123" i="18" s="1"/>
  <c r="AF88" i="18"/>
  <c r="BD88" i="18"/>
  <c r="AN21" i="18"/>
  <c r="AF13" i="18"/>
  <c r="AD19" i="18"/>
  <c r="AD97" i="18"/>
  <c r="AD68" i="18"/>
  <c r="AF68" i="18" s="1"/>
  <c r="AD23" i="18"/>
  <c r="AI23" i="18" s="1"/>
  <c r="AD99" i="18"/>
  <c r="AF99" i="18" s="1"/>
  <c r="AD107" i="18"/>
  <c r="AD26" i="18"/>
  <c r="AI26" i="18" s="1"/>
  <c r="AD121" i="18"/>
  <c r="AD43" i="18"/>
  <c r="AD59" i="18"/>
  <c r="AD76" i="18"/>
  <c r="AD92" i="18"/>
  <c r="AD108" i="18"/>
  <c r="AF98" i="18"/>
  <c r="AO116" i="18"/>
  <c r="BD116" i="18"/>
  <c r="AN22" i="18"/>
  <c r="AO41" i="18"/>
  <c r="BD41" i="18"/>
  <c r="BD32" i="18"/>
  <c r="AO32" i="18"/>
  <c r="AF63" i="18"/>
  <c r="BD79" i="18"/>
  <c r="AO79" i="18"/>
  <c r="AF95" i="18"/>
  <c r="AO53" i="18"/>
  <c r="AF53" i="18"/>
  <c r="BD53" i="18"/>
  <c r="AG123" i="18"/>
  <c r="AG122" i="18"/>
  <c r="AG120" i="18"/>
  <c r="AG118" i="18"/>
  <c r="AG116" i="18"/>
  <c r="AG114" i="18"/>
  <c r="AG111" i="18"/>
  <c r="AG108" i="18"/>
  <c r="AG106" i="18"/>
  <c r="AG104" i="18"/>
  <c r="AG102" i="18"/>
  <c r="AG100" i="18"/>
  <c r="AG98" i="18"/>
  <c r="AG96" i="18"/>
  <c r="AG94" i="18"/>
  <c r="AG92" i="18"/>
  <c r="AG90" i="18"/>
  <c r="AG88" i="18"/>
  <c r="AG86" i="18"/>
  <c r="AG84" i="18"/>
  <c r="AG82" i="18"/>
  <c r="AG80" i="18"/>
  <c r="AG78" i="18"/>
  <c r="AG76" i="18"/>
  <c r="AG75" i="18"/>
  <c r="AG73" i="18"/>
  <c r="AG71" i="18"/>
  <c r="AG69" i="18"/>
  <c r="AG67" i="18"/>
  <c r="AG121" i="18"/>
  <c r="AG119" i="18"/>
  <c r="AG117" i="18"/>
  <c r="AG115" i="18"/>
  <c r="AG113" i="18"/>
  <c r="AG112" i="18"/>
  <c r="AG110" i="18"/>
  <c r="AG109" i="18"/>
  <c r="AG107" i="18"/>
  <c r="AG105" i="18"/>
  <c r="AG103" i="18"/>
  <c r="AG101" i="18"/>
  <c r="AG99" i="18"/>
  <c r="AG97" i="18"/>
  <c r="AG95" i="18"/>
  <c r="AG93" i="18"/>
  <c r="AG91" i="18"/>
  <c r="AG89" i="18"/>
  <c r="AG87" i="18"/>
  <c r="AG85" i="18"/>
  <c r="AG83" i="18"/>
  <c r="AG81" i="18"/>
  <c r="AG79" i="18"/>
  <c r="AG77" i="18"/>
  <c r="AG74" i="18"/>
  <c r="AG72" i="18"/>
  <c r="AG70" i="18"/>
  <c r="AG68" i="18"/>
  <c r="AG58" i="18"/>
  <c r="AG48" i="18"/>
  <c r="AG41" i="18"/>
  <c r="AG31" i="18"/>
  <c r="AG66" i="18"/>
  <c r="AG65" i="18"/>
  <c r="AG57" i="18"/>
  <c r="AG56" i="18"/>
  <c r="AG46" i="18"/>
  <c r="AG36" i="18"/>
  <c r="AG29" i="18"/>
  <c r="AG27" i="18"/>
  <c r="AX27" i="18" s="1"/>
  <c r="AG24" i="18"/>
  <c r="AX24" i="18" s="1"/>
  <c r="AG23" i="18"/>
  <c r="AX23" i="18" s="1"/>
  <c r="AG22" i="18"/>
  <c r="AX22" i="18" s="1"/>
  <c r="AG21" i="18"/>
  <c r="AX21" i="18" s="1"/>
  <c r="AG20" i="18"/>
  <c r="AX20" i="18" s="1"/>
  <c r="AG18" i="18"/>
  <c r="AG16" i="18"/>
  <c r="AG14" i="18"/>
  <c r="AG64" i="18"/>
  <c r="AG55" i="18"/>
  <c r="AG45" i="18"/>
  <c r="AG44" i="18"/>
  <c r="AG34" i="18"/>
  <c r="AG25" i="18"/>
  <c r="AX25" i="18" s="1"/>
  <c r="AG47" i="18"/>
  <c r="AG52" i="18"/>
  <c r="AG59" i="18"/>
  <c r="AG49" i="18"/>
  <c r="AG39" i="18"/>
  <c r="AG38" i="18"/>
  <c r="AG28" i="18"/>
  <c r="AG26" i="18"/>
  <c r="AX26" i="18" s="1"/>
  <c r="AG60" i="18"/>
  <c r="AG53" i="18"/>
  <c r="AG43" i="18"/>
  <c r="AG33" i="18"/>
  <c r="AG32" i="18"/>
  <c r="AG19" i="18"/>
  <c r="AG17" i="18"/>
  <c r="AG15" i="18"/>
  <c r="AG13" i="18"/>
  <c r="AG63" i="18"/>
  <c r="AG54" i="18"/>
  <c r="AG37" i="18"/>
  <c r="AG62" i="18"/>
  <c r="AG42" i="18"/>
  <c r="AG35" i="18"/>
  <c r="AG51" i="18"/>
  <c r="AG50" i="18"/>
  <c r="AG61" i="18"/>
  <c r="AG30" i="18"/>
  <c r="AG40" i="18"/>
  <c r="AD27" i="18"/>
  <c r="AI27" i="18" s="1"/>
  <c r="AD32" i="18"/>
  <c r="AD70" i="18"/>
  <c r="AF70" i="18" s="1"/>
  <c r="AD113" i="18"/>
  <c r="AF113" i="18" s="1"/>
  <c r="AD41" i="18"/>
  <c r="AD75" i="18"/>
  <c r="AD106" i="18"/>
  <c r="AF106" i="18" s="1"/>
  <c r="AF86" i="18"/>
  <c r="AO62" i="18"/>
  <c r="BD62" i="18"/>
  <c r="BD109" i="18"/>
  <c r="AO109" i="18"/>
  <c r="AD56" i="18"/>
  <c r="AD65" i="18"/>
  <c r="AD28" i="18"/>
  <c r="AD77" i="18"/>
  <c r="AF77" i="18" s="1"/>
  <c r="AD24" i="18"/>
  <c r="AI24" i="18" s="1"/>
  <c r="AD117" i="18"/>
  <c r="AJ116" i="18" s="1"/>
  <c r="AD110" i="18"/>
  <c r="AD54" i="18"/>
  <c r="BC53" i="18" s="1"/>
  <c r="AD29" i="18"/>
  <c r="AD45" i="18"/>
  <c r="AD61" i="18"/>
  <c r="AF61" i="18" s="1"/>
  <c r="AD78" i="18"/>
  <c r="AF78" i="18" s="1"/>
  <c r="AD94" i="18"/>
  <c r="AD111" i="18"/>
  <c r="AF111" i="18" s="1"/>
  <c r="BD35" i="18"/>
  <c r="AF50" i="18"/>
  <c r="BD97" i="18"/>
  <c r="AN75" i="18"/>
  <c r="AF36" i="18"/>
  <c r="AJ38" i="18"/>
  <c r="AO94" i="18"/>
  <c r="BD94" i="18"/>
  <c r="AF94" i="18"/>
  <c r="AO47" i="18"/>
  <c r="AF47" i="18"/>
  <c r="BD47" i="18"/>
  <c r="AO122" i="18"/>
  <c r="AN122" i="18"/>
  <c r="BD122" i="18"/>
  <c r="AF122" i="18"/>
  <c r="AF14" i="18"/>
  <c r="AO29" i="18"/>
  <c r="BD29" i="18"/>
  <c r="AF29" i="18"/>
  <c r="AF33" i="18"/>
  <c r="AF25" i="18"/>
  <c r="AS25" i="18" s="1"/>
  <c r="AN25" i="18"/>
  <c r="AF85" i="18"/>
  <c r="BD85" i="18"/>
  <c r="AO85" i="18"/>
  <c r="AD46" i="18"/>
  <c r="AF46" i="18" s="1"/>
  <c r="AD58" i="18"/>
  <c r="AF58" i="18" s="1"/>
  <c r="AD81" i="18"/>
  <c r="AD18" i="18"/>
  <c r="AD44" i="18"/>
  <c r="AD30" i="18"/>
  <c r="AF30" i="18" s="1"/>
  <c r="AD62" i="18"/>
  <c r="AF62" i="18" s="1"/>
  <c r="AD83" i="18"/>
  <c r="AD35" i="18"/>
  <c r="AD51" i="18"/>
  <c r="AJ50" i="18" s="1"/>
  <c r="AD69" i="18"/>
  <c r="AD84" i="18"/>
  <c r="AD100" i="18"/>
  <c r="AF100" i="18" s="1"/>
  <c r="AF67" i="18"/>
  <c r="AF43" i="18"/>
  <c r="AN26" i="18"/>
  <c r="AF40" i="18"/>
  <c r="AF56" i="18"/>
  <c r="BD56" i="18"/>
  <c r="AO56" i="18"/>
  <c r="BD103" i="18"/>
  <c r="AO103" i="18"/>
  <c r="AF19" i="18"/>
  <c r="AJ72" i="18"/>
  <c r="I8" i="17"/>
  <c r="H8" i="17"/>
  <c r="G8" i="17"/>
  <c r="F8" i="17"/>
  <c r="E8" i="17"/>
  <c r="D8" i="17"/>
  <c r="I7" i="17"/>
  <c r="H7" i="17"/>
  <c r="G7" i="17"/>
  <c r="F7" i="17"/>
  <c r="E7" i="17"/>
  <c r="D7" i="17"/>
  <c r="I6" i="17"/>
  <c r="H6" i="17"/>
  <c r="G6" i="17"/>
  <c r="F6" i="17"/>
  <c r="E6" i="17"/>
  <c r="D6" i="17"/>
  <c r="I5" i="17"/>
  <c r="H5" i="17"/>
  <c r="G5" i="17"/>
  <c r="F5" i="17"/>
  <c r="D5" i="17"/>
  <c r="I4" i="17"/>
  <c r="H4" i="17"/>
  <c r="G4" i="17"/>
  <c r="F4" i="17"/>
  <c r="I3" i="17"/>
  <c r="G3" i="17"/>
  <c r="E3" i="17"/>
  <c r="I2" i="17"/>
  <c r="G2" i="17"/>
  <c r="E2" i="17"/>
  <c r="AF26" i="18" l="1"/>
  <c r="AS26" i="18" s="1"/>
  <c r="AF35" i="18"/>
  <c r="AF91" i="18"/>
  <c r="AF84" i="18"/>
  <c r="AJ82" i="18"/>
  <c r="AF18" i="18"/>
  <c r="AF45" i="18"/>
  <c r="BD65" i="18"/>
  <c r="AF65" i="18"/>
  <c r="AQ109" i="18"/>
  <c r="AF76" i="18"/>
  <c r="BC85" i="18"/>
  <c r="BD119" i="18"/>
  <c r="AF52" i="18"/>
  <c r="AF74" i="18"/>
  <c r="AQ62" i="18"/>
  <c r="BD82" i="18"/>
  <c r="AP112" i="18"/>
  <c r="BD72" i="18"/>
  <c r="AO59" i="18"/>
  <c r="AF97" i="18"/>
  <c r="AF28" i="18"/>
  <c r="AF72" i="18"/>
  <c r="AF69" i="18"/>
  <c r="AT69" i="18" s="1"/>
  <c r="AF75" i="18"/>
  <c r="BC91" i="18"/>
  <c r="AF121" i="18"/>
  <c r="AF34" i="18"/>
  <c r="AJ119" i="18"/>
  <c r="BC38" i="18"/>
  <c r="BC88" i="18"/>
  <c r="AJ47" i="18"/>
  <c r="BC126" i="18"/>
  <c r="BF126" i="18"/>
  <c r="AF81" i="18"/>
  <c r="AO38" i="18"/>
  <c r="AO112" i="18"/>
  <c r="AP65" i="18"/>
  <c r="AF73" i="18"/>
  <c r="AT72" i="18" s="1"/>
  <c r="AF59" i="18"/>
  <c r="AU65" i="18" s="1"/>
  <c r="AL109" i="18"/>
  <c r="AF48" i="18"/>
  <c r="AT47" i="18" s="1"/>
  <c r="BD106" i="18"/>
  <c r="AF21" i="18"/>
  <c r="AS21" i="18" s="1"/>
  <c r="AF112" i="18"/>
  <c r="BD44" i="18"/>
  <c r="AF114" i="18"/>
  <c r="AF124" i="18"/>
  <c r="BD124" i="18"/>
  <c r="AF83" i="18"/>
  <c r="BD112" i="18"/>
  <c r="AO50" i="18"/>
  <c r="BD100" i="18"/>
  <c r="AF23" i="18"/>
  <c r="AS23" i="18" s="1"/>
  <c r="BD59" i="18"/>
  <c r="AF82" i="18"/>
  <c r="AF107" i="18"/>
  <c r="AJ122" i="18"/>
  <c r="AO72" i="18"/>
  <c r="AF127" i="18"/>
  <c r="BD126" i="18"/>
  <c r="AF44" i="18"/>
  <c r="AF38" i="18"/>
  <c r="BC82" i="18"/>
  <c r="AF108" i="18"/>
  <c r="AF27" i="18"/>
  <c r="AS27" i="18" s="1"/>
  <c r="AF125" i="18"/>
  <c r="BC124" i="18"/>
  <c r="BF124" i="18"/>
  <c r="AF126" i="18"/>
  <c r="BC116" i="18"/>
  <c r="AF20" i="18"/>
  <c r="AS20" i="18" s="1"/>
  <c r="AF120" i="18"/>
  <c r="BC103" i="18"/>
  <c r="AJ103" i="18"/>
  <c r="BC50" i="18"/>
  <c r="BC119" i="18"/>
  <c r="AF24" i="18"/>
  <c r="AS24" i="18" s="1"/>
  <c r="AS75" i="18"/>
  <c r="BE75" i="18"/>
  <c r="AT75" i="18"/>
  <c r="AT100" i="18"/>
  <c r="BE100" i="18"/>
  <c r="AY97" i="18"/>
  <c r="BF97" i="18"/>
  <c r="BF38" i="18"/>
  <c r="AY38" i="18"/>
  <c r="AY44" i="18"/>
  <c r="BF44" i="18"/>
  <c r="BF56" i="18"/>
  <c r="AY56" i="18"/>
  <c r="AY85" i="18"/>
  <c r="BF85" i="18"/>
  <c r="AT29" i="18"/>
  <c r="BE29" i="18"/>
  <c r="BF94" i="18"/>
  <c r="AY94" i="18"/>
  <c r="BE69" i="18"/>
  <c r="BC35" i="18"/>
  <c r="AJ35" i="18"/>
  <c r="BE47" i="18"/>
  <c r="AU112" i="18"/>
  <c r="BE112" i="18"/>
  <c r="AT112" i="18"/>
  <c r="BE65" i="18"/>
  <c r="AT65" i="18"/>
  <c r="BF59" i="18"/>
  <c r="AY59" i="18"/>
  <c r="AY91" i="18"/>
  <c r="BF91" i="18"/>
  <c r="AF92" i="18"/>
  <c r="AT91" i="18" s="1"/>
  <c r="AF22" i="18"/>
  <c r="AS22" i="18" s="1"/>
  <c r="AI122" i="18"/>
  <c r="AJ109" i="18"/>
  <c r="BE72" i="18"/>
  <c r="AS122" i="18"/>
  <c r="BE122" i="18"/>
  <c r="AT122" i="18"/>
  <c r="BF112" i="18"/>
  <c r="AZ112" i="18"/>
  <c r="AY112" i="18"/>
  <c r="AT106" i="18"/>
  <c r="BE106" i="18"/>
  <c r="BE85" i="18"/>
  <c r="AT85" i="18"/>
  <c r="AY75" i="18"/>
  <c r="BF75" i="18"/>
  <c r="AX75" i="18"/>
  <c r="AF54" i="18"/>
  <c r="BE53" i="18" s="1"/>
  <c r="AT59" i="18"/>
  <c r="AJ32" i="18"/>
  <c r="BC32" i="18"/>
  <c r="BF65" i="18"/>
  <c r="AY65" i="18"/>
  <c r="AZ65" i="18"/>
  <c r="AJ91" i="18"/>
  <c r="AF117" i="18"/>
  <c r="BE116" i="18" s="1"/>
  <c r="BE56" i="18"/>
  <c r="AT56" i="18"/>
  <c r="AF51" i="18"/>
  <c r="AT50" i="18" s="1"/>
  <c r="BC65" i="18"/>
  <c r="AJ65" i="18"/>
  <c r="AK65" i="18"/>
  <c r="AY53" i="18"/>
  <c r="BF53" i="18"/>
  <c r="BF109" i="18"/>
  <c r="BA109" i="18"/>
  <c r="AY109" i="18"/>
  <c r="BF82" i="18"/>
  <c r="AY82" i="18"/>
  <c r="BF116" i="18"/>
  <c r="AY116" i="18"/>
  <c r="AF110" i="18"/>
  <c r="BE109" i="18" s="1"/>
  <c r="BC112" i="18"/>
  <c r="AJ112" i="18"/>
  <c r="AK112" i="18"/>
  <c r="BC122" i="18"/>
  <c r="BC109" i="18"/>
  <c r="AJ53" i="18"/>
  <c r="AJ75" i="18"/>
  <c r="BC75" i="18"/>
  <c r="AI75" i="18"/>
  <c r="AY72" i="18"/>
  <c r="BF72" i="18"/>
  <c r="AY119" i="18"/>
  <c r="BF119" i="18"/>
  <c r="BC62" i="18"/>
  <c r="AJ62" i="18"/>
  <c r="AL62" i="18"/>
  <c r="BE38" i="18"/>
  <c r="AT38" i="18"/>
  <c r="BC29" i="18"/>
  <c r="AJ29" i="18"/>
  <c r="AJ56" i="18"/>
  <c r="BC56" i="18"/>
  <c r="BC106" i="18"/>
  <c r="AJ106" i="18"/>
  <c r="AY50" i="18"/>
  <c r="BF50" i="18"/>
  <c r="BF47" i="18"/>
  <c r="AY47" i="18"/>
  <c r="AY29" i="18"/>
  <c r="BF29" i="18"/>
  <c r="AY41" i="18"/>
  <c r="BF41" i="18"/>
  <c r="AY79" i="18"/>
  <c r="BF79" i="18"/>
  <c r="BF69" i="18"/>
  <c r="AY69" i="18"/>
  <c r="BF100" i="18"/>
  <c r="AY100" i="18"/>
  <c r="AF32" i="18"/>
  <c r="AJ79" i="18"/>
  <c r="BC79" i="18"/>
  <c r="AT35" i="18"/>
  <c r="BE35" i="18"/>
  <c r="BE103" i="18"/>
  <c r="AT103" i="18"/>
  <c r="BC100" i="18"/>
  <c r="AJ100" i="18"/>
  <c r="AJ44" i="18"/>
  <c r="BC44" i="18"/>
  <c r="BE97" i="18"/>
  <c r="AT97" i="18"/>
  <c r="BE50" i="18"/>
  <c r="AV62" i="18"/>
  <c r="BE62" i="18"/>
  <c r="AT62" i="18"/>
  <c r="BC41" i="18"/>
  <c r="AJ41" i="18"/>
  <c r="BF35" i="18"/>
  <c r="AY35" i="18"/>
  <c r="BF88" i="18"/>
  <c r="AY88" i="18"/>
  <c r="AY122" i="18"/>
  <c r="BF122" i="18"/>
  <c r="AX122" i="18"/>
  <c r="AT88" i="18"/>
  <c r="BE88" i="18"/>
  <c r="BE119" i="18"/>
  <c r="AT119" i="18"/>
  <c r="BF106" i="18"/>
  <c r="AY106" i="18"/>
  <c r="BE79" i="18"/>
  <c r="AT79" i="18"/>
  <c r="AT116" i="18"/>
  <c r="BC59" i="18"/>
  <c r="AJ59" i="18"/>
  <c r="AJ97" i="18"/>
  <c r="BC97" i="18"/>
  <c r="BC69" i="18"/>
  <c r="AJ69" i="18"/>
  <c r="AT94" i="18"/>
  <c r="BE94" i="18"/>
  <c r="BC94" i="18"/>
  <c r="AJ94" i="18"/>
  <c r="AY62" i="18"/>
  <c r="BA62" i="18"/>
  <c r="BF62" i="18"/>
  <c r="BF32" i="18"/>
  <c r="AY32" i="18"/>
  <c r="AY103" i="18"/>
  <c r="BF103" i="18"/>
  <c r="AF41" i="18"/>
  <c r="E10" i="17"/>
  <c r="G11" i="17"/>
  <c r="I11" i="17"/>
  <c r="I9" i="17"/>
  <c r="E9" i="17"/>
  <c r="G9" i="17"/>
  <c r="E11" i="17"/>
  <c r="G10" i="17"/>
  <c r="I10" i="17"/>
  <c r="BE59" i="18" l="1"/>
  <c r="BE126" i="18"/>
  <c r="BE44" i="18"/>
  <c r="AT82" i="18"/>
  <c r="BE82" i="18"/>
  <c r="AV109" i="18"/>
  <c r="AT44" i="18"/>
  <c r="BE91" i="18"/>
  <c r="BE124" i="18"/>
  <c r="AT109" i="18"/>
  <c r="BE32" i="18"/>
  <c r="AT32" i="18"/>
  <c r="AT41" i="18"/>
  <c r="BE41" i="18"/>
  <c r="AT53" i="18"/>
  <c r="AD118" i="17"/>
  <c r="AD109" i="17"/>
  <c r="AD95" i="17"/>
  <c r="AD93" i="17"/>
  <c r="AD86" i="17"/>
  <c r="AD77" i="17"/>
  <c r="AD73" i="17"/>
  <c r="AD69" i="17"/>
  <c r="AD64" i="17"/>
  <c r="AD62" i="17"/>
  <c r="AD57" i="17"/>
  <c r="AD55" i="17"/>
  <c r="AD48" i="17"/>
  <c r="AD46" i="17"/>
  <c r="AD37" i="17"/>
  <c r="AD26" i="17"/>
  <c r="AI26" i="17" s="1"/>
  <c r="AD23" i="17"/>
  <c r="AI23" i="17" s="1"/>
  <c r="AD18" i="17"/>
  <c r="AD116" i="17"/>
  <c r="AD102" i="17"/>
  <c r="AD100" i="17"/>
  <c r="AD90" i="17"/>
  <c r="AD83" i="17"/>
  <c r="AD66" i="17"/>
  <c r="AD123" i="17"/>
  <c r="AD120" i="17"/>
  <c r="AD113" i="17"/>
  <c r="AD104" i="17"/>
  <c r="AD97" i="17"/>
  <c r="AD88" i="17"/>
  <c r="AD81" i="17"/>
  <c r="AD79" i="17"/>
  <c r="AD75" i="17"/>
  <c r="AD70" i="17"/>
  <c r="AD59" i="17"/>
  <c r="AD50" i="17"/>
  <c r="AD24" i="17"/>
  <c r="AI24" i="17" s="1"/>
  <c r="AD20" i="17"/>
  <c r="AI20" i="17" s="1"/>
  <c r="AD119" i="17"/>
  <c r="AD94" i="17"/>
  <c r="AD87" i="17"/>
  <c r="AD47" i="17"/>
  <c r="AD19" i="17"/>
  <c r="AD117" i="17"/>
  <c r="AD108" i="17"/>
  <c r="AD92" i="17"/>
  <c r="AD85" i="17"/>
  <c r="AD76" i="17"/>
  <c r="AD68" i="17"/>
  <c r="AD63" i="17"/>
  <c r="AD61" i="17"/>
  <c r="AD54" i="17"/>
  <c r="AD45" i="17"/>
  <c r="AD41" i="17"/>
  <c r="AD36" i="17"/>
  <c r="AD32" i="17"/>
  <c r="AD17" i="17"/>
  <c r="AD122" i="17"/>
  <c r="AD115" i="17"/>
  <c r="AD110" i="17"/>
  <c r="AD106" i="17"/>
  <c r="AD101" i="17"/>
  <c r="AD99" i="17"/>
  <c r="AD89" i="17"/>
  <c r="AD72" i="17"/>
  <c r="AD52" i="17"/>
  <c r="AD43" i="17"/>
  <c r="AD34" i="17"/>
  <c r="AD27" i="17"/>
  <c r="AI27" i="17" s="1"/>
  <c r="AD21" i="17"/>
  <c r="AI21" i="17" s="1"/>
  <c r="AD14" i="17"/>
  <c r="AD96" i="17"/>
  <c r="AD80" i="17"/>
  <c r="AD74" i="17"/>
  <c r="AD65" i="17"/>
  <c r="AD58" i="17"/>
  <c r="AD49" i="17"/>
  <c r="AD38" i="17"/>
  <c r="AD78" i="17"/>
  <c r="AD56" i="17"/>
  <c r="AD25" i="17"/>
  <c r="AI25" i="17" s="1"/>
  <c r="AD112" i="17"/>
  <c r="AD107" i="17"/>
  <c r="AD103" i="17"/>
  <c r="AD91" i="17"/>
  <c r="AD84" i="17"/>
  <c r="AD67" i="17"/>
  <c r="AD60" i="17"/>
  <c r="AD40" i="17"/>
  <c r="AD31" i="17"/>
  <c r="AD29" i="17"/>
  <c r="AD22" i="17"/>
  <c r="AI22" i="17" s="1"/>
  <c r="AD16" i="17"/>
  <c r="AD121" i="17"/>
  <c r="AD114" i="17"/>
  <c r="AD105" i="17"/>
  <c r="AD98" i="17"/>
  <c r="AD82" i="17"/>
  <c r="AD71" i="17"/>
  <c r="AD51" i="17"/>
  <c r="AD111" i="17"/>
  <c r="AD13" i="17"/>
  <c r="AD28" i="17"/>
  <c r="AD30" i="17"/>
  <c r="AD44" i="17"/>
  <c r="AD35" i="17"/>
  <c r="AD33" i="17"/>
  <c r="AD53" i="17"/>
  <c r="AD39" i="17"/>
  <c r="AD42" i="17"/>
  <c r="AD15" i="17"/>
  <c r="AG123" i="17"/>
  <c r="AG120" i="17"/>
  <c r="AG113" i="17"/>
  <c r="AG104" i="17"/>
  <c r="AG97" i="17"/>
  <c r="AG88" i="17"/>
  <c r="AG81" i="17"/>
  <c r="AG79" i="17"/>
  <c r="AG75" i="17"/>
  <c r="AG70" i="17"/>
  <c r="AG59" i="17"/>
  <c r="AG50" i="17"/>
  <c r="AG24" i="17"/>
  <c r="AX24" i="17" s="1"/>
  <c r="AG20" i="17"/>
  <c r="AX20" i="17" s="1"/>
  <c r="AG117" i="17"/>
  <c r="AG108" i="17"/>
  <c r="AG92" i="17"/>
  <c r="AG85" i="17"/>
  <c r="AG76" i="17"/>
  <c r="AG68" i="17"/>
  <c r="AG63" i="17"/>
  <c r="AG122" i="17"/>
  <c r="AG115" i="17"/>
  <c r="AG110" i="17"/>
  <c r="AG106" i="17"/>
  <c r="AG101" i="17"/>
  <c r="AG99" i="17"/>
  <c r="AG89" i="17"/>
  <c r="AG72" i="17"/>
  <c r="AG52" i="17"/>
  <c r="AG43" i="17"/>
  <c r="AG34" i="17"/>
  <c r="AG27" i="17"/>
  <c r="AX27" i="17" s="1"/>
  <c r="AG21" i="17"/>
  <c r="AX21" i="17" s="1"/>
  <c r="AG14" i="17"/>
  <c r="AG82" i="17"/>
  <c r="AG13" i="17"/>
  <c r="AG119" i="17"/>
  <c r="AG96" i="17"/>
  <c r="AG94" i="17"/>
  <c r="AG87" i="17"/>
  <c r="AG80" i="17"/>
  <c r="AG78" i="17"/>
  <c r="AG74" i="17"/>
  <c r="AG65" i="17"/>
  <c r="AG58" i="17"/>
  <c r="AG56" i="17"/>
  <c r="AG49" i="17"/>
  <c r="AG47" i="17"/>
  <c r="AG38" i="17"/>
  <c r="AG25" i="17"/>
  <c r="AX25" i="17" s="1"/>
  <c r="AG19" i="17"/>
  <c r="AG112" i="17"/>
  <c r="AG107" i="17"/>
  <c r="AG103" i="17"/>
  <c r="AG91" i="17"/>
  <c r="AG84" i="17"/>
  <c r="AG67" i="17"/>
  <c r="AG60" i="17"/>
  <c r="AY59" i="17" s="1"/>
  <c r="AG40" i="17"/>
  <c r="AG31" i="17"/>
  <c r="AG29" i="17"/>
  <c r="AG22" i="17"/>
  <c r="AX22" i="17" s="1"/>
  <c r="AG16" i="17"/>
  <c r="AG105" i="17"/>
  <c r="AG71" i="17"/>
  <c r="AG51" i="17"/>
  <c r="AG121" i="17"/>
  <c r="AG114" i="17"/>
  <c r="AG98" i="17"/>
  <c r="AG42" i="17"/>
  <c r="AG33" i="17"/>
  <c r="AG118" i="17"/>
  <c r="AG109" i="17"/>
  <c r="AG95" i="17"/>
  <c r="AG93" i="17"/>
  <c r="AG86" i="17"/>
  <c r="AG77" i="17"/>
  <c r="AG73" i="17"/>
  <c r="AG69" i="17"/>
  <c r="AG64" i="17"/>
  <c r="AG62" i="17"/>
  <c r="AG57" i="17"/>
  <c r="AG55" i="17"/>
  <c r="AG48" i="17"/>
  <c r="AG46" i="17"/>
  <c r="AG37" i="17"/>
  <c r="AG35" i="17"/>
  <c r="AG26" i="17"/>
  <c r="AX26" i="17" s="1"/>
  <c r="AG23" i="17"/>
  <c r="AX23" i="17" s="1"/>
  <c r="AG18" i="17"/>
  <c r="AG116" i="17"/>
  <c r="AG111" i="17"/>
  <c r="AG102" i="17"/>
  <c r="AG100" i="17"/>
  <c r="AG90" i="17"/>
  <c r="AG83" i="17"/>
  <c r="AG66" i="17"/>
  <c r="AG53" i="17"/>
  <c r="AG28" i="17"/>
  <c r="AG41" i="17"/>
  <c r="AG17" i="17"/>
  <c r="AG30" i="17"/>
  <c r="AG61" i="17"/>
  <c r="AG45" i="17"/>
  <c r="AG36" i="17"/>
  <c r="AG44" i="17"/>
  <c r="AG32" i="17"/>
  <c r="AG54" i="17"/>
  <c r="AY53" i="17" s="1"/>
  <c r="AG39" i="17"/>
  <c r="AG15" i="17"/>
  <c r="AE116" i="17"/>
  <c r="AE111" i="17"/>
  <c r="AE102" i="17"/>
  <c r="AE100" i="17"/>
  <c r="AE90" i="17"/>
  <c r="AE83" i="17"/>
  <c r="AE66" i="17"/>
  <c r="AE53" i="17"/>
  <c r="AE44" i="17"/>
  <c r="AE39" i="17"/>
  <c r="AE35" i="17"/>
  <c r="AE30" i="17"/>
  <c r="AE28" i="17"/>
  <c r="AE15" i="17"/>
  <c r="AE123" i="17"/>
  <c r="AE120" i="17"/>
  <c r="AE113" i="17"/>
  <c r="AF113" i="17" s="1"/>
  <c r="AE104" i="17"/>
  <c r="AE97" i="17"/>
  <c r="AE88" i="17"/>
  <c r="AE81" i="17"/>
  <c r="AE79" i="17"/>
  <c r="AE75" i="17"/>
  <c r="AE70" i="17"/>
  <c r="AF70" i="17" s="1"/>
  <c r="AE117" i="17"/>
  <c r="AE108" i="17"/>
  <c r="AE92" i="17"/>
  <c r="AE85" i="17"/>
  <c r="AE76" i="17"/>
  <c r="AE68" i="17"/>
  <c r="AE63" i="17"/>
  <c r="AF63" i="17" s="1"/>
  <c r="AE61" i="17"/>
  <c r="AE54" i="17"/>
  <c r="AE45" i="17"/>
  <c r="AE41" i="17"/>
  <c r="AE36" i="17"/>
  <c r="AE32" i="17"/>
  <c r="AE17" i="17"/>
  <c r="AE67" i="17"/>
  <c r="AE40" i="17"/>
  <c r="AE29" i="17"/>
  <c r="AE122" i="17"/>
  <c r="AE115" i="17"/>
  <c r="AF115" i="17" s="1"/>
  <c r="AE110" i="17"/>
  <c r="AE106" i="17"/>
  <c r="AE101" i="17"/>
  <c r="AE99" i="17"/>
  <c r="AE89" i="17"/>
  <c r="AE72" i="17"/>
  <c r="AE52" i="17"/>
  <c r="AF52" i="17" s="1"/>
  <c r="AE43" i="17"/>
  <c r="AE34" i="17"/>
  <c r="AE27" i="17"/>
  <c r="AE21" i="17"/>
  <c r="AE14" i="17"/>
  <c r="AE119" i="17"/>
  <c r="AE96" i="17"/>
  <c r="AE94" i="17"/>
  <c r="AE87" i="17"/>
  <c r="AF87" i="17" s="1"/>
  <c r="AE80" i="17"/>
  <c r="AE78" i="17"/>
  <c r="AE74" i="17"/>
  <c r="AF74" i="17" s="1"/>
  <c r="AE65" i="17"/>
  <c r="AE58" i="17"/>
  <c r="AE56" i="17"/>
  <c r="AE49" i="17"/>
  <c r="AE47" i="17"/>
  <c r="AE38" i="17"/>
  <c r="AE25" i="17"/>
  <c r="AE19" i="17"/>
  <c r="AE112" i="17"/>
  <c r="AE103" i="17"/>
  <c r="AE91" i="17"/>
  <c r="AE84" i="17"/>
  <c r="AE60" i="17"/>
  <c r="AE31" i="17"/>
  <c r="AF31" i="17" s="1"/>
  <c r="AE22" i="17"/>
  <c r="AE16" i="17"/>
  <c r="AE107" i="17"/>
  <c r="AF107" i="17" s="1"/>
  <c r="AE121" i="17"/>
  <c r="AF121" i="17" s="1"/>
  <c r="AE114" i="17"/>
  <c r="AE105" i="17"/>
  <c r="AF105" i="17" s="1"/>
  <c r="AE98" i="17"/>
  <c r="AE82" i="17"/>
  <c r="AE71" i="17"/>
  <c r="AE51" i="17"/>
  <c r="AE42" i="17"/>
  <c r="AE33" i="17"/>
  <c r="AE13" i="17"/>
  <c r="AE118" i="17"/>
  <c r="AE109" i="17"/>
  <c r="AE95" i="17"/>
  <c r="AF95" i="17" s="1"/>
  <c r="AE93" i="17"/>
  <c r="AE86" i="17"/>
  <c r="AE77" i="17"/>
  <c r="AE73" i="17"/>
  <c r="AE69" i="17"/>
  <c r="AE64" i="17"/>
  <c r="AE62" i="17"/>
  <c r="AE57" i="17"/>
  <c r="AE55" i="17"/>
  <c r="AE48" i="17"/>
  <c r="AE46" i="17"/>
  <c r="AE37" i="17"/>
  <c r="AF37" i="17" s="1"/>
  <c r="AE59" i="17"/>
  <c r="AE26" i="17"/>
  <c r="AE50" i="17"/>
  <c r="AE23" i="17"/>
  <c r="AE20" i="17"/>
  <c r="AE18" i="17"/>
  <c r="AF18" i="17" s="1"/>
  <c r="AE24" i="17"/>
  <c r="AF93" i="17" l="1"/>
  <c r="AF54" i="17"/>
  <c r="AF117" i="17"/>
  <c r="AF58" i="17"/>
  <c r="AF34" i="17"/>
  <c r="AF110" i="17"/>
  <c r="BF47" i="17"/>
  <c r="AF96" i="17"/>
  <c r="AF76" i="17"/>
  <c r="AY32" i="17"/>
  <c r="BC35" i="17"/>
  <c r="AF40" i="17"/>
  <c r="BF29" i="17"/>
  <c r="AY41" i="17"/>
  <c r="AJ100" i="17"/>
  <c r="AF90" i="17"/>
  <c r="AF15" i="17"/>
  <c r="AF67" i="17"/>
  <c r="AF78" i="17"/>
  <c r="AF92" i="17"/>
  <c r="AF48" i="17"/>
  <c r="AF68" i="17"/>
  <c r="AF16" i="17"/>
  <c r="BC56" i="17"/>
  <c r="AJ56" i="17"/>
  <c r="AF94" i="17"/>
  <c r="BC94" i="17"/>
  <c r="BD69" i="17"/>
  <c r="AO69" i="17"/>
  <c r="BD56" i="17"/>
  <c r="AF56" i="17"/>
  <c r="AO56" i="17"/>
  <c r="AF29" i="17"/>
  <c r="AO29" i="17"/>
  <c r="BD29" i="17"/>
  <c r="AY35" i="17"/>
  <c r="BF35" i="17"/>
  <c r="BF69" i="17"/>
  <c r="AY69" i="17"/>
  <c r="AY91" i="17"/>
  <c r="BF91" i="17"/>
  <c r="BF94" i="17"/>
  <c r="AY94" i="17"/>
  <c r="AY79" i="17"/>
  <c r="BF79" i="17"/>
  <c r="AF114" i="17"/>
  <c r="AJ85" i="17"/>
  <c r="BC85" i="17"/>
  <c r="AJ119" i="17"/>
  <c r="BC119" i="17"/>
  <c r="AF73" i="17"/>
  <c r="BC32" i="17"/>
  <c r="AJ32" i="17"/>
  <c r="BD32" i="17"/>
  <c r="AF33" i="17"/>
  <c r="AO119" i="17"/>
  <c r="AF119" i="17"/>
  <c r="BD119" i="17"/>
  <c r="BF100" i="17"/>
  <c r="AY100" i="17"/>
  <c r="AY103" i="17"/>
  <c r="BF103" i="17"/>
  <c r="AF13" i="17"/>
  <c r="AF88" i="17"/>
  <c r="AJ88" i="17"/>
  <c r="BC88" i="17"/>
  <c r="AN24" i="17"/>
  <c r="AF24" i="17"/>
  <c r="AS24" i="17" s="1"/>
  <c r="AF46" i="17"/>
  <c r="AF77" i="17"/>
  <c r="AF42" i="17"/>
  <c r="AP112" i="17"/>
  <c r="AO112" i="17"/>
  <c r="BD112" i="17"/>
  <c r="AF112" i="17"/>
  <c r="AP65" i="17"/>
  <c r="AF65" i="17"/>
  <c r="AO65" i="17"/>
  <c r="BD65" i="17"/>
  <c r="AF14" i="17"/>
  <c r="AF99" i="17"/>
  <c r="AN75" i="17"/>
  <c r="BD75" i="17"/>
  <c r="AO75" i="17"/>
  <c r="AF75" i="17"/>
  <c r="AF66" i="17"/>
  <c r="AY29" i="17"/>
  <c r="AY119" i="17"/>
  <c r="BF119" i="17"/>
  <c r="AY122" i="17"/>
  <c r="BF122" i="17"/>
  <c r="AX122" i="17"/>
  <c r="BF88" i="17"/>
  <c r="AY88" i="17"/>
  <c r="AF39" i="17"/>
  <c r="AF111" i="17"/>
  <c r="AJ91" i="17"/>
  <c r="BC91" i="17"/>
  <c r="AF49" i="17"/>
  <c r="AF106" i="17"/>
  <c r="AT106" i="17" s="1"/>
  <c r="AJ106" i="17"/>
  <c r="BC106" i="17"/>
  <c r="AF45" i="17"/>
  <c r="AF108" i="17"/>
  <c r="AJ97" i="17"/>
  <c r="BC97" i="17"/>
  <c r="AF100" i="17"/>
  <c r="BC100" i="17"/>
  <c r="AF86" i="17"/>
  <c r="AF69" i="17"/>
  <c r="BC69" i="17"/>
  <c r="AJ69" i="17"/>
  <c r="AF84" i="17"/>
  <c r="AO79" i="17"/>
  <c r="BD79" i="17"/>
  <c r="AF79" i="17"/>
  <c r="AF83" i="17"/>
  <c r="BF41" i="17"/>
  <c r="AY47" i="17"/>
  <c r="BF112" i="17"/>
  <c r="AZ112" i="17"/>
  <c r="AY112" i="17"/>
  <c r="AY65" i="17"/>
  <c r="AZ65" i="17"/>
  <c r="BF65" i="17"/>
  <c r="AY72" i="17"/>
  <c r="BF72" i="17"/>
  <c r="AY97" i="17"/>
  <c r="BF97" i="17"/>
  <c r="AF53" i="17"/>
  <c r="AT53" i="17" s="1"/>
  <c r="BC53" i="17"/>
  <c r="AJ53" i="17"/>
  <c r="AF51" i="17"/>
  <c r="AJ103" i="17"/>
  <c r="BC103" i="17"/>
  <c r="BC50" i="17"/>
  <c r="AJ50" i="17"/>
  <c r="AF104" i="17"/>
  <c r="AF102" i="17"/>
  <c r="AF55" i="17"/>
  <c r="AN122" i="17"/>
  <c r="BD122" i="17"/>
  <c r="AO122" i="17"/>
  <c r="BC79" i="17"/>
  <c r="AJ79" i="17"/>
  <c r="AO91" i="17"/>
  <c r="BD91" i="17"/>
  <c r="AF91" i="17"/>
  <c r="AO72" i="17"/>
  <c r="BD72" i="17"/>
  <c r="AF72" i="17"/>
  <c r="BD116" i="17"/>
  <c r="AO116" i="17"/>
  <c r="AO103" i="17"/>
  <c r="AF103" i="17"/>
  <c r="BD103" i="17"/>
  <c r="BD53" i="17"/>
  <c r="AO53" i="17"/>
  <c r="BC38" i="17"/>
  <c r="AJ38" i="17"/>
  <c r="AF21" i="17"/>
  <c r="AS21" i="17" s="1"/>
  <c r="AN21" i="17"/>
  <c r="AF22" i="17"/>
  <c r="AS22" i="17" s="1"/>
  <c r="AN22" i="17"/>
  <c r="AF25" i="17"/>
  <c r="AS25" i="17" s="1"/>
  <c r="AN25" i="17"/>
  <c r="AF27" i="17"/>
  <c r="AS27" i="17" s="1"/>
  <c r="AN27" i="17"/>
  <c r="BD106" i="17"/>
  <c r="AO106" i="17"/>
  <c r="AF32" i="17"/>
  <c r="AO32" i="17"/>
  <c r="AF81" i="17"/>
  <c r="AF28" i="17"/>
  <c r="BF32" i="17"/>
  <c r="BF116" i="17"/>
  <c r="AY116" i="17"/>
  <c r="BF82" i="17"/>
  <c r="AY82" i="17"/>
  <c r="AY50" i="17"/>
  <c r="BF50" i="17"/>
  <c r="AF71" i="17"/>
  <c r="AJ29" i="17"/>
  <c r="BC29" i="17"/>
  <c r="BC65" i="17"/>
  <c r="AK65" i="17"/>
  <c r="AJ65" i="17"/>
  <c r="AF43" i="17"/>
  <c r="AF61" i="17"/>
  <c r="AF19" i="17"/>
  <c r="AF59" i="17"/>
  <c r="AJ59" i="17"/>
  <c r="BC59" i="17"/>
  <c r="AF116" i="17"/>
  <c r="BE116" i="17" s="1"/>
  <c r="AJ116" i="17"/>
  <c r="BC116" i="17"/>
  <c r="AF57" i="17"/>
  <c r="AJ94" i="17"/>
  <c r="AF26" i="17"/>
  <c r="AS26" i="17" s="1"/>
  <c r="AN26" i="17"/>
  <c r="AY75" i="17"/>
  <c r="BF75" i="17"/>
  <c r="AX75" i="17"/>
  <c r="BD44" i="17"/>
  <c r="AF44" i="17"/>
  <c r="AO44" i="17"/>
  <c r="AF89" i="17"/>
  <c r="AY56" i="17"/>
  <c r="BF56" i="17"/>
  <c r="AF101" i="17"/>
  <c r="AF20" i="17"/>
  <c r="AS20" i="17" s="1"/>
  <c r="AN20" i="17"/>
  <c r="AF23" i="17"/>
  <c r="AS23" i="17" s="1"/>
  <c r="AN23" i="17"/>
  <c r="BD82" i="17"/>
  <c r="AO82" i="17"/>
  <c r="BD38" i="17"/>
  <c r="AF38" i="17"/>
  <c r="AO38" i="17"/>
  <c r="AF36" i="17"/>
  <c r="AO85" i="17"/>
  <c r="BD85" i="17"/>
  <c r="AF85" i="17"/>
  <c r="BD88" i="17"/>
  <c r="AO88" i="17"/>
  <c r="AF30" i="17"/>
  <c r="BD100" i="17"/>
  <c r="AO100" i="17"/>
  <c r="AY44" i="17"/>
  <c r="BF44" i="17"/>
  <c r="BF53" i="17"/>
  <c r="BF59" i="17"/>
  <c r="AJ35" i="17"/>
  <c r="AF82" i="17"/>
  <c r="AJ82" i="17"/>
  <c r="BC82" i="17"/>
  <c r="AJ112" i="17"/>
  <c r="BC112" i="17"/>
  <c r="AK112" i="17"/>
  <c r="AF122" i="17"/>
  <c r="AI122" i="17"/>
  <c r="BC122" i="17"/>
  <c r="AJ122" i="17"/>
  <c r="AF47" i="17"/>
  <c r="BC47" i="17"/>
  <c r="AJ47" i="17"/>
  <c r="AF120" i="17"/>
  <c r="BC62" i="17"/>
  <c r="AJ62" i="17"/>
  <c r="AL62" i="17"/>
  <c r="AL109" i="17"/>
  <c r="BC109" i="17"/>
  <c r="AJ109" i="17"/>
  <c r="BD94" i="17"/>
  <c r="AO94" i="17"/>
  <c r="BF106" i="17"/>
  <c r="AY106" i="17"/>
  <c r="BD59" i="17"/>
  <c r="AO59" i="17"/>
  <c r="AJ41" i="17"/>
  <c r="BC41" i="17"/>
  <c r="BD50" i="17"/>
  <c r="AO50" i="17"/>
  <c r="AF50" i="17"/>
  <c r="AF62" i="17"/>
  <c r="AO62" i="17"/>
  <c r="BD62" i="17"/>
  <c r="AQ62" i="17"/>
  <c r="AQ109" i="17"/>
  <c r="AO109" i="17"/>
  <c r="AF109" i="17"/>
  <c r="BD109" i="17"/>
  <c r="AF60" i="17"/>
  <c r="BD47" i="17"/>
  <c r="AO47" i="17"/>
  <c r="BD41" i="17"/>
  <c r="AO41" i="17"/>
  <c r="AF41" i="17"/>
  <c r="AO97" i="17"/>
  <c r="BD97" i="17"/>
  <c r="AF97" i="17"/>
  <c r="BD35" i="17"/>
  <c r="AF35" i="17"/>
  <c r="AO35" i="17"/>
  <c r="BA62" i="17"/>
  <c r="BF62" i="17"/>
  <c r="AY62" i="17"/>
  <c r="BF109" i="17"/>
  <c r="AY109" i="17"/>
  <c r="BA109" i="17"/>
  <c r="AY38" i="17"/>
  <c r="BF38" i="17"/>
  <c r="AY85" i="17"/>
  <c r="BF85" i="17"/>
  <c r="BC44" i="17"/>
  <c r="AJ44" i="17"/>
  <c r="AF98" i="17"/>
  <c r="AF80" i="17"/>
  <c r="AJ72" i="17"/>
  <c r="BC72" i="17"/>
  <c r="AF17" i="17"/>
  <c r="BC75" i="17"/>
  <c r="AJ75" i="17"/>
  <c r="AI75" i="17"/>
  <c r="AF123" i="17"/>
  <c r="AF64" i="17"/>
  <c r="AF118" i="17"/>
  <c r="BE53" i="17" l="1"/>
  <c r="BE82" i="17"/>
  <c r="BE75" i="17"/>
  <c r="AT75" i="17"/>
  <c r="AS75" i="17"/>
  <c r="BE65" i="17"/>
  <c r="AU65" i="17"/>
  <c r="AT65" i="17"/>
  <c r="AT56" i="17"/>
  <c r="BE56" i="17"/>
  <c r="AT35" i="17"/>
  <c r="BE35" i="17"/>
  <c r="BE47" i="17"/>
  <c r="AT47" i="17"/>
  <c r="AT91" i="17"/>
  <c r="BE91" i="17"/>
  <c r="AT79" i="17"/>
  <c r="BE79" i="17"/>
  <c r="AT116" i="17"/>
  <c r="BE112" i="17"/>
  <c r="AT112" i="17"/>
  <c r="AU112" i="17"/>
  <c r="AT97" i="17"/>
  <c r="BE97" i="17"/>
  <c r="BE62" i="17"/>
  <c r="AT62" i="17"/>
  <c r="AV62" i="17"/>
  <c r="AT82" i="17"/>
  <c r="AT38" i="17"/>
  <c r="BE38" i="17"/>
  <c r="BE103" i="17"/>
  <c r="AT103" i="17"/>
  <c r="BE50" i="17"/>
  <c r="AT50" i="17"/>
  <c r="AS122" i="17"/>
  <c r="AT122" i="17"/>
  <c r="BE122" i="17"/>
  <c r="BE119" i="17"/>
  <c r="AT119" i="17"/>
  <c r="BE94" i="17"/>
  <c r="AT94" i="17"/>
  <c r="AT41" i="17"/>
  <c r="BE41" i="17"/>
  <c r="AT85" i="17"/>
  <c r="BE85" i="17"/>
  <c r="AT59" i="17"/>
  <c r="BE59" i="17"/>
  <c r="AT72" i="17"/>
  <c r="BE72" i="17"/>
  <c r="BE106" i="17"/>
  <c r="BE88" i="17"/>
  <c r="AT88" i="17"/>
  <c r="AT29" i="17"/>
  <c r="BE29" i="17"/>
  <c r="AT44" i="17"/>
  <c r="BE44" i="17"/>
  <c r="BE32" i="17"/>
  <c r="AT32" i="17"/>
  <c r="BE100" i="17"/>
  <c r="AT100" i="17"/>
  <c r="BE109" i="17"/>
  <c r="AT109" i="17"/>
  <c r="AV109" i="17"/>
  <c r="AT69" i="17"/>
  <c r="BE69" i="17"/>
</calcChain>
</file>

<file path=xl/sharedStrings.xml><?xml version="1.0" encoding="utf-8"?>
<sst xmlns="http://schemas.openxmlformats.org/spreadsheetml/2006/main" count="1624" uniqueCount="193">
  <si>
    <t xml:space="preserve">No. </t>
  </si>
  <si>
    <t>Hole  Pos.</t>
  </si>
  <si>
    <t xml:space="preserve">Name  </t>
  </si>
  <si>
    <t xml:space="preserve">Method  </t>
  </si>
  <si>
    <t xml:space="preserve">Coefficients  </t>
  </si>
  <si>
    <t>NPOC vol. [ml]</t>
  </si>
  <si>
    <t>TIC vol. [ml]</t>
  </si>
  <si>
    <t>TC vol. [ml]</t>
  </si>
  <si>
    <t>TIC  Area</t>
  </si>
  <si>
    <t>TC  Area</t>
  </si>
  <si>
    <t>NPOC  Area</t>
  </si>
  <si>
    <t>TNb  Area</t>
  </si>
  <si>
    <t>TIC [mg/l]</t>
  </si>
  <si>
    <t>TC [mg/l]</t>
  </si>
  <si>
    <t>TOC (Diff.) [mg/l]</t>
  </si>
  <si>
    <t>NPOC [mg/l]</t>
  </si>
  <si>
    <t>TNb [mg/l]</t>
  </si>
  <si>
    <t>Dilut.  Factor</t>
  </si>
  <si>
    <t>TC  Blank</t>
  </si>
  <si>
    <t>TIC  Blank</t>
  </si>
  <si>
    <t>NPOC  Blank</t>
  </si>
  <si>
    <t>TNb  Blank</t>
  </si>
  <si>
    <t xml:space="preserve">Memo  </t>
  </si>
  <si>
    <t xml:space="preserve">Info  </t>
  </si>
  <si>
    <t>Date</t>
  </si>
  <si>
    <t>Time</t>
  </si>
  <si>
    <t>RunIn</t>
  </si>
  <si>
    <t>TIC/TC/TNb</t>
  </si>
  <si>
    <t>Offset w TIC 29jan20</t>
  </si>
  <si>
    <t>Flush</t>
  </si>
  <si>
    <t>Water Blank</t>
  </si>
  <si>
    <t>Reference</t>
  </si>
  <si>
    <t>Daily Calibration</t>
  </si>
  <si>
    <t>mgTIC</t>
  </si>
  <si>
    <t xml:space="preserve">mgTC </t>
  </si>
  <si>
    <t>mgTNb</t>
  </si>
  <si>
    <t>Slope</t>
  </si>
  <si>
    <t>Intercept</t>
  </si>
  <si>
    <t>RSQ</t>
  </si>
  <si>
    <t>Misc. Notes</t>
  </si>
  <si>
    <t>BRN Data Quality Code (1=no problems, 2=note, 3=fatal flaws)</t>
  </si>
  <si>
    <t>BRN Sample Notes</t>
  </si>
  <si>
    <t>Daily Cal TIC [mg/l]</t>
  </si>
  <si>
    <t>Daily Cal TC [mg/l]</t>
  </si>
  <si>
    <t>Daily Cal TOC (Diff.) [mg/l]</t>
  </si>
  <si>
    <t>Daily Cal TNb [mg/l]</t>
  </si>
  <si>
    <t>TIC Absolute value Percent error for check standards</t>
  </si>
  <si>
    <t>TIC Absolute value Relative Percent Difference (RPD) of same vial duplicates</t>
  </si>
  <si>
    <t>TIC Absolute Value Relative Percent Difference (RPD) of independent prep duplicates</t>
  </si>
  <si>
    <t>TIC Percent Recovery (PR) of spikes</t>
  </si>
  <si>
    <t>TC Absolute value Percent error for check standards</t>
  </si>
  <si>
    <t>TC Absolute value Relative Percent Difference (RPD) of same vial duplicates</t>
  </si>
  <si>
    <t>TC Absolute Value Relative Percent Difference (RPD) of independent prep duplicates</t>
  </si>
  <si>
    <t>TC Percent Recovery (PR) of spikes</t>
  </si>
  <si>
    <t>TOC Absolute value Percent error for check standards</t>
  </si>
  <si>
    <t>TOC Absolute value Relative Percent Difference (RPD) of same vial duplicates</t>
  </si>
  <si>
    <t>TOC Absolute Value Relative Percent Difference (RPD) of independent prep duplicates</t>
  </si>
  <si>
    <t>TOC Percent Recovery (PR) of spikes</t>
  </si>
  <si>
    <t>TNb Absolute value Percent error for check standards</t>
  </si>
  <si>
    <t>TNb Absolute value Relative Percent Difference (RPD) of same vial duplicates</t>
  </si>
  <si>
    <t>TNb Absolute Value Relative Percent Difference (RPD) of independent prep duplicates</t>
  </si>
  <si>
    <t>TNb Percent Recovery (PR) of spikes</t>
  </si>
  <si>
    <t>TIC Mean of 2 reps</t>
  </si>
  <si>
    <t>TC Mean of 2 reps</t>
  </si>
  <si>
    <t>TOC Mean of 2 reps</t>
  </si>
  <si>
    <t>TNb Mean of 2 reps</t>
  </si>
  <si>
    <t>Mixed Check 3/6/0.3</t>
  </si>
  <si>
    <t>FCR 50 5m RC 30mar20 S r2</t>
  </si>
  <si>
    <t>TNbnp</t>
  </si>
  <si>
    <t>SPIKE</t>
  </si>
  <si>
    <t>DUP</t>
  </si>
  <si>
    <t>Rerun FCR50 5m RC 30mar20 r2</t>
  </si>
  <si>
    <t>I messed up the injection volumes for the standards for TC</t>
  </si>
  <si>
    <t>The standards are okay on this day.</t>
  </si>
  <si>
    <t xml:space="preserve">The repeats of the standard over time (in contact with headspace after first run and purged w air zero multiple times ) show increases in TIC over time.  Same as we've documented before.  </t>
  </si>
  <si>
    <t>I may have messed up the preparation of the check standard as well.</t>
  </si>
  <si>
    <t>So, I used the calibration from the next day.</t>
  </si>
  <si>
    <t>I replaced the tap water in the vial after the first run (lines 16-18)</t>
  </si>
  <si>
    <t>I reran one sample both days to see if results were consistent.  Looks pretty good (below)</t>
  </si>
  <si>
    <t>This run stopped abnormally when gas ran out.  Restarted on 04sep20 after replacing gas and with 04sep20 run tacked on the bottom.</t>
  </si>
  <si>
    <t>F 0.1m 31jan20</t>
  </si>
  <si>
    <t>F 9m 29feb20</t>
  </si>
  <si>
    <t>B 11m 06aug20</t>
  </si>
  <si>
    <t>F 6.2m 13jul20</t>
  </si>
  <si>
    <t>F 3.8m 22jun20</t>
  </si>
  <si>
    <t>F 3.8m 29feb20</t>
  </si>
  <si>
    <t>B 6m 20aug20</t>
  </si>
  <si>
    <t>B 0.1m 20aug20</t>
  </si>
  <si>
    <t>B 0.1m 04jun20</t>
  </si>
  <si>
    <t>F 6.2 06jul20</t>
  </si>
  <si>
    <t>TICnp</t>
  </si>
  <si>
    <t>TICpe</t>
  </si>
  <si>
    <t>TICnp,TCnp</t>
  </si>
  <si>
    <t>F 5m 24aug20</t>
  </si>
  <si>
    <t>F 6.2m 24aug20</t>
  </si>
  <si>
    <t>B 6m 17jul20</t>
  </si>
  <si>
    <t>B 3m 09jul20</t>
  </si>
  <si>
    <t>B 3m 14may20</t>
  </si>
  <si>
    <t>B 9m 20aug20</t>
  </si>
  <si>
    <t>B 0.1m 25jun20</t>
  </si>
  <si>
    <t>B 0.1m 17jul20</t>
  </si>
  <si>
    <t>F 3.8m 13jul20</t>
  </si>
  <si>
    <t>F 3.8m 20jul20</t>
  </si>
  <si>
    <t xml:space="preserve">At sample in hole 16 the TIC peak stops being identified correctly.  It is still there but software is not picking it up. </t>
  </si>
  <si>
    <t>I manually integrated to pick up the peaks (p165 in manual) Math&gt;Manual Integration</t>
  </si>
  <si>
    <t>I changed the peak anticipation time for TIC from 70 to 200 sec in Parameters</t>
  </si>
  <si>
    <t>F 18jul19 102 S r2</t>
  </si>
  <si>
    <t>BVR 11.0m 14may20</t>
  </si>
  <si>
    <t>B 30mar20 6.0m r1</t>
  </si>
  <si>
    <t>B 23jul20 11.0m</t>
  </si>
  <si>
    <t>F 31jan20 3.8m</t>
  </si>
  <si>
    <t>B 30jul20 11.0m</t>
  </si>
  <si>
    <t>F29jun20 3.8m</t>
  </si>
  <si>
    <t>F 02sep20 WET</t>
  </si>
  <si>
    <t>B 02jul20 11.0m</t>
  </si>
  <si>
    <t>F 22jun20 8.0m</t>
  </si>
  <si>
    <t>F 27jul20 6.2m</t>
  </si>
  <si>
    <t>BVR 9.0m 06?aug20</t>
  </si>
  <si>
    <t>FCR50 8.0m 30mar20 r2 rc</t>
  </si>
  <si>
    <t>F 02sep20 weir</t>
  </si>
  <si>
    <t>FCR50 3.8m 30mar20 r1 rc</t>
  </si>
  <si>
    <t>B 17jul20 9.0m</t>
  </si>
  <si>
    <t>B 30mar20 11.0 r1</t>
  </si>
  <si>
    <t>BVR 9.0m 25jun20</t>
  </si>
  <si>
    <t>FCR50 8.0m 30mar20</t>
  </si>
  <si>
    <t>FCR50 4.5m 10apr20</t>
  </si>
  <si>
    <t>bl</t>
  </si>
  <si>
    <t>spiked blank</t>
  </si>
  <si>
    <t>B 12aug20 6.0m</t>
  </si>
  <si>
    <t>B 20aug20 3.0m</t>
  </si>
  <si>
    <t>FCR 8.0m 13jul20</t>
  </si>
  <si>
    <t>FCR 6.2m 27apr20</t>
  </si>
  <si>
    <t>F 30may19 30s r2</t>
  </si>
  <si>
    <t>BVR 6.0m 14may20</t>
  </si>
  <si>
    <t>BVR 3.0m 04jun20</t>
  </si>
  <si>
    <t>F 02sep20 1.6m</t>
  </si>
  <si>
    <t>B 02jul20 9.0m</t>
  </si>
  <si>
    <t>BVR 9.0m 04jun20</t>
  </si>
  <si>
    <t>B 30jul20 9.0m</t>
  </si>
  <si>
    <t>F 10aug20 3.8m</t>
  </si>
  <si>
    <t>B 17jul20 3.0m</t>
  </si>
  <si>
    <t>BVR 11.0m 04jun20</t>
  </si>
  <si>
    <t>FCR50 4.5m 20apr20</t>
  </si>
  <si>
    <t>F 22jun20 6.2m</t>
  </si>
  <si>
    <t>B 02jul20 3.0m</t>
  </si>
  <si>
    <t>B 17jul20 11.0m</t>
  </si>
  <si>
    <t>F 29jun20 6.2m</t>
  </si>
  <si>
    <t>FCR 3.8 27apr20</t>
  </si>
  <si>
    <t>spiked blank + 150</t>
  </si>
  <si>
    <t>F 3.8m 06jul20</t>
  </si>
  <si>
    <t>F 1.6m 11sep20</t>
  </si>
  <si>
    <t>B 3.0m 30mar20</t>
  </si>
  <si>
    <t>F 8.0m 27apr20</t>
  </si>
  <si>
    <t>B 0.1m 06aug20</t>
  </si>
  <si>
    <t>F 8.0m 27jul20</t>
  </si>
  <si>
    <t>B 0.1m 23jul20</t>
  </si>
  <si>
    <t>F 6.2m 30mar20</t>
  </si>
  <si>
    <t>B 6.0m 23jul20</t>
  </si>
  <si>
    <t>B 6.0m 30jul20</t>
  </si>
  <si>
    <t>B 5.0m 14may20</t>
  </si>
  <si>
    <t>F 8.0m 17aug20</t>
  </si>
  <si>
    <t>B 6.0m 02jul20</t>
  </si>
  <si>
    <t>F 6.2m 29feb20</t>
  </si>
  <si>
    <t>B 0.1m 30jul20</t>
  </si>
  <si>
    <t>B 9.0 14may20</t>
  </si>
  <si>
    <t>F 9.0m 24aug20</t>
  </si>
  <si>
    <t>F 8.0m 29feb20</t>
  </si>
  <si>
    <t>B 9.0m 09jul20</t>
  </si>
  <si>
    <t>B 6.0m 25jun20</t>
  </si>
  <si>
    <t>B 0.1m 09jul20</t>
  </si>
  <si>
    <t>F 8.0m 10aug20</t>
  </si>
  <si>
    <t>B 0.1m 02jul20</t>
  </si>
  <si>
    <t>F 3.8m 27jul20</t>
  </si>
  <si>
    <t>B 9.0m 28aug20</t>
  </si>
  <si>
    <t>F 6.2m 20jul20</t>
  </si>
  <si>
    <t>B 6.0m 28aug20</t>
  </si>
  <si>
    <t>B 3.0m 30jul20</t>
  </si>
  <si>
    <t>B 3.0m 25jul20</t>
  </si>
  <si>
    <t>B 9.0m 30mar20</t>
  </si>
  <si>
    <t>B 11.0m 26aug20</t>
  </si>
  <si>
    <t>B 0.1m 14may20</t>
  </si>
  <si>
    <t>F50 3.8m 30mar20</t>
  </si>
  <si>
    <t>B 6.0m 09jul20</t>
  </si>
  <si>
    <t>F 8.0m 29jun20</t>
  </si>
  <si>
    <t>B 6.0m 04jun20</t>
  </si>
  <si>
    <t>F 3.8m 03aug20</t>
  </si>
  <si>
    <t>F 5.0m 29feb20</t>
  </si>
  <si>
    <t>B 9,0m 23jul20</t>
  </si>
  <si>
    <t>TIC Mean of 2 reps (mg/L)</t>
  </si>
  <si>
    <t>TC Mean of 2 reps (mg/L)</t>
  </si>
  <si>
    <t>TOC Mean of 2 reps (mg/L)</t>
  </si>
  <si>
    <t>TNb Mean of 2 reps (mg/L)</t>
  </si>
  <si>
    <t xml:space="preserve">     2016 style MDL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</si>
</sst>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E+00"/>
    <numFmt numFmtId="165" formatCode="0.0000"/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19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Fill="1"/>
    <xf numFmtId="164" fontId="0" fillId="0" borderId="0" xfId="0" applyNumberFormat="1"/>
    <xf numFmtId="165" fontId="0" fillId="0" borderId="0" xfId="0" applyNumberFormat="1"/>
    <xf numFmtId="15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8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BRN14sep20!$E$2:$E$8</c:f>
              <c:numCache>
                <c:formatCode>General</c:formatCode>
                <c:ptCount val="7"/>
                <c:pt idx="0">
                  <c:v>53</c:v>
                </c:pt>
                <c:pt idx="1">
                  <c:v>18</c:v>
                </c:pt>
                <c:pt idx="2">
                  <c:v>525</c:v>
                </c:pt>
                <c:pt idx="3">
                  <c:v>1593</c:v>
                </c:pt>
                <c:pt idx="4">
                  <c:v>2703</c:v>
                </c:pt>
                <c:pt idx="5">
                  <c:v>3703</c:v>
                </c:pt>
                <c:pt idx="6">
                  <c:v>4672</c:v>
                </c:pt>
              </c:numCache>
            </c:numRef>
          </c:xVal>
          <c:yVal>
            <c:numRef>
              <c:f>BRN14sep20!$D$2:$D$8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3.0000000000000001E-3</c:v>
                </c:pt>
                <c:pt idx="5">
                  <c:v>4.1999999999999989E-3</c:v>
                </c:pt>
                <c:pt idx="6">
                  <c:v>5.4000000000000003E-3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91-409E-A379-A40063EF8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BRN14oct20!$E$2:$E$8</c:f>
              <c:numCache>
                <c:formatCode>General</c:formatCode>
                <c:ptCount val="7"/>
                <c:pt idx="0">
                  <c:v>40</c:v>
                </c:pt>
                <c:pt idx="1">
                  <c:v>32</c:v>
                </c:pt>
                <c:pt idx="2">
                  <c:v>632</c:v>
                </c:pt>
                <c:pt idx="3">
                  <c:v>1951</c:v>
                </c:pt>
                <c:pt idx="4">
                  <c:v>3389</c:v>
                </c:pt>
                <c:pt idx="5">
                  <c:v>4805</c:v>
                </c:pt>
                <c:pt idx="6">
                  <c:v>6303</c:v>
                </c:pt>
              </c:numCache>
            </c:numRef>
          </c:xVal>
          <c:yVal>
            <c:numRef>
              <c:f>BRN14oct20!$D$2:$D$8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3.0000000000000001E-3</c:v>
                </c:pt>
                <c:pt idx="5">
                  <c:v>4.1999999999999989E-3</c:v>
                </c:pt>
                <c:pt idx="6">
                  <c:v>5.4000000000000003E-3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E2-46F0-A460-F77FBE094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BRN16oct20!$E$2:$E$8</c:f>
              <c:numCache>
                <c:formatCode>General</c:formatCode>
                <c:ptCount val="7"/>
                <c:pt idx="0">
                  <c:v>12</c:v>
                </c:pt>
                <c:pt idx="1">
                  <c:v>7</c:v>
                </c:pt>
                <c:pt idx="2">
                  <c:v>571</c:v>
                </c:pt>
                <c:pt idx="3">
                  <c:v>1887</c:v>
                </c:pt>
                <c:pt idx="4">
                  <c:v>3014</c:v>
                </c:pt>
                <c:pt idx="5">
                  <c:v>3922</c:v>
                </c:pt>
                <c:pt idx="6">
                  <c:v>4760</c:v>
                </c:pt>
              </c:numCache>
            </c:numRef>
          </c:xVal>
          <c:yVal>
            <c:numRef>
              <c:f>BRN16oct20!$D$2:$D$8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3.0000000000000001E-3</c:v>
                </c:pt>
                <c:pt idx="5">
                  <c:v>4.1999999999999989E-3</c:v>
                </c:pt>
                <c:pt idx="6">
                  <c:v>5.4000000000000003E-3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CE-4D2C-AC4C-06F7CF51D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BRN20oct20!$E$2:$E$8</c:f>
              <c:numCache>
                <c:formatCode>General</c:formatCode>
                <c:ptCount val="7"/>
                <c:pt idx="0">
                  <c:v>27</c:v>
                </c:pt>
                <c:pt idx="1">
                  <c:v>2</c:v>
                </c:pt>
                <c:pt idx="2">
                  <c:v>394</c:v>
                </c:pt>
                <c:pt idx="3">
                  <c:v>1275</c:v>
                </c:pt>
                <c:pt idx="4">
                  <c:v>2097</c:v>
                </c:pt>
                <c:pt idx="5">
                  <c:v>2998</c:v>
                </c:pt>
                <c:pt idx="6">
                  <c:v>3537</c:v>
                </c:pt>
              </c:numCache>
            </c:numRef>
          </c:xVal>
          <c:yVal>
            <c:numRef>
              <c:f>BRN20oct20!$D$2:$D$8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3.0000000000000001E-3</c:v>
                </c:pt>
                <c:pt idx="5">
                  <c:v>4.1999999999999989E-3</c:v>
                </c:pt>
                <c:pt idx="6">
                  <c:v>5.4000000000000003E-3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52-4D04-81F4-227A64A81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BRN21oct20!$E$2:$E$8</c:f>
              <c:numCache>
                <c:formatCode>General</c:formatCode>
                <c:ptCount val="7"/>
                <c:pt idx="0">
                  <c:v>21</c:v>
                </c:pt>
                <c:pt idx="1">
                  <c:v>33</c:v>
                </c:pt>
                <c:pt idx="2">
                  <c:v>402</c:v>
                </c:pt>
                <c:pt idx="3">
                  <c:v>1274</c:v>
                </c:pt>
                <c:pt idx="4">
                  <c:v>1998</c:v>
                </c:pt>
                <c:pt idx="5">
                  <c:v>2874</c:v>
                </c:pt>
                <c:pt idx="6">
                  <c:v>3656</c:v>
                </c:pt>
              </c:numCache>
            </c:numRef>
          </c:xVal>
          <c:yVal>
            <c:numRef>
              <c:f>BRN21oct20!$D$2:$D$8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3.0000000000000001E-3</c:v>
                </c:pt>
                <c:pt idx="5">
                  <c:v>4.1999999999999989E-3</c:v>
                </c:pt>
                <c:pt idx="6">
                  <c:v>5.4000000000000003E-3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7C-43DF-89EA-7A5E1401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1-Sep-20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'overlayed cal'!$B$3:$B$9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3.0000000000000001E-3</c:v>
                </c:pt>
                <c:pt idx="5">
                  <c:v>4.1999999999999989E-3</c:v>
                </c:pt>
                <c:pt idx="6">
                  <c:v>5.4000000000000003E-3</c:v>
                </c:pt>
              </c:numCache>
            </c:numRef>
          </c:xVal>
          <c:yVal>
            <c:numRef>
              <c:f>'overlayed cal'!$C$3:$C$10</c:f>
              <c:numCache>
                <c:formatCode>General</c:formatCode>
                <c:ptCount val="8"/>
                <c:pt idx="0">
                  <c:v>38</c:v>
                </c:pt>
                <c:pt idx="1">
                  <c:v>63</c:v>
                </c:pt>
                <c:pt idx="2">
                  <c:v>586</c:v>
                </c:pt>
                <c:pt idx="3">
                  <c:v>1842</c:v>
                </c:pt>
                <c:pt idx="4">
                  <c:v>3027</c:v>
                </c:pt>
                <c:pt idx="5">
                  <c:v>4274</c:v>
                </c:pt>
                <c:pt idx="6">
                  <c:v>5447</c:v>
                </c:pt>
                <c:pt idx="7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1C-4F30-8B02-55CA7C477C9C}"/>
            </c:ext>
          </c:extLst>
        </c:ser>
        <c:ser>
          <c:idx val="1"/>
          <c:order val="1"/>
          <c:tx>
            <c:v>2-Sep-20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'overlayed cal'!$B$10:$B$16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3.0000000000000001E-3</c:v>
                </c:pt>
                <c:pt idx="5">
                  <c:v>4.1999999999999989E-3</c:v>
                </c:pt>
                <c:pt idx="6">
                  <c:v>5.4000000000000003E-3</c:v>
                </c:pt>
              </c:numCache>
            </c:numRef>
          </c:xVal>
          <c:yVal>
            <c:numRef>
              <c:f>'overlayed cal'!$C$10:$C$16</c:f>
              <c:numCache>
                <c:formatCode>General</c:formatCode>
                <c:ptCount val="7"/>
                <c:pt idx="0">
                  <c:v>50</c:v>
                </c:pt>
                <c:pt idx="1">
                  <c:v>35</c:v>
                </c:pt>
                <c:pt idx="2">
                  <c:v>615</c:v>
                </c:pt>
                <c:pt idx="3">
                  <c:v>1913</c:v>
                </c:pt>
                <c:pt idx="4">
                  <c:v>3218</c:v>
                </c:pt>
                <c:pt idx="5">
                  <c:v>4525</c:v>
                </c:pt>
                <c:pt idx="6">
                  <c:v>5849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1C-4F30-8B02-55CA7C477C9C}"/>
            </c:ext>
          </c:extLst>
        </c:ser>
        <c:ser>
          <c:idx val="2"/>
          <c:order val="2"/>
          <c:tx>
            <c:v>3-Sep-20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'overlayed cal'!$B$17:$B$23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3.0000000000000001E-3</c:v>
                </c:pt>
                <c:pt idx="5">
                  <c:v>4.1999999999999989E-3</c:v>
                </c:pt>
                <c:pt idx="6">
                  <c:v>5.4000000000000003E-3</c:v>
                </c:pt>
              </c:numCache>
            </c:numRef>
          </c:xVal>
          <c:yVal>
            <c:numRef>
              <c:f>'overlayed cal'!$C$17:$C$23</c:f>
              <c:numCache>
                <c:formatCode>General</c:formatCode>
                <c:ptCount val="7"/>
                <c:pt idx="0">
                  <c:v>10</c:v>
                </c:pt>
                <c:pt idx="1">
                  <c:v>7</c:v>
                </c:pt>
                <c:pt idx="2">
                  <c:v>472</c:v>
                </c:pt>
                <c:pt idx="3">
                  <c:v>1573</c:v>
                </c:pt>
                <c:pt idx="4">
                  <c:v>2557</c:v>
                </c:pt>
                <c:pt idx="5">
                  <c:v>3562</c:v>
                </c:pt>
                <c:pt idx="6">
                  <c:v>4680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1C-4F30-8B02-55CA7C477C9C}"/>
            </c:ext>
          </c:extLst>
        </c:ser>
        <c:ser>
          <c:idx val="3"/>
          <c:order val="3"/>
          <c:tx>
            <c:v>4-Sep-20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'overlayed cal'!$B$24:$B$30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3.0000000000000001E-3</c:v>
                </c:pt>
                <c:pt idx="5">
                  <c:v>4.1999999999999989E-3</c:v>
                </c:pt>
                <c:pt idx="6">
                  <c:v>5.4000000000000003E-3</c:v>
                </c:pt>
              </c:numCache>
            </c:numRef>
          </c:xVal>
          <c:yVal>
            <c:numRef>
              <c:f>'overlayed cal'!$C$24:$C$30</c:f>
              <c:numCache>
                <c:formatCode>General</c:formatCode>
                <c:ptCount val="7"/>
                <c:pt idx="0">
                  <c:v>41</c:v>
                </c:pt>
                <c:pt idx="1">
                  <c:v>19</c:v>
                </c:pt>
                <c:pt idx="2">
                  <c:v>461</c:v>
                </c:pt>
                <c:pt idx="3">
                  <c:v>1509</c:v>
                </c:pt>
                <c:pt idx="4">
                  <c:v>2495</c:v>
                </c:pt>
                <c:pt idx="5">
                  <c:v>3488</c:v>
                </c:pt>
                <c:pt idx="6">
                  <c:v>4473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1C-4F30-8B02-55CA7C477C9C}"/>
            </c:ext>
          </c:extLst>
        </c:ser>
        <c:ser>
          <c:idx val="5"/>
          <c:order val="4"/>
          <c:tx>
            <c:v>9-Oct-20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'overlayed cal'!$B$38:$B$44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3.0000000000000001E-3</c:v>
                </c:pt>
                <c:pt idx="5">
                  <c:v>4.1999999999999989E-3</c:v>
                </c:pt>
                <c:pt idx="6">
                  <c:v>5.4000000000000003E-3</c:v>
                </c:pt>
              </c:numCache>
            </c:numRef>
          </c:xVal>
          <c:yVal>
            <c:numRef>
              <c:f>'overlayed cal'!$C$38:$C$44</c:f>
              <c:numCache>
                <c:formatCode>General</c:formatCode>
                <c:ptCount val="7"/>
                <c:pt idx="0">
                  <c:v>33</c:v>
                </c:pt>
                <c:pt idx="1">
                  <c:v>47</c:v>
                </c:pt>
                <c:pt idx="2">
                  <c:v>647</c:v>
                </c:pt>
                <c:pt idx="3">
                  <c:v>2036</c:v>
                </c:pt>
                <c:pt idx="4">
                  <c:v>3428</c:v>
                </c:pt>
                <c:pt idx="5">
                  <c:v>4973</c:v>
                </c:pt>
                <c:pt idx="6">
                  <c:v>6576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01-4F1E-B205-BECCD517B564}"/>
            </c:ext>
          </c:extLst>
        </c:ser>
        <c:ser>
          <c:idx val="4"/>
          <c:order val="5"/>
          <c:tx>
            <c:v>14-Oct-20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'overlayed cal'!$B$45:$B$51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3.0000000000000001E-3</c:v>
                </c:pt>
                <c:pt idx="5">
                  <c:v>4.1999999999999989E-3</c:v>
                </c:pt>
                <c:pt idx="6">
                  <c:v>5.4000000000000003E-3</c:v>
                </c:pt>
              </c:numCache>
            </c:numRef>
          </c:xVal>
          <c:yVal>
            <c:numRef>
              <c:f>'overlayed cal'!$C$45:$C$51</c:f>
              <c:numCache>
                <c:formatCode>General</c:formatCode>
                <c:ptCount val="7"/>
                <c:pt idx="0">
                  <c:v>40</c:v>
                </c:pt>
                <c:pt idx="1">
                  <c:v>32</c:v>
                </c:pt>
                <c:pt idx="2">
                  <c:v>632</c:v>
                </c:pt>
                <c:pt idx="3">
                  <c:v>1951</c:v>
                </c:pt>
                <c:pt idx="4">
                  <c:v>3389</c:v>
                </c:pt>
                <c:pt idx="5">
                  <c:v>4805</c:v>
                </c:pt>
                <c:pt idx="6">
                  <c:v>6303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01-4F1E-B205-BECCD517B564}"/>
            </c:ext>
          </c:extLst>
        </c:ser>
        <c:ser>
          <c:idx val="6"/>
          <c:order val="6"/>
          <c:tx>
            <c:v>16-Oct-20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'overlayed cal'!$B$52:$B$58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3.0000000000000001E-3</c:v>
                </c:pt>
                <c:pt idx="5">
                  <c:v>4.1999999999999989E-3</c:v>
                </c:pt>
                <c:pt idx="6">
                  <c:v>5.4000000000000003E-3</c:v>
                </c:pt>
              </c:numCache>
            </c:numRef>
          </c:xVal>
          <c:yVal>
            <c:numRef>
              <c:f>'overlayed cal'!$C$52:$C$58</c:f>
              <c:numCache>
                <c:formatCode>General</c:formatCode>
                <c:ptCount val="7"/>
                <c:pt idx="0">
                  <c:v>12</c:v>
                </c:pt>
                <c:pt idx="1">
                  <c:v>7</c:v>
                </c:pt>
                <c:pt idx="2">
                  <c:v>571</c:v>
                </c:pt>
                <c:pt idx="3">
                  <c:v>1887</c:v>
                </c:pt>
                <c:pt idx="4">
                  <c:v>3014</c:v>
                </c:pt>
                <c:pt idx="5">
                  <c:v>3922</c:v>
                </c:pt>
                <c:pt idx="6">
                  <c:v>4760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70-4690-A970-7DDC1D701F86}"/>
            </c:ext>
          </c:extLst>
        </c:ser>
        <c:ser>
          <c:idx val="7"/>
          <c:order val="7"/>
          <c:tx>
            <c:v>20-Oct-20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'overlayed cal'!$B$59:$B$65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3.0000000000000001E-3</c:v>
                </c:pt>
                <c:pt idx="5">
                  <c:v>4.1999999999999989E-3</c:v>
                </c:pt>
                <c:pt idx="6">
                  <c:v>5.4000000000000003E-3</c:v>
                </c:pt>
              </c:numCache>
            </c:numRef>
          </c:xVal>
          <c:yVal>
            <c:numRef>
              <c:f>'overlayed cal'!$C$59:$C$65</c:f>
              <c:numCache>
                <c:formatCode>General</c:formatCode>
                <c:ptCount val="7"/>
                <c:pt idx="0">
                  <c:v>27</c:v>
                </c:pt>
                <c:pt idx="1">
                  <c:v>2</c:v>
                </c:pt>
                <c:pt idx="2">
                  <c:v>394</c:v>
                </c:pt>
                <c:pt idx="3">
                  <c:v>1275</c:v>
                </c:pt>
                <c:pt idx="4">
                  <c:v>2097</c:v>
                </c:pt>
                <c:pt idx="5">
                  <c:v>2998</c:v>
                </c:pt>
                <c:pt idx="6">
                  <c:v>3537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FD-429D-A7FA-86350FBBE488}"/>
            </c:ext>
          </c:extLst>
        </c:ser>
        <c:ser>
          <c:idx val="8"/>
          <c:order val="8"/>
          <c:tx>
            <c:v>21-Oct-20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'overlayed cal'!$B$66:$B$72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3.0000000000000001E-3</c:v>
                </c:pt>
                <c:pt idx="5">
                  <c:v>4.1999999999999989E-3</c:v>
                </c:pt>
                <c:pt idx="6">
                  <c:v>5.4000000000000003E-3</c:v>
                </c:pt>
              </c:numCache>
            </c:numRef>
          </c:xVal>
          <c:yVal>
            <c:numRef>
              <c:f>'overlayed cal'!$C$66:$C$72</c:f>
              <c:numCache>
                <c:formatCode>General</c:formatCode>
                <c:ptCount val="7"/>
                <c:pt idx="0">
                  <c:v>21</c:v>
                </c:pt>
                <c:pt idx="1">
                  <c:v>33</c:v>
                </c:pt>
                <c:pt idx="2">
                  <c:v>402</c:v>
                </c:pt>
                <c:pt idx="3">
                  <c:v>1274</c:v>
                </c:pt>
                <c:pt idx="4">
                  <c:v>1998</c:v>
                </c:pt>
                <c:pt idx="5">
                  <c:v>2874</c:v>
                </c:pt>
                <c:pt idx="6">
                  <c:v>3656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FD-429D-A7FA-86350FBBE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001680"/>
        <c:axId val="398002664"/>
      </c:scatterChart>
      <c:valAx>
        <c:axId val="39800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02664"/>
        <c:crosses val="autoZero"/>
        <c:crossBetween val="midCat"/>
      </c:valAx>
      <c:valAx>
        <c:axId val="39800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0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222250</xdr:colOff>
      <xdr:row>0</xdr:row>
      <xdr:rowOff>66675</xdr:rowOff>
    </xdr:from>
    <xdr:to>
      <xdr:col>15</xdr:col>
      <xdr:colOff>552450</xdr:colOff>
      <xdr:row>10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222250</xdr:colOff>
      <xdr:row>0</xdr:row>
      <xdr:rowOff>66675</xdr:rowOff>
    </xdr:from>
    <xdr:to>
      <xdr:col>15</xdr:col>
      <xdr:colOff>552450</xdr:colOff>
      <xdr:row>10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222250</xdr:colOff>
      <xdr:row>0</xdr:row>
      <xdr:rowOff>66675</xdr:rowOff>
    </xdr:from>
    <xdr:to>
      <xdr:col>15</xdr:col>
      <xdr:colOff>552450</xdr:colOff>
      <xdr:row>10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222250</xdr:colOff>
      <xdr:row>0</xdr:row>
      <xdr:rowOff>66675</xdr:rowOff>
    </xdr:from>
    <xdr:to>
      <xdr:col>15</xdr:col>
      <xdr:colOff>552450</xdr:colOff>
      <xdr:row>10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222250</xdr:colOff>
      <xdr:row>0</xdr:row>
      <xdr:rowOff>66675</xdr:rowOff>
    </xdr:from>
    <xdr:to>
      <xdr:col>15</xdr:col>
      <xdr:colOff>552450</xdr:colOff>
      <xdr:row>10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460374</xdr:colOff>
      <xdr:row>1</xdr:row>
      <xdr:rowOff>333374</xdr:rowOff>
    </xdr:from>
    <xdr:to>
      <xdr:col>22</xdr:col>
      <xdr:colOff>323850</xdr:colOff>
      <xdr:row>25</xdr:row>
      <xdr:rowOff>177799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abSelected="1" workbookViewId="0">
      <selection activeCell="I18" sqref="I18"/>
    </sheetView>
  </sheetViews>
  <sheetFormatPr defaultRowHeight="14.5" x14ac:dyDescent="0.35"/>
  <cols>
    <col min="1" max="1" width="26.453125" customWidth="1"/>
  </cols>
  <sheetData>
    <row r="1" spans="1:7" s="3" customFormat="1" ht="58" x14ac:dyDescent="0.35">
      <c r="A1" t="s">
        <v>2</v>
      </c>
      <c r="B1" s="3" t="s">
        <v>188</v>
      </c>
      <c r="C1" s="3" t="s">
        <v>189</v>
      </c>
      <c r="D1" s="3" t="s">
        <v>190</v>
      </c>
      <c r="E1" s="3" t="s">
        <v>191</v>
      </c>
    </row>
    <row r="2" spans="1:7" s="3" customFormat="1" x14ac:dyDescent="0.35">
      <c r="A2" t="s">
        <v>192</v>
      </c>
      <c r="B2" s="3">
        <v>1.0561943094948769</v>
      </c>
      <c r="C2" s="3">
        <v>0.15165559062935036</v>
      </c>
      <c r="D2" s="3">
        <v>0.96134433045386147</v>
      </c>
      <c r="E2" s="3">
        <v>5.8497150865948082E-2</v>
      </c>
    </row>
    <row r="3" spans="1:7" x14ac:dyDescent="0.35">
      <c r="A3" t="s">
        <v>171</v>
      </c>
      <c r="B3" s="9">
        <v>2.0368292012251206</v>
      </c>
      <c r="C3" s="9">
        <v>5.0580164463556949</v>
      </c>
      <c r="D3" s="9">
        <v>3.0211872451305744</v>
      </c>
      <c r="E3" s="4">
        <v>0.13653394669127628</v>
      </c>
      <c r="G3" s="9"/>
    </row>
    <row r="4" spans="1:7" x14ac:dyDescent="0.35">
      <c r="A4" t="s">
        <v>88</v>
      </c>
      <c r="B4" s="9">
        <v>2.1774079748217385</v>
      </c>
      <c r="C4" s="9">
        <v>5.1568800593799597</v>
      </c>
      <c r="D4" s="9">
        <v>2.9794720845582212</v>
      </c>
      <c r="E4" s="4">
        <v>0.14561162898072494</v>
      </c>
    </row>
    <row r="5" spans="1:7" x14ac:dyDescent="0.35">
      <c r="A5" t="s">
        <v>153</v>
      </c>
      <c r="B5" s="9">
        <v>2.5258989489427668</v>
      </c>
      <c r="C5" s="9">
        <v>4.7459656883662351</v>
      </c>
      <c r="D5" s="9">
        <v>2.2200667394234688</v>
      </c>
      <c r="E5" s="4">
        <v>0.12529911245926859</v>
      </c>
    </row>
    <row r="6" spans="1:7" x14ac:dyDescent="0.35">
      <c r="A6" t="s">
        <v>169</v>
      </c>
      <c r="B6" s="9">
        <v>2.0057882521716084</v>
      </c>
      <c r="C6" s="9">
        <v>5.0775452081068178</v>
      </c>
      <c r="D6" s="9">
        <v>3.0717569559352089</v>
      </c>
      <c r="E6" s="4">
        <v>0.13729654145868281</v>
      </c>
    </row>
    <row r="7" spans="1:7" x14ac:dyDescent="0.35">
      <c r="A7" t="s">
        <v>180</v>
      </c>
      <c r="B7" s="9">
        <v>2.4640117858186965</v>
      </c>
      <c r="C7" s="9">
        <v>4.5968985413342995</v>
      </c>
      <c r="D7" s="9">
        <v>2.1328867555156039</v>
      </c>
      <c r="E7" s="4">
        <v>0.14602401490789069</v>
      </c>
    </row>
    <row r="8" spans="1:7" x14ac:dyDescent="0.35">
      <c r="A8" t="s">
        <v>100</v>
      </c>
      <c r="B8" s="9">
        <v>2.338736949966167</v>
      </c>
      <c r="C8" s="9">
        <v>6.287376438138816</v>
      </c>
      <c r="D8" s="9">
        <v>3.9486394881726499</v>
      </c>
      <c r="E8" s="4">
        <v>0.15700816866504558</v>
      </c>
    </row>
    <row r="9" spans="1:7" x14ac:dyDescent="0.35">
      <c r="A9" t="s">
        <v>87</v>
      </c>
      <c r="B9" s="9">
        <v>2.6498714020304219</v>
      </c>
      <c r="C9" s="9">
        <v>5.5671692435712581</v>
      </c>
      <c r="D9" s="9">
        <v>2.9172978415408362</v>
      </c>
      <c r="E9" s="4">
        <v>0.15974333818928252</v>
      </c>
    </row>
    <row r="10" spans="1:7" x14ac:dyDescent="0.35">
      <c r="A10" t="s">
        <v>155</v>
      </c>
      <c r="B10" s="9">
        <v>2.4991868982942655</v>
      </c>
      <c r="C10" s="9">
        <v>4.8711187439652814</v>
      </c>
      <c r="D10" s="9">
        <v>2.3719318456710159</v>
      </c>
      <c r="E10" s="4">
        <v>0.13444168874171958</v>
      </c>
    </row>
    <row r="11" spans="1:7" x14ac:dyDescent="0.35">
      <c r="A11" t="s">
        <v>99</v>
      </c>
      <c r="B11" s="9">
        <v>2.1727985755318975</v>
      </c>
      <c r="C11" s="9">
        <v>5.8976310614535201</v>
      </c>
      <c r="D11" s="9">
        <v>3.7248324859216226</v>
      </c>
      <c r="E11" s="4">
        <v>0.16754996787304216</v>
      </c>
    </row>
    <row r="12" spans="1:7" x14ac:dyDescent="0.35">
      <c r="A12" t="s">
        <v>163</v>
      </c>
      <c r="B12" s="9">
        <v>2.7811474329173373</v>
      </c>
      <c r="C12" s="9">
        <v>4.62286432220324</v>
      </c>
      <c r="D12" s="9">
        <v>1.8417168892859026</v>
      </c>
      <c r="E12" s="4">
        <v>0.1241841641321404</v>
      </c>
    </row>
    <row r="13" spans="1:7" x14ac:dyDescent="0.35">
      <c r="A13" t="s">
        <v>114</v>
      </c>
      <c r="B13" s="9">
        <v>4.1763558632442876</v>
      </c>
      <c r="C13" s="9">
        <v>6.254084785194058</v>
      </c>
      <c r="D13" s="9">
        <v>2.0777289219497712</v>
      </c>
      <c r="E13" s="4">
        <v>0.94465645301022949</v>
      </c>
    </row>
    <row r="14" spans="1:7" x14ac:dyDescent="0.35">
      <c r="A14" t="s">
        <v>144</v>
      </c>
      <c r="B14" s="9">
        <v>1.5075306980849421</v>
      </c>
      <c r="C14" s="9">
        <v>4.6653896985192684</v>
      </c>
      <c r="D14" s="9">
        <v>3.1578590004343265</v>
      </c>
      <c r="E14" s="4">
        <v>0.13389404574010011</v>
      </c>
    </row>
    <row r="15" spans="1:7" x14ac:dyDescent="0.35">
      <c r="A15" t="s">
        <v>136</v>
      </c>
      <c r="B15" s="9">
        <v>2.13116601673579</v>
      </c>
      <c r="C15" s="9">
        <v>5.8532549436857728</v>
      </c>
      <c r="D15" s="9">
        <v>3.7220889269499828</v>
      </c>
      <c r="E15" s="4">
        <v>0.40603511417189303</v>
      </c>
    </row>
    <row r="16" spans="1:7" x14ac:dyDescent="0.35">
      <c r="A16" t="s">
        <v>179</v>
      </c>
      <c r="B16" s="9">
        <v>4.8112987904366831</v>
      </c>
      <c r="C16" s="9">
        <v>7.6258493435491648</v>
      </c>
      <c r="D16" s="9">
        <v>2.8145505531124821</v>
      </c>
      <c r="E16" s="4">
        <v>1.9522720878861901</v>
      </c>
    </row>
    <row r="17" spans="1:5" x14ac:dyDescent="0.35">
      <c r="A17" t="s">
        <v>82</v>
      </c>
      <c r="B17" s="9">
        <v>5.1850410114428716</v>
      </c>
      <c r="C17" s="9">
        <v>7.6966816330505576</v>
      </c>
      <c r="D17" s="9">
        <v>2.5116406216076865</v>
      </c>
      <c r="E17" s="4">
        <v>1.8019277240014642</v>
      </c>
    </row>
    <row r="18" spans="1:5" x14ac:dyDescent="0.35">
      <c r="A18" t="s">
        <v>128</v>
      </c>
      <c r="B18" s="9">
        <v>2.5763050074335681</v>
      </c>
      <c r="C18" s="9">
        <v>5.0632876412901222</v>
      </c>
      <c r="D18" s="9">
        <v>2.486982633856555</v>
      </c>
      <c r="E18" s="4">
        <v>0.15636145930580267</v>
      </c>
    </row>
    <row r="19" spans="1:5" x14ac:dyDescent="0.35">
      <c r="A19" t="s">
        <v>145</v>
      </c>
      <c r="B19" s="9">
        <v>3.1316269166208954</v>
      </c>
      <c r="C19" s="9">
        <v>6.4162960755949197</v>
      </c>
      <c r="D19" s="9">
        <v>3.2846691589740242</v>
      </c>
      <c r="E19" s="4">
        <v>1.2640973900469996</v>
      </c>
    </row>
    <row r="20" spans="1:5" x14ac:dyDescent="0.35">
      <c r="A20" t="s">
        <v>140</v>
      </c>
      <c r="B20" s="9">
        <v>1.509734356454733</v>
      </c>
      <c r="C20" s="9">
        <v>4.5756295180699844</v>
      </c>
      <c r="D20" s="9">
        <v>3.0658951616152521</v>
      </c>
      <c r="E20" s="4">
        <v>0.12416754469734512</v>
      </c>
    </row>
    <row r="21" spans="1:5" x14ac:dyDescent="0.35">
      <c r="A21" t="s">
        <v>121</v>
      </c>
      <c r="B21" s="9">
        <v>3.6838726740170906</v>
      </c>
      <c r="C21" s="9">
        <v>4.8730750336025679</v>
      </c>
      <c r="D21" s="9">
        <v>1.1892023595854768</v>
      </c>
      <c r="E21" s="4">
        <v>0.38415903273277363</v>
      </c>
    </row>
    <row r="22" spans="1:5" x14ac:dyDescent="0.35">
      <c r="A22" t="s">
        <v>129</v>
      </c>
      <c r="B22" s="9">
        <v>1.9019855462775275</v>
      </c>
      <c r="C22" s="9">
        <v>5.8392663441352344</v>
      </c>
      <c r="D22" s="9">
        <v>3.9372807978577073</v>
      </c>
      <c r="E22" s="4">
        <v>0.17095121086993514</v>
      </c>
    </row>
    <row r="23" spans="1:5" x14ac:dyDescent="0.35">
      <c r="A23" t="s">
        <v>109</v>
      </c>
      <c r="B23" s="9">
        <v>4.6645190244958066</v>
      </c>
      <c r="C23" s="9">
        <v>6.2080975785315768</v>
      </c>
      <c r="D23" s="9">
        <v>1.5435785540357698</v>
      </c>
      <c r="E23" s="4">
        <v>1.039516972912887</v>
      </c>
    </row>
    <row r="24" spans="1:5" x14ac:dyDescent="0.35">
      <c r="A24" t="s">
        <v>177</v>
      </c>
      <c r="B24" s="9">
        <v>1.8978840006998747</v>
      </c>
      <c r="C24" s="9">
        <v>4.5988912721252309</v>
      </c>
      <c r="D24" s="9">
        <v>2.7010072714253561</v>
      </c>
      <c r="E24" s="4">
        <v>0.12645074921112345</v>
      </c>
    </row>
    <row r="25" spans="1:5" x14ac:dyDescent="0.35">
      <c r="A25" t="s">
        <v>176</v>
      </c>
      <c r="B25" s="9">
        <v>2.2718535297731433</v>
      </c>
      <c r="C25" s="9">
        <v>4.9743217531366</v>
      </c>
      <c r="D25" s="9">
        <v>2.7024682233634567</v>
      </c>
      <c r="E25" s="4">
        <v>0.1336106667495513</v>
      </c>
    </row>
    <row r="26" spans="1:5" x14ac:dyDescent="0.35">
      <c r="A26" t="s">
        <v>151</v>
      </c>
      <c r="B26" s="9">
        <v>2.5303509573841838</v>
      </c>
      <c r="C26" s="9">
        <v>5.0081715982934156</v>
      </c>
      <c r="D26" s="9">
        <v>2.4778206409092318</v>
      </c>
      <c r="E26" s="4">
        <v>0.22858792548442219</v>
      </c>
    </row>
    <row r="27" spans="1:5" x14ac:dyDescent="0.35">
      <c r="A27" t="s">
        <v>111</v>
      </c>
      <c r="B27" s="9">
        <v>5.3202992712035995</v>
      </c>
      <c r="C27" s="9">
        <v>7.3916875035417071</v>
      </c>
      <c r="D27" s="9">
        <v>2.0713882323381081</v>
      </c>
      <c r="E27" s="4">
        <v>1.6315960522728352</v>
      </c>
    </row>
    <row r="28" spans="1:5" x14ac:dyDescent="0.35">
      <c r="A28" t="s">
        <v>138</v>
      </c>
      <c r="B28" s="9">
        <v>3.03025863161051</v>
      </c>
      <c r="C28" s="9">
        <v>6.0016895278053681</v>
      </c>
      <c r="D28" s="9">
        <v>2.9714308961948581</v>
      </c>
      <c r="E28" s="4">
        <v>0.84770668424972095</v>
      </c>
    </row>
    <row r="29" spans="1:5" x14ac:dyDescent="0.35">
      <c r="A29" t="s">
        <v>122</v>
      </c>
      <c r="B29" s="9">
        <v>3.0954848637298618</v>
      </c>
      <c r="C29" s="9">
        <v>4.6449970692462195</v>
      </c>
      <c r="D29" s="9">
        <v>1.5495122055163584</v>
      </c>
      <c r="E29" s="4">
        <v>0.29488307449714224</v>
      </c>
    </row>
    <row r="30" spans="1:5" x14ac:dyDescent="0.35">
      <c r="A30" t="s">
        <v>108</v>
      </c>
      <c r="B30" s="9">
        <v>2.7792588159102931</v>
      </c>
      <c r="C30" s="9">
        <v>4.4703385873765935</v>
      </c>
      <c r="D30" s="9">
        <v>1.6910797714663</v>
      </c>
      <c r="E30" s="4">
        <v>0.15392103517772443</v>
      </c>
    </row>
    <row r="31" spans="1:5" x14ac:dyDescent="0.35">
      <c r="A31" t="s">
        <v>96</v>
      </c>
      <c r="B31" s="9">
        <v>2.283424158488077</v>
      </c>
      <c r="C31" s="9">
        <v>6.2316146749082399</v>
      </c>
      <c r="D31" s="9">
        <v>3.9481905164201621</v>
      </c>
      <c r="E31" s="4">
        <v>0.15233558739447411</v>
      </c>
    </row>
    <row r="32" spans="1:5" x14ac:dyDescent="0.35">
      <c r="A32" t="s">
        <v>97</v>
      </c>
      <c r="B32" s="9">
        <v>2.2131308193180046</v>
      </c>
      <c r="C32" s="9">
        <v>6.0748947719338808</v>
      </c>
      <c r="D32" s="9">
        <v>3.8617639526158758</v>
      </c>
      <c r="E32" s="4">
        <v>0.17740797469997951</v>
      </c>
    </row>
    <row r="33" spans="1:5" x14ac:dyDescent="0.35">
      <c r="A33" t="s">
        <v>159</v>
      </c>
      <c r="B33" s="9">
        <v>2.9473557480635693</v>
      </c>
      <c r="C33" s="9">
        <v>4.5654170179938429</v>
      </c>
      <c r="D33" s="9">
        <v>1.6180612699302732</v>
      </c>
      <c r="E33" s="4">
        <v>0.15500133589396303</v>
      </c>
    </row>
    <row r="34" spans="1:5" x14ac:dyDescent="0.35">
      <c r="A34" t="s">
        <v>161</v>
      </c>
      <c r="B34" s="9">
        <v>2.7425633597583907</v>
      </c>
      <c r="C34" s="9">
        <v>4.0561876999662516</v>
      </c>
      <c r="D34" s="9">
        <v>1.3136243402078613</v>
      </c>
      <c r="E34" s="4">
        <v>0.1155321651136258</v>
      </c>
    </row>
    <row r="35" spans="1:5" x14ac:dyDescent="0.35">
      <c r="A35" t="s">
        <v>184</v>
      </c>
      <c r="B35" s="9">
        <v>2.3309791470179286</v>
      </c>
      <c r="C35" s="9">
        <v>4.2999816534856059</v>
      </c>
      <c r="D35" s="9">
        <v>1.9690025064676777</v>
      </c>
      <c r="E35" s="4">
        <v>0.1137832027969819</v>
      </c>
    </row>
    <row r="36" spans="1:5" x14ac:dyDescent="0.35">
      <c r="A36" t="s">
        <v>182</v>
      </c>
      <c r="B36" s="9">
        <v>2.4019298877116713</v>
      </c>
      <c r="C36" s="9">
        <v>4.2979889226946746</v>
      </c>
      <c r="D36" s="9">
        <v>1.8960590349830038</v>
      </c>
      <c r="E36" s="4">
        <v>0.11310534078150944</v>
      </c>
    </row>
    <row r="37" spans="1:5" x14ac:dyDescent="0.35">
      <c r="A37" t="s">
        <v>157</v>
      </c>
      <c r="B37" s="9">
        <v>2.9518077565049863</v>
      </c>
      <c r="C37" s="9">
        <v>4.3220866508783224</v>
      </c>
      <c r="D37" s="9">
        <v>1.3702788943733359</v>
      </c>
      <c r="E37" s="4">
        <v>0.10407049631074823</v>
      </c>
    </row>
    <row r="38" spans="1:5" x14ac:dyDescent="0.35">
      <c r="A38" t="s">
        <v>168</v>
      </c>
      <c r="B38" s="9">
        <v>2.1757744017503668</v>
      </c>
      <c r="C38" s="9">
        <v>4.6817888730279531</v>
      </c>
      <c r="D38" s="9">
        <v>2.5060144712775871</v>
      </c>
      <c r="E38" s="4">
        <v>0.13081448593572742</v>
      </c>
    </row>
    <row r="39" spans="1:5" x14ac:dyDescent="0.35">
      <c r="A39" t="s">
        <v>175</v>
      </c>
      <c r="B39" s="9">
        <v>3.0567460986976713</v>
      </c>
      <c r="C39" s="9">
        <v>5.1114216315526413</v>
      </c>
      <c r="D39" s="9">
        <v>2.0546755328549695</v>
      </c>
      <c r="E39" s="4">
        <v>0.16144537575988913</v>
      </c>
    </row>
    <row r="40" spans="1:5" x14ac:dyDescent="0.35">
      <c r="A40" t="s">
        <v>158</v>
      </c>
      <c r="B40" s="9">
        <v>2.794503458241588</v>
      </c>
      <c r="C40" s="9">
        <v>4.4402639623947975</v>
      </c>
      <c r="D40" s="9">
        <v>1.6457605041532095</v>
      </c>
      <c r="E40" s="4">
        <v>0.12779659671203569</v>
      </c>
    </row>
    <row r="41" spans="1:5" x14ac:dyDescent="0.35">
      <c r="A41" t="s">
        <v>95</v>
      </c>
      <c r="B41" s="9">
        <v>2.7858486810807257</v>
      </c>
      <c r="C41" s="9">
        <v>5.450363023751418</v>
      </c>
      <c r="D41" s="9">
        <v>2.6645143426706914</v>
      </c>
      <c r="E41" s="4">
        <v>0.14395913072649846</v>
      </c>
    </row>
    <row r="42" spans="1:5" x14ac:dyDescent="0.35">
      <c r="A42" t="s">
        <v>86</v>
      </c>
      <c r="B42" s="9">
        <v>3.3412812955065445</v>
      </c>
      <c r="C42" s="9">
        <v>4.8363966622863277</v>
      </c>
      <c r="D42" s="9">
        <v>1.4951153667797832</v>
      </c>
      <c r="E42" s="4">
        <v>0.10469805151401387</v>
      </c>
    </row>
    <row r="43" spans="1:5" x14ac:dyDescent="0.35">
      <c r="A43" t="s">
        <v>187</v>
      </c>
      <c r="B43" s="9">
        <v>4.2717775330780139</v>
      </c>
      <c r="C43" s="9">
        <v>6.4453556230017401</v>
      </c>
      <c r="D43" s="9">
        <v>2.1735780899237263</v>
      </c>
      <c r="E43" s="4">
        <v>1.0190679244604499</v>
      </c>
    </row>
    <row r="44" spans="1:5" x14ac:dyDescent="0.35">
      <c r="A44" t="s">
        <v>164</v>
      </c>
      <c r="B44" s="9">
        <v>3.4756607497783776</v>
      </c>
      <c r="C44" s="9">
        <v>4.5580309360240632</v>
      </c>
      <c r="D44" s="9">
        <v>1.0823701862456854</v>
      </c>
      <c r="E44" s="4">
        <v>0.22787435855506016</v>
      </c>
    </row>
    <row r="45" spans="1:5" x14ac:dyDescent="0.35">
      <c r="A45" t="s">
        <v>167</v>
      </c>
      <c r="B45" s="9">
        <v>4.4402625787520451</v>
      </c>
      <c r="C45" s="9">
        <v>5.2958184572276146</v>
      </c>
      <c r="D45" s="9">
        <v>0.85555587847556902</v>
      </c>
      <c r="E45" s="4">
        <v>0.55263650728095348</v>
      </c>
    </row>
    <row r="46" spans="1:5" x14ac:dyDescent="0.35">
      <c r="A46" t="s">
        <v>173</v>
      </c>
      <c r="B46" s="9">
        <v>3.9805838681474457</v>
      </c>
      <c r="C46" s="9">
        <v>6.5433979779155376</v>
      </c>
      <c r="D46" s="9">
        <v>2.562814109768091</v>
      </c>
      <c r="E46" s="4">
        <v>0.7052178112967018</v>
      </c>
    </row>
    <row r="47" spans="1:5" x14ac:dyDescent="0.35">
      <c r="A47" t="s">
        <v>178</v>
      </c>
      <c r="B47" s="9">
        <v>2.8158092084251702</v>
      </c>
      <c r="C47" s="9">
        <v>4.8918226983920636</v>
      </c>
      <c r="D47" s="9">
        <v>2.0760134899668934</v>
      </c>
      <c r="E47" s="4">
        <v>0.24185675734530948</v>
      </c>
    </row>
    <row r="48" spans="1:5" x14ac:dyDescent="0.35">
      <c r="A48" t="s">
        <v>98</v>
      </c>
      <c r="B48" s="9">
        <v>4.3403685915795425</v>
      </c>
      <c r="C48" s="9">
        <v>8.6252617323218512</v>
      </c>
      <c r="D48" s="9">
        <v>4.2848931407423088</v>
      </c>
      <c r="E48" s="4">
        <v>1.4721688482356465</v>
      </c>
    </row>
    <row r="49" spans="1:5" x14ac:dyDescent="0.35">
      <c r="A49" t="s">
        <v>141</v>
      </c>
      <c r="B49" s="9">
        <v>2.6633495130403118</v>
      </c>
      <c r="C49" s="9">
        <v>6.0222838549214384</v>
      </c>
      <c r="D49" s="9">
        <v>3.3589343418811262</v>
      </c>
      <c r="E49" s="4">
        <v>0.83118770933826513</v>
      </c>
    </row>
    <row r="50" spans="1:5" x14ac:dyDescent="0.35">
      <c r="A50" t="s">
        <v>107</v>
      </c>
      <c r="B50" s="9">
        <v>3.8031054461457803</v>
      </c>
      <c r="C50" s="9">
        <v>5.8244063391052165</v>
      </c>
      <c r="D50" s="9">
        <v>2.0213008929594358</v>
      </c>
      <c r="E50" s="4">
        <v>0.50478556474053771</v>
      </c>
    </row>
    <row r="51" spans="1:5" x14ac:dyDescent="0.35">
      <c r="A51" t="s">
        <v>134</v>
      </c>
      <c r="B51" s="9">
        <v>1.3631910748636327</v>
      </c>
      <c r="C51" s="9">
        <v>5.3170252942484897</v>
      </c>
      <c r="D51" s="9">
        <v>3.9538342193848566</v>
      </c>
      <c r="E51" s="4">
        <v>0.15394993012164856</v>
      </c>
    </row>
    <row r="52" spans="1:5" x14ac:dyDescent="0.35">
      <c r="A52" t="s">
        <v>133</v>
      </c>
      <c r="B52" s="9">
        <v>1.4777813100927637</v>
      </c>
      <c r="C52" s="9">
        <v>5.3042024113271626</v>
      </c>
      <c r="D52" s="9">
        <v>3.8264211012343994</v>
      </c>
      <c r="E52" s="4">
        <v>0.13598403769970036</v>
      </c>
    </row>
    <row r="53" spans="1:5" x14ac:dyDescent="0.35">
      <c r="A53" t="s">
        <v>137</v>
      </c>
      <c r="B53" s="9">
        <v>2.3867903876315437</v>
      </c>
      <c r="C53" s="9">
        <v>6.7178281103509576</v>
      </c>
      <c r="D53" s="9">
        <v>4.3310377227194135</v>
      </c>
      <c r="E53" s="4">
        <v>0.71764487691767509</v>
      </c>
    </row>
    <row r="54" spans="1:5" x14ac:dyDescent="0.35">
      <c r="A54" t="s">
        <v>117</v>
      </c>
      <c r="B54" s="9">
        <v>5.2943791033495362</v>
      </c>
      <c r="C54" s="9">
        <v>7.0381898846513193</v>
      </c>
      <c r="D54" s="9">
        <v>1.7438107813017827</v>
      </c>
      <c r="E54" s="4">
        <v>1.3050725087345771</v>
      </c>
    </row>
    <row r="55" spans="1:5" x14ac:dyDescent="0.35">
      <c r="A55" t="s">
        <v>123</v>
      </c>
      <c r="B55" s="9">
        <v>3.8281616084047076</v>
      </c>
      <c r="C55" s="9">
        <v>4.9134880333968693</v>
      </c>
      <c r="D55" s="9">
        <v>1.0853264249921617</v>
      </c>
      <c r="E55" s="4">
        <v>0.29434387543963636</v>
      </c>
    </row>
    <row r="56" spans="1:5" x14ac:dyDescent="0.35">
      <c r="A56" t="s">
        <v>80</v>
      </c>
      <c r="B56" s="9">
        <v>4.1663637683880506</v>
      </c>
      <c r="C56" s="9">
        <v>6.6043380396599911</v>
      </c>
      <c r="D56" s="9">
        <v>2.4379742712719401</v>
      </c>
      <c r="E56" s="4">
        <v>0.18031409231948126</v>
      </c>
    </row>
    <row r="57" spans="1:5" x14ac:dyDescent="0.35">
      <c r="A57" t="s">
        <v>135</v>
      </c>
      <c r="B57" s="9">
        <v>2.0088629772123903</v>
      </c>
      <c r="C57" s="9">
        <v>7.3539208176906907</v>
      </c>
      <c r="D57" s="9">
        <v>5.3450578404783009</v>
      </c>
      <c r="E57" s="4">
        <v>0.27971117707528614</v>
      </c>
    </row>
    <row r="58" spans="1:5" x14ac:dyDescent="0.35">
      <c r="A58" t="s">
        <v>119</v>
      </c>
      <c r="B58" s="9">
        <v>3.2726060107326247</v>
      </c>
      <c r="C58" s="9">
        <v>4.2896413813997718</v>
      </c>
      <c r="D58" s="9">
        <v>1.0170353706671467</v>
      </c>
      <c r="E58" s="4">
        <v>0.14244379809652594</v>
      </c>
    </row>
    <row r="59" spans="1:5" x14ac:dyDescent="0.35">
      <c r="A59" t="s">
        <v>113</v>
      </c>
      <c r="B59" s="9">
        <v>4.8113999756688299</v>
      </c>
      <c r="C59" s="9">
        <v>6.7613376101984004</v>
      </c>
      <c r="D59" s="9">
        <v>1.9499376345295705</v>
      </c>
      <c r="E59" s="4">
        <v>0.17444911358134457</v>
      </c>
    </row>
    <row r="60" spans="1:5" x14ac:dyDescent="0.35">
      <c r="A60" t="s">
        <v>150</v>
      </c>
      <c r="B60" s="9">
        <v>3.425204654108986</v>
      </c>
      <c r="C60" s="9">
        <v>6.71025315444043</v>
      </c>
      <c r="D60" s="9">
        <v>3.2850485003314436</v>
      </c>
      <c r="E60" s="4">
        <v>0.27916198160295602</v>
      </c>
    </row>
    <row r="61" spans="1:5" x14ac:dyDescent="0.35">
      <c r="A61" t="s">
        <v>139</v>
      </c>
      <c r="B61" s="9">
        <v>2.969658026441258</v>
      </c>
      <c r="C61" s="9">
        <v>6.0133466940974829</v>
      </c>
      <c r="D61" s="9">
        <v>3.0436886676562249</v>
      </c>
      <c r="E61" s="4">
        <v>0.20611934480551614</v>
      </c>
    </row>
    <row r="62" spans="1:5" x14ac:dyDescent="0.35">
      <c r="A62" t="s">
        <v>106</v>
      </c>
      <c r="B62" s="9">
        <v>5.8507987066167546</v>
      </c>
      <c r="C62" s="9">
        <v>5.1406369632751874</v>
      </c>
      <c r="D62" s="9">
        <v>-0.71016174334156723</v>
      </c>
      <c r="E62" s="4">
        <v>0.18361549755894607</v>
      </c>
    </row>
    <row r="63" spans="1:5" x14ac:dyDescent="0.35">
      <c r="A63" t="s">
        <v>143</v>
      </c>
      <c r="B63" s="9">
        <v>2.8517623036574404</v>
      </c>
      <c r="C63" s="9">
        <v>6.120981196194677</v>
      </c>
      <c r="D63" s="9">
        <v>3.2692188925372365</v>
      </c>
      <c r="E63" s="4">
        <v>0.11215009092964373</v>
      </c>
    </row>
    <row r="64" spans="1:5" x14ac:dyDescent="0.35">
      <c r="A64" t="s">
        <v>115</v>
      </c>
      <c r="B64" s="9">
        <v>4.5349181852254912</v>
      </c>
      <c r="C64" s="9">
        <v>7.5454427096556609</v>
      </c>
      <c r="D64" s="9">
        <v>3.0105245244301693</v>
      </c>
      <c r="E64" s="4">
        <v>0.23795905971186918</v>
      </c>
    </row>
    <row r="65" spans="1:5" x14ac:dyDescent="0.35">
      <c r="A65" t="s">
        <v>116</v>
      </c>
      <c r="B65" s="9">
        <v>5.4110198586928195</v>
      </c>
      <c r="C65" s="9">
        <v>6.7223181621211427</v>
      </c>
      <c r="D65" s="9">
        <v>1.3112983034283232</v>
      </c>
      <c r="E65" s="4">
        <v>0.14213568434937965</v>
      </c>
    </row>
    <row r="66" spans="1:5" x14ac:dyDescent="0.35">
      <c r="A66" t="s">
        <v>146</v>
      </c>
      <c r="B66" s="9">
        <v>2.8561696203970222</v>
      </c>
      <c r="C66" s="9">
        <v>5.880454998367374</v>
      </c>
      <c r="D66" s="9">
        <v>3.0242853779703518</v>
      </c>
      <c r="E66" s="4">
        <v>0.1152850788690441</v>
      </c>
    </row>
    <row r="67" spans="1:5" x14ac:dyDescent="0.35">
      <c r="A67" t="s">
        <v>185</v>
      </c>
      <c r="B67" s="9">
        <v>3.6568711137322447</v>
      </c>
      <c r="C67" s="9">
        <v>5.7833704542545181</v>
      </c>
      <c r="D67" s="9">
        <v>2.126499340522273</v>
      </c>
      <c r="E67" s="4">
        <v>0.19330489048709465</v>
      </c>
    </row>
    <row r="68" spans="1:5" x14ac:dyDescent="0.35">
      <c r="A68" t="s">
        <v>149</v>
      </c>
      <c r="B68" s="9">
        <v>3.4860487694750173</v>
      </c>
      <c r="C68" s="9">
        <v>5.5551520019443235</v>
      </c>
      <c r="D68" s="9">
        <v>2.0691032324693066</v>
      </c>
      <c r="E68" s="4">
        <v>0.15517972762630353</v>
      </c>
    </row>
    <row r="69" spans="1:5" x14ac:dyDescent="0.35">
      <c r="A69" t="s">
        <v>101</v>
      </c>
      <c r="B69" s="9">
        <v>2.9840528505438813</v>
      </c>
      <c r="C69" s="9">
        <v>7.3585892580946384</v>
      </c>
      <c r="D69" s="9">
        <v>4.3745364075507576</v>
      </c>
      <c r="E69" s="4">
        <v>0.2168400020077289</v>
      </c>
    </row>
    <row r="70" spans="1:5" x14ac:dyDescent="0.35">
      <c r="A70" t="s">
        <v>102</v>
      </c>
      <c r="B70" s="9">
        <v>3.6040170550274713</v>
      </c>
      <c r="C70" s="9">
        <v>7.6327023468175792</v>
      </c>
      <c r="D70" s="9">
        <v>4.0286852917901088</v>
      </c>
      <c r="E70" s="4">
        <v>0.18874753168587854</v>
      </c>
    </row>
    <row r="71" spans="1:5" x14ac:dyDescent="0.35">
      <c r="A71" t="s">
        <v>84</v>
      </c>
      <c r="B71" s="9">
        <v>3.0508891402465732</v>
      </c>
      <c r="C71" s="9">
        <v>5.5759737325024012</v>
      </c>
      <c r="D71" s="9">
        <v>2.5250845922558289</v>
      </c>
      <c r="E71" s="4">
        <v>0.161110922951401</v>
      </c>
    </row>
    <row r="72" spans="1:5" x14ac:dyDescent="0.35">
      <c r="A72" t="s">
        <v>172</v>
      </c>
      <c r="B72" s="9">
        <v>2.8926725108433917</v>
      </c>
      <c r="C72" s="9">
        <v>5.7403274691704116</v>
      </c>
      <c r="D72" s="9">
        <v>2.8476549583270199</v>
      </c>
      <c r="E72" s="4">
        <v>0.18186596897599694</v>
      </c>
    </row>
    <row r="73" spans="1:5" x14ac:dyDescent="0.35">
      <c r="A73" t="s">
        <v>85</v>
      </c>
      <c r="B73" s="9">
        <v>3.5210478678103359</v>
      </c>
      <c r="C73" s="9">
        <v>6.2674195965615569</v>
      </c>
      <c r="D73" s="9">
        <v>2.746371728751221</v>
      </c>
      <c r="E73" s="4">
        <v>0.19433183613119565</v>
      </c>
    </row>
    <row r="74" spans="1:5" x14ac:dyDescent="0.35">
      <c r="A74" t="s">
        <v>132</v>
      </c>
      <c r="B74" s="9">
        <v>1.9747062724806299</v>
      </c>
      <c r="C74" s="9">
        <v>5.4421455457838555</v>
      </c>
      <c r="D74" s="9">
        <v>3.4674392733032255</v>
      </c>
      <c r="E74" s="4">
        <v>9.129036348671056E-2</v>
      </c>
    </row>
    <row r="75" spans="1:5" x14ac:dyDescent="0.35">
      <c r="A75" t="s">
        <v>110</v>
      </c>
      <c r="B75" s="9">
        <v>3.9914586658853044</v>
      </c>
      <c r="C75" s="9">
        <v>6.5318660941250073</v>
      </c>
      <c r="D75" s="9">
        <v>2.5404074282397033</v>
      </c>
      <c r="E75" s="4">
        <v>0.1926278246629744</v>
      </c>
    </row>
    <row r="76" spans="1:5" x14ac:dyDescent="0.35">
      <c r="A76" t="s">
        <v>186</v>
      </c>
      <c r="B76" s="9">
        <v>3.2089945631029941</v>
      </c>
      <c r="C76" s="9">
        <v>6.1488372813112324</v>
      </c>
      <c r="D76" s="9">
        <v>2.9398427182082378</v>
      </c>
      <c r="E76" s="4">
        <v>0.17479078418950317</v>
      </c>
    </row>
    <row r="77" spans="1:5" x14ac:dyDescent="0.35">
      <c r="A77" t="s">
        <v>93</v>
      </c>
      <c r="B77" s="9">
        <v>5.890279102788516</v>
      </c>
      <c r="C77" s="9">
        <v>8.5025858532145815</v>
      </c>
      <c r="D77" s="9">
        <v>2.6123067504260655</v>
      </c>
      <c r="E77" s="4">
        <v>0.42476986854815879</v>
      </c>
    </row>
    <row r="78" spans="1:5" x14ac:dyDescent="0.35">
      <c r="A78" t="s">
        <v>89</v>
      </c>
      <c r="B78" s="9">
        <v>4.4924787681442879</v>
      </c>
      <c r="C78" s="9">
        <v>7.45367773855099</v>
      </c>
      <c r="D78" s="9">
        <v>2.9611989704067021</v>
      </c>
      <c r="E78" s="4">
        <v>0.16880358723831743</v>
      </c>
    </row>
    <row r="79" spans="1:5" x14ac:dyDescent="0.35">
      <c r="A79" t="s">
        <v>83</v>
      </c>
      <c r="B79" s="9">
        <v>4.8462501636395707</v>
      </c>
      <c r="C79" s="9">
        <v>6.594359618871362</v>
      </c>
      <c r="D79" s="9">
        <v>1.7481094552317904</v>
      </c>
      <c r="E79" s="4">
        <v>0.17165272215939759</v>
      </c>
    </row>
    <row r="80" spans="1:5" x14ac:dyDescent="0.35">
      <c r="A80" t="s">
        <v>174</v>
      </c>
      <c r="B80" s="9">
        <v>3.8386823867599604</v>
      </c>
      <c r="C80" s="9">
        <v>6.179126789333381</v>
      </c>
      <c r="D80" s="9">
        <v>2.3404444025734215</v>
      </c>
      <c r="E80" s="4">
        <v>0.13382249862938644</v>
      </c>
    </row>
    <row r="81" spans="1:5" x14ac:dyDescent="0.35">
      <c r="A81" t="s">
        <v>94</v>
      </c>
      <c r="B81" s="9">
        <v>5.3820928310835665</v>
      </c>
      <c r="C81" s="9">
        <v>8.0676441000160803</v>
      </c>
      <c r="D81" s="9">
        <v>2.6855512689325143</v>
      </c>
      <c r="E81" s="4">
        <v>0.46642422109435072</v>
      </c>
    </row>
    <row r="82" spans="1:5" x14ac:dyDescent="0.35">
      <c r="A82" t="s">
        <v>162</v>
      </c>
      <c r="B82" s="9">
        <v>3.6670971127593055</v>
      </c>
      <c r="C82" s="9">
        <v>5.6261404564316511</v>
      </c>
      <c r="D82" s="9">
        <v>1.959043343672346</v>
      </c>
      <c r="E82" s="4">
        <v>0.15830158294226238</v>
      </c>
    </row>
    <row r="83" spans="1:5" x14ac:dyDescent="0.35">
      <c r="A83" t="s">
        <v>156</v>
      </c>
      <c r="B83" s="9">
        <v>3.5379888679582145</v>
      </c>
      <c r="C83" s="9">
        <v>5.8723431887576423</v>
      </c>
      <c r="D83" s="9">
        <v>2.3343543207994277</v>
      </c>
      <c r="E83" s="4">
        <v>0.1801099722208894</v>
      </c>
    </row>
    <row r="84" spans="1:5" x14ac:dyDescent="0.35">
      <c r="A84" t="s">
        <v>156</v>
      </c>
      <c r="B84" s="9">
        <v>4.0425498246521325</v>
      </c>
      <c r="C84" s="9">
        <v>5.7102597233096981</v>
      </c>
      <c r="D84" s="9">
        <v>1.6677098986575651</v>
      </c>
      <c r="E84" s="4">
        <v>0.17984238462237861</v>
      </c>
    </row>
    <row r="85" spans="1:5" x14ac:dyDescent="0.35">
      <c r="A85" t="s">
        <v>170</v>
      </c>
      <c r="B85" s="9">
        <v>4.7418261901740593</v>
      </c>
      <c r="C85" s="9">
        <v>7.2025933235554565</v>
      </c>
      <c r="D85" s="9">
        <v>2.4607671333813972</v>
      </c>
      <c r="E85" s="4">
        <v>0.23406134416737623</v>
      </c>
    </row>
    <row r="86" spans="1:5" x14ac:dyDescent="0.35">
      <c r="A86" t="s">
        <v>160</v>
      </c>
      <c r="B86" s="9">
        <v>6.1869338906012858</v>
      </c>
      <c r="C86" s="9">
        <v>7.3581766783449947</v>
      </c>
      <c r="D86" s="9">
        <v>1.1712427877437093</v>
      </c>
      <c r="E86" s="4">
        <v>0.45407507516282325</v>
      </c>
    </row>
    <row r="87" spans="1:5" x14ac:dyDescent="0.35">
      <c r="A87" t="s">
        <v>152</v>
      </c>
      <c r="B87" s="9">
        <v>3.6062529973932742</v>
      </c>
      <c r="C87" s="9">
        <v>5.5867480192594936</v>
      </c>
      <c r="D87" s="9">
        <v>1.980495021866219</v>
      </c>
      <c r="E87" s="4">
        <v>0.20900943286005158</v>
      </c>
    </row>
    <row r="88" spans="1:5" x14ac:dyDescent="0.35">
      <c r="A88" t="s">
        <v>154</v>
      </c>
      <c r="B88" s="9">
        <v>4.8721073975694864</v>
      </c>
      <c r="C88" s="9">
        <v>6.5145219822412672</v>
      </c>
      <c r="D88" s="9">
        <v>1.6424145846717804</v>
      </c>
      <c r="E88" s="4">
        <v>0.1353336474034221</v>
      </c>
    </row>
    <row r="89" spans="1:5" x14ac:dyDescent="0.35">
      <c r="A89" t="s">
        <v>166</v>
      </c>
      <c r="B89" s="9">
        <v>3.8021413688156191</v>
      </c>
      <c r="C89" s="9">
        <v>5.9347145476135594</v>
      </c>
      <c r="D89" s="9">
        <v>2.1325731787979407</v>
      </c>
      <c r="E89" s="4">
        <v>0.188761971239404</v>
      </c>
    </row>
    <row r="90" spans="1:5" x14ac:dyDescent="0.35">
      <c r="A90" t="s">
        <v>183</v>
      </c>
      <c r="B90" s="9">
        <v>4.0071903959075996</v>
      </c>
      <c r="C90" s="9">
        <v>7.1583546999967922</v>
      </c>
      <c r="D90" s="9">
        <v>3.1511643040891926</v>
      </c>
      <c r="E90" s="4">
        <v>0.35010284794106772</v>
      </c>
    </row>
    <row r="91" spans="1:5" x14ac:dyDescent="0.35">
      <c r="A91" t="s">
        <v>165</v>
      </c>
      <c r="B91" s="9">
        <v>6.1320257864904768</v>
      </c>
      <c r="C91" s="9">
        <v>6.5485800268796952</v>
      </c>
      <c r="D91" s="9">
        <v>0.4165542403892184</v>
      </c>
      <c r="E91" s="4">
        <v>0.42865425330430096</v>
      </c>
    </row>
    <row r="92" spans="1:5" x14ac:dyDescent="0.35">
      <c r="A92" t="s">
        <v>81</v>
      </c>
      <c r="B92" s="9">
        <v>3.565989510886284</v>
      </c>
      <c r="C92" s="9">
        <v>5.9768714618338139</v>
      </c>
      <c r="D92" s="9">
        <v>2.4108819509475299</v>
      </c>
      <c r="E92" s="4">
        <v>0.17051306819096551</v>
      </c>
    </row>
    <row r="93" spans="1:5" x14ac:dyDescent="0.35">
      <c r="A93" t="s">
        <v>112</v>
      </c>
      <c r="B93" s="9">
        <v>3.397022816432127</v>
      </c>
      <c r="C93" s="9">
        <v>5.7445093739946422</v>
      </c>
      <c r="D93" s="9">
        <v>2.3474865575625152</v>
      </c>
      <c r="E93" s="4">
        <v>0.16786318223609309</v>
      </c>
    </row>
    <row r="94" spans="1:5" x14ac:dyDescent="0.35">
      <c r="A94" t="s">
        <v>181</v>
      </c>
      <c r="B94" s="9">
        <v>3.3878495552684704</v>
      </c>
      <c r="C94" s="9">
        <v>6.0914466345324243</v>
      </c>
      <c r="D94" s="9">
        <v>2.7035970792639543</v>
      </c>
      <c r="E94" s="4">
        <v>0.15466675560516457</v>
      </c>
    </row>
    <row r="95" spans="1:5" x14ac:dyDescent="0.35">
      <c r="A95" t="s">
        <v>147</v>
      </c>
      <c r="B95" s="9">
        <v>2.1366751626602669</v>
      </c>
      <c r="C95" s="9">
        <v>5.5229685654091849</v>
      </c>
      <c r="D95" s="9">
        <v>3.386293402748918</v>
      </c>
      <c r="E95" s="4">
        <v>0.14265593510919342</v>
      </c>
    </row>
    <row r="96" spans="1:5" x14ac:dyDescent="0.35">
      <c r="A96" t="s">
        <v>131</v>
      </c>
      <c r="B96" s="9">
        <v>2.4429836760612131</v>
      </c>
      <c r="C96" s="9">
        <v>7.2525034709492919</v>
      </c>
      <c r="D96" s="9">
        <v>4.8095197948880788</v>
      </c>
      <c r="E96" s="4">
        <v>0.24052382783278164</v>
      </c>
    </row>
    <row r="97" spans="1:5" x14ac:dyDescent="0.35">
      <c r="A97" t="s">
        <v>130</v>
      </c>
      <c r="B97" s="9">
        <v>3.0203421689464509</v>
      </c>
      <c r="C97" s="9">
        <v>7.3648008395633315</v>
      </c>
      <c r="D97" s="9">
        <v>4.3444586706168806</v>
      </c>
      <c r="E97" s="4">
        <v>0.17866810425922836</v>
      </c>
    </row>
    <row r="98" spans="1:5" x14ac:dyDescent="0.35">
      <c r="A98" t="s">
        <v>120</v>
      </c>
      <c r="B98" s="9">
        <v>3.6000641312889536</v>
      </c>
      <c r="C98" s="9">
        <v>5.7928191668521976</v>
      </c>
      <c r="D98" s="9">
        <v>2.1927550355632444</v>
      </c>
      <c r="E98" s="4">
        <v>0.16535975804052966</v>
      </c>
    </row>
    <row r="99" spans="1:5" x14ac:dyDescent="0.35">
      <c r="A99" t="s">
        <v>125</v>
      </c>
      <c r="B99" s="9">
        <v>3.837665669951198</v>
      </c>
      <c r="C99" s="9">
        <v>5.7849223737889446</v>
      </c>
      <c r="D99" s="9">
        <v>1.9472567038377464</v>
      </c>
      <c r="E99" s="4">
        <v>0.17452614201813113</v>
      </c>
    </row>
    <row r="100" spans="1:5" x14ac:dyDescent="0.35">
      <c r="A100" t="s">
        <v>142</v>
      </c>
      <c r="B100" s="9">
        <v>2.3228842949076052</v>
      </c>
      <c r="C100" s="9">
        <v>5.5486143312518381</v>
      </c>
      <c r="D100" s="9">
        <v>3.2257300363442329</v>
      </c>
      <c r="E100" s="4">
        <v>0.17444792818695862</v>
      </c>
    </row>
    <row r="101" spans="1:5" x14ac:dyDescent="0.35">
      <c r="A101" t="s">
        <v>124</v>
      </c>
      <c r="B101" s="9">
        <v>4.0096027833831487</v>
      </c>
      <c r="C101" s="9">
        <v>5.7598384428821365</v>
      </c>
      <c r="D101" s="9">
        <v>1.7502356594989872</v>
      </c>
      <c r="E101" s="4">
        <v>0.21315590306659454</v>
      </c>
    </row>
    <row r="102" spans="1:5" x14ac:dyDescent="0.35">
      <c r="A102" t="s">
        <v>118</v>
      </c>
      <c r="B102" s="9">
        <v>3.7365770153203521</v>
      </c>
      <c r="C102" s="9">
        <v>5.8007159599154523</v>
      </c>
      <c r="D102" s="9">
        <v>2.0641389445951002</v>
      </c>
      <c r="E102" s="4">
        <v>0.23426169474611397</v>
      </c>
    </row>
  </sheetData>
  <sortState ref="A3:N102">
    <sortCondition ref="A3:A10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F28"/>
  <sheetViews>
    <sheetView workbookViewId="0">
      <selection activeCell="E28" sqref="E28"/>
    </sheetView>
  </sheetViews>
  <sheetFormatPr defaultRowHeight="14.5" x14ac:dyDescent="0.35"/>
  <cols>
    <col min="1" max="1" width="9.81640625" bestFit="1" customWidth="1"/>
    <col min="3" max="3" width="35" customWidth="1"/>
  </cols>
  <sheetData>
    <row r="3" spans="1:58" x14ac:dyDescent="0.35">
      <c r="A3" s="8">
        <v>44074</v>
      </c>
    </row>
    <row r="4" spans="1:58" x14ac:dyDescent="0.35">
      <c r="A4" t="s">
        <v>72</v>
      </c>
    </row>
    <row r="5" spans="1:58" x14ac:dyDescent="0.35">
      <c r="A5" t="s">
        <v>75</v>
      </c>
    </row>
    <row r="6" spans="1:58" x14ac:dyDescent="0.35">
      <c r="A6" t="s">
        <v>76</v>
      </c>
    </row>
    <row r="7" spans="1:58" x14ac:dyDescent="0.35">
      <c r="A7" t="s">
        <v>78</v>
      </c>
    </row>
    <row r="9" spans="1:58" s="3" customFormat="1" ht="174" x14ac:dyDescent="0.3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K9" t="s">
        <v>10</v>
      </c>
      <c r="L9" t="s">
        <v>11</v>
      </c>
      <c r="M9" t="s">
        <v>12</v>
      </c>
      <c r="N9" t="s">
        <v>13</v>
      </c>
      <c r="O9" t="s">
        <v>14</v>
      </c>
      <c r="P9" t="s">
        <v>15</v>
      </c>
      <c r="Q9" t="s">
        <v>16</v>
      </c>
      <c r="R9" t="s">
        <v>17</v>
      </c>
      <c r="S9" t="s">
        <v>18</v>
      </c>
      <c r="T9" t="s">
        <v>19</v>
      </c>
      <c r="U9" t="s">
        <v>20</v>
      </c>
      <c r="V9" t="s">
        <v>21</v>
      </c>
      <c r="W9" t="s">
        <v>22</v>
      </c>
      <c r="X9" t="s">
        <v>23</v>
      </c>
      <c r="Y9" t="s">
        <v>24</v>
      </c>
      <c r="Z9" t="s">
        <v>25</v>
      </c>
      <c r="AA9" s="3" t="s">
        <v>39</v>
      </c>
      <c r="AB9" s="3" t="s">
        <v>40</v>
      </c>
      <c r="AC9" s="3" t="s">
        <v>41</v>
      </c>
      <c r="AD9" s="3" t="s">
        <v>42</v>
      </c>
      <c r="AE9" s="3" t="s">
        <v>43</v>
      </c>
      <c r="AF9" s="3" t="s">
        <v>44</v>
      </c>
      <c r="AG9" s="3" t="s">
        <v>45</v>
      </c>
      <c r="AI9" s="3" t="s">
        <v>46</v>
      </c>
      <c r="AJ9" s="3" t="s">
        <v>47</v>
      </c>
      <c r="AK9" s="3" t="s">
        <v>48</v>
      </c>
      <c r="AL9" s="3" t="s">
        <v>49</v>
      </c>
      <c r="AN9" s="3" t="s">
        <v>50</v>
      </c>
      <c r="AO9" s="3" t="s">
        <v>51</v>
      </c>
      <c r="AP9" s="3" t="s">
        <v>52</v>
      </c>
      <c r="AQ9" s="3" t="s">
        <v>53</v>
      </c>
      <c r="AS9" s="3" t="s">
        <v>54</v>
      </c>
      <c r="AT9" s="3" t="s">
        <v>55</v>
      </c>
      <c r="AU9" s="3" t="s">
        <v>56</v>
      </c>
      <c r="AV9" s="3" t="s">
        <v>57</v>
      </c>
      <c r="AX9" s="3" t="s">
        <v>58</v>
      </c>
      <c r="AY9" s="3" t="s">
        <v>59</v>
      </c>
      <c r="AZ9" s="3" t="s">
        <v>60</v>
      </c>
      <c r="BA9" s="3" t="s">
        <v>61</v>
      </c>
      <c r="BC9" s="3" t="s">
        <v>62</v>
      </c>
      <c r="BD9" s="3" t="s">
        <v>63</v>
      </c>
      <c r="BE9" s="3" t="s">
        <v>64</v>
      </c>
      <c r="BF9" s="3" t="s">
        <v>65</v>
      </c>
    </row>
    <row r="10" spans="1:58" x14ac:dyDescent="0.35">
      <c r="A10">
        <v>21</v>
      </c>
      <c r="B10">
        <v>9</v>
      </c>
      <c r="C10" t="s">
        <v>67</v>
      </c>
      <c r="D10" t="s">
        <v>27</v>
      </c>
      <c r="E10" t="s">
        <v>28</v>
      </c>
      <c r="G10">
        <v>0.3</v>
      </c>
      <c r="H10">
        <v>0.3</v>
      </c>
      <c r="I10">
        <v>1062</v>
      </c>
      <c r="J10">
        <v>2435</v>
      </c>
      <c r="L10">
        <v>849</v>
      </c>
      <c r="M10">
        <v>2.1080000000000001</v>
      </c>
      <c r="N10">
        <v>4.4989999999999997</v>
      </c>
      <c r="O10">
        <v>2.391</v>
      </c>
      <c r="Q10">
        <v>0.14499999999999999</v>
      </c>
      <c r="R10">
        <v>1</v>
      </c>
      <c r="S10">
        <v>0</v>
      </c>
      <c r="T10">
        <v>0</v>
      </c>
      <c r="V10">
        <v>0</v>
      </c>
      <c r="Y10">
        <v>44074</v>
      </c>
      <c r="Z10">
        <v>0.64748842592592593</v>
      </c>
      <c r="AB10">
        <v>1</v>
      </c>
      <c r="AD10">
        <v>3.4249427307566882</v>
      </c>
      <c r="AE10">
        <v>5.604860703095329</v>
      </c>
      <c r="AF10">
        <v>2.1799179723386408</v>
      </c>
      <c r="AG10">
        <v>0.1141001212414126</v>
      </c>
      <c r="AJ10">
        <v>9.6839282766792198E-2</v>
      </c>
      <c r="AO10">
        <v>0.68785508878676316</v>
      </c>
      <c r="AT10">
        <v>1.6093940489666361</v>
      </c>
      <c r="AY10">
        <v>10.829383022871383</v>
      </c>
      <c r="BC10">
        <v>3.4266018790981843</v>
      </c>
      <c r="BD10">
        <v>5.6242038894239013</v>
      </c>
      <c r="BE10">
        <v>2.1976020103257174</v>
      </c>
      <c r="BF10">
        <v>0.10823929720368691</v>
      </c>
    </row>
    <row r="11" spans="1:58" x14ac:dyDescent="0.35">
      <c r="A11">
        <v>114</v>
      </c>
      <c r="B11">
        <v>5</v>
      </c>
      <c r="C11" t="s">
        <v>71</v>
      </c>
      <c r="D11" t="s">
        <v>27</v>
      </c>
      <c r="G11">
        <v>0.5</v>
      </c>
      <c r="H11">
        <v>0.5</v>
      </c>
      <c r="I11">
        <v>2064</v>
      </c>
      <c r="J11">
        <v>4640</v>
      </c>
      <c r="L11">
        <v>1345</v>
      </c>
      <c r="M11">
        <v>1.998</v>
      </c>
      <c r="N11">
        <v>4.2089999999999996</v>
      </c>
      <c r="O11">
        <v>2.2109999999999999</v>
      </c>
      <c r="Q11">
        <v>2.5000000000000001E-2</v>
      </c>
      <c r="R11">
        <v>1</v>
      </c>
      <c r="S11">
        <v>0</v>
      </c>
      <c r="T11">
        <v>0</v>
      </c>
      <c r="V11">
        <v>0</v>
      </c>
      <c r="Y11">
        <v>44076</v>
      </c>
      <c r="Z11">
        <v>0.42579861111111111</v>
      </c>
      <c r="AB11">
        <v>1</v>
      </c>
      <c r="AD11">
        <v>4.0499256042685676</v>
      </c>
      <c r="AE11">
        <v>6.775054490217375</v>
      </c>
      <c r="AF11">
        <v>2.7251288859488074</v>
      </c>
      <c r="AG11">
        <v>0.14597923868383256</v>
      </c>
      <c r="AJ11">
        <v>3.3355267366171222</v>
      </c>
      <c r="AO11">
        <v>0.90946464320775278</v>
      </c>
      <c r="AT11">
        <v>2.8086473378735506</v>
      </c>
      <c r="AY11">
        <v>3.9299759583979683</v>
      </c>
      <c r="BC11">
        <v>4.1186143456064936</v>
      </c>
      <c r="BD11">
        <v>6.8060035883430903</v>
      </c>
      <c r="BE11">
        <v>2.6873892427365966</v>
      </c>
      <c r="BF11">
        <v>0.14316604314572423</v>
      </c>
    </row>
    <row r="13" spans="1:58" x14ac:dyDescent="0.35">
      <c r="A13" s="8">
        <v>44075</v>
      </c>
    </row>
    <row r="14" spans="1:58" x14ac:dyDescent="0.35">
      <c r="A14" t="s">
        <v>73</v>
      </c>
    </row>
    <row r="15" spans="1:58" x14ac:dyDescent="0.35">
      <c r="A15" t="s">
        <v>74</v>
      </c>
    </row>
    <row r="16" spans="1:58" x14ac:dyDescent="0.35">
      <c r="A16" t="s">
        <v>77</v>
      </c>
    </row>
    <row r="20" spans="1:2" x14ac:dyDescent="0.35">
      <c r="A20" s="8">
        <v>44077</v>
      </c>
    </row>
    <row r="21" spans="1:2" x14ac:dyDescent="0.35">
      <c r="A21" t="s">
        <v>79</v>
      </c>
    </row>
    <row r="25" spans="1:2" x14ac:dyDescent="0.35">
      <c r="A25" s="8">
        <v>44088</v>
      </c>
    </row>
    <row r="26" spans="1:2" x14ac:dyDescent="0.35">
      <c r="A26" t="s">
        <v>103</v>
      </c>
    </row>
    <row r="27" spans="1:2" x14ac:dyDescent="0.35">
      <c r="B27" t="s">
        <v>104</v>
      </c>
    </row>
    <row r="28" spans="1:2" x14ac:dyDescent="0.35">
      <c r="B28" t="s">
        <v>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25"/>
  <sheetViews>
    <sheetView topLeftCell="A114" workbookViewId="0">
      <selection activeCell="A125" sqref="A13:BR125"/>
    </sheetView>
  </sheetViews>
  <sheetFormatPr defaultRowHeight="14.5" x14ac:dyDescent="0.35"/>
  <cols>
    <col min="3" max="3" width="26.453125" customWidth="1"/>
    <col min="5" max="5" width="11.81640625" bestFit="1" customWidth="1"/>
    <col min="7" max="7" width="12" customWidth="1"/>
    <col min="9" max="9" width="11.54296875" customWidth="1"/>
  </cols>
  <sheetData>
    <row r="1" spans="1:58" x14ac:dyDescent="0.35">
      <c r="A1" t="s">
        <v>32</v>
      </c>
      <c r="D1" t="s">
        <v>33</v>
      </c>
      <c r="E1" s="3" t="s">
        <v>8</v>
      </c>
      <c r="F1" t="s">
        <v>34</v>
      </c>
      <c r="G1" s="3" t="s">
        <v>9</v>
      </c>
      <c r="H1" t="s">
        <v>35</v>
      </c>
      <c r="I1" s="3" t="s">
        <v>11</v>
      </c>
    </row>
    <row r="2" spans="1:58" x14ac:dyDescent="0.35">
      <c r="D2">
        <v>0</v>
      </c>
      <c r="E2">
        <f>I18</f>
        <v>53</v>
      </c>
      <c r="F2">
        <v>0</v>
      </c>
      <c r="G2" s="3">
        <f>J18</f>
        <v>216</v>
      </c>
      <c r="H2">
        <v>0</v>
      </c>
      <c r="I2" s="3">
        <f>L18</f>
        <v>0</v>
      </c>
    </row>
    <row r="3" spans="1:58" x14ac:dyDescent="0.35">
      <c r="D3">
        <v>0</v>
      </c>
      <c r="E3">
        <f>I19</f>
        <v>18</v>
      </c>
      <c r="F3">
        <v>0</v>
      </c>
      <c r="G3" s="3">
        <f>J19</f>
        <v>197</v>
      </c>
      <c r="H3">
        <v>0</v>
      </c>
      <c r="I3" s="3">
        <f>L19</f>
        <v>0</v>
      </c>
    </row>
    <row r="4" spans="1:58" x14ac:dyDescent="0.35">
      <c r="D4">
        <f>3*G21/1000</f>
        <v>6.0000000000000006E-4</v>
      </c>
      <c r="E4">
        <f>I21</f>
        <v>525</v>
      </c>
      <c r="F4">
        <f>6*H21/1000</f>
        <v>1.2000000000000001E-3</v>
      </c>
      <c r="G4" s="3">
        <f t="shared" ref="G4" si="0">J21</f>
        <v>2102</v>
      </c>
      <c r="H4">
        <f>0.3*H21/1000</f>
        <v>5.9999999999999995E-5</v>
      </c>
      <c r="I4" s="3">
        <f t="shared" ref="I4" si="1">L21</f>
        <v>1037</v>
      </c>
    </row>
    <row r="5" spans="1:58" x14ac:dyDescent="0.35">
      <c r="D5">
        <f t="shared" ref="D5" si="2">3*G23/1000</f>
        <v>1.7999999999999997E-3</v>
      </c>
      <c r="E5">
        <f>I23</f>
        <v>1593</v>
      </c>
      <c r="F5">
        <f t="shared" ref="F5" si="3">6*H23/1000</f>
        <v>3.5999999999999995E-3</v>
      </c>
      <c r="G5" s="3">
        <f>J23</f>
        <v>6332</v>
      </c>
      <c r="H5">
        <f t="shared" ref="H5" si="4">0.3*H23/1000</f>
        <v>1.7999999999999998E-4</v>
      </c>
      <c r="I5" s="3">
        <f>L23</f>
        <v>3372</v>
      </c>
    </row>
    <row r="6" spans="1:58" x14ac:dyDescent="0.35">
      <c r="D6">
        <f>3*G25/1000</f>
        <v>3.0000000000000001E-3</v>
      </c>
      <c r="E6">
        <f>I25</f>
        <v>2703</v>
      </c>
      <c r="F6">
        <f>6*H25/1000</f>
        <v>6.0000000000000001E-3</v>
      </c>
      <c r="G6" s="3">
        <f>J25</f>
        <v>10630</v>
      </c>
      <c r="H6">
        <f>0.3*H25/1000</f>
        <v>2.9999999999999997E-4</v>
      </c>
      <c r="I6" s="3">
        <f>L25</f>
        <v>5899</v>
      </c>
    </row>
    <row r="7" spans="1:58" x14ac:dyDescent="0.35">
      <c r="D7">
        <f>3*G26/1000</f>
        <v>4.1999999999999989E-3</v>
      </c>
      <c r="E7">
        <f>I26</f>
        <v>3703</v>
      </c>
      <c r="F7">
        <f>6*H26/1000</f>
        <v>8.3999999999999977E-3</v>
      </c>
      <c r="G7" s="3">
        <f>J26</f>
        <v>15185</v>
      </c>
      <c r="H7">
        <f>0.3*H26/1000</f>
        <v>4.1999999999999996E-4</v>
      </c>
      <c r="I7" s="3">
        <f>L26</f>
        <v>7711</v>
      </c>
    </row>
    <row r="8" spans="1:58" x14ac:dyDescent="0.35">
      <c r="D8">
        <f>3*G27/1000</f>
        <v>5.4000000000000003E-3</v>
      </c>
      <c r="E8">
        <f>I27</f>
        <v>4672</v>
      </c>
      <c r="F8">
        <f>6*H27/1000</f>
        <v>1.0800000000000001E-2</v>
      </c>
      <c r="G8" s="3">
        <f>J27</f>
        <v>17979</v>
      </c>
      <c r="H8">
        <f>0.3*H27/1000</f>
        <v>5.4000000000000001E-4</v>
      </c>
      <c r="I8" s="3">
        <f>L27</f>
        <v>8979</v>
      </c>
    </row>
    <row r="9" spans="1:58" x14ac:dyDescent="0.35">
      <c r="C9" t="s">
        <v>36</v>
      </c>
      <c r="E9" s="6">
        <f>SLOPE(D2:D8,E2:E8)</f>
        <v>1.1523498224602041E-6</v>
      </c>
      <c r="F9" s="6"/>
      <c r="G9" s="6">
        <f>SLOPE(F2:F8,G2:G8)</f>
        <v>5.869659287429161E-7</v>
      </c>
      <c r="H9" s="6"/>
      <c r="I9" s="6">
        <f>SLOPE(H2:H8,I2:I8)</f>
        <v>5.6982698421603156E-8</v>
      </c>
    </row>
    <row r="10" spans="1:58" x14ac:dyDescent="0.35">
      <c r="C10" t="s">
        <v>37</v>
      </c>
      <c r="E10" s="6">
        <f>INTERCEPT(D2:D8,E2:E8)</f>
        <v>-4.1175013511360933E-5</v>
      </c>
      <c r="F10" s="6"/>
      <c r="G10" s="6">
        <f>INTERCEPT(F2:F8,G2:G8)</f>
        <v>-1.2835335070797774E-4</v>
      </c>
      <c r="H10" s="6"/>
      <c r="I10" s="6">
        <f>INTERCEPT(H2:H8,I2:I8)</f>
        <v>-5.4884131409202637E-6</v>
      </c>
    </row>
    <row r="11" spans="1:58" x14ac:dyDescent="0.35">
      <c r="C11" t="s">
        <v>38</v>
      </c>
      <c r="E11" s="7">
        <f>RSQ(D2:D8,E2:E8)</f>
        <v>0.99957650118630503</v>
      </c>
      <c r="F11" s="7"/>
      <c r="G11" s="7">
        <f>RSQ(F2:F8,G2:G8)</f>
        <v>0.99715267076740555</v>
      </c>
      <c r="H11" s="7"/>
      <c r="I11" s="7">
        <f>RSQ(H2:H8,I2:I8)</f>
        <v>0.99110831642721819</v>
      </c>
    </row>
    <row r="12" spans="1:58" s="3" customFormat="1" ht="174" x14ac:dyDescent="0.3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  <c r="L12" t="s">
        <v>11</v>
      </c>
      <c r="M12" t="s">
        <v>12</v>
      </c>
      <c r="N12" t="s">
        <v>13</v>
      </c>
      <c r="O12" t="s">
        <v>14</v>
      </c>
      <c r="P12" t="s">
        <v>15</v>
      </c>
      <c r="Q12" t="s">
        <v>16</v>
      </c>
      <c r="R12" t="s">
        <v>17</v>
      </c>
      <c r="S12" t="s">
        <v>18</v>
      </c>
      <c r="T12" t="s">
        <v>19</v>
      </c>
      <c r="U12" t="s">
        <v>20</v>
      </c>
      <c r="V12" t="s">
        <v>21</v>
      </c>
      <c r="W12" t="s">
        <v>22</v>
      </c>
      <c r="X12" t="s">
        <v>23</v>
      </c>
      <c r="Y12" t="s">
        <v>24</v>
      </c>
      <c r="Z12" t="s">
        <v>25</v>
      </c>
      <c r="AA12" s="3" t="s">
        <v>39</v>
      </c>
      <c r="AB12" s="3" t="s">
        <v>40</v>
      </c>
      <c r="AC12" s="3" t="s">
        <v>41</v>
      </c>
      <c r="AD12" s="3" t="s">
        <v>42</v>
      </c>
      <c r="AE12" s="3" t="s">
        <v>43</v>
      </c>
      <c r="AF12" s="3" t="s">
        <v>44</v>
      </c>
      <c r="AG12" s="3" t="s">
        <v>45</v>
      </c>
      <c r="AI12" s="3" t="s">
        <v>46</v>
      </c>
      <c r="AJ12" s="3" t="s">
        <v>47</v>
      </c>
      <c r="AK12" s="3" t="s">
        <v>48</v>
      </c>
      <c r="AL12" s="3" t="s">
        <v>49</v>
      </c>
      <c r="AN12" s="3" t="s">
        <v>50</v>
      </c>
      <c r="AO12" s="3" t="s">
        <v>51</v>
      </c>
      <c r="AP12" s="3" t="s">
        <v>52</v>
      </c>
      <c r="AQ12" s="3" t="s">
        <v>53</v>
      </c>
      <c r="AS12" s="3" t="s">
        <v>54</v>
      </c>
      <c r="AT12" s="3" t="s">
        <v>55</v>
      </c>
      <c r="AU12" s="3" t="s">
        <v>56</v>
      </c>
      <c r="AV12" s="3" t="s">
        <v>57</v>
      </c>
      <c r="AX12" s="3" t="s">
        <v>58</v>
      </c>
      <c r="AY12" s="3" t="s">
        <v>59</v>
      </c>
      <c r="AZ12" s="3" t="s">
        <v>60</v>
      </c>
      <c r="BA12" s="3" t="s">
        <v>61</v>
      </c>
      <c r="BC12" s="3" t="s">
        <v>62</v>
      </c>
      <c r="BD12" s="3" t="s">
        <v>63</v>
      </c>
      <c r="BE12" s="3" t="s">
        <v>64</v>
      </c>
      <c r="BF12" s="3" t="s">
        <v>65</v>
      </c>
    </row>
    <row r="13" spans="1:58" x14ac:dyDescent="0.35">
      <c r="A13">
        <v>1</v>
      </c>
      <c r="B13">
        <v>1</v>
      </c>
      <c r="C13" t="s">
        <v>26</v>
      </c>
      <c r="D13" t="s">
        <v>27</v>
      </c>
      <c r="G13">
        <v>0.5</v>
      </c>
      <c r="H13">
        <v>0.5</v>
      </c>
      <c r="I13">
        <v>3955</v>
      </c>
      <c r="J13">
        <v>9600</v>
      </c>
      <c r="L13">
        <v>17555</v>
      </c>
      <c r="M13">
        <v>3.4489999999999998</v>
      </c>
      <c r="N13">
        <v>8.4109999999999996</v>
      </c>
      <c r="O13">
        <v>4.9619999999999997</v>
      </c>
      <c r="Q13">
        <v>1.72</v>
      </c>
      <c r="R13">
        <v>1</v>
      </c>
      <c r="S13">
        <v>0</v>
      </c>
      <c r="T13">
        <v>0</v>
      </c>
      <c r="V13">
        <v>0</v>
      </c>
      <c r="Y13" s="1">
        <v>44088</v>
      </c>
      <c r="Z13" s="2">
        <v>0.44307870370370367</v>
      </c>
      <c r="AB13">
        <v>1</v>
      </c>
      <c r="AD13" s="4">
        <f t="shared" ref="AD13:AD76" si="5">((I13*$E$9)+$E$10)*1000/G13</f>
        <v>9.0327370686374948</v>
      </c>
      <c r="AE13" s="4">
        <f>((J13*$G$9)+$G$10)*1000/H13</f>
        <v>11.013039130448034</v>
      </c>
      <c r="AF13" s="4">
        <f>AE13-AD13</f>
        <v>1.9803020618105389</v>
      </c>
      <c r="AG13" s="4">
        <f>((L13*$I$9)+$I$10)*1000/H13</f>
        <v>1.9896857153006466</v>
      </c>
    </row>
    <row r="14" spans="1:58" x14ac:dyDescent="0.35">
      <c r="A14">
        <v>2</v>
      </c>
      <c r="B14">
        <v>1</v>
      </c>
      <c r="C14" t="s">
        <v>26</v>
      </c>
      <c r="D14" t="s">
        <v>27</v>
      </c>
      <c r="G14">
        <v>0.5</v>
      </c>
      <c r="H14">
        <v>0.5</v>
      </c>
      <c r="I14">
        <v>4371</v>
      </c>
      <c r="J14">
        <v>9633</v>
      </c>
      <c r="L14">
        <v>17521</v>
      </c>
      <c r="M14">
        <v>3.7679999999999998</v>
      </c>
      <c r="N14">
        <v>8.44</v>
      </c>
      <c r="O14">
        <v>4.6719999999999997</v>
      </c>
      <c r="Q14">
        <v>1.7170000000000001</v>
      </c>
      <c r="R14">
        <v>1</v>
      </c>
      <c r="S14">
        <v>0</v>
      </c>
      <c r="T14">
        <v>0</v>
      </c>
      <c r="V14">
        <v>0</v>
      </c>
      <c r="Y14" s="1">
        <v>44088</v>
      </c>
      <c r="Z14" s="2">
        <v>0.4494097222222222</v>
      </c>
      <c r="AB14">
        <v>1</v>
      </c>
      <c r="AD14" s="4">
        <f t="shared" si="5"/>
        <v>9.9914921209243825</v>
      </c>
      <c r="AE14" s="4">
        <f t="shared" ref="AE14:AE77" si="6">((J14*$G$9)+$G$10)*1000/H14</f>
        <v>11.051778881745065</v>
      </c>
      <c r="AF14" s="4">
        <f t="shared" ref="AF14:AF77" si="7">AE14-AD14</f>
        <v>1.0602867608206825</v>
      </c>
      <c r="AG14" s="4">
        <f t="shared" ref="AG14:AG77" si="8">((L14*$I$9)+$I$10)*1000/H14</f>
        <v>1.9858108918079775</v>
      </c>
    </row>
    <row r="15" spans="1:58" x14ac:dyDescent="0.35">
      <c r="A15">
        <v>3</v>
      </c>
      <c r="B15">
        <v>1</v>
      </c>
      <c r="C15" t="s">
        <v>26</v>
      </c>
      <c r="D15" t="s">
        <v>27</v>
      </c>
      <c r="G15">
        <v>0.5</v>
      </c>
      <c r="H15">
        <v>0.5</v>
      </c>
      <c r="I15">
        <v>4367</v>
      </c>
      <c r="J15">
        <v>9699</v>
      </c>
      <c r="L15">
        <v>17540</v>
      </c>
      <c r="M15">
        <v>3.7650000000000001</v>
      </c>
      <c r="N15">
        <v>8.4949999999999992</v>
      </c>
      <c r="O15">
        <v>4.7300000000000004</v>
      </c>
      <c r="Q15">
        <v>1.718</v>
      </c>
      <c r="R15">
        <v>1</v>
      </c>
      <c r="S15">
        <v>0</v>
      </c>
      <c r="T15">
        <v>0</v>
      </c>
      <c r="V15">
        <v>0</v>
      </c>
      <c r="Y15" s="1">
        <v>44088</v>
      </c>
      <c r="Z15" s="2">
        <v>0.45624999999999999</v>
      </c>
      <c r="AB15">
        <v>1</v>
      </c>
      <c r="AD15" s="4">
        <f t="shared" si="5"/>
        <v>9.9822733223446996</v>
      </c>
      <c r="AE15" s="4">
        <f t="shared" si="6"/>
        <v>11.129258384339131</v>
      </c>
      <c r="AF15" s="4">
        <f t="shared" si="7"/>
        <v>1.1469850619944317</v>
      </c>
      <c r="AG15" s="4">
        <f t="shared" si="8"/>
        <v>1.9879762343479983</v>
      </c>
    </row>
    <row r="16" spans="1:58" x14ac:dyDescent="0.35">
      <c r="A16">
        <v>4</v>
      </c>
      <c r="B16">
        <v>2</v>
      </c>
      <c r="D16" t="s">
        <v>29</v>
      </c>
      <c r="Y16" s="1">
        <v>44088</v>
      </c>
      <c r="Z16" s="2">
        <v>0.46037037037037037</v>
      </c>
      <c r="AB16">
        <v>1</v>
      </c>
      <c r="AD16" s="4" t="e">
        <f t="shared" si="5"/>
        <v>#DIV/0!</v>
      </c>
      <c r="AE16" s="4" t="e">
        <f t="shared" si="6"/>
        <v>#DIV/0!</v>
      </c>
      <c r="AF16" s="4" t="e">
        <f t="shared" si="7"/>
        <v>#DIV/0!</v>
      </c>
      <c r="AG16" s="4" t="e">
        <f t="shared" si="8"/>
        <v>#DIV/0!</v>
      </c>
    </row>
    <row r="17" spans="1:58" x14ac:dyDescent="0.35">
      <c r="A17">
        <v>5</v>
      </c>
      <c r="B17">
        <v>3</v>
      </c>
      <c r="C17" t="s">
        <v>30</v>
      </c>
      <c r="D17" t="s">
        <v>27</v>
      </c>
      <c r="G17">
        <v>0.5</v>
      </c>
      <c r="H17">
        <v>0.5</v>
      </c>
      <c r="I17">
        <v>282</v>
      </c>
      <c r="J17">
        <v>174</v>
      </c>
      <c r="L17">
        <v>9</v>
      </c>
      <c r="M17">
        <v>0.63100000000000001</v>
      </c>
      <c r="N17">
        <v>0.42599999999999999</v>
      </c>
      <c r="O17">
        <v>0</v>
      </c>
      <c r="Q17">
        <v>0</v>
      </c>
      <c r="R17">
        <v>1</v>
      </c>
      <c r="S17">
        <v>0</v>
      </c>
      <c r="T17">
        <v>0</v>
      </c>
      <c r="V17">
        <v>0</v>
      </c>
      <c r="Y17" s="1">
        <v>44088</v>
      </c>
      <c r="Z17" s="2">
        <v>0.47121527777777777</v>
      </c>
      <c r="AB17">
        <v>1</v>
      </c>
      <c r="AD17" s="4">
        <f t="shared" si="5"/>
        <v>0.56757527284483322</v>
      </c>
      <c r="AE17" s="4">
        <f t="shared" si="6"/>
        <v>-5.2442558213420677E-2</v>
      </c>
      <c r="AF17" s="4">
        <f t="shared" si="7"/>
        <v>-0.62001783105825392</v>
      </c>
      <c r="AG17" s="4">
        <f t="shared" si="8"/>
        <v>-9.9511377102516705E-3</v>
      </c>
    </row>
    <row r="18" spans="1:58" x14ac:dyDescent="0.35">
      <c r="A18">
        <v>6</v>
      </c>
      <c r="B18">
        <v>3</v>
      </c>
      <c r="C18" t="s">
        <v>30</v>
      </c>
      <c r="D18" t="s">
        <v>27</v>
      </c>
      <c r="G18">
        <v>0.5</v>
      </c>
      <c r="H18">
        <v>0.5</v>
      </c>
      <c r="I18">
        <v>53</v>
      </c>
      <c r="J18">
        <v>216</v>
      </c>
      <c r="L18">
        <v>0</v>
      </c>
      <c r="M18">
        <v>0.45500000000000002</v>
      </c>
      <c r="N18">
        <v>0.46100000000000002</v>
      </c>
      <c r="O18">
        <v>6.0000000000000001E-3</v>
      </c>
      <c r="Q18">
        <v>0</v>
      </c>
      <c r="R18">
        <v>1</v>
      </c>
      <c r="S18">
        <v>0</v>
      </c>
      <c r="T18">
        <v>0</v>
      </c>
      <c r="V18">
        <v>0</v>
      </c>
      <c r="Y18" s="1">
        <v>44088</v>
      </c>
      <c r="Z18" s="2">
        <v>0.47648148148148151</v>
      </c>
      <c r="AB18">
        <v>1</v>
      </c>
      <c r="AD18" s="4">
        <f t="shared" si="5"/>
        <v>3.9799054158059767E-2</v>
      </c>
      <c r="AE18" s="4">
        <f t="shared" si="6"/>
        <v>-3.1374201990157268E-3</v>
      </c>
      <c r="AF18" s="4">
        <f t="shared" si="7"/>
        <v>-4.2936474357075496E-2</v>
      </c>
      <c r="AG18" s="4">
        <f t="shared" si="8"/>
        <v>-1.0976826281840527E-2</v>
      </c>
    </row>
    <row r="19" spans="1:58" x14ac:dyDescent="0.35">
      <c r="A19">
        <v>7</v>
      </c>
      <c r="B19">
        <v>3</v>
      </c>
      <c r="C19" t="s">
        <v>30</v>
      </c>
      <c r="D19" t="s">
        <v>27</v>
      </c>
      <c r="G19">
        <v>0.5</v>
      </c>
      <c r="H19">
        <v>0.5</v>
      </c>
      <c r="I19">
        <v>18</v>
      </c>
      <c r="J19">
        <v>197</v>
      </c>
      <c r="L19">
        <v>0</v>
      </c>
      <c r="M19">
        <v>0.42899999999999999</v>
      </c>
      <c r="N19">
        <v>0.44500000000000001</v>
      </c>
      <c r="O19">
        <v>1.7000000000000001E-2</v>
      </c>
      <c r="Q19">
        <v>0</v>
      </c>
      <c r="R19">
        <v>1</v>
      </c>
      <c r="S19">
        <v>0</v>
      </c>
      <c r="T19">
        <v>0</v>
      </c>
      <c r="V19">
        <v>0</v>
      </c>
      <c r="Y19" s="1">
        <v>44088</v>
      </c>
      <c r="Z19" s="2">
        <v>0.48186342592592596</v>
      </c>
      <c r="AB19">
        <v>1</v>
      </c>
      <c r="AD19" s="4">
        <f t="shared" si="5"/>
        <v>-4.0865433414154516E-2</v>
      </c>
      <c r="AE19" s="4">
        <f t="shared" si="6"/>
        <v>-2.5442125491246522E-2</v>
      </c>
      <c r="AF19" s="4">
        <f t="shared" si="7"/>
        <v>1.5423307922907994E-2</v>
      </c>
      <c r="AG19" s="4">
        <f t="shared" si="8"/>
        <v>-1.0976826281840527E-2</v>
      </c>
    </row>
    <row r="20" spans="1:58" x14ac:dyDescent="0.35">
      <c r="A20">
        <v>8</v>
      </c>
      <c r="B20">
        <v>4</v>
      </c>
      <c r="C20" t="s">
        <v>66</v>
      </c>
      <c r="D20" t="s">
        <v>27</v>
      </c>
      <c r="G20">
        <v>0.2</v>
      </c>
      <c r="H20">
        <v>0.2</v>
      </c>
      <c r="I20">
        <v>206</v>
      </c>
      <c r="J20">
        <v>2067</v>
      </c>
      <c r="L20">
        <v>1111</v>
      </c>
      <c r="M20">
        <v>1.4319999999999999</v>
      </c>
      <c r="N20">
        <v>5.0739999999999998</v>
      </c>
      <c r="O20">
        <v>3.6419999999999999</v>
      </c>
      <c r="Q20">
        <v>1E-3</v>
      </c>
      <c r="R20">
        <v>1</v>
      </c>
      <c r="S20">
        <v>0</v>
      </c>
      <c r="T20">
        <v>0</v>
      </c>
      <c r="V20">
        <v>0</v>
      </c>
      <c r="Y20" s="1">
        <v>44088</v>
      </c>
      <c r="Z20" s="2">
        <v>0.49228009259259259</v>
      </c>
      <c r="AB20">
        <v>1</v>
      </c>
      <c r="AD20" s="4">
        <f t="shared" si="5"/>
        <v>0.98104524957720551</v>
      </c>
      <c r="AE20" s="4">
        <f t="shared" si="6"/>
        <v>5.4245261200181494</v>
      </c>
      <c r="AF20" s="4">
        <f t="shared" si="7"/>
        <v>4.4434808704409434</v>
      </c>
      <c r="AG20" s="4">
        <f t="shared" si="8"/>
        <v>0.28909682402740416</v>
      </c>
      <c r="AI20">
        <f>ABS(100*(AD20-3)/3)</f>
        <v>67.298491680759824</v>
      </c>
      <c r="AN20">
        <f t="shared" ref="AN20:AN27" si="9">ABS(100*(AE20-6)/6)</f>
        <v>9.5912313330308425</v>
      </c>
      <c r="AS20">
        <f t="shared" ref="AS20:AS27" si="10">ABS(100*(AF20-3)/3)</f>
        <v>48.116029014698114</v>
      </c>
      <c r="AX20">
        <f t="shared" ref="AX20:AX27" si="11">ABS(100*(AG20-0.3)/0.3)</f>
        <v>3.6343919908652751</v>
      </c>
    </row>
    <row r="21" spans="1:58" x14ac:dyDescent="0.35">
      <c r="A21">
        <v>9</v>
      </c>
      <c r="B21">
        <v>4</v>
      </c>
      <c r="C21" t="s">
        <v>66</v>
      </c>
      <c r="D21" t="s">
        <v>27</v>
      </c>
      <c r="G21">
        <v>0.2</v>
      </c>
      <c r="H21">
        <v>0.2</v>
      </c>
      <c r="I21">
        <v>525</v>
      </c>
      <c r="J21">
        <v>2102</v>
      </c>
      <c r="L21">
        <v>1037</v>
      </c>
      <c r="M21">
        <v>2.044</v>
      </c>
      <c r="N21">
        <v>5.149</v>
      </c>
      <c r="O21">
        <v>3.1040000000000001</v>
      </c>
      <c r="Q21">
        <v>0</v>
      </c>
      <c r="R21">
        <v>1</v>
      </c>
      <c r="S21">
        <v>0</v>
      </c>
      <c r="T21">
        <v>0</v>
      </c>
      <c r="V21">
        <v>0</v>
      </c>
      <c r="Y21" s="1">
        <v>44088</v>
      </c>
      <c r="Z21" s="2">
        <v>0.49834490740740739</v>
      </c>
      <c r="AB21">
        <v>1</v>
      </c>
      <c r="AD21" s="4">
        <f t="shared" si="5"/>
        <v>2.8190432164012305</v>
      </c>
      <c r="AE21" s="4">
        <f t="shared" si="6"/>
        <v>5.5272451575481591</v>
      </c>
      <c r="AF21" s="4">
        <f t="shared" si="7"/>
        <v>2.7082019411469287</v>
      </c>
      <c r="AG21" s="4">
        <f t="shared" si="8"/>
        <v>0.26801322561141105</v>
      </c>
      <c r="AI21">
        <f t="shared" ref="AI21:AI27" si="12">ABS(100*(AD21-3)/3)</f>
        <v>6.0318927866256518</v>
      </c>
      <c r="AN21">
        <f t="shared" si="9"/>
        <v>7.8792473741973481</v>
      </c>
      <c r="AS21">
        <f t="shared" si="10"/>
        <v>9.7266019617690436</v>
      </c>
      <c r="AX21">
        <f t="shared" si="11"/>
        <v>10.662258129529645</v>
      </c>
    </row>
    <row r="22" spans="1:58" x14ac:dyDescent="0.35">
      <c r="A22">
        <v>10</v>
      </c>
      <c r="B22">
        <v>5</v>
      </c>
      <c r="C22" t="s">
        <v>66</v>
      </c>
      <c r="D22" t="s">
        <v>27</v>
      </c>
      <c r="G22">
        <v>0.6</v>
      </c>
      <c r="H22">
        <v>0.6</v>
      </c>
      <c r="I22">
        <v>1580</v>
      </c>
      <c r="J22">
        <v>6418</v>
      </c>
      <c r="L22">
        <v>3440</v>
      </c>
      <c r="M22">
        <v>1.3560000000000001</v>
      </c>
      <c r="N22">
        <v>4.7629999999999999</v>
      </c>
      <c r="O22">
        <v>3.407</v>
      </c>
      <c r="Q22">
        <v>0.20300000000000001</v>
      </c>
      <c r="R22">
        <v>1</v>
      </c>
      <c r="S22">
        <v>0</v>
      </c>
      <c r="T22">
        <v>0</v>
      </c>
      <c r="V22">
        <v>0</v>
      </c>
      <c r="Y22" s="1">
        <v>44088</v>
      </c>
      <c r="Z22" s="2">
        <v>0.51013888888888892</v>
      </c>
      <c r="AB22">
        <v>1</v>
      </c>
      <c r="AD22" s="4">
        <f t="shared" si="5"/>
        <v>2.9658961766262695</v>
      </c>
      <c r="AE22" s="4">
        <f t="shared" si="6"/>
        <v>6.0646566332734295</v>
      </c>
      <c r="AF22" s="4">
        <f t="shared" si="7"/>
        <v>3.09876045664716</v>
      </c>
      <c r="AG22" s="4">
        <f t="shared" si="8"/>
        <v>0.31755344904899102</v>
      </c>
      <c r="AI22">
        <f t="shared" si="12"/>
        <v>1.1367941124576841</v>
      </c>
      <c r="AN22">
        <f t="shared" si="9"/>
        <v>1.0776105545571586</v>
      </c>
      <c r="AS22">
        <f t="shared" si="10"/>
        <v>3.2920152215720013</v>
      </c>
      <c r="AX22">
        <f t="shared" si="11"/>
        <v>5.8511496829970113</v>
      </c>
    </row>
    <row r="23" spans="1:58" x14ac:dyDescent="0.35">
      <c r="A23">
        <v>11</v>
      </c>
      <c r="B23">
        <v>5</v>
      </c>
      <c r="C23" t="s">
        <v>66</v>
      </c>
      <c r="D23" t="s">
        <v>27</v>
      </c>
      <c r="G23">
        <v>0.6</v>
      </c>
      <c r="H23">
        <v>0.6</v>
      </c>
      <c r="I23">
        <v>1593</v>
      </c>
      <c r="J23">
        <v>6332</v>
      </c>
      <c r="L23">
        <v>3372</v>
      </c>
      <c r="M23">
        <v>1.3640000000000001</v>
      </c>
      <c r="N23">
        <v>4.702</v>
      </c>
      <c r="O23">
        <v>3.3380000000000001</v>
      </c>
      <c r="Q23">
        <v>0.19700000000000001</v>
      </c>
      <c r="R23">
        <v>1</v>
      </c>
      <c r="S23">
        <v>0</v>
      </c>
      <c r="T23">
        <v>0</v>
      </c>
      <c r="V23">
        <v>0</v>
      </c>
      <c r="Y23" s="1">
        <v>44088</v>
      </c>
      <c r="Z23" s="2">
        <v>0.51688657407407412</v>
      </c>
      <c r="AB23">
        <v>1</v>
      </c>
      <c r="AD23" s="4">
        <f t="shared" si="5"/>
        <v>2.9908637561129066</v>
      </c>
      <c r="AE23" s="4">
        <f t="shared" si="6"/>
        <v>5.9805248501536115</v>
      </c>
      <c r="AF23" s="4">
        <f t="shared" si="7"/>
        <v>2.9896610940407049</v>
      </c>
      <c r="AG23" s="4">
        <f t="shared" si="8"/>
        <v>0.31109540989454265</v>
      </c>
      <c r="AI23">
        <f t="shared" si="12"/>
        <v>0.30454146290311473</v>
      </c>
      <c r="AN23">
        <f t="shared" si="9"/>
        <v>0.32458583077314235</v>
      </c>
      <c r="AS23">
        <f t="shared" si="10"/>
        <v>0.3446301986431699</v>
      </c>
      <c r="AX23">
        <f t="shared" si="11"/>
        <v>3.6984699648475545</v>
      </c>
    </row>
    <row r="24" spans="1:58" x14ac:dyDescent="0.35">
      <c r="A24">
        <v>12</v>
      </c>
      <c r="B24">
        <v>6</v>
      </c>
      <c r="C24" t="s">
        <v>66</v>
      </c>
      <c r="D24" t="s">
        <v>27</v>
      </c>
      <c r="G24">
        <v>1</v>
      </c>
      <c r="H24">
        <v>1</v>
      </c>
      <c r="I24">
        <v>2611</v>
      </c>
      <c r="J24">
        <v>10760</v>
      </c>
      <c r="L24">
        <v>5980</v>
      </c>
      <c r="M24">
        <v>1.2090000000000001</v>
      </c>
      <c r="N24">
        <v>4.6970000000000001</v>
      </c>
      <c r="O24">
        <v>3.488</v>
      </c>
      <c r="Q24">
        <v>0.255</v>
      </c>
      <c r="R24">
        <v>1</v>
      </c>
      <c r="S24">
        <v>0</v>
      </c>
      <c r="T24">
        <v>0</v>
      </c>
      <c r="V24">
        <v>0</v>
      </c>
      <c r="Y24" s="1">
        <v>44088</v>
      </c>
      <c r="Z24" s="2">
        <v>0.5292824074074074</v>
      </c>
      <c r="AB24">
        <v>1</v>
      </c>
      <c r="AD24" s="4">
        <f t="shared" si="5"/>
        <v>2.9676103729322318</v>
      </c>
      <c r="AE24" s="4">
        <f t="shared" si="6"/>
        <v>6.1874000425658</v>
      </c>
      <c r="AF24" s="4">
        <f t="shared" si="7"/>
        <v>3.2197896696335682</v>
      </c>
      <c r="AG24" s="4">
        <f t="shared" si="8"/>
        <v>0.33526812342026663</v>
      </c>
      <c r="AI24">
        <f t="shared" si="12"/>
        <v>1.0796542355922718</v>
      </c>
      <c r="AN24">
        <f t="shared" si="9"/>
        <v>3.1233340427633336</v>
      </c>
      <c r="AS24">
        <f t="shared" si="10"/>
        <v>7.3263223211189397</v>
      </c>
      <c r="AX24">
        <f t="shared" si="11"/>
        <v>11.756041140088881</v>
      </c>
    </row>
    <row r="25" spans="1:58" x14ac:dyDescent="0.35">
      <c r="A25">
        <v>13</v>
      </c>
      <c r="B25">
        <v>6</v>
      </c>
      <c r="C25" t="s">
        <v>66</v>
      </c>
      <c r="D25" t="s">
        <v>27</v>
      </c>
      <c r="G25">
        <v>1</v>
      </c>
      <c r="H25">
        <v>1</v>
      </c>
      <c r="I25">
        <v>2703</v>
      </c>
      <c r="J25">
        <v>10630</v>
      </c>
      <c r="L25">
        <v>5899</v>
      </c>
      <c r="M25">
        <v>1.244</v>
      </c>
      <c r="N25">
        <v>4.6420000000000003</v>
      </c>
      <c r="O25">
        <v>3.3980000000000001</v>
      </c>
      <c r="Q25">
        <v>0.25</v>
      </c>
      <c r="R25">
        <v>1</v>
      </c>
      <c r="S25">
        <v>0</v>
      </c>
      <c r="T25">
        <v>0</v>
      </c>
      <c r="V25">
        <v>0</v>
      </c>
      <c r="Y25" s="1">
        <v>44088</v>
      </c>
      <c r="Z25" s="2">
        <v>0.53662037037037036</v>
      </c>
      <c r="AB25">
        <v>1</v>
      </c>
      <c r="AD25" s="4">
        <f t="shared" si="5"/>
        <v>3.0736265565985703</v>
      </c>
      <c r="AE25" s="4">
        <f t="shared" si="6"/>
        <v>6.1110944718292206</v>
      </c>
      <c r="AF25" s="4">
        <f t="shared" si="7"/>
        <v>3.0374679152306503</v>
      </c>
      <c r="AG25" s="4">
        <f t="shared" si="8"/>
        <v>0.33065252484811675</v>
      </c>
      <c r="AI25">
        <f t="shared" si="12"/>
        <v>2.4542185532856773</v>
      </c>
      <c r="AN25">
        <f t="shared" si="9"/>
        <v>1.8515745304870102</v>
      </c>
      <c r="AS25">
        <f t="shared" si="10"/>
        <v>1.2489305076883432</v>
      </c>
      <c r="AX25">
        <f t="shared" si="11"/>
        <v>10.217508282705586</v>
      </c>
    </row>
    <row r="26" spans="1:58" x14ac:dyDescent="0.35">
      <c r="A26">
        <v>14</v>
      </c>
      <c r="B26">
        <v>7</v>
      </c>
      <c r="C26" t="s">
        <v>66</v>
      </c>
      <c r="D26" t="s">
        <v>27</v>
      </c>
      <c r="G26">
        <v>1.4</v>
      </c>
      <c r="H26">
        <v>1.4</v>
      </c>
      <c r="I26">
        <v>3703</v>
      </c>
      <c r="J26">
        <v>15185</v>
      </c>
      <c r="L26">
        <v>7711</v>
      </c>
      <c r="M26">
        <v>1.163</v>
      </c>
      <c r="N26">
        <v>4.694</v>
      </c>
      <c r="O26">
        <v>3.5310000000000001</v>
      </c>
      <c r="Q26">
        <v>0.247</v>
      </c>
      <c r="R26">
        <v>1</v>
      </c>
      <c r="S26">
        <v>0</v>
      </c>
      <c r="T26">
        <v>0</v>
      </c>
      <c r="V26">
        <v>0</v>
      </c>
      <c r="Y26" s="1">
        <v>44088</v>
      </c>
      <c r="Z26" s="2">
        <v>0.54986111111111113</v>
      </c>
      <c r="AB26">
        <v>1</v>
      </c>
      <c r="AD26" s="4">
        <f t="shared" si="5"/>
        <v>3.0185545564705536</v>
      </c>
      <c r="AE26" s="4">
        <f t="shared" si="6"/>
        <v>6.2748030551808602</v>
      </c>
      <c r="AF26" s="4">
        <f t="shared" si="7"/>
        <v>3.2562484987103066</v>
      </c>
      <c r="AG26" s="4">
        <f t="shared" si="8"/>
        <v>0.30993226742004404</v>
      </c>
      <c r="AI26">
        <f t="shared" si="12"/>
        <v>0.61848521568511983</v>
      </c>
      <c r="AN26">
        <f t="shared" si="9"/>
        <v>4.5800509196810042</v>
      </c>
      <c r="AS26">
        <f t="shared" si="10"/>
        <v>8.5416166236768873</v>
      </c>
      <c r="AX26">
        <f t="shared" si="11"/>
        <v>3.3107558066813501</v>
      </c>
    </row>
    <row r="27" spans="1:58" x14ac:dyDescent="0.35">
      <c r="A27">
        <v>15</v>
      </c>
      <c r="B27">
        <v>8</v>
      </c>
      <c r="C27" t="s">
        <v>66</v>
      </c>
      <c r="D27" t="s">
        <v>27</v>
      </c>
      <c r="G27">
        <v>1.8</v>
      </c>
      <c r="H27">
        <v>1.8</v>
      </c>
      <c r="I27">
        <v>4672</v>
      </c>
      <c r="J27">
        <v>17979</v>
      </c>
      <c r="L27">
        <v>8979</v>
      </c>
      <c r="M27">
        <v>1.111</v>
      </c>
      <c r="N27">
        <v>4.3079999999999998</v>
      </c>
      <c r="O27">
        <v>3.198</v>
      </c>
      <c r="Q27">
        <v>0.22900000000000001</v>
      </c>
      <c r="R27">
        <v>1</v>
      </c>
      <c r="S27">
        <v>0</v>
      </c>
      <c r="T27">
        <v>0</v>
      </c>
      <c r="V27">
        <v>0</v>
      </c>
      <c r="Y27" s="1">
        <v>44088</v>
      </c>
      <c r="Z27" s="2">
        <v>0.56398148148148153</v>
      </c>
      <c r="AB27">
        <v>1</v>
      </c>
      <c r="AD27" s="4">
        <f t="shared" si="5"/>
        <v>2.9681129761237295</v>
      </c>
      <c r="AE27" s="4">
        <f t="shared" si="6"/>
        <v>5.7915039345338393</v>
      </c>
      <c r="AF27" s="4">
        <f t="shared" si="7"/>
        <v>2.8233909584101098</v>
      </c>
      <c r="AG27" s="4">
        <f t="shared" si="8"/>
        <v>0.2811995755481414</v>
      </c>
      <c r="AI27">
        <f t="shared" si="12"/>
        <v>1.0629007958756838</v>
      </c>
      <c r="AN27">
        <f t="shared" si="9"/>
        <v>3.4749344244360123</v>
      </c>
      <c r="AS27">
        <f t="shared" si="10"/>
        <v>5.8869680529963402</v>
      </c>
      <c r="AX27">
        <f t="shared" si="11"/>
        <v>6.2668081506195294</v>
      </c>
    </row>
    <row r="28" spans="1:58" x14ac:dyDescent="0.35">
      <c r="A28">
        <v>16</v>
      </c>
      <c r="B28">
        <v>1</v>
      </c>
      <c r="C28" t="s">
        <v>31</v>
      </c>
      <c r="D28" t="s">
        <v>27</v>
      </c>
      <c r="G28">
        <v>0.5</v>
      </c>
      <c r="H28">
        <v>0.5</v>
      </c>
      <c r="I28">
        <v>3499</v>
      </c>
      <c r="J28">
        <v>9094</v>
      </c>
      <c r="L28">
        <v>18188</v>
      </c>
      <c r="M28">
        <v>3.0990000000000002</v>
      </c>
      <c r="N28">
        <v>7.9829999999999997</v>
      </c>
      <c r="O28">
        <v>4.8840000000000003</v>
      </c>
      <c r="Q28">
        <v>1.786</v>
      </c>
      <c r="R28">
        <v>1</v>
      </c>
      <c r="S28">
        <v>0</v>
      </c>
      <c r="T28">
        <v>0</v>
      </c>
      <c r="V28">
        <v>0</v>
      </c>
      <c r="Y28" s="1">
        <v>44088</v>
      </c>
      <c r="Z28" s="2">
        <v>0.57601851851851849</v>
      </c>
      <c r="AB28">
        <v>1</v>
      </c>
      <c r="AD28" s="4">
        <f t="shared" si="5"/>
        <v>7.981794030553786</v>
      </c>
      <c r="AE28" s="4">
        <f t="shared" si="6"/>
        <v>10.419029610560203</v>
      </c>
      <c r="AF28" s="4">
        <f t="shared" si="7"/>
        <v>2.4372355800064174</v>
      </c>
      <c r="AG28" s="4">
        <f t="shared" si="8"/>
        <v>2.0618258115023957</v>
      </c>
      <c r="BC28" s="4"/>
      <c r="BD28" s="4"/>
      <c r="BE28" s="4"/>
      <c r="BF28" s="4"/>
    </row>
    <row r="29" spans="1:58" x14ac:dyDescent="0.35">
      <c r="A29">
        <v>17</v>
      </c>
      <c r="B29">
        <v>1</v>
      </c>
      <c r="C29" t="s">
        <v>31</v>
      </c>
      <c r="D29" t="s">
        <v>27</v>
      </c>
      <c r="G29">
        <v>0.5</v>
      </c>
      <c r="H29">
        <v>0.5</v>
      </c>
      <c r="I29">
        <v>4277</v>
      </c>
      <c r="J29">
        <v>8917</v>
      </c>
      <c r="L29">
        <v>17833</v>
      </c>
      <c r="M29">
        <v>3.6960000000000002</v>
      </c>
      <c r="N29">
        <v>7.8330000000000002</v>
      </c>
      <c r="O29">
        <v>4.1369999999999996</v>
      </c>
      <c r="Q29">
        <v>1.7490000000000001</v>
      </c>
      <c r="R29">
        <v>1</v>
      </c>
      <c r="S29">
        <v>0</v>
      </c>
      <c r="T29">
        <v>0</v>
      </c>
      <c r="V29">
        <v>0</v>
      </c>
      <c r="Y29" s="1">
        <v>44088</v>
      </c>
      <c r="Z29" s="2">
        <v>0.58241898148148141</v>
      </c>
      <c r="AB29">
        <v>1</v>
      </c>
      <c r="AD29" s="4">
        <f t="shared" si="5"/>
        <v>9.7748503543018632</v>
      </c>
      <c r="AE29" s="4">
        <f t="shared" si="6"/>
        <v>10.21124367178521</v>
      </c>
      <c r="AF29" s="4">
        <f t="shared" si="7"/>
        <v>0.43639331748334698</v>
      </c>
      <c r="AG29" s="4">
        <f t="shared" si="8"/>
        <v>2.0213680956230577</v>
      </c>
      <c r="AJ29">
        <f>ABS(100*(AD29-AD30)/(AVERAGE(AD29:AD30)))</f>
        <v>1.1858826876803004</v>
      </c>
      <c r="AO29">
        <f>ABS(100*(AE29-AE30)/(AVERAGE(AE29:AE30)))</f>
        <v>0.33395412620039838</v>
      </c>
      <c r="AT29">
        <f>ABS(100*(AF29-AF30)/(AVERAGE(AF29:AF30)))</f>
        <v>17.021565065106131</v>
      </c>
      <c r="AY29">
        <f>ABS(100*(AG29-AG30)/(AVERAGE(AG29:AG30)))</f>
        <v>0.14669637384224055</v>
      </c>
      <c r="BC29" s="4">
        <f>AVERAGE(AD29:AD30)</f>
        <v>9.7172328631788538</v>
      </c>
      <c r="BD29" s="4">
        <f>AVERAGE(AE29:AE30)</f>
        <v>10.194221659851666</v>
      </c>
      <c r="BE29" s="4">
        <f>AVERAGE(AF29:AF30)</f>
        <v>0.47698879667281169</v>
      </c>
      <c r="BF29" s="4">
        <f>AVERAGE(AG29:AG30)</f>
        <v>2.0198865454640962</v>
      </c>
    </row>
    <row r="30" spans="1:58" x14ac:dyDescent="0.35">
      <c r="A30">
        <v>18</v>
      </c>
      <c r="B30">
        <v>1</v>
      </c>
      <c r="C30" t="s">
        <v>31</v>
      </c>
      <c r="D30" t="s">
        <v>27</v>
      </c>
      <c r="G30">
        <v>0.5</v>
      </c>
      <c r="H30">
        <v>0.5</v>
      </c>
      <c r="I30">
        <v>4227</v>
      </c>
      <c r="J30">
        <v>8888</v>
      </c>
      <c r="L30">
        <v>17807</v>
      </c>
      <c r="M30">
        <v>3.6579999999999999</v>
      </c>
      <c r="N30">
        <v>7.8079999999999998</v>
      </c>
      <c r="O30">
        <v>4.1500000000000004</v>
      </c>
      <c r="Q30">
        <v>1.746</v>
      </c>
      <c r="R30">
        <v>1</v>
      </c>
      <c r="S30">
        <v>0</v>
      </c>
      <c r="T30">
        <v>0</v>
      </c>
      <c r="V30">
        <v>0</v>
      </c>
      <c r="Y30" s="1">
        <v>44088</v>
      </c>
      <c r="Z30" s="2">
        <v>0.58940972222222221</v>
      </c>
      <c r="AB30">
        <v>1</v>
      </c>
      <c r="AD30" s="4">
        <f t="shared" si="5"/>
        <v>9.6596153720558444</v>
      </c>
      <c r="AE30" s="4">
        <f t="shared" si="6"/>
        <v>10.177199647918121</v>
      </c>
      <c r="AF30" s="4">
        <f t="shared" si="7"/>
        <v>0.5175842758622764</v>
      </c>
      <c r="AG30" s="4">
        <f t="shared" si="8"/>
        <v>2.0184049953051346</v>
      </c>
    </row>
    <row r="31" spans="1:58" x14ac:dyDescent="0.35">
      <c r="A31">
        <v>19</v>
      </c>
      <c r="B31">
        <v>9</v>
      </c>
      <c r="C31" t="s">
        <v>80</v>
      </c>
      <c r="D31" t="s">
        <v>27</v>
      </c>
      <c r="G31">
        <v>0.5</v>
      </c>
      <c r="H31">
        <v>0.5</v>
      </c>
      <c r="I31">
        <v>2479</v>
      </c>
      <c r="J31">
        <v>6262</v>
      </c>
      <c r="L31">
        <v>1896</v>
      </c>
      <c r="M31">
        <v>2.3170000000000002</v>
      </c>
      <c r="N31">
        <v>5.5830000000000002</v>
      </c>
      <c r="O31">
        <v>3.266</v>
      </c>
      <c r="Q31">
        <v>8.2000000000000003E-2</v>
      </c>
      <c r="R31">
        <v>1</v>
      </c>
      <c r="S31">
        <v>0</v>
      </c>
      <c r="T31">
        <v>0</v>
      </c>
      <c r="V31">
        <v>0</v>
      </c>
      <c r="Y31" s="1">
        <v>44088</v>
      </c>
      <c r="Z31" s="2">
        <v>0.60143518518518524</v>
      </c>
      <c r="AB31">
        <v>1</v>
      </c>
      <c r="AD31" s="4">
        <f t="shared" si="5"/>
        <v>5.6310003927349701</v>
      </c>
      <c r="AE31" s="4">
        <f t="shared" si="6"/>
        <v>7.0944545901603258</v>
      </c>
      <c r="AF31" s="4">
        <f t="shared" si="7"/>
        <v>1.4634541974253557</v>
      </c>
      <c r="AG31" s="4">
        <f t="shared" si="8"/>
        <v>0.20510156613287867</v>
      </c>
    </row>
    <row r="32" spans="1:58" x14ac:dyDescent="0.35">
      <c r="A32">
        <v>20</v>
      </c>
      <c r="B32">
        <v>9</v>
      </c>
      <c r="C32" t="s">
        <v>80</v>
      </c>
      <c r="D32" t="s">
        <v>27</v>
      </c>
      <c r="G32">
        <v>0.5</v>
      </c>
      <c r="H32">
        <v>0.5</v>
      </c>
      <c r="I32">
        <v>1849</v>
      </c>
      <c r="J32">
        <v>5887</v>
      </c>
      <c r="L32">
        <v>1735</v>
      </c>
      <c r="M32">
        <v>1.8340000000000001</v>
      </c>
      <c r="N32">
        <v>5.2649999999999997</v>
      </c>
      <c r="O32">
        <v>3.4319999999999999</v>
      </c>
      <c r="Q32">
        <v>6.5000000000000002E-2</v>
      </c>
      <c r="R32">
        <v>1</v>
      </c>
      <c r="S32">
        <v>0</v>
      </c>
      <c r="T32">
        <v>0</v>
      </c>
      <c r="V32">
        <v>0</v>
      </c>
      <c r="Y32" s="1">
        <v>44088</v>
      </c>
      <c r="Z32" s="2">
        <v>0.60768518518518522</v>
      </c>
      <c r="AB32">
        <v>1</v>
      </c>
      <c r="AD32" s="4">
        <f t="shared" si="5"/>
        <v>4.1790396164351131</v>
      </c>
      <c r="AE32" s="4">
        <f t="shared" si="6"/>
        <v>6.6542301436031384</v>
      </c>
      <c r="AF32" s="4">
        <f t="shared" si="7"/>
        <v>2.4751905271680252</v>
      </c>
      <c r="AG32" s="4">
        <f t="shared" si="8"/>
        <v>0.18675313724112241</v>
      </c>
      <c r="AJ32">
        <f>ABS(100*(AD32-AD33)/(AVERAGE(AD32:AD33)))</f>
        <v>0.60848494042884793</v>
      </c>
      <c r="AO32">
        <f>ABS(100*(AE32-AE33)/(AVERAGE(AE32:AE33)))</f>
        <v>1.5108888625487822</v>
      </c>
      <c r="AT32">
        <f>ABS(100*(AF32-AF33)/(AVERAGE(AF32:AF33)))</f>
        <v>3.0530474693376202</v>
      </c>
      <c r="AY32">
        <f>ABS(100*(AG32-AG33)/(AVERAGE(AG32:AG33)))</f>
        <v>7.1420318166063446</v>
      </c>
      <c r="BC32" s="4">
        <f>AVERAGE(AD32:AD33)</f>
        <v>4.1663637683880506</v>
      </c>
      <c r="BD32" s="4">
        <f>AVERAGE(AE32:AE33)</f>
        <v>6.6043380396599911</v>
      </c>
      <c r="BE32" s="4">
        <f>AVERAGE(AF32:AF33)</f>
        <v>2.4379742712719401</v>
      </c>
      <c r="BF32" s="4">
        <f>AVERAGE(AG32:AG33)</f>
        <v>0.18031409231948126</v>
      </c>
    </row>
    <row r="33" spans="1:58" x14ac:dyDescent="0.35">
      <c r="A33">
        <v>21</v>
      </c>
      <c r="B33">
        <v>9</v>
      </c>
      <c r="C33" t="s">
        <v>80</v>
      </c>
      <c r="D33" t="s">
        <v>27</v>
      </c>
      <c r="G33">
        <v>0.5</v>
      </c>
      <c r="H33">
        <v>0.5</v>
      </c>
      <c r="I33">
        <v>1838</v>
      </c>
      <c r="J33">
        <v>5802</v>
      </c>
      <c r="L33">
        <v>1622</v>
      </c>
      <c r="M33">
        <v>1.825</v>
      </c>
      <c r="N33">
        <v>5.194</v>
      </c>
      <c r="O33">
        <v>3.3690000000000002</v>
      </c>
      <c r="Q33">
        <v>5.3999999999999999E-2</v>
      </c>
      <c r="R33">
        <v>1</v>
      </c>
      <c r="S33">
        <v>0</v>
      </c>
      <c r="T33">
        <v>0</v>
      </c>
      <c r="V33">
        <v>0</v>
      </c>
      <c r="Y33" s="1">
        <v>44088</v>
      </c>
      <c r="Z33" s="2">
        <v>0.6144560185185185</v>
      </c>
      <c r="AB33">
        <v>1</v>
      </c>
      <c r="AD33" s="4">
        <f t="shared" si="5"/>
        <v>4.153687920340988</v>
      </c>
      <c r="AE33" s="4">
        <f t="shared" si="6"/>
        <v>6.554445935716843</v>
      </c>
      <c r="AF33" s="4">
        <f t="shared" si="7"/>
        <v>2.400758015375855</v>
      </c>
      <c r="AG33" s="4">
        <f t="shared" si="8"/>
        <v>0.17387504739784013</v>
      </c>
    </row>
    <row r="34" spans="1:58" x14ac:dyDescent="0.35">
      <c r="A34">
        <v>22</v>
      </c>
      <c r="B34">
        <v>10</v>
      </c>
      <c r="C34" t="s">
        <v>81</v>
      </c>
      <c r="D34" t="s">
        <v>27</v>
      </c>
      <c r="G34">
        <v>0.5</v>
      </c>
      <c r="H34">
        <v>0.5</v>
      </c>
      <c r="I34">
        <v>1614</v>
      </c>
      <c r="J34">
        <v>5319</v>
      </c>
      <c r="L34">
        <v>1666</v>
      </c>
      <c r="M34">
        <v>1.653</v>
      </c>
      <c r="N34">
        <v>4.7850000000000001</v>
      </c>
      <c r="O34">
        <v>3.1309999999999998</v>
      </c>
      <c r="Q34">
        <v>5.8000000000000003E-2</v>
      </c>
      <c r="R34">
        <v>1</v>
      </c>
      <c r="S34">
        <v>0</v>
      </c>
      <c r="T34">
        <v>0</v>
      </c>
      <c r="V34">
        <v>0</v>
      </c>
      <c r="Y34" s="1">
        <v>44088</v>
      </c>
      <c r="Z34" s="2">
        <v>0.62618055555555563</v>
      </c>
      <c r="AB34">
        <v>1</v>
      </c>
      <c r="AD34" s="4">
        <f t="shared" si="5"/>
        <v>3.6374351998788166</v>
      </c>
      <c r="AE34" s="4">
        <f t="shared" si="6"/>
        <v>5.9874368485511864</v>
      </c>
      <c r="AF34" s="4">
        <f t="shared" si="7"/>
        <v>2.3500016486723698</v>
      </c>
      <c r="AG34" s="4">
        <f t="shared" si="8"/>
        <v>0.17888952485894119</v>
      </c>
    </row>
    <row r="35" spans="1:58" x14ac:dyDescent="0.35">
      <c r="A35">
        <v>23</v>
      </c>
      <c r="B35">
        <v>10</v>
      </c>
      <c r="C35" t="s">
        <v>81</v>
      </c>
      <c r="D35" t="s">
        <v>27</v>
      </c>
      <c r="G35">
        <v>0.5</v>
      </c>
      <c r="H35">
        <v>0.5</v>
      </c>
      <c r="I35">
        <v>1592</v>
      </c>
      <c r="J35">
        <v>5313</v>
      </c>
      <c r="L35">
        <v>1572</v>
      </c>
      <c r="M35">
        <v>1.6359999999999999</v>
      </c>
      <c r="N35">
        <v>4.78</v>
      </c>
      <c r="O35">
        <v>3.1440000000000001</v>
      </c>
      <c r="Q35">
        <v>4.8000000000000001E-2</v>
      </c>
      <c r="R35">
        <v>1</v>
      </c>
      <c r="S35">
        <v>0</v>
      </c>
      <c r="T35">
        <v>0</v>
      </c>
      <c r="V35">
        <v>0</v>
      </c>
      <c r="Y35" s="1">
        <v>44088</v>
      </c>
      <c r="Z35" s="2">
        <v>0.63238425925925923</v>
      </c>
      <c r="AB35">
        <v>1</v>
      </c>
      <c r="AD35" s="4">
        <f t="shared" si="5"/>
        <v>3.5867318076905677</v>
      </c>
      <c r="AE35" s="4">
        <f t="shared" si="6"/>
        <v>5.9803932574062717</v>
      </c>
      <c r="AF35" s="4">
        <f t="shared" si="7"/>
        <v>2.393661449715704</v>
      </c>
      <c r="AG35" s="4">
        <f t="shared" si="8"/>
        <v>0.16817677755567981</v>
      </c>
      <c r="AJ35">
        <f>ABS(100*(AD35-AD36)/(AVERAGE(AD35:AD36)))</f>
        <v>1.1633403149931523</v>
      </c>
      <c r="AO35">
        <f>ABS(100*(AE35-AE36)/(AVERAGE(AE35:AE36)))</f>
        <v>0.11784745899076926</v>
      </c>
      <c r="AT35">
        <f>ABS(100*(AF35-AF36)/(AVERAGE(AF35:AF36)))</f>
        <v>1.4285644492097838</v>
      </c>
      <c r="AY35">
        <f>ABS(100*(AG35-AG36)/(AVERAGE(AG35:AG36)))</f>
        <v>2.7403068399064843</v>
      </c>
      <c r="BC35" s="4">
        <f>AVERAGE(AD35:AD36)</f>
        <v>3.565989510886284</v>
      </c>
      <c r="BD35" s="4">
        <f>AVERAGE(AE35:AE36)</f>
        <v>5.9768714618338139</v>
      </c>
      <c r="BE35" s="4">
        <f>AVERAGE(AF35:AF36)</f>
        <v>2.4108819509475299</v>
      </c>
      <c r="BF35" s="4">
        <f>AVERAGE(AG35:AG36)</f>
        <v>0.17051306819096551</v>
      </c>
    </row>
    <row r="36" spans="1:58" x14ac:dyDescent="0.35">
      <c r="A36">
        <v>24</v>
      </c>
      <c r="B36">
        <v>10</v>
      </c>
      <c r="C36" t="s">
        <v>81</v>
      </c>
      <c r="D36" t="s">
        <v>27</v>
      </c>
      <c r="G36">
        <v>0.5</v>
      </c>
      <c r="H36">
        <v>0.5</v>
      </c>
      <c r="I36">
        <v>1574</v>
      </c>
      <c r="J36">
        <v>5307</v>
      </c>
      <c r="L36">
        <v>1613</v>
      </c>
      <c r="M36">
        <v>1.6220000000000001</v>
      </c>
      <c r="N36">
        <v>4.774</v>
      </c>
      <c r="O36">
        <v>3.1520000000000001</v>
      </c>
      <c r="Q36">
        <v>5.2999999999999999E-2</v>
      </c>
      <c r="R36">
        <v>1</v>
      </c>
      <c r="S36">
        <v>0</v>
      </c>
      <c r="T36">
        <v>0</v>
      </c>
      <c r="V36">
        <v>0</v>
      </c>
      <c r="Y36" s="1">
        <v>44088</v>
      </c>
      <c r="Z36" s="2">
        <v>0.63906249999999998</v>
      </c>
      <c r="AB36">
        <v>1</v>
      </c>
      <c r="AD36" s="4">
        <f t="shared" si="5"/>
        <v>3.5452472140820004</v>
      </c>
      <c r="AE36" s="4">
        <f t="shared" si="6"/>
        <v>5.9733496662613561</v>
      </c>
      <c r="AF36" s="4">
        <f t="shared" si="7"/>
        <v>2.4281024521793557</v>
      </c>
      <c r="AG36" s="4">
        <f t="shared" si="8"/>
        <v>0.17284935882625124</v>
      </c>
    </row>
    <row r="37" spans="1:58" x14ac:dyDescent="0.35">
      <c r="A37">
        <v>25</v>
      </c>
      <c r="B37">
        <v>11</v>
      </c>
      <c r="C37" t="s">
        <v>82</v>
      </c>
      <c r="D37" t="s">
        <v>27</v>
      </c>
      <c r="G37">
        <v>0.5</v>
      </c>
      <c r="H37">
        <v>0.5</v>
      </c>
      <c r="I37">
        <v>2102</v>
      </c>
      <c r="J37">
        <v>6727</v>
      </c>
      <c r="L37">
        <v>15652</v>
      </c>
      <c r="M37">
        <v>2.028</v>
      </c>
      <c r="N37">
        <v>5.9770000000000003</v>
      </c>
      <c r="O37">
        <v>3.95</v>
      </c>
      <c r="Q37">
        <v>1.5209999999999999</v>
      </c>
      <c r="R37">
        <v>1</v>
      </c>
      <c r="S37">
        <v>0</v>
      </c>
      <c r="T37">
        <v>0</v>
      </c>
      <c r="V37">
        <v>0</v>
      </c>
      <c r="Y37" s="1">
        <v>44088</v>
      </c>
      <c r="Z37" s="2">
        <v>0.65085648148148145</v>
      </c>
      <c r="AB37">
        <v>1</v>
      </c>
      <c r="AD37" s="4">
        <f t="shared" si="5"/>
        <v>4.762128626599976</v>
      </c>
      <c r="AE37" s="4">
        <f t="shared" si="6"/>
        <v>7.6403329038912373</v>
      </c>
      <c r="AF37" s="4">
        <f t="shared" si="7"/>
        <v>2.8782042772912613</v>
      </c>
      <c r="AG37" s="4">
        <f t="shared" si="8"/>
        <v>1.7728095651080249</v>
      </c>
    </row>
    <row r="38" spans="1:58" x14ac:dyDescent="0.35">
      <c r="A38">
        <v>26</v>
      </c>
      <c r="B38">
        <v>11</v>
      </c>
      <c r="C38" t="s">
        <v>82</v>
      </c>
      <c r="D38" t="s">
        <v>27</v>
      </c>
      <c r="G38">
        <v>0.5</v>
      </c>
      <c r="H38">
        <v>0.5</v>
      </c>
      <c r="I38">
        <v>2281</v>
      </c>
      <c r="J38">
        <v>6770</v>
      </c>
      <c r="L38">
        <v>15712</v>
      </c>
      <c r="M38">
        <v>2.165</v>
      </c>
      <c r="N38">
        <v>6.0140000000000002</v>
      </c>
      <c r="O38">
        <v>3.8490000000000002</v>
      </c>
      <c r="Q38">
        <v>1.5269999999999999</v>
      </c>
      <c r="R38">
        <v>1</v>
      </c>
      <c r="S38">
        <v>0</v>
      </c>
      <c r="T38">
        <v>0</v>
      </c>
      <c r="V38">
        <v>0</v>
      </c>
      <c r="Y38" s="1">
        <v>44088</v>
      </c>
      <c r="Z38" s="2">
        <v>0.65724537037037034</v>
      </c>
      <c r="AB38">
        <v>1</v>
      </c>
      <c r="AD38" s="4">
        <f t="shared" si="5"/>
        <v>5.1746698630407293</v>
      </c>
      <c r="AE38" s="4">
        <f t="shared" si="6"/>
        <v>7.690811973763128</v>
      </c>
      <c r="AF38" s="4">
        <f t="shared" si="7"/>
        <v>2.5161421107223987</v>
      </c>
      <c r="AG38" s="4">
        <f t="shared" si="8"/>
        <v>1.7796474889186171</v>
      </c>
      <c r="AJ38">
        <f>ABS(100*(AD38-AD39)/(AVERAGE(AD38:AD39)))</f>
        <v>0.40004113291500376</v>
      </c>
      <c r="AO38">
        <f>ABS(100*(AE38-AE39)/(AVERAGE(AE38:AE39)))</f>
        <v>0.15252441421572066</v>
      </c>
      <c r="AT38">
        <f>ABS(100*(AF38-AF39)/(AVERAGE(AF38:AF39)))</f>
        <v>0.35845009640199055</v>
      </c>
      <c r="AY38">
        <f>ABS(100*(AG38-AG39)/(AVERAGE(AG38:AG39)))</f>
        <v>2.4729332687517749</v>
      </c>
      <c r="BC38" s="4">
        <f>AVERAGE(AD38:AD39)</f>
        <v>5.1850410114428716</v>
      </c>
      <c r="BD38" s="4">
        <f>AVERAGE(AE38:AE39)</f>
        <v>7.6966816330505576</v>
      </c>
      <c r="BE38" s="4">
        <f>AVERAGE(AF38:AF39)</f>
        <v>2.5116406216076865</v>
      </c>
      <c r="BF38" s="4">
        <f>AVERAGE(AG38:AG39)</f>
        <v>1.8019277240014642</v>
      </c>
    </row>
    <row r="39" spans="1:58" x14ac:dyDescent="0.35">
      <c r="A39">
        <v>27</v>
      </c>
      <c r="B39">
        <v>11</v>
      </c>
      <c r="C39" t="s">
        <v>82</v>
      </c>
      <c r="D39" t="s">
        <v>27</v>
      </c>
      <c r="G39">
        <v>0.5</v>
      </c>
      <c r="H39">
        <v>0.5</v>
      </c>
      <c r="I39">
        <v>2290</v>
      </c>
      <c r="J39">
        <v>6780</v>
      </c>
      <c r="L39">
        <v>16103</v>
      </c>
      <c r="M39">
        <v>2.1720000000000002</v>
      </c>
      <c r="N39">
        <v>6.0220000000000002</v>
      </c>
      <c r="O39">
        <v>3.85</v>
      </c>
      <c r="Q39">
        <v>1.5680000000000001</v>
      </c>
      <c r="R39">
        <v>1</v>
      </c>
      <c r="S39">
        <v>0</v>
      </c>
      <c r="T39">
        <v>0</v>
      </c>
      <c r="V39">
        <v>0</v>
      </c>
      <c r="Y39" s="1">
        <v>44088</v>
      </c>
      <c r="Z39" s="2">
        <v>0.66409722222222223</v>
      </c>
      <c r="AB39">
        <v>1</v>
      </c>
      <c r="AD39" s="4">
        <f t="shared" si="5"/>
        <v>5.1954121598450129</v>
      </c>
      <c r="AE39" s="4">
        <f t="shared" si="6"/>
        <v>7.7025512923379873</v>
      </c>
      <c r="AF39" s="4">
        <f t="shared" si="7"/>
        <v>2.5071391324929744</v>
      </c>
      <c r="AG39" s="4">
        <f t="shared" si="8"/>
        <v>1.824207959084311</v>
      </c>
    </row>
    <row r="40" spans="1:58" x14ac:dyDescent="0.35">
      <c r="A40">
        <v>28</v>
      </c>
      <c r="B40">
        <v>12</v>
      </c>
      <c r="C40" t="s">
        <v>83</v>
      </c>
      <c r="D40" t="s">
        <v>27</v>
      </c>
      <c r="G40">
        <v>0.5</v>
      </c>
      <c r="H40">
        <v>0.5</v>
      </c>
      <c r="I40">
        <v>2187</v>
      </c>
      <c r="J40">
        <v>6327</v>
      </c>
      <c r="L40">
        <v>1818</v>
      </c>
      <c r="M40">
        <v>2.093</v>
      </c>
      <c r="N40">
        <v>5.6390000000000002</v>
      </c>
      <c r="O40">
        <v>3.5459999999999998</v>
      </c>
      <c r="Q40">
        <v>7.3999999999999996E-2</v>
      </c>
      <c r="R40">
        <v>1</v>
      </c>
      <c r="S40">
        <v>0</v>
      </c>
      <c r="T40">
        <v>0</v>
      </c>
      <c r="V40">
        <v>0</v>
      </c>
      <c r="Y40" s="1">
        <v>44088</v>
      </c>
      <c r="Z40" s="2">
        <v>0.67606481481481484</v>
      </c>
      <c r="AB40">
        <v>1</v>
      </c>
      <c r="AD40" s="4">
        <f t="shared" si="5"/>
        <v>4.9580280964182109</v>
      </c>
      <c r="AE40" s="4">
        <f t="shared" si="6"/>
        <v>7.1707601608969052</v>
      </c>
      <c r="AF40" s="4">
        <f t="shared" si="7"/>
        <v>2.2127320644786943</v>
      </c>
      <c r="AG40" s="4">
        <f t="shared" si="8"/>
        <v>0.19621226517910853</v>
      </c>
    </row>
    <row r="41" spans="1:58" x14ac:dyDescent="0.35">
      <c r="A41">
        <v>29</v>
      </c>
      <c r="B41">
        <v>12</v>
      </c>
      <c r="C41" t="s">
        <v>83</v>
      </c>
      <c r="D41" t="s">
        <v>27</v>
      </c>
      <c r="G41">
        <v>0.5</v>
      </c>
      <c r="H41">
        <v>0.5</v>
      </c>
      <c r="I41">
        <v>2149</v>
      </c>
      <c r="J41">
        <v>5866</v>
      </c>
      <c r="L41">
        <v>1637</v>
      </c>
      <c r="M41">
        <v>2.0630000000000002</v>
      </c>
      <c r="N41">
        <v>5.2480000000000002</v>
      </c>
      <c r="O41">
        <v>3.1850000000000001</v>
      </c>
      <c r="Q41">
        <v>5.5E-2</v>
      </c>
      <c r="R41">
        <v>1</v>
      </c>
      <c r="S41">
        <v>0</v>
      </c>
      <c r="T41">
        <v>0</v>
      </c>
      <c r="V41">
        <v>0</v>
      </c>
      <c r="Y41" s="1">
        <v>44088</v>
      </c>
      <c r="Z41" s="2">
        <v>0.68233796296296301</v>
      </c>
      <c r="AB41">
        <v>1</v>
      </c>
      <c r="AD41" s="4">
        <f t="shared" si="5"/>
        <v>4.8704495099112357</v>
      </c>
      <c r="AE41" s="4">
        <f t="shared" si="6"/>
        <v>6.6295775745959364</v>
      </c>
      <c r="AF41" s="4">
        <f t="shared" si="7"/>
        <v>1.7591280646847007</v>
      </c>
      <c r="AG41" s="4">
        <f t="shared" si="8"/>
        <v>0.17558452835048821</v>
      </c>
      <c r="AJ41">
        <f>ABS(100*(AD41-AD42)/(AVERAGE(AD41:AD42)))</f>
        <v>0.99868333059763637</v>
      </c>
      <c r="AO41">
        <f>ABS(100*(AE41-AE42)/(AVERAGE(AE41:AE42)))</f>
        <v>1.0681236013817059</v>
      </c>
      <c r="AT41">
        <f>ABS(100*(AF41-AF42)/(AVERAGE(AF41:AF42)))</f>
        <v>1.2606315262392218</v>
      </c>
      <c r="AY41">
        <f>ABS(100*(AG41-AG42)/(AVERAGE(AG41:AG42)))</f>
        <v>4.5811172017878246</v>
      </c>
      <c r="BC41" s="4">
        <f>AVERAGE(AD41:AD42)</f>
        <v>4.8462501636395707</v>
      </c>
      <c r="BD41" s="4">
        <f>AVERAGE(AE41:AE42)</f>
        <v>6.594359618871362</v>
      </c>
      <c r="BE41" s="4">
        <f>AVERAGE(AF41:AF42)</f>
        <v>1.7481094552317904</v>
      </c>
      <c r="BF41" s="4">
        <f>AVERAGE(AG41:AG42)</f>
        <v>0.17165272215939759</v>
      </c>
    </row>
    <row r="42" spans="1:58" x14ac:dyDescent="0.35">
      <c r="A42">
        <v>30</v>
      </c>
      <c r="B42">
        <v>12</v>
      </c>
      <c r="C42" t="s">
        <v>83</v>
      </c>
      <c r="D42" t="s">
        <v>27</v>
      </c>
      <c r="G42">
        <v>0.5</v>
      </c>
      <c r="H42">
        <v>0.5</v>
      </c>
      <c r="I42">
        <v>2128</v>
      </c>
      <c r="J42">
        <v>5806</v>
      </c>
      <c r="L42">
        <v>1568</v>
      </c>
      <c r="M42">
        <v>2.0470000000000002</v>
      </c>
      <c r="N42">
        <v>5.1980000000000004</v>
      </c>
      <c r="O42">
        <v>3.15</v>
      </c>
      <c r="Q42">
        <v>4.8000000000000001E-2</v>
      </c>
      <c r="R42">
        <v>1</v>
      </c>
      <c r="S42">
        <v>0</v>
      </c>
      <c r="T42">
        <v>0</v>
      </c>
      <c r="V42">
        <v>0</v>
      </c>
      <c r="Y42" s="1">
        <v>44088</v>
      </c>
      <c r="Z42" s="2">
        <v>0.68903935185185183</v>
      </c>
      <c r="AB42">
        <v>1</v>
      </c>
      <c r="AD42" s="4">
        <f t="shared" si="5"/>
        <v>4.8220508173679066</v>
      </c>
      <c r="AE42" s="4">
        <f t="shared" si="6"/>
        <v>6.5591416631467867</v>
      </c>
      <c r="AF42" s="4">
        <f t="shared" si="7"/>
        <v>1.7370908457788801</v>
      </c>
      <c r="AG42" s="4">
        <f t="shared" si="8"/>
        <v>0.16772091596830699</v>
      </c>
    </row>
    <row r="43" spans="1:58" x14ac:dyDescent="0.35">
      <c r="A43">
        <v>31</v>
      </c>
      <c r="B43">
        <v>13</v>
      </c>
      <c r="C43" t="s">
        <v>84</v>
      </c>
      <c r="D43" t="s">
        <v>27</v>
      </c>
      <c r="G43">
        <v>0.5</v>
      </c>
      <c r="H43">
        <v>0.5</v>
      </c>
      <c r="I43">
        <v>1598</v>
      </c>
      <c r="J43">
        <v>5040</v>
      </c>
      <c r="L43">
        <v>1515</v>
      </c>
      <c r="M43">
        <v>1.641</v>
      </c>
      <c r="N43">
        <v>4.548</v>
      </c>
      <c r="O43">
        <v>2.907</v>
      </c>
      <c r="Q43">
        <v>4.2000000000000003E-2</v>
      </c>
      <c r="R43">
        <v>1</v>
      </c>
      <c r="S43">
        <v>0</v>
      </c>
      <c r="T43">
        <v>0</v>
      </c>
      <c r="V43">
        <v>0</v>
      </c>
      <c r="Y43" s="1">
        <v>44088</v>
      </c>
      <c r="Z43" s="2">
        <v>0.7009953703703703</v>
      </c>
      <c r="AB43">
        <v>1</v>
      </c>
      <c r="AD43" s="4">
        <f t="shared" si="5"/>
        <v>3.6005600055600904</v>
      </c>
      <c r="AE43" s="4">
        <f t="shared" si="6"/>
        <v>5.6599098603126388</v>
      </c>
      <c r="AF43" s="4">
        <f t="shared" si="7"/>
        <v>2.0593498547525484</v>
      </c>
      <c r="AG43" s="4">
        <f t="shared" si="8"/>
        <v>0.16168074993561704</v>
      </c>
    </row>
    <row r="44" spans="1:58" x14ac:dyDescent="0.35">
      <c r="A44">
        <v>32</v>
      </c>
      <c r="B44">
        <v>13</v>
      </c>
      <c r="C44" t="s">
        <v>84</v>
      </c>
      <c r="D44" t="s">
        <v>27</v>
      </c>
      <c r="G44">
        <v>0.5</v>
      </c>
      <c r="H44">
        <v>0.5</v>
      </c>
      <c r="I44">
        <v>1361</v>
      </c>
      <c r="J44">
        <v>4968</v>
      </c>
      <c r="L44">
        <v>1558</v>
      </c>
      <c r="M44">
        <v>1.4590000000000001</v>
      </c>
      <c r="N44">
        <v>4.4870000000000001</v>
      </c>
      <c r="O44">
        <v>3.0289999999999999</v>
      </c>
      <c r="Q44">
        <v>4.7E-2</v>
      </c>
      <c r="R44">
        <v>1</v>
      </c>
      <c r="S44">
        <v>0</v>
      </c>
      <c r="T44">
        <v>0</v>
      </c>
      <c r="V44">
        <v>0</v>
      </c>
      <c r="Y44" s="1">
        <v>44088</v>
      </c>
      <c r="Z44" s="2">
        <v>0.70730324074074069</v>
      </c>
      <c r="AB44">
        <v>1</v>
      </c>
      <c r="AD44" s="4">
        <f t="shared" si="5"/>
        <v>3.0543461897139537</v>
      </c>
      <c r="AE44" s="4">
        <f t="shared" si="6"/>
        <v>5.5753867665736587</v>
      </c>
      <c r="AF44" s="4">
        <f t="shared" si="7"/>
        <v>2.5210405768597051</v>
      </c>
      <c r="AG44" s="4">
        <f t="shared" si="8"/>
        <v>0.16658126199987491</v>
      </c>
      <c r="AJ44">
        <f>ABS(100*(AD44-AD45)/(AVERAGE(AD44:AD45)))</f>
        <v>0.22662570211261629</v>
      </c>
      <c r="AO44">
        <f>ABS(100*(AE44-AE45)/(AVERAGE(AE44:AE45)))</f>
        <v>2.1053396479310389E-2</v>
      </c>
      <c r="AT44">
        <f>ABS(100*(AF44-AF45)/(AVERAGE(AF44:AF45)))</f>
        <v>0.32030732027958342</v>
      </c>
      <c r="AY44">
        <f>ABS(100*(AG44-AG45)/(AVERAGE(AG44:AG45)))</f>
        <v>6.7907736462089785</v>
      </c>
      <c r="BC44" s="4">
        <f>AVERAGE(AD44:AD45)</f>
        <v>3.0508891402465732</v>
      </c>
      <c r="BD44" s="4">
        <f>AVERAGE(AE44:AE45)</f>
        <v>5.5759737325024012</v>
      </c>
      <c r="BE44" s="4">
        <f>AVERAGE(AF44:AF45)</f>
        <v>2.5250845922558289</v>
      </c>
      <c r="BF44" s="4">
        <f>AVERAGE(AG44:AG45)</f>
        <v>0.161110922951401</v>
      </c>
    </row>
    <row r="45" spans="1:58" x14ac:dyDescent="0.35">
      <c r="A45">
        <v>33</v>
      </c>
      <c r="B45">
        <v>13</v>
      </c>
      <c r="C45" t="s">
        <v>84</v>
      </c>
      <c r="D45" t="s">
        <v>27</v>
      </c>
      <c r="G45">
        <v>0.5</v>
      </c>
      <c r="H45">
        <v>0.5</v>
      </c>
      <c r="I45">
        <v>1358</v>
      </c>
      <c r="J45">
        <v>4969</v>
      </c>
      <c r="L45">
        <v>1462</v>
      </c>
      <c r="M45">
        <v>1.4570000000000001</v>
      </c>
      <c r="N45">
        <v>4.4880000000000004</v>
      </c>
      <c r="O45">
        <v>3.032</v>
      </c>
      <c r="Q45">
        <v>3.6999999999999998E-2</v>
      </c>
      <c r="R45">
        <v>1</v>
      </c>
      <c r="S45">
        <v>0</v>
      </c>
      <c r="T45">
        <v>0</v>
      </c>
      <c r="V45">
        <v>0</v>
      </c>
      <c r="Y45" s="1">
        <v>44088</v>
      </c>
      <c r="Z45" s="2">
        <v>0.71408564814814823</v>
      </c>
      <c r="AB45">
        <v>1</v>
      </c>
      <c r="AD45" s="4">
        <f t="shared" si="5"/>
        <v>3.0474320907791923</v>
      </c>
      <c r="AE45" s="4">
        <f t="shared" si="6"/>
        <v>5.5765606984311447</v>
      </c>
      <c r="AF45" s="4">
        <f t="shared" si="7"/>
        <v>2.5291286076519524</v>
      </c>
      <c r="AG45" s="4">
        <f t="shared" si="8"/>
        <v>0.15564058390292712</v>
      </c>
    </row>
    <row r="46" spans="1:58" x14ac:dyDescent="0.35">
      <c r="A46">
        <v>34</v>
      </c>
      <c r="B46">
        <v>14</v>
      </c>
      <c r="C46" t="s">
        <v>85</v>
      </c>
      <c r="D46" t="s">
        <v>27</v>
      </c>
      <c r="G46">
        <v>0.5</v>
      </c>
      <c r="H46">
        <v>0.5</v>
      </c>
      <c r="I46">
        <v>1478</v>
      </c>
      <c r="J46">
        <v>5524</v>
      </c>
      <c r="L46">
        <v>1823</v>
      </c>
      <c r="M46">
        <v>1.5489999999999999</v>
      </c>
      <c r="N46">
        <v>4.9580000000000002</v>
      </c>
      <c r="O46">
        <v>3.4089999999999998</v>
      </c>
      <c r="Q46">
        <v>7.4999999999999997E-2</v>
      </c>
      <c r="R46">
        <v>1</v>
      </c>
      <c r="S46">
        <v>0</v>
      </c>
      <c r="T46">
        <v>0</v>
      </c>
      <c r="V46">
        <v>0</v>
      </c>
      <c r="Y46" s="1">
        <v>44088</v>
      </c>
      <c r="Z46" s="2">
        <v>0.72594907407407405</v>
      </c>
      <c r="AB46">
        <v>1</v>
      </c>
      <c r="AD46" s="4">
        <f t="shared" si="5"/>
        <v>3.3239960481696413</v>
      </c>
      <c r="AE46" s="4">
        <f t="shared" si="6"/>
        <v>6.2280928793357813</v>
      </c>
      <c r="AF46" s="4">
        <f t="shared" si="7"/>
        <v>2.9040968311661399</v>
      </c>
      <c r="AG46" s="4">
        <f t="shared" si="8"/>
        <v>0.19678209216332457</v>
      </c>
    </row>
    <row r="47" spans="1:58" x14ac:dyDescent="0.35">
      <c r="A47">
        <v>35</v>
      </c>
      <c r="B47">
        <v>14</v>
      </c>
      <c r="C47" t="s">
        <v>85</v>
      </c>
      <c r="D47" t="s">
        <v>27</v>
      </c>
      <c r="G47">
        <v>0.5</v>
      </c>
      <c r="H47">
        <v>0.5</v>
      </c>
      <c r="I47">
        <v>1543</v>
      </c>
      <c r="J47">
        <v>5538</v>
      </c>
      <c r="L47">
        <v>1840</v>
      </c>
      <c r="M47">
        <v>1.599</v>
      </c>
      <c r="N47">
        <v>4.97</v>
      </c>
      <c r="O47">
        <v>3.371</v>
      </c>
      <c r="Q47">
        <v>7.5999999999999998E-2</v>
      </c>
      <c r="R47">
        <v>1</v>
      </c>
      <c r="S47">
        <v>0</v>
      </c>
      <c r="T47">
        <v>0</v>
      </c>
      <c r="V47">
        <v>0</v>
      </c>
      <c r="Y47" s="1">
        <v>44088</v>
      </c>
      <c r="Z47" s="2">
        <v>0.73239583333333336</v>
      </c>
      <c r="AB47">
        <v>1</v>
      </c>
      <c r="AD47" s="4">
        <f t="shared" si="5"/>
        <v>3.4738015250894678</v>
      </c>
      <c r="AE47" s="4">
        <f t="shared" si="6"/>
        <v>6.2445279253405834</v>
      </c>
      <c r="AF47" s="4">
        <f t="shared" si="7"/>
        <v>2.7707264002511156</v>
      </c>
      <c r="AG47" s="4">
        <f t="shared" si="8"/>
        <v>0.19871950390965909</v>
      </c>
      <c r="AJ47">
        <f>ABS(100*(AD47-AD48)/(AVERAGE(AD47:AD48)))</f>
        <v>2.683652395231408</v>
      </c>
      <c r="AO47">
        <f>ABS(100*(AE47-AE48)/(AVERAGE(AE47:AE48)))</f>
        <v>0.73049748363847644</v>
      </c>
      <c r="AT47">
        <f>ABS(100*(AF47-AF48)/(AVERAGE(AF47:AF48)))</f>
        <v>1.7735888587062385</v>
      </c>
      <c r="AY47">
        <f>ABS(100*(AG47-AG48)/(AVERAGE(AG47:AG48)))</f>
        <v>4.5156448534776148</v>
      </c>
      <c r="BC47" s="4">
        <f>AVERAGE(AD47:AD48)</f>
        <v>3.5210478678103359</v>
      </c>
      <c r="BD47" s="4">
        <f>AVERAGE(AE47:AE48)</f>
        <v>6.2674195965615569</v>
      </c>
      <c r="BE47" s="4">
        <f>AVERAGE(AF47:AF48)</f>
        <v>2.746371728751221</v>
      </c>
      <c r="BF47" s="4">
        <f>AVERAGE(AG47:AG48)</f>
        <v>0.19433183613119565</v>
      </c>
    </row>
    <row r="48" spans="1:58" x14ac:dyDescent="0.35">
      <c r="A48">
        <v>36</v>
      </c>
      <c r="B48">
        <v>14</v>
      </c>
      <c r="C48" t="s">
        <v>85</v>
      </c>
      <c r="D48" t="s">
        <v>27</v>
      </c>
      <c r="G48">
        <v>0.5</v>
      </c>
      <c r="H48">
        <v>0.5</v>
      </c>
      <c r="I48">
        <v>1584</v>
      </c>
      <c r="J48">
        <v>5577</v>
      </c>
      <c r="L48">
        <v>1763</v>
      </c>
      <c r="M48">
        <v>1.63</v>
      </c>
      <c r="N48">
        <v>5.0030000000000001</v>
      </c>
      <c r="O48">
        <v>3.3730000000000002</v>
      </c>
      <c r="Q48">
        <v>6.8000000000000005E-2</v>
      </c>
      <c r="R48">
        <v>1</v>
      </c>
      <c r="S48">
        <v>0</v>
      </c>
      <c r="T48">
        <v>0</v>
      </c>
      <c r="V48">
        <v>0</v>
      </c>
      <c r="Y48" s="1">
        <v>44088</v>
      </c>
      <c r="Z48" s="2">
        <v>0.73920138888888898</v>
      </c>
      <c r="AB48">
        <v>1</v>
      </c>
      <c r="AD48" s="4">
        <f t="shared" si="5"/>
        <v>3.5682942105312043</v>
      </c>
      <c r="AE48" s="4">
        <f t="shared" si="6"/>
        <v>6.2903112677825304</v>
      </c>
      <c r="AF48" s="4">
        <f t="shared" si="7"/>
        <v>2.722017057251326</v>
      </c>
      <c r="AG48" s="4">
        <f t="shared" si="8"/>
        <v>0.1899441683527322</v>
      </c>
    </row>
    <row r="49" spans="1:58" x14ac:dyDescent="0.35">
      <c r="A49">
        <v>37</v>
      </c>
      <c r="B49">
        <v>15</v>
      </c>
      <c r="C49" t="s">
        <v>86</v>
      </c>
      <c r="D49" t="s">
        <v>27</v>
      </c>
      <c r="G49">
        <v>0.5</v>
      </c>
      <c r="H49">
        <v>0.5</v>
      </c>
      <c r="I49">
        <v>1463</v>
      </c>
      <c r="J49">
        <v>4237</v>
      </c>
      <c r="L49">
        <v>1068</v>
      </c>
      <c r="M49">
        <v>1.5369999999999999</v>
      </c>
      <c r="N49">
        <v>3.8679999999999999</v>
      </c>
      <c r="O49">
        <v>2.331</v>
      </c>
      <c r="Q49">
        <v>0</v>
      </c>
      <c r="R49">
        <v>1</v>
      </c>
      <c r="S49">
        <v>0</v>
      </c>
      <c r="T49">
        <v>0</v>
      </c>
      <c r="V49">
        <v>0</v>
      </c>
      <c r="Y49" s="1">
        <v>44088</v>
      </c>
      <c r="Z49" s="2">
        <v>0.75083333333333335</v>
      </c>
      <c r="AB49">
        <v>1</v>
      </c>
      <c r="AD49" s="4">
        <f t="shared" si="5"/>
        <v>3.2894255534958354</v>
      </c>
      <c r="AE49" s="4">
        <f t="shared" si="6"/>
        <v>4.7172425787515158</v>
      </c>
      <c r="AF49" s="4">
        <f t="shared" si="7"/>
        <v>1.4278170252556803</v>
      </c>
      <c r="AG49" s="4">
        <f t="shared" si="8"/>
        <v>0.11073821754670382</v>
      </c>
    </row>
    <row r="50" spans="1:58" x14ac:dyDescent="0.35">
      <c r="A50">
        <v>38</v>
      </c>
      <c r="B50">
        <v>15</v>
      </c>
      <c r="C50" t="s">
        <v>86</v>
      </c>
      <c r="D50" t="s">
        <v>27</v>
      </c>
      <c r="G50">
        <v>0.5</v>
      </c>
      <c r="H50">
        <v>0.5</v>
      </c>
      <c r="I50">
        <v>1499</v>
      </c>
      <c r="J50">
        <v>4291</v>
      </c>
      <c r="L50">
        <v>1030</v>
      </c>
      <c r="M50">
        <v>1.5649999999999999</v>
      </c>
      <c r="N50">
        <v>3.9140000000000001</v>
      </c>
      <c r="O50">
        <v>2.3490000000000002</v>
      </c>
      <c r="Q50">
        <v>0</v>
      </c>
      <c r="R50">
        <v>1</v>
      </c>
      <c r="S50">
        <v>0</v>
      </c>
      <c r="T50">
        <v>0</v>
      </c>
      <c r="V50">
        <v>0</v>
      </c>
      <c r="Y50" s="1">
        <v>44088</v>
      </c>
      <c r="Z50" s="2">
        <v>0.75715277777777779</v>
      </c>
      <c r="AB50">
        <v>1</v>
      </c>
      <c r="AD50" s="4">
        <f t="shared" si="5"/>
        <v>3.37239474071297</v>
      </c>
      <c r="AE50" s="4">
        <f t="shared" si="6"/>
        <v>4.7806348990557508</v>
      </c>
      <c r="AF50" s="4">
        <f t="shared" si="7"/>
        <v>1.4082401583427808</v>
      </c>
      <c r="AG50" s="4">
        <f t="shared" si="8"/>
        <v>0.10640753246666197</v>
      </c>
      <c r="AJ50">
        <f>ABS(100*(AD50-AD51)/(AVERAGE(AD50:AD51)))</f>
        <v>1.8623661077723535</v>
      </c>
      <c r="AO50">
        <f>ABS(100*(AE50-AE51)/(AVERAGE(AE50:AE51)))</f>
        <v>2.3059218308291713</v>
      </c>
      <c r="AT50">
        <f>ABS(100*(AF50-AF51)/(AVERAGE(AF50:AF51)))</f>
        <v>11.621204673204096</v>
      </c>
      <c r="AY50">
        <f>ABS(100*(AG50-AG51)/(AVERAGE(AG50:AG51)))</f>
        <v>3.2655449226183109</v>
      </c>
      <c r="BC50" s="4">
        <f>AVERAGE(AD50:AD51)</f>
        <v>3.3412812955065445</v>
      </c>
      <c r="BD50" s="4">
        <f>AVERAGE(AE50:AE51)</f>
        <v>4.8363966622863277</v>
      </c>
      <c r="BE50" s="4">
        <f>AVERAGE(AF50:AF51)</f>
        <v>1.4951153667797832</v>
      </c>
      <c r="BF50" s="4">
        <f>AVERAGE(AG50:AG51)</f>
        <v>0.10469805151401387</v>
      </c>
    </row>
    <row r="51" spans="1:58" x14ac:dyDescent="0.35">
      <c r="A51">
        <v>39</v>
      </c>
      <c r="B51">
        <v>15</v>
      </c>
      <c r="C51" t="s">
        <v>86</v>
      </c>
      <c r="D51" t="s">
        <v>27</v>
      </c>
      <c r="G51">
        <v>0.5</v>
      </c>
      <c r="H51">
        <v>0.5</v>
      </c>
      <c r="I51">
        <v>1472</v>
      </c>
      <c r="J51">
        <v>4386</v>
      </c>
      <c r="L51">
        <v>1000</v>
      </c>
      <c r="M51">
        <v>1.544</v>
      </c>
      <c r="N51">
        <v>3.9950000000000001</v>
      </c>
      <c r="O51">
        <v>2.4500000000000002</v>
      </c>
      <c r="Q51">
        <v>0</v>
      </c>
      <c r="R51">
        <v>1</v>
      </c>
      <c r="S51">
        <v>0</v>
      </c>
      <c r="T51">
        <v>0</v>
      </c>
      <c r="V51">
        <v>0</v>
      </c>
      <c r="Y51" s="1">
        <v>44088</v>
      </c>
      <c r="Z51" s="2">
        <v>0.76407407407407402</v>
      </c>
      <c r="AB51">
        <v>1</v>
      </c>
      <c r="AD51" s="4">
        <f t="shared" si="5"/>
        <v>3.3101678503001191</v>
      </c>
      <c r="AE51" s="4">
        <f t="shared" si="6"/>
        <v>4.8921584255169046</v>
      </c>
      <c r="AF51" s="4">
        <f t="shared" si="7"/>
        <v>1.5819905752167855</v>
      </c>
      <c r="AG51" s="4">
        <f t="shared" si="8"/>
        <v>0.10298857056136579</v>
      </c>
    </row>
    <row r="52" spans="1:58" x14ac:dyDescent="0.35">
      <c r="A52">
        <v>40</v>
      </c>
      <c r="B52">
        <v>16</v>
      </c>
      <c r="C52" t="s">
        <v>87</v>
      </c>
      <c r="D52" t="s">
        <v>27</v>
      </c>
      <c r="G52">
        <v>0.5</v>
      </c>
      <c r="H52">
        <v>0.5</v>
      </c>
      <c r="I52">
        <v>1188</v>
      </c>
      <c r="J52">
        <v>4875</v>
      </c>
      <c r="L52">
        <v>1580</v>
      </c>
      <c r="M52">
        <v>1.3260000000000001</v>
      </c>
      <c r="N52">
        <v>4.4089999999999998</v>
      </c>
      <c r="O52">
        <v>3.0819999999999999</v>
      </c>
      <c r="Q52">
        <v>4.9000000000000002E-2</v>
      </c>
      <c r="R52">
        <v>1</v>
      </c>
      <c r="S52">
        <v>0</v>
      </c>
      <c r="T52">
        <v>0</v>
      </c>
      <c r="V52">
        <v>0</v>
      </c>
      <c r="Y52" s="1">
        <v>44088</v>
      </c>
      <c r="Z52" s="2">
        <v>0.77569444444444446</v>
      </c>
      <c r="AB52">
        <v>1</v>
      </c>
      <c r="AD52" s="4">
        <f t="shared" si="5"/>
        <v>2.6556331511427231</v>
      </c>
      <c r="AE52" s="4">
        <f t="shared" si="6"/>
        <v>5.4662111038274768</v>
      </c>
      <c r="AF52" s="4">
        <f t="shared" si="7"/>
        <v>2.8105779526847536</v>
      </c>
      <c r="AG52" s="4">
        <f t="shared" si="8"/>
        <v>0.16908850073042545</v>
      </c>
    </row>
    <row r="53" spans="1:58" x14ac:dyDescent="0.35">
      <c r="A53">
        <v>41</v>
      </c>
      <c r="B53">
        <v>16</v>
      </c>
      <c r="C53" t="s">
        <v>87</v>
      </c>
      <c r="D53" t="s">
        <v>27</v>
      </c>
      <c r="G53">
        <v>0.5</v>
      </c>
      <c r="H53">
        <v>0.5</v>
      </c>
      <c r="I53">
        <v>1177</v>
      </c>
      <c r="J53">
        <v>4930</v>
      </c>
      <c r="L53">
        <v>1439</v>
      </c>
      <c r="M53">
        <v>1.3180000000000001</v>
      </c>
      <c r="N53">
        <v>4.4550000000000001</v>
      </c>
      <c r="O53">
        <v>3.1379999999999999</v>
      </c>
      <c r="Q53">
        <v>3.4000000000000002E-2</v>
      </c>
      <c r="R53">
        <v>1</v>
      </c>
      <c r="S53">
        <v>0</v>
      </c>
      <c r="T53">
        <v>0</v>
      </c>
      <c r="V53">
        <v>0</v>
      </c>
      <c r="Y53" s="1">
        <v>44088</v>
      </c>
      <c r="Z53" s="2">
        <v>0.78135416666666668</v>
      </c>
      <c r="AB53">
        <v>1</v>
      </c>
      <c r="AD53" s="4">
        <f t="shared" si="5"/>
        <v>2.6302814550485984</v>
      </c>
      <c r="AE53" s="4">
        <f t="shared" si="6"/>
        <v>5.5307773559891968</v>
      </c>
      <c r="AF53" s="4">
        <f t="shared" si="7"/>
        <v>2.9004959009405984</v>
      </c>
      <c r="AG53" s="4">
        <f t="shared" si="8"/>
        <v>0.15301937977553334</v>
      </c>
      <c r="AJ53">
        <f>ABS(100*(AD53-AD54)/(AVERAGE(AD53:AD54)))</f>
        <v>1.4785583154573458</v>
      </c>
      <c r="AO53">
        <f>ABS(100*(AE53-AE54)/(AVERAGE(AE53:AE54)))</f>
        <v>1.3073749329279014</v>
      </c>
      <c r="AT53">
        <f>ABS(100*(AF53-AF54)/(AVERAGE(AF53:AF54)))</f>
        <v>1.1518837988351194</v>
      </c>
      <c r="AY53">
        <f>ABS(100*(AG53-AG54)/(AVERAGE(AG53:AG54)))</f>
        <v>8.4184523623537242</v>
      </c>
      <c r="BC53" s="4">
        <f>AVERAGE(AD53:AD54)</f>
        <v>2.6498714020304219</v>
      </c>
      <c r="BD53" s="4">
        <f>AVERAGE(AE53:AE54)</f>
        <v>5.5671692435712581</v>
      </c>
      <c r="BE53" s="4">
        <f>AVERAGE(AF53:AF54)</f>
        <v>2.9172978415408362</v>
      </c>
      <c r="BF53" s="4">
        <f>AVERAGE(AG53:AG54)</f>
        <v>0.15974333818928252</v>
      </c>
    </row>
    <row r="54" spans="1:58" x14ac:dyDescent="0.35">
      <c r="A54">
        <v>42</v>
      </c>
      <c r="B54">
        <v>16</v>
      </c>
      <c r="C54" t="s">
        <v>87</v>
      </c>
      <c r="D54" t="s">
        <v>27</v>
      </c>
      <c r="G54">
        <v>0.5</v>
      </c>
      <c r="H54">
        <v>0.5</v>
      </c>
      <c r="I54">
        <v>1194</v>
      </c>
      <c r="J54">
        <v>4992</v>
      </c>
      <c r="L54">
        <v>1557</v>
      </c>
      <c r="M54">
        <v>1.331</v>
      </c>
      <c r="N54">
        <v>4.508</v>
      </c>
      <c r="O54">
        <v>3.177</v>
      </c>
      <c r="Q54">
        <v>4.7E-2</v>
      </c>
      <c r="R54">
        <v>1</v>
      </c>
      <c r="S54">
        <v>0</v>
      </c>
      <c r="T54">
        <v>0</v>
      </c>
      <c r="V54">
        <v>0</v>
      </c>
      <c r="Y54" s="1">
        <v>44088</v>
      </c>
      <c r="Z54" s="2">
        <v>0.78741898148148148</v>
      </c>
      <c r="AB54">
        <v>1</v>
      </c>
      <c r="AD54" s="4">
        <f t="shared" si="5"/>
        <v>2.6694613490122454</v>
      </c>
      <c r="AE54" s="4">
        <f t="shared" si="6"/>
        <v>5.6035611311533193</v>
      </c>
      <c r="AF54" s="4">
        <f t="shared" si="7"/>
        <v>2.9340997821410739</v>
      </c>
      <c r="AG54" s="4">
        <f t="shared" si="8"/>
        <v>0.16646729660303169</v>
      </c>
      <c r="BB54" s="5"/>
    </row>
    <row r="55" spans="1:58" x14ac:dyDescent="0.35">
      <c r="A55">
        <v>43</v>
      </c>
      <c r="B55">
        <v>17</v>
      </c>
      <c r="C55" t="s">
        <v>88</v>
      </c>
      <c r="D55" t="s">
        <v>27</v>
      </c>
      <c r="G55">
        <v>0.5</v>
      </c>
      <c r="H55">
        <v>0.5</v>
      </c>
      <c r="I55">
        <v>1036</v>
      </c>
      <c r="J55">
        <v>4583</v>
      </c>
      <c r="L55">
        <v>1390</v>
      </c>
      <c r="M55">
        <v>1.2090000000000001</v>
      </c>
      <c r="N55">
        <v>4.1609999999999996</v>
      </c>
      <c r="O55">
        <v>2.952</v>
      </c>
      <c r="Q55">
        <v>2.9000000000000001E-2</v>
      </c>
      <c r="R55">
        <v>1</v>
      </c>
      <c r="S55">
        <v>0</v>
      </c>
      <c r="T55">
        <v>0</v>
      </c>
      <c r="V55">
        <v>0</v>
      </c>
      <c r="Y55" s="1">
        <v>44088</v>
      </c>
      <c r="Z55" s="2">
        <v>0.7990046296296297</v>
      </c>
      <c r="AB55">
        <v>1</v>
      </c>
      <c r="AD55" s="4">
        <f t="shared" si="5"/>
        <v>2.3053188051148208</v>
      </c>
      <c r="AE55" s="4">
        <f t="shared" si="6"/>
        <v>5.1234230014416138</v>
      </c>
      <c r="AF55" s="4">
        <f t="shared" si="7"/>
        <v>2.818104196326793</v>
      </c>
      <c r="AG55" s="4">
        <f t="shared" si="8"/>
        <v>0.14743507533021624</v>
      </c>
      <c r="BB55" s="5"/>
    </row>
    <row r="56" spans="1:58" x14ac:dyDescent="0.35">
      <c r="A56">
        <v>44</v>
      </c>
      <c r="B56">
        <v>17</v>
      </c>
      <c r="C56" t="s">
        <v>88</v>
      </c>
      <c r="D56" t="s">
        <v>27</v>
      </c>
      <c r="G56">
        <v>0.5</v>
      </c>
      <c r="H56">
        <v>0.5</v>
      </c>
      <c r="I56">
        <v>986</v>
      </c>
      <c r="J56">
        <v>4623</v>
      </c>
      <c r="L56">
        <v>1418</v>
      </c>
      <c r="M56">
        <v>1.1719999999999999</v>
      </c>
      <c r="N56">
        <v>4.1950000000000003</v>
      </c>
      <c r="O56">
        <v>3.0230000000000001</v>
      </c>
      <c r="Q56">
        <v>3.2000000000000001E-2</v>
      </c>
      <c r="R56">
        <v>1</v>
      </c>
      <c r="S56">
        <v>0</v>
      </c>
      <c r="T56">
        <v>0</v>
      </c>
      <c r="V56">
        <v>0</v>
      </c>
      <c r="Y56" s="1">
        <v>44088</v>
      </c>
      <c r="Z56" s="2">
        <v>0.80464120370370373</v>
      </c>
      <c r="AB56">
        <v>1</v>
      </c>
      <c r="AD56" s="4">
        <f t="shared" si="5"/>
        <v>2.1900838228688007</v>
      </c>
      <c r="AE56" s="4">
        <f t="shared" si="6"/>
        <v>5.1703802757410466</v>
      </c>
      <c r="AF56" s="4">
        <f t="shared" si="7"/>
        <v>2.980296452872246</v>
      </c>
      <c r="AG56" s="4">
        <f t="shared" si="8"/>
        <v>0.15062610644182603</v>
      </c>
      <c r="AJ56">
        <f>ABS(100*(AD56-AD57)/(AVERAGE(AD56:AD57)))</f>
        <v>1.1643062020198467</v>
      </c>
      <c r="AO56">
        <f>ABS(100*(AE56-AE57)/(AVERAGE(AE56:AE57)))</f>
        <v>0.52358077774297107</v>
      </c>
      <c r="AT56">
        <f>ABS(100*(AF56-AF57)/(AVERAGE(AF56:AF57)))</f>
        <v>5.5336535508907304E-2</v>
      </c>
      <c r="AY56">
        <f>ABS(100*(AG56-AG57)/(AVERAGE(AG56:AG57)))</f>
        <v>6.8874683927406082</v>
      </c>
      <c r="BC56" s="4">
        <f>AVERAGE(AD56:AD57)</f>
        <v>2.1774079748217385</v>
      </c>
      <c r="BD56" s="4">
        <f>AVERAGE(AE56:AE57)</f>
        <v>5.1568800593799597</v>
      </c>
      <c r="BE56" s="4">
        <f>AVERAGE(AF56:AF57)</f>
        <v>2.9794720845582212</v>
      </c>
      <c r="BF56" s="4">
        <f>AVERAGE(AG56:AG57)</f>
        <v>0.14561162898072494</v>
      </c>
    </row>
    <row r="57" spans="1:58" x14ac:dyDescent="0.35">
      <c r="A57">
        <v>45</v>
      </c>
      <c r="B57">
        <v>17</v>
      </c>
      <c r="C57" t="s">
        <v>88</v>
      </c>
      <c r="D57" t="s">
        <v>27</v>
      </c>
      <c r="G57">
        <v>0.5</v>
      </c>
      <c r="H57">
        <v>0.5</v>
      </c>
      <c r="I57">
        <v>975</v>
      </c>
      <c r="J57">
        <v>4600</v>
      </c>
      <c r="L57">
        <v>1330</v>
      </c>
      <c r="M57">
        <v>1.163</v>
      </c>
      <c r="N57">
        <v>4.1749999999999998</v>
      </c>
      <c r="O57">
        <v>3.012</v>
      </c>
      <c r="Q57">
        <v>2.3E-2</v>
      </c>
      <c r="R57">
        <v>1</v>
      </c>
      <c r="S57">
        <v>0</v>
      </c>
      <c r="T57">
        <v>0</v>
      </c>
      <c r="V57">
        <v>0</v>
      </c>
      <c r="Y57" s="1">
        <v>44088</v>
      </c>
      <c r="Z57" s="2">
        <v>0.81072916666666661</v>
      </c>
      <c r="AB57">
        <v>1</v>
      </c>
      <c r="AD57" s="4">
        <f t="shared" si="5"/>
        <v>2.1647321267746764</v>
      </c>
      <c r="AE57" s="4">
        <f t="shared" si="6"/>
        <v>5.1433798430188729</v>
      </c>
      <c r="AF57" s="4">
        <f t="shared" si="7"/>
        <v>2.9786477162441964</v>
      </c>
      <c r="AG57" s="4">
        <f t="shared" si="8"/>
        <v>0.14059715151962388</v>
      </c>
    </row>
    <row r="58" spans="1:58" x14ac:dyDescent="0.35">
      <c r="A58">
        <v>46</v>
      </c>
      <c r="B58">
        <v>18</v>
      </c>
      <c r="C58" t="s">
        <v>89</v>
      </c>
      <c r="D58" t="s">
        <v>27</v>
      </c>
      <c r="G58">
        <v>0.5</v>
      </c>
      <c r="H58">
        <v>0.5</v>
      </c>
      <c r="I58">
        <v>1675</v>
      </c>
      <c r="J58">
        <v>6365</v>
      </c>
      <c r="L58">
        <v>1494</v>
      </c>
      <c r="M58">
        <v>1.7</v>
      </c>
      <c r="N58">
        <v>5.6710000000000003</v>
      </c>
      <c r="O58">
        <v>3.9710000000000001</v>
      </c>
      <c r="Q58">
        <v>0.04</v>
      </c>
      <c r="R58">
        <v>1</v>
      </c>
      <c r="S58">
        <v>0</v>
      </c>
      <c r="T58">
        <v>0</v>
      </c>
      <c r="V58">
        <v>0</v>
      </c>
      <c r="Y58" s="1">
        <v>44088</v>
      </c>
      <c r="Z58" s="2">
        <v>0.82236111111111121</v>
      </c>
      <c r="AB58">
        <v>1</v>
      </c>
      <c r="AD58" s="4">
        <f t="shared" si="5"/>
        <v>3.7780218782189618</v>
      </c>
      <c r="AE58" s="4">
        <f t="shared" si="6"/>
        <v>7.215369571481367</v>
      </c>
      <c r="AF58" s="4">
        <f t="shared" si="7"/>
        <v>3.4373476932624052</v>
      </c>
      <c r="AG58" s="4">
        <f t="shared" si="8"/>
        <v>0.1592874766019097</v>
      </c>
    </row>
    <row r="59" spans="1:58" x14ac:dyDescent="0.35">
      <c r="A59">
        <v>47</v>
      </c>
      <c r="B59">
        <v>18</v>
      </c>
      <c r="C59" t="s">
        <v>89</v>
      </c>
      <c r="D59" t="s">
        <v>27</v>
      </c>
      <c r="G59">
        <v>0.5</v>
      </c>
      <c r="H59">
        <v>0.5</v>
      </c>
      <c r="I59">
        <v>2000</v>
      </c>
      <c r="J59">
        <v>6606</v>
      </c>
      <c r="L59">
        <v>1566</v>
      </c>
      <c r="M59">
        <v>1.9490000000000001</v>
      </c>
      <c r="N59">
        <v>5.875</v>
      </c>
      <c r="O59">
        <v>3.9260000000000002</v>
      </c>
      <c r="Q59">
        <v>4.8000000000000001E-2</v>
      </c>
      <c r="R59">
        <v>1</v>
      </c>
      <c r="S59">
        <v>0</v>
      </c>
      <c r="T59">
        <v>0</v>
      </c>
      <c r="V59">
        <v>0</v>
      </c>
      <c r="Y59" s="1">
        <v>44088</v>
      </c>
      <c r="Z59" s="2">
        <v>0.82815972222222223</v>
      </c>
      <c r="AB59">
        <v>1</v>
      </c>
      <c r="AD59" s="4">
        <f t="shared" si="5"/>
        <v>4.5270492628180943</v>
      </c>
      <c r="AE59" s="4">
        <f t="shared" si="6"/>
        <v>7.4982871491354528</v>
      </c>
      <c r="AF59" s="4">
        <f t="shared" si="7"/>
        <v>2.9712378863173585</v>
      </c>
      <c r="AG59" s="4">
        <f t="shared" si="8"/>
        <v>0.16749298517462055</v>
      </c>
      <c r="AJ59">
        <f>ABS(100*(AD59-AD60)/(AVERAGE(AD59:AD60)))</f>
        <v>1.539038756017804</v>
      </c>
      <c r="AO59">
        <f>ABS(100*(AE59-AE60)/(AVERAGE(AE59:AE60)))</f>
        <v>1.1969771742005708</v>
      </c>
      <c r="AT59">
        <f>ABS(100*(AF59-AF60)/(AVERAGE(AF59:AF60)))</f>
        <v>0.67803048771678043</v>
      </c>
      <c r="AY59">
        <f>ABS(100*(AG59-AG60)/(AVERAGE(AG59:AG60)))</f>
        <v>1.5528130475646387</v>
      </c>
      <c r="BC59" s="4">
        <f>AVERAGE(AD59:AD60)</f>
        <v>4.4924787681442879</v>
      </c>
      <c r="BD59" s="4">
        <f>AVERAGE(AE59:AE60)</f>
        <v>7.45367773855099</v>
      </c>
      <c r="BE59" s="4">
        <f>AVERAGE(AF59:AF60)</f>
        <v>2.9611989704067021</v>
      </c>
      <c r="BF59" s="4">
        <f>AVERAGE(AG59:AG60)</f>
        <v>0.16880358723831743</v>
      </c>
    </row>
    <row r="60" spans="1:58" x14ac:dyDescent="0.35">
      <c r="A60">
        <v>48</v>
      </c>
      <c r="B60">
        <v>18</v>
      </c>
      <c r="C60" t="s">
        <v>89</v>
      </c>
      <c r="D60" t="s">
        <v>27</v>
      </c>
      <c r="G60">
        <v>0.5</v>
      </c>
      <c r="H60">
        <v>0.5</v>
      </c>
      <c r="I60">
        <v>1970</v>
      </c>
      <c r="J60">
        <v>6530</v>
      </c>
      <c r="L60">
        <v>1589</v>
      </c>
      <c r="M60">
        <v>1.927</v>
      </c>
      <c r="N60">
        <v>5.81</v>
      </c>
      <c r="O60">
        <v>3.8839999999999999</v>
      </c>
      <c r="Q60">
        <v>0.05</v>
      </c>
      <c r="R60">
        <v>1</v>
      </c>
      <c r="S60">
        <v>0</v>
      </c>
      <c r="T60">
        <v>0</v>
      </c>
      <c r="V60">
        <v>0</v>
      </c>
      <c r="Y60" s="1">
        <v>44088</v>
      </c>
      <c r="Z60" s="2">
        <v>0.83431712962962967</v>
      </c>
      <c r="AB60">
        <v>1</v>
      </c>
      <c r="AD60" s="4">
        <f t="shared" si="5"/>
        <v>4.4579082734704825</v>
      </c>
      <c r="AE60" s="4">
        <f t="shared" si="6"/>
        <v>7.4090683279665281</v>
      </c>
      <c r="AF60" s="4">
        <f t="shared" si="7"/>
        <v>2.9511600544960457</v>
      </c>
      <c r="AG60" s="4">
        <f t="shared" si="8"/>
        <v>0.1701141893020143</v>
      </c>
    </row>
    <row r="61" spans="1:58" x14ac:dyDescent="0.35">
      <c r="A61">
        <v>49</v>
      </c>
      <c r="B61">
        <v>19</v>
      </c>
      <c r="C61" t="s">
        <v>69</v>
      </c>
      <c r="D61" t="s">
        <v>27</v>
      </c>
      <c r="G61">
        <v>0.5</v>
      </c>
      <c r="H61">
        <v>0.5</v>
      </c>
      <c r="I61">
        <v>2510</v>
      </c>
      <c r="J61">
        <v>11493</v>
      </c>
      <c r="L61">
        <v>4083</v>
      </c>
      <c r="M61">
        <v>2.3410000000000002</v>
      </c>
      <c r="N61">
        <v>10.015000000000001</v>
      </c>
      <c r="O61">
        <v>7.6740000000000004</v>
      </c>
      <c r="Q61">
        <v>0.311</v>
      </c>
      <c r="R61">
        <v>1</v>
      </c>
      <c r="S61">
        <v>0</v>
      </c>
      <c r="T61">
        <v>0</v>
      </c>
      <c r="V61">
        <v>0</v>
      </c>
      <c r="Y61" s="1">
        <v>44088</v>
      </c>
      <c r="Z61" s="2">
        <v>0.84645833333333342</v>
      </c>
      <c r="AB61">
        <v>1</v>
      </c>
      <c r="AD61" s="4">
        <f t="shared" si="5"/>
        <v>5.7024460817275022</v>
      </c>
      <c r="AE61" s="4">
        <f t="shared" si="6"/>
        <v>13.235292136668713</v>
      </c>
      <c r="AF61" s="4">
        <f t="shared" si="7"/>
        <v>7.5328460549412108</v>
      </c>
      <c r="AG61" s="4">
        <f t="shared" si="8"/>
        <v>0.45434388902897083</v>
      </c>
    </row>
    <row r="62" spans="1:58" x14ac:dyDescent="0.35">
      <c r="A62">
        <v>50</v>
      </c>
      <c r="B62">
        <v>19</v>
      </c>
      <c r="C62" t="s">
        <v>69</v>
      </c>
      <c r="D62" t="s">
        <v>27</v>
      </c>
      <c r="G62">
        <v>0.5</v>
      </c>
      <c r="H62">
        <v>0.5</v>
      </c>
      <c r="I62">
        <v>2775</v>
      </c>
      <c r="J62">
        <v>11435</v>
      </c>
      <c r="L62">
        <v>4142</v>
      </c>
      <c r="M62">
        <v>2.544</v>
      </c>
      <c r="N62">
        <v>9.9659999999999993</v>
      </c>
      <c r="O62">
        <v>7.423</v>
      </c>
      <c r="Q62">
        <v>0.317</v>
      </c>
      <c r="R62">
        <v>1</v>
      </c>
      <c r="S62">
        <v>0</v>
      </c>
      <c r="T62">
        <v>0</v>
      </c>
      <c r="V62">
        <v>0</v>
      </c>
      <c r="Y62" s="1">
        <v>44088</v>
      </c>
      <c r="Z62" s="2">
        <v>0.85228009259259263</v>
      </c>
      <c r="AB62">
        <v>1</v>
      </c>
      <c r="AD62" s="4">
        <f t="shared" si="5"/>
        <v>6.3131914876314115</v>
      </c>
      <c r="AE62" s="4">
        <f t="shared" si="6"/>
        <v>13.167204088934534</v>
      </c>
      <c r="AF62" s="4">
        <f t="shared" si="7"/>
        <v>6.8540126013031228</v>
      </c>
      <c r="AG62" s="4">
        <f t="shared" si="8"/>
        <v>0.46106784744272</v>
      </c>
      <c r="AJ62">
        <f>ABS(100*(AD62-AD63)/(AVERAGE(AD62:AD63)))</f>
        <v>2.7384397909028713</v>
      </c>
      <c r="AL62">
        <f>100*((AVERAGE(AD62:AD63)*50)-(AVERAGE(AD44:AD45)*50))/(1000*0.15)</f>
        <v>105.90094868409277</v>
      </c>
      <c r="AO62">
        <f>ABS(100*(AE62-AE63)/(AVERAGE(AE62:AE63)))</f>
        <v>2.6133260882633973</v>
      </c>
      <c r="AQ62">
        <f>100*((AVERAGE(AE62:AE63)*50)-(AVERAGE(AE44:AE45)*50))/(2000*0.15)</f>
        <v>129.42598728781294</v>
      </c>
      <c r="AT62">
        <f>ABS(100*(AF62-AF63)/(AVERAGE(AF62:AF63)))</f>
        <v>7.2987575018447828</v>
      </c>
      <c r="AV62">
        <f>100*((AVERAGE(AF62:AF63)*50)-(AVERAGE(AF44:AF45)*50))/(1000*0.15)</f>
        <v>152.95102589153322</v>
      </c>
      <c r="AY62">
        <f>ABS(100*(AG62-AG63)/(AVERAGE(AG62:AG63)))</f>
        <v>0.93488229550287938</v>
      </c>
      <c r="BA62">
        <f>100*((AVERAGE(AG62:AG63)*50)-(AVERAGE(AG44:AG45)*50))/(100*0.15)</f>
        <v>100.70742234378</v>
      </c>
      <c r="BC62" s="4">
        <f>AVERAGE(AD62:AD63)</f>
        <v>6.2279176007693557</v>
      </c>
      <c r="BD62" s="4">
        <f>AVERAGE(AE62:AE63)</f>
        <v>13.34153296977118</v>
      </c>
      <c r="BE62" s="4">
        <f>AVERAGE(AF62:AF63)</f>
        <v>7.1136153690018249</v>
      </c>
      <c r="BF62" s="4">
        <f>AVERAGE(AG62:AG63)</f>
        <v>0.46323318998274093</v>
      </c>
    </row>
    <row r="63" spans="1:58" x14ac:dyDescent="0.35">
      <c r="A63">
        <v>51</v>
      </c>
      <c r="B63">
        <v>19</v>
      </c>
      <c r="C63" t="s">
        <v>69</v>
      </c>
      <c r="D63" t="s">
        <v>27</v>
      </c>
      <c r="G63">
        <v>0.5</v>
      </c>
      <c r="H63">
        <v>0.5</v>
      </c>
      <c r="I63">
        <v>2701</v>
      </c>
      <c r="J63">
        <v>11732</v>
      </c>
      <c r="L63">
        <v>4180</v>
      </c>
      <c r="M63">
        <v>2.4870000000000001</v>
      </c>
      <c r="N63">
        <v>10.218</v>
      </c>
      <c r="O63">
        <v>7.7309999999999999</v>
      </c>
      <c r="Q63">
        <v>0.32100000000000001</v>
      </c>
      <c r="R63">
        <v>1</v>
      </c>
      <c r="S63">
        <v>0</v>
      </c>
      <c r="T63">
        <v>0</v>
      </c>
      <c r="V63">
        <v>0</v>
      </c>
      <c r="Y63" s="1">
        <v>44088</v>
      </c>
      <c r="Z63" s="2">
        <v>0.85868055555555556</v>
      </c>
      <c r="AB63">
        <v>1</v>
      </c>
      <c r="AD63" s="4">
        <f t="shared" si="5"/>
        <v>6.1426437139073</v>
      </c>
      <c r="AE63" s="4">
        <f t="shared" si="6"/>
        <v>13.515861850607827</v>
      </c>
      <c r="AF63" s="4">
        <f t="shared" si="7"/>
        <v>7.3732181367005269</v>
      </c>
      <c r="AG63" s="4">
        <f t="shared" si="8"/>
        <v>0.46539853252276187</v>
      </c>
    </row>
    <row r="64" spans="1:58" x14ac:dyDescent="0.35">
      <c r="A64">
        <v>52</v>
      </c>
      <c r="B64">
        <v>20</v>
      </c>
      <c r="C64" t="s">
        <v>70</v>
      </c>
      <c r="D64" t="s">
        <v>27</v>
      </c>
      <c r="G64">
        <v>0.5</v>
      </c>
      <c r="H64">
        <v>0.5</v>
      </c>
      <c r="I64">
        <v>2290</v>
      </c>
      <c r="J64">
        <v>6714</v>
      </c>
      <c r="L64">
        <v>1598</v>
      </c>
      <c r="M64">
        <v>2.1720000000000002</v>
      </c>
      <c r="N64">
        <v>5.9660000000000002</v>
      </c>
      <c r="O64">
        <v>3.7949999999999999</v>
      </c>
      <c r="Q64">
        <v>5.0999999999999997E-2</v>
      </c>
      <c r="R64">
        <v>1</v>
      </c>
      <c r="S64">
        <v>0</v>
      </c>
      <c r="T64">
        <v>0</v>
      </c>
      <c r="V64">
        <v>0</v>
      </c>
      <c r="Y64" s="1">
        <v>44088</v>
      </c>
      <c r="Z64" s="2">
        <v>0.87092592592592588</v>
      </c>
      <c r="AB64">
        <v>1</v>
      </c>
      <c r="AD64" s="4">
        <f t="shared" si="5"/>
        <v>5.1954121598450129</v>
      </c>
      <c r="AE64" s="4">
        <f t="shared" si="6"/>
        <v>7.625071789743922</v>
      </c>
      <c r="AF64" s="4">
        <f t="shared" si="7"/>
        <v>2.429659629898909</v>
      </c>
      <c r="AG64" s="4">
        <f t="shared" si="8"/>
        <v>0.17113987787360316</v>
      </c>
    </row>
    <row r="65" spans="1:58" x14ac:dyDescent="0.35">
      <c r="A65">
        <v>53</v>
      </c>
      <c r="B65">
        <v>20</v>
      </c>
      <c r="C65" t="s">
        <v>70</v>
      </c>
      <c r="D65" t="s">
        <v>27</v>
      </c>
      <c r="G65">
        <v>0.5</v>
      </c>
      <c r="H65">
        <v>0.5</v>
      </c>
      <c r="I65">
        <v>2035</v>
      </c>
      <c r="J65">
        <v>6890</v>
      </c>
      <c r="L65">
        <v>1662</v>
      </c>
      <c r="M65">
        <v>1.976</v>
      </c>
      <c r="N65">
        <v>6.1159999999999997</v>
      </c>
      <c r="O65">
        <v>4.1399999999999997</v>
      </c>
      <c r="Q65">
        <v>5.8000000000000003E-2</v>
      </c>
      <c r="R65">
        <v>1</v>
      </c>
      <c r="S65">
        <v>0</v>
      </c>
      <c r="T65">
        <v>0</v>
      </c>
      <c r="V65">
        <v>0</v>
      </c>
      <c r="Y65" s="1">
        <v>44088</v>
      </c>
      <c r="Z65" s="2">
        <v>0.87664351851851852</v>
      </c>
      <c r="AB65">
        <v>1</v>
      </c>
      <c r="AD65" s="4">
        <f t="shared" si="5"/>
        <v>4.6077137503903085</v>
      </c>
      <c r="AE65" s="4">
        <f t="shared" si="6"/>
        <v>7.8316837966614283</v>
      </c>
      <c r="AF65" s="4">
        <f t="shared" si="7"/>
        <v>3.2239700462711198</v>
      </c>
      <c r="AG65" s="4">
        <f t="shared" si="8"/>
        <v>0.17843366327156837</v>
      </c>
      <c r="AJ65">
        <f>ABS(100*(AD65-AD66)/(AVERAGE(AD65:AD66)))</f>
        <v>0.14994237331168014</v>
      </c>
      <c r="AK65">
        <f>ABS(100*((AVERAGE(AD65:AD66)-AVERAGE(AD59:AD60))/(AVERAGE(AD59:AD60,AD65:AD66))))</f>
        <v>2.6075703118139897</v>
      </c>
      <c r="AO65">
        <f>ABS(100*(AE65-AE66)/(AVERAGE(AE65:AE66)))</f>
        <v>1.797431697957508</v>
      </c>
      <c r="AP65">
        <f>ABS(100*((AVERAGE(AE65:AE66)-AVERAGE(AE59:AE60))/(AVERAGE(AE59:AE60,AE65:AE66))))</f>
        <v>5.8481075157272562</v>
      </c>
      <c r="AT65">
        <f>ABS(100*(AF65-AF66)/(AVERAGE(AF65:AF66)))</f>
        <v>4.1054286201459673</v>
      </c>
      <c r="AU65">
        <f>ABS(100*((AVERAGE(AF65:AF66)-AVERAGE(AF59:AF60))/(AVERAGE(AF59:AF60,AF65:AF66))))</f>
        <v>10.566157433041722</v>
      </c>
      <c r="AY65">
        <f>ABS(100*(AG65-AG66)/(AVERAGE(AG65:AG66)))</f>
        <v>6.3890300277498951E-2</v>
      </c>
      <c r="AZ65">
        <f>ABS(100*((AVERAGE(AG65:AG66)-AVERAGE(AG59:AG60))/(AVERAGE(AG59:AG60,AG65:AG66))))</f>
        <v>5.5147681031388531</v>
      </c>
      <c r="BC65" s="4">
        <f>AVERAGE(AD65:AD66)</f>
        <v>4.611170799857689</v>
      </c>
      <c r="BD65" s="4">
        <f>AVERAGE(AE65:AE66)</f>
        <v>7.9027066740393215</v>
      </c>
      <c r="BE65" s="4">
        <f>AVERAGE(AF65:AF66)</f>
        <v>3.2915358741816321</v>
      </c>
      <c r="BF65" s="4">
        <f>AVERAGE(AG65:AG66)</f>
        <v>0.17837668057314676</v>
      </c>
    </row>
    <row r="66" spans="1:58" x14ac:dyDescent="0.35">
      <c r="A66">
        <v>54</v>
      </c>
      <c r="B66">
        <v>20</v>
      </c>
      <c r="C66" t="s">
        <v>70</v>
      </c>
      <c r="D66" t="s">
        <v>27</v>
      </c>
      <c r="G66">
        <v>0.5</v>
      </c>
      <c r="H66">
        <v>0.5</v>
      </c>
      <c r="I66">
        <v>2038</v>
      </c>
      <c r="J66">
        <v>7011</v>
      </c>
      <c r="L66">
        <v>1661</v>
      </c>
      <c r="M66">
        <v>1.9790000000000001</v>
      </c>
      <c r="N66">
        <v>6.218</v>
      </c>
      <c r="O66">
        <v>4.2389999999999999</v>
      </c>
      <c r="Q66">
        <v>5.8000000000000003E-2</v>
      </c>
      <c r="R66">
        <v>1</v>
      </c>
      <c r="S66">
        <v>0</v>
      </c>
      <c r="T66">
        <v>0</v>
      </c>
      <c r="V66">
        <v>0</v>
      </c>
      <c r="Y66" s="1">
        <v>44088</v>
      </c>
      <c r="Z66" s="2">
        <v>0.88285879629629627</v>
      </c>
      <c r="AB66">
        <v>1</v>
      </c>
      <c r="AD66" s="4">
        <f t="shared" si="5"/>
        <v>4.6146278493250703</v>
      </c>
      <c r="AE66" s="4">
        <f t="shared" si="6"/>
        <v>7.9737295514172146</v>
      </c>
      <c r="AF66" s="4">
        <f t="shared" si="7"/>
        <v>3.3591017020921443</v>
      </c>
      <c r="AG66" s="4">
        <f t="shared" si="8"/>
        <v>0.17831969787472515</v>
      </c>
    </row>
    <row r="67" spans="1:58" x14ac:dyDescent="0.35">
      <c r="A67">
        <v>55</v>
      </c>
      <c r="B67">
        <v>2</v>
      </c>
      <c r="D67" t="s">
        <v>29</v>
      </c>
      <c r="Y67" s="1">
        <v>44088</v>
      </c>
      <c r="Z67" s="2">
        <v>0.88740740740740742</v>
      </c>
      <c r="AB67">
        <v>1</v>
      </c>
      <c r="AD67" s="4" t="e">
        <f t="shared" si="5"/>
        <v>#DIV/0!</v>
      </c>
      <c r="AE67" s="4" t="e">
        <f t="shared" si="6"/>
        <v>#DIV/0!</v>
      </c>
      <c r="AF67" s="4" t="e">
        <f t="shared" si="7"/>
        <v>#DIV/0!</v>
      </c>
      <c r="AG67" s="4" t="e">
        <f t="shared" si="8"/>
        <v>#DIV/0!</v>
      </c>
    </row>
    <row r="68" spans="1:58" x14ac:dyDescent="0.35">
      <c r="A68">
        <v>56</v>
      </c>
      <c r="B68">
        <v>3</v>
      </c>
      <c r="C68" t="s">
        <v>30</v>
      </c>
      <c r="D68" t="s">
        <v>27</v>
      </c>
      <c r="G68">
        <v>0.5</v>
      </c>
      <c r="H68">
        <v>0.5</v>
      </c>
      <c r="I68">
        <v>128</v>
      </c>
      <c r="J68">
        <v>250</v>
      </c>
      <c r="L68">
        <v>71</v>
      </c>
      <c r="M68">
        <v>0.51300000000000001</v>
      </c>
      <c r="N68">
        <v>0.49</v>
      </c>
      <c r="O68">
        <v>0</v>
      </c>
      <c r="Q68">
        <v>0</v>
      </c>
      <c r="R68">
        <v>1</v>
      </c>
      <c r="S68">
        <v>0</v>
      </c>
      <c r="T68">
        <v>0</v>
      </c>
      <c r="V68">
        <v>0</v>
      </c>
      <c r="Y68" s="1">
        <v>44088</v>
      </c>
      <c r="Z68" s="2">
        <v>0.89906249999999999</v>
      </c>
      <c r="AB68">
        <v>1</v>
      </c>
      <c r="AD68" s="4">
        <f t="shared" si="5"/>
        <v>0.21265152752709038</v>
      </c>
      <c r="AE68" s="4">
        <f t="shared" si="6"/>
        <v>3.6776262955502563E-2</v>
      </c>
      <c r="AF68" s="4">
        <f t="shared" si="7"/>
        <v>-0.17587526457158781</v>
      </c>
      <c r="AG68" s="4">
        <f t="shared" si="8"/>
        <v>-2.8852831059728795E-3</v>
      </c>
    </row>
    <row r="69" spans="1:58" x14ac:dyDescent="0.35">
      <c r="A69">
        <v>57</v>
      </c>
      <c r="B69">
        <v>3</v>
      </c>
      <c r="C69" t="s">
        <v>30</v>
      </c>
      <c r="D69" t="s">
        <v>27</v>
      </c>
      <c r="G69">
        <v>0.5</v>
      </c>
      <c r="H69">
        <v>0.5</v>
      </c>
      <c r="I69">
        <v>25</v>
      </c>
      <c r="J69">
        <v>282</v>
      </c>
      <c r="L69">
        <v>61</v>
      </c>
      <c r="M69">
        <v>0.434</v>
      </c>
      <c r="N69">
        <v>0.51700000000000002</v>
      </c>
      <c r="O69">
        <v>8.3000000000000004E-2</v>
      </c>
      <c r="Q69">
        <v>0</v>
      </c>
      <c r="R69">
        <v>1</v>
      </c>
      <c r="S69">
        <v>0</v>
      </c>
      <c r="T69">
        <v>0</v>
      </c>
      <c r="V69">
        <v>0</v>
      </c>
      <c r="Y69" s="1">
        <v>44088</v>
      </c>
      <c r="Z69" s="2">
        <v>0.90437499999999993</v>
      </c>
      <c r="AB69">
        <v>1</v>
      </c>
      <c r="AD69" s="4">
        <f t="shared" si="5"/>
        <v>-2.4732535899711663E-2</v>
      </c>
      <c r="AE69" s="4">
        <f t="shared" si="6"/>
        <v>7.4342082395049205E-2</v>
      </c>
      <c r="AF69" s="4">
        <f t="shared" si="7"/>
        <v>9.9074618294760872E-2</v>
      </c>
      <c r="AG69" s="4">
        <f t="shared" si="8"/>
        <v>-4.0249370744049424E-3</v>
      </c>
      <c r="AJ69">
        <f>ABS(100*(AD69-AD70)/(AVERAGE(AD69:AD70)))</f>
        <v>9.773882349231453</v>
      </c>
      <c r="AO69">
        <f>ABS(100*(AE69-AE70)/(AVERAGE(AE69:AE70)))</f>
        <v>139.30775864605528</v>
      </c>
      <c r="AT69">
        <f>ABS(100*(AF69-AF70)/(AVERAGE(AF69:AF70)))</f>
        <v>93.989790016731362</v>
      </c>
      <c r="AY69">
        <f>ABS(100*(AG69-AG70)/(AVERAGE(AG69:AG70)))</f>
        <v>68.751272618084116</v>
      </c>
      <c r="BC69" s="4">
        <f>AVERAGE(AD69:AD70)</f>
        <v>-2.3580186077251458E-2</v>
      </c>
      <c r="BD69" s="4">
        <f>AVERAGE(AE69:AE70)</f>
        <v>4.3819854100417575E-2</v>
      </c>
      <c r="BE69" s="4">
        <f>AVERAGE(AF69:AF70)</f>
        <v>6.7400040177669027E-2</v>
      </c>
      <c r="BF69" s="4">
        <f>AVERAGE(AG69:AG70)</f>
        <v>-6.1332969160042584E-3</v>
      </c>
    </row>
    <row r="70" spans="1:58" x14ac:dyDescent="0.35">
      <c r="A70">
        <v>58</v>
      </c>
      <c r="B70">
        <v>3</v>
      </c>
      <c r="C70" t="s">
        <v>30</v>
      </c>
      <c r="D70" t="s">
        <v>27</v>
      </c>
      <c r="G70">
        <v>0.5</v>
      </c>
      <c r="H70">
        <v>0.5</v>
      </c>
      <c r="I70">
        <v>26</v>
      </c>
      <c r="J70">
        <v>230</v>
      </c>
      <c r="L70">
        <v>24</v>
      </c>
      <c r="M70">
        <v>0.435</v>
      </c>
      <c r="N70">
        <v>0.47299999999999998</v>
      </c>
      <c r="O70">
        <v>3.7999999999999999E-2</v>
      </c>
      <c r="Q70">
        <v>0</v>
      </c>
      <c r="R70">
        <v>1</v>
      </c>
      <c r="S70">
        <v>0</v>
      </c>
      <c r="T70">
        <v>0</v>
      </c>
      <c r="V70">
        <v>0</v>
      </c>
      <c r="Y70" s="1">
        <v>44088</v>
      </c>
      <c r="Z70" s="2">
        <v>0.90998842592592588</v>
      </c>
      <c r="AB70">
        <v>1</v>
      </c>
      <c r="AD70" s="4">
        <f t="shared" si="5"/>
        <v>-2.242783625479125E-2</v>
      </c>
      <c r="AE70" s="4">
        <f t="shared" si="6"/>
        <v>1.329762580578594E-2</v>
      </c>
      <c r="AF70" s="4">
        <f t="shared" si="7"/>
        <v>3.5725462060577189E-2</v>
      </c>
      <c r="AG70" s="4">
        <f t="shared" si="8"/>
        <v>-8.2416567576035753E-3</v>
      </c>
    </row>
    <row r="71" spans="1:58" x14ac:dyDescent="0.35">
      <c r="A71">
        <v>59</v>
      </c>
      <c r="B71">
        <v>1</v>
      </c>
      <c r="C71" t="s">
        <v>31</v>
      </c>
      <c r="D71" t="s">
        <v>27</v>
      </c>
      <c r="G71">
        <v>0.5</v>
      </c>
      <c r="H71">
        <v>0.5</v>
      </c>
      <c r="I71">
        <v>2877</v>
      </c>
      <c r="J71">
        <v>10198</v>
      </c>
      <c r="L71">
        <v>20736</v>
      </c>
      <c r="M71">
        <v>2.6219999999999999</v>
      </c>
      <c r="N71">
        <v>8.9179999999999993</v>
      </c>
      <c r="O71">
        <v>6.2960000000000003</v>
      </c>
      <c r="Q71">
        <v>2.0529999999999999</v>
      </c>
      <c r="R71">
        <v>1</v>
      </c>
      <c r="S71">
        <v>0</v>
      </c>
      <c r="T71">
        <v>0</v>
      </c>
      <c r="V71">
        <v>0</v>
      </c>
      <c r="X71" t="s">
        <v>90</v>
      </c>
      <c r="Y71" s="1">
        <v>44088</v>
      </c>
      <c r="Z71" s="2">
        <v>0.92121527777777779</v>
      </c>
      <c r="AB71">
        <v>1</v>
      </c>
      <c r="AD71" s="4">
        <f t="shared" si="5"/>
        <v>6.5482708514132923</v>
      </c>
      <c r="AE71" s="4">
        <f t="shared" si="6"/>
        <v>11.715050381224561</v>
      </c>
      <c r="AF71" s="4">
        <f t="shared" si="7"/>
        <v>5.1667795298112686</v>
      </c>
      <c r="AG71" s="4">
        <f t="shared" si="8"/>
        <v>2.3522096426588859</v>
      </c>
      <c r="BC71" s="4"/>
      <c r="BD71" s="4"/>
      <c r="BE71" s="4"/>
      <c r="BF71" s="4"/>
    </row>
    <row r="72" spans="1:58" x14ac:dyDescent="0.35">
      <c r="A72">
        <v>60</v>
      </c>
      <c r="B72">
        <v>1</v>
      </c>
      <c r="C72" t="s">
        <v>31</v>
      </c>
      <c r="D72" t="s">
        <v>27</v>
      </c>
      <c r="G72">
        <v>0.5</v>
      </c>
      <c r="H72">
        <v>0.5</v>
      </c>
      <c r="I72">
        <v>4000</v>
      </c>
      <c r="J72">
        <v>10263</v>
      </c>
      <c r="L72">
        <v>20709</v>
      </c>
      <c r="M72">
        <v>3.4830000000000001</v>
      </c>
      <c r="N72">
        <v>8.9730000000000008</v>
      </c>
      <c r="O72">
        <v>5.49</v>
      </c>
      <c r="Q72">
        <v>2.0499999999999998</v>
      </c>
      <c r="R72">
        <v>1</v>
      </c>
      <c r="S72">
        <v>0</v>
      </c>
      <c r="T72">
        <v>0</v>
      </c>
      <c r="V72">
        <v>0</v>
      </c>
      <c r="Y72" s="1">
        <v>44088</v>
      </c>
      <c r="Z72" s="2">
        <v>0.92694444444444446</v>
      </c>
      <c r="AB72">
        <v>1</v>
      </c>
      <c r="AD72" s="4">
        <f t="shared" si="5"/>
        <v>9.1364485526589103</v>
      </c>
      <c r="AE72" s="4">
        <f t="shared" si="6"/>
        <v>11.79135595196114</v>
      </c>
      <c r="AF72" s="4">
        <f t="shared" si="7"/>
        <v>2.6549073993022301</v>
      </c>
      <c r="AG72" s="4">
        <f t="shared" si="8"/>
        <v>2.3491325769441191</v>
      </c>
      <c r="AJ72">
        <f>ABS(100*(AD72-AD73)/(AVERAGE(AD72:AD73)))</f>
        <v>2.0720118216590722</v>
      </c>
      <c r="AO72">
        <f>ABS(100*(AE72-AE73)/(AVERAGE(AE72:AE73)))</f>
        <v>0.5361755974947171</v>
      </c>
      <c r="AT72">
        <f>ABS(100*(AF72-AF73)/(AVERAGE(AF72:AF73)))</f>
        <v>4.9363102122268696</v>
      </c>
      <c r="AY72">
        <f>ABS(100*(AG72-AG73)/(AVERAGE(AG72:AG73)))</f>
        <v>1.1048293540456862</v>
      </c>
      <c r="BC72" s="4">
        <f>AVERAGE(AD72:AD73)</f>
        <v>9.2320935879231083</v>
      </c>
      <c r="BD72" s="4">
        <f>AVERAGE(AE72:AE73)</f>
        <v>11.823052112113258</v>
      </c>
      <c r="BE72" s="4">
        <f>AVERAGE(AF72:AF73)</f>
        <v>2.5909585241901496</v>
      </c>
      <c r="BF72" s="4">
        <f>AVERAGE(AG72:AG73)</f>
        <v>2.3621816148826662</v>
      </c>
    </row>
    <row r="73" spans="1:58" x14ac:dyDescent="0.35">
      <c r="A73">
        <v>61</v>
      </c>
      <c r="B73">
        <v>1</v>
      </c>
      <c r="C73" t="s">
        <v>31</v>
      </c>
      <c r="D73" t="s">
        <v>27</v>
      </c>
      <c r="G73">
        <v>0.5</v>
      </c>
      <c r="H73">
        <v>0.5</v>
      </c>
      <c r="I73">
        <v>4083</v>
      </c>
      <c r="J73">
        <v>10317</v>
      </c>
      <c r="L73">
        <v>20938</v>
      </c>
      <c r="M73">
        <v>3.548</v>
      </c>
      <c r="N73">
        <v>9.0190000000000001</v>
      </c>
      <c r="O73">
        <v>5.4720000000000004</v>
      </c>
      <c r="Q73">
        <v>2.0739999999999998</v>
      </c>
      <c r="R73">
        <v>1</v>
      </c>
      <c r="S73">
        <v>0</v>
      </c>
      <c r="T73">
        <v>0</v>
      </c>
      <c r="V73">
        <v>0</v>
      </c>
      <c r="Y73" s="1">
        <v>44088</v>
      </c>
      <c r="Z73" s="2">
        <v>0.9331018518518519</v>
      </c>
      <c r="AB73">
        <v>1</v>
      </c>
      <c r="AD73" s="4">
        <f t="shared" si="5"/>
        <v>9.3277386231873063</v>
      </c>
      <c r="AE73" s="4">
        <f t="shared" si="6"/>
        <v>11.854748272265375</v>
      </c>
      <c r="AF73" s="4">
        <f t="shared" si="7"/>
        <v>2.5270096490780691</v>
      </c>
      <c r="AG73" s="4">
        <f t="shared" si="8"/>
        <v>2.3752306528212133</v>
      </c>
    </row>
    <row r="74" spans="1:58" x14ac:dyDescent="0.35">
      <c r="A74">
        <v>62</v>
      </c>
      <c r="B74">
        <v>4</v>
      </c>
      <c r="C74" t="s">
        <v>66</v>
      </c>
      <c r="D74" t="s">
        <v>27</v>
      </c>
      <c r="G74">
        <v>0.5</v>
      </c>
      <c r="H74">
        <v>0.5</v>
      </c>
      <c r="I74">
        <v>2719</v>
      </c>
      <c r="J74">
        <v>8448</v>
      </c>
      <c r="L74">
        <v>3607</v>
      </c>
      <c r="M74">
        <v>2.5009999999999999</v>
      </c>
      <c r="N74">
        <v>7.4359999999999999</v>
      </c>
      <c r="O74">
        <v>4.9349999999999996</v>
      </c>
      <c r="Q74">
        <v>0.26100000000000001</v>
      </c>
      <c r="R74">
        <v>1</v>
      </c>
      <c r="S74">
        <v>0</v>
      </c>
      <c r="T74">
        <v>0</v>
      </c>
      <c r="V74">
        <v>0</v>
      </c>
      <c r="Y74" s="1">
        <v>44088</v>
      </c>
      <c r="Z74" s="2">
        <v>0.94737268518518514</v>
      </c>
      <c r="AB74">
        <v>1</v>
      </c>
      <c r="AD74" s="4">
        <f t="shared" si="5"/>
        <v>6.1841283075158673</v>
      </c>
      <c r="AE74" s="4">
        <f t="shared" si="6"/>
        <v>9.6606696306243549</v>
      </c>
      <c r="AF74" s="4">
        <f t="shared" si="7"/>
        <v>3.4765413231084876</v>
      </c>
      <c r="AG74" s="4">
        <f t="shared" si="8"/>
        <v>0.4000963601316046</v>
      </c>
      <c r="BC74" s="4"/>
      <c r="BD74" s="4"/>
      <c r="BE74" s="4"/>
      <c r="BF74" s="4"/>
    </row>
    <row r="75" spans="1:58" x14ac:dyDescent="0.35">
      <c r="A75">
        <v>63</v>
      </c>
      <c r="B75">
        <v>4</v>
      </c>
      <c r="C75" t="s">
        <v>66</v>
      </c>
      <c r="D75" t="s">
        <v>27</v>
      </c>
      <c r="G75">
        <v>0.5</v>
      </c>
      <c r="H75">
        <v>0.5</v>
      </c>
      <c r="I75">
        <v>4201</v>
      </c>
      <c r="J75">
        <v>40</v>
      </c>
      <c r="L75">
        <v>3530</v>
      </c>
      <c r="M75">
        <v>3.6379999999999999</v>
      </c>
      <c r="N75">
        <v>0.312</v>
      </c>
      <c r="O75">
        <v>0</v>
      </c>
      <c r="Q75">
        <v>0.253</v>
      </c>
      <c r="R75">
        <v>1</v>
      </c>
      <c r="S75">
        <v>0</v>
      </c>
      <c r="T75">
        <v>0</v>
      </c>
      <c r="V75">
        <v>0</v>
      </c>
      <c r="X75" t="s">
        <v>91</v>
      </c>
      <c r="Y75" s="1">
        <v>44088</v>
      </c>
      <c r="Z75" s="2">
        <v>0.95758101851851851</v>
      </c>
      <c r="AB75">
        <v>1</v>
      </c>
      <c r="AD75" s="4">
        <f t="shared" si="5"/>
        <v>9.5996931812879112</v>
      </c>
      <c r="AE75" s="4">
        <f t="shared" si="6"/>
        <v>-0.20974942711652217</v>
      </c>
      <c r="AF75" s="4">
        <f t="shared" si="7"/>
        <v>-9.8094426084044333</v>
      </c>
      <c r="AG75" s="4">
        <f t="shared" si="8"/>
        <v>0.39132102457467777</v>
      </c>
      <c r="AI75">
        <f>ABS(100*(AVERAGE(AD75:AD76)-3)/3)</f>
        <v>58.622385904419822</v>
      </c>
      <c r="AJ75">
        <f>ABS(100*(AD75-AD76)/(AVERAGE(AD75:AD76)))</f>
        <v>203.46105108066075</v>
      </c>
      <c r="AN75">
        <f>ABS(100*(AVERAGE(AE75:AE76)-6)/6)</f>
        <v>103.8871344044373</v>
      </c>
      <c r="AO75">
        <f>ABS(100*(AE75-AE76)/(AVERAGE(AE75:AE76)))</f>
        <v>20.133629478581859</v>
      </c>
      <c r="AS75">
        <f>ABS(100*(AVERAGE(AF75:AF76)-3)/3)</f>
        <v>266.39665471329448</v>
      </c>
      <c r="AT75">
        <f>ABS(100*(AF75-AF76)/(AVERAGE(AF75:AF76)))</f>
        <v>193.01441587698363</v>
      </c>
      <c r="AX75">
        <f>ABS(100*(AVERAGE(AG75:AG76)-0.3)/0.33)</f>
        <v>28.346469640339478</v>
      </c>
      <c r="AY75">
        <f>ABS(100*(AG75-AG76)/(AVERAGE(AG75:AG76)))</f>
        <v>1.1293928557033506</v>
      </c>
      <c r="BC75" s="4">
        <f>AVERAGE(AD75:AD76)</f>
        <v>4.7586715771325947</v>
      </c>
      <c r="BD75" s="4">
        <f>AVERAGE(AE75:AE76)</f>
        <v>-0.23322806426623882</v>
      </c>
      <c r="BE75" s="4">
        <f>AVERAGE(AF75:AF76)</f>
        <v>-4.9918996413988337</v>
      </c>
      <c r="BF75" s="4">
        <f>AVERAGE(AG75:AG76)</f>
        <v>0.39354334981312028</v>
      </c>
    </row>
    <row r="76" spans="1:58" x14ac:dyDescent="0.35">
      <c r="A76">
        <v>64</v>
      </c>
      <c r="B76">
        <v>4</v>
      </c>
      <c r="C76" t="s">
        <v>66</v>
      </c>
      <c r="D76" t="s">
        <v>27</v>
      </c>
      <c r="G76">
        <v>0.5</v>
      </c>
      <c r="H76">
        <v>0.5</v>
      </c>
      <c r="I76">
        <v>0</v>
      </c>
      <c r="J76">
        <v>0</v>
      </c>
      <c r="L76">
        <v>3569</v>
      </c>
      <c r="M76">
        <v>0</v>
      </c>
      <c r="N76">
        <v>0</v>
      </c>
      <c r="O76">
        <v>0</v>
      </c>
      <c r="Q76">
        <v>0.25700000000000001</v>
      </c>
      <c r="R76">
        <v>1</v>
      </c>
      <c r="S76">
        <v>0</v>
      </c>
      <c r="T76">
        <v>0</v>
      </c>
      <c r="V76">
        <v>0</v>
      </c>
      <c r="X76" t="s">
        <v>92</v>
      </c>
      <c r="Y76" s="1">
        <v>44088</v>
      </c>
      <c r="Z76" s="2">
        <v>0.96385416666666668</v>
      </c>
      <c r="AB76">
        <v>1</v>
      </c>
      <c r="AD76" s="4">
        <f t="shared" si="5"/>
        <v>-8.2350027022721872E-2</v>
      </c>
      <c r="AE76" s="4">
        <f t="shared" si="6"/>
        <v>-0.25670670141595547</v>
      </c>
      <c r="AF76" s="4">
        <f t="shared" si="7"/>
        <v>-0.1743566743932336</v>
      </c>
      <c r="AG76" s="4">
        <f t="shared" si="8"/>
        <v>0.39576567505156279</v>
      </c>
    </row>
    <row r="77" spans="1:58" x14ac:dyDescent="0.35">
      <c r="A77">
        <v>65</v>
      </c>
      <c r="B77">
        <v>2</v>
      </c>
      <c r="D77" t="s">
        <v>29</v>
      </c>
      <c r="Y77" s="1">
        <v>44088</v>
      </c>
      <c r="Z77" s="2">
        <v>0.96891203703703699</v>
      </c>
      <c r="AB77">
        <v>1</v>
      </c>
      <c r="AD77" s="4" t="e">
        <f t="shared" ref="AD77:AD123" si="13">((I77*$E$9)+$E$10)*1000/G77</f>
        <v>#DIV/0!</v>
      </c>
      <c r="AE77" s="4" t="e">
        <f t="shared" si="6"/>
        <v>#DIV/0!</v>
      </c>
      <c r="AF77" s="4" t="e">
        <f t="shared" si="7"/>
        <v>#DIV/0!</v>
      </c>
      <c r="AG77" s="4" t="e">
        <f t="shared" si="8"/>
        <v>#DIV/0!</v>
      </c>
      <c r="BC77" s="4"/>
      <c r="BD77" s="4"/>
      <c r="BE77" s="4"/>
      <c r="BF77" s="4"/>
    </row>
    <row r="78" spans="1:58" x14ac:dyDescent="0.35">
      <c r="A78">
        <v>66</v>
      </c>
      <c r="B78">
        <v>21</v>
      </c>
      <c r="C78" t="s">
        <v>93</v>
      </c>
      <c r="D78" t="s">
        <v>27</v>
      </c>
      <c r="G78">
        <v>0.5</v>
      </c>
      <c r="H78">
        <v>0.5</v>
      </c>
      <c r="I78">
        <v>1947</v>
      </c>
      <c r="J78">
        <v>7527</v>
      </c>
      <c r="L78">
        <v>3816</v>
      </c>
      <c r="M78">
        <v>1.909</v>
      </c>
      <c r="N78">
        <v>6.6559999999999997</v>
      </c>
      <c r="O78">
        <v>4.7469999999999999</v>
      </c>
      <c r="Q78">
        <v>0.28299999999999997</v>
      </c>
      <c r="R78">
        <v>1</v>
      </c>
      <c r="S78">
        <v>0</v>
      </c>
      <c r="T78">
        <v>0</v>
      </c>
      <c r="V78">
        <v>0</v>
      </c>
      <c r="Y78" s="1">
        <v>44088</v>
      </c>
      <c r="Z78" s="2">
        <v>0.98108796296296286</v>
      </c>
      <c r="AB78">
        <v>1</v>
      </c>
      <c r="AD78" s="4">
        <f t="shared" si="13"/>
        <v>4.4049001816373128</v>
      </c>
      <c r="AE78" s="4">
        <f t="shared" ref="AE78:AE123" si="14">((J78*$G$9)+$G$10)*1000/H78</f>
        <v>8.5794783898799043</v>
      </c>
      <c r="AF78" s="4">
        <f t="shared" ref="AF78:AF123" si="15">AE78-AD78</f>
        <v>4.1745782082425915</v>
      </c>
      <c r="AG78" s="4">
        <f t="shared" ref="AG78:AG123" si="16">((L78*$I$9)+$I$10)*1000/H78</f>
        <v>0.42391512807183473</v>
      </c>
    </row>
    <row r="79" spans="1:58" x14ac:dyDescent="0.35">
      <c r="A79">
        <v>67</v>
      </c>
      <c r="B79">
        <v>21</v>
      </c>
      <c r="C79" t="s">
        <v>93</v>
      </c>
      <c r="D79" t="s">
        <v>27</v>
      </c>
      <c r="G79">
        <v>0.5</v>
      </c>
      <c r="H79">
        <v>0.5</v>
      </c>
      <c r="I79">
        <v>2596</v>
      </c>
      <c r="J79">
        <v>7488</v>
      </c>
      <c r="L79">
        <v>3866</v>
      </c>
      <c r="M79">
        <v>2.4060000000000001</v>
      </c>
      <c r="N79">
        <v>6.6219999999999999</v>
      </c>
      <c r="O79">
        <v>4.2160000000000002</v>
      </c>
      <c r="Q79">
        <v>0.28799999999999998</v>
      </c>
      <c r="R79">
        <v>1</v>
      </c>
      <c r="S79">
        <v>0</v>
      </c>
      <c r="T79">
        <v>0</v>
      </c>
      <c r="V79">
        <v>0</v>
      </c>
      <c r="Y79" s="1">
        <v>44088</v>
      </c>
      <c r="Z79" s="2">
        <v>0.98685185185185187</v>
      </c>
      <c r="AB79">
        <v>1</v>
      </c>
      <c r="AD79" s="4">
        <f t="shared" si="13"/>
        <v>5.9006502511906582</v>
      </c>
      <c r="AE79" s="4">
        <f t="shared" si="14"/>
        <v>8.5336950474379556</v>
      </c>
      <c r="AF79" s="4">
        <f t="shared" si="15"/>
        <v>2.6330447962472974</v>
      </c>
      <c r="AG79" s="4">
        <f t="shared" si="16"/>
        <v>0.42961339791399505</v>
      </c>
      <c r="AJ79">
        <f>ABS(100*(AD79-AD80)/(AVERAGE(AD79:AD80)))</f>
        <v>0.35214454938926265</v>
      </c>
      <c r="AO79">
        <f>ABS(100*(AE79-AE80)/(AVERAGE(AE79:AE80)))</f>
        <v>0.731758426446529</v>
      </c>
      <c r="AT79">
        <f>ABS(100*(AF79-AF80)/(AVERAGE(AF79:AF80)))</f>
        <v>1.5877190393394254</v>
      </c>
      <c r="AY79">
        <f>ABS(100*(AG79-AG80)/(AVERAGE(AG79:AG80)))</f>
        <v>2.2805428183459404</v>
      </c>
      <c r="BC79" s="4">
        <f>AVERAGE(AD79:AD80)</f>
        <v>5.890279102788516</v>
      </c>
      <c r="BD79" s="4">
        <f>AVERAGE(AE79:AE80)</f>
        <v>8.5025858532145815</v>
      </c>
      <c r="BE79" s="4">
        <f>AVERAGE(AF79:AF80)</f>
        <v>2.6123067504260655</v>
      </c>
      <c r="BF79" s="4">
        <f>AVERAGE(AG79:AG80)</f>
        <v>0.42476986854815879</v>
      </c>
    </row>
    <row r="80" spans="1:58" x14ac:dyDescent="0.35">
      <c r="A80">
        <v>68</v>
      </c>
      <c r="B80">
        <v>21</v>
      </c>
      <c r="C80" t="s">
        <v>93</v>
      </c>
      <c r="D80" t="s">
        <v>27</v>
      </c>
      <c r="G80">
        <v>0.5</v>
      </c>
      <c r="H80">
        <v>0.5</v>
      </c>
      <c r="I80">
        <v>2587</v>
      </c>
      <c r="J80">
        <v>7435</v>
      </c>
      <c r="L80">
        <v>3781</v>
      </c>
      <c r="M80">
        <v>2.4</v>
      </c>
      <c r="N80">
        <v>6.577</v>
      </c>
      <c r="O80">
        <v>4.1779999999999999</v>
      </c>
      <c r="Q80">
        <v>0.27900000000000003</v>
      </c>
      <c r="R80">
        <v>1</v>
      </c>
      <c r="S80">
        <v>0</v>
      </c>
      <c r="T80">
        <v>0</v>
      </c>
      <c r="V80">
        <v>0</v>
      </c>
      <c r="Y80" s="1">
        <v>44088</v>
      </c>
      <c r="Z80" s="2">
        <v>0.99293981481481486</v>
      </c>
      <c r="AB80">
        <v>1</v>
      </c>
      <c r="AD80" s="4">
        <f t="shared" si="13"/>
        <v>5.8799079543863737</v>
      </c>
      <c r="AE80" s="4">
        <f t="shared" si="14"/>
        <v>8.4714766589912074</v>
      </c>
      <c r="AF80" s="4">
        <f t="shared" si="15"/>
        <v>2.5915687046048337</v>
      </c>
      <c r="AG80" s="4">
        <f t="shared" si="16"/>
        <v>0.41992633918232253</v>
      </c>
    </row>
    <row r="81" spans="1:58" x14ac:dyDescent="0.35">
      <c r="A81">
        <v>69</v>
      </c>
      <c r="B81">
        <v>22</v>
      </c>
      <c r="C81" t="s">
        <v>94</v>
      </c>
      <c r="D81" t="s">
        <v>27</v>
      </c>
      <c r="G81">
        <v>0.5</v>
      </c>
      <c r="H81">
        <v>0.5</v>
      </c>
      <c r="I81">
        <v>2474</v>
      </c>
      <c r="J81">
        <v>7114</v>
      </c>
      <c r="L81">
        <v>4180</v>
      </c>
      <c r="M81">
        <v>2.3130000000000002</v>
      </c>
      <c r="N81">
        <v>6.3049999999999997</v>
      </c>
      <c r="O81">
        <v>3.992</v>
      </c>
      <c r="Q81">
        <v>0.32100000000000001</v>
      </c>
      <c r="R81">
        <v>1</v>
      </c>
      <c r="S81">
        <v>0</v>
      </c>
      <c r="T81">
        <v>0</v>
      </c>
      <c r="V81">
        <v>0</v>
      </c>
      <c r="Y81" s="1">
        <v>44089</v>
      </c>
      <c r="Z81" s="2">
        <v>5.2314814814814819E-3</v>
      </c>
      <c r="AB81">
        <v>1</v>
      </c>
      <c r="AD81" s="4">
        <f t="shared" si="13"/>
        <v>5.6194768945103677</v>
      </c>
      <c r="AE81" s="4">
        <f t="shared" si="14"/>
        <v>8.0946445327382541</v>
      </c>
      <c r="AF81" s="4">
        <f t="shared" si="15"/>
        <v>2.4751676382278864</v>
      </c>
      <c r="AG81" s="4">
        <f t="shared" si="16"/>
        <v>0.46539853252276187</v>
      </c>
    </row>
    <row r="82" spans="1:58" x14ac:dyDescent="0.35">
      <c r="A82">
        <v>70</v>
      </c>
      <c r="B82">
        <v>22</v>
      </c>
      <c r="C82" t="s">
        <v>94</v>
      </c>
      <c r="D82" t="s">
        <v>27</v>
      </c>
      <c r="G82">
        <v>0.5</v>
      </c>
      <c r="H82">
        <v>0.5</v>
      </c>
      <c r="I82">
        <v>2374</v>
      </c>
      <c r="J82">
        <v>7145</v>
      </c>
      <c r="L82">
        <v>4221</v>
      </c>
      <c r="M82">
        <v>2.2360000000000002</v>
      </c>
      <c r="N82">
        <v>6.3319999999999999</v>
      </c>
      <c r="O82">
        <v>4.0960000000000001</v>
      </c>
      <c r="Q82">
        <v>0.32500000000000001</v>
      </c>
      <c r="R82">
        <v>1</v>
      </c>
      <c r="S82">
        <v>0</v>
      </c>
      <c r="T82">
        <v>0</v>
      </c>
      <c r="V82">
        <v>0</v>
      </c>
      <c r="Y82" s="1">
        <v>44089</v>
      </c>
      <c r="Z82" s="2">
        <v>1.0925925925925924E-2</v>
      </c>
      <c r="AB82">
        <v>1</v>
      </c>
      <c r="AD82" s="4">
        <f t="shared" si="13"/>
        <v>5.3890069300183274</v>
      </c>
      <c r="AE82" s="4">
        <f t="shared" si="14"/>
        <v>8.1310364203203154</v>
      </c>
      <c r="AF82" s="4">
        <f t="shared" si="15"/>
        <v>2.7420294903019879</v>
      </c>
      <c r="AG82" s="4">
        <f t="shared" si="16"/>
        <v>0.47007111379333333</v>
      </c>
      <c r="AJ82">
        <f>ABS(100*(AD82-AD83)/(AVERAGE(AD82:AD83)))</f>
        <v>0.25692975397339463</v>
      </c>
      <c r="AO82">
        <f>ABS(100*(AE82-AE83)/(AVERAGE(AE82:AE83)))</f>
        <v>1.5715200005936969</v>
      </c>
      <c r="AT82">
        <f>ABS(100*(AF82-AF83)/(AVERAGE(AF82:AF83)))</f>
        <v>4.2060802951584177</v>
      </c>
      <c r="AY82">
        <f>ABS(100*(AG82-AG83)/(AVERAGE(AG82:AG83)))</f>
        <v>1.563766431522815</v>
      </c>
      <c r="BC82" s="4">
        <f>AVERAGE(AD82:AD83)</f>
        <v>5.3820928310835665</v>
      </c>
      <c r="BD82" s="4">
        <f>AVERAGE(AE82:AE83)</f>
        <v>8.0676441000160803</v>
      </c>
      <c r="BE82" s="4">
        <f>AVERAGE(AF82:AF83)</f>
        <v>2.6855512689325143</v>
      </c>
      <c r="BF82" s="4">
        <f>AVERAGE(AG82:AG83)</f>
        <v>0.46642422109435072</v>
      </c>
    </row>
    <row r="83" spans="1:58" x14ac:dyDescent="0.35">
      <c r="A83">
        <v>71</v>
      </c>
      <c r="B83">
        <v>22</v>
      </c>
      <c r="C83" t="s">
        <v>94</v>
      </c>
      <c r="D83" t="s">
        <v>27</v>
      </c>
      <c r="G83">
        <v>0.5</v>
      </c>
      <c r="H83">
        <v>0.5</v>
      </c>
      <c r="I83">
        <v>2368</v>
      </c>
      <c r="J83">
        <v>7037</v>
      </c>
      <c r="L83">
        <v>4157</v>
      </c>
      <c r="M83">
        <v>2.2320000000000002</v>
      </c>
      <c r="N83">
        <v>6.2409999999999997</v>
      </c>
      <c r="O83">
        <v>4.0090000000000003</v>
      </c>
      <c r="Q83">
        <v>0.31900000000000001</v>
      </c>
      <c r="R83">
        <v>1</v>
      </c>
      <c r="S83">
        <v>0</v>
      </c>
      <c r="T83">
        <v>0</v>
      </c>
      <c r="V83">
        <v>0</v>
      </c>
      <c r="Y83" s="1">
        <v>44089</v>
      </c>
      <c r="Z83" s="2">
        <v>1.7037037037037038E-2</v>
      </c>
      <c r="AB83">
        <v>1</v>
      </c>
      <c r="AD83" s="4">
        <f t="shared" si="13"/>
        <v>5.3751787321488047</v>
      </c>
      <c r="AE83" s="4">
        <f t="shared" si="14"/>
        <v>8.0042517797118453</v>
      </c>
      <c r="AF83" s="4">
        <f t="shared" si="15"/>
        <v>2.6290730475630406</v>
      </c>
      <c r="AG83" s="4">
        <f t="shared" si="16"/>
        <v>0.46277732839536811</v>
      </c>
    </row>
    <row r="84" spans="1:58" x14ac:dyDescent="0.35">
      <c r="A84">
        <v>72</v>
      </c>
      <c r="B84">
        <v>23</v>
      </c>
      <c r="C84" t="s">
        <v>95</v>
      </c>
      <c r="D84" t="s">
        <v>27</v>
      </c>
      <c r="G84">
        <v>0.5</v>
      </c>
      <c r="H84">
        <v>0.5</v>
      </c>
      <c r="I84">
        <v>1488</v>
      </c>
      <c r="J84">
        <v>4763</v>
      </c>
      <c r="L84">
        <v>1340</v>
      </c>
      <c r="M84">
        <v>1.5569999999999999</v>
      </c>
      <c r="N84">
        <v>4.3140000000000001</v>
      </c>
      <c r="O84">
        <v>2.7570000000000001</v>
      </c>
      <c r="Q84">
        <v>2.4E-2</v>
      </c>
      <c r="R84">
        <v>1</v>
      </c>
      <c r="S84">
        <v>0</v>
      </c>
      <c r="T84">
        <v>0</v>
      </c>
      <c r="V84">
        <v>0</v>
      </c>
      <c r="Y84" s="1">
        <v>44089</v>
      </c>
      <c r="Z84" s="2">
        <v>2.9166666666666664E-2</v>
      </c>
      <c r="AB84">
        <v>1</v>
      </c>
      <c r="AD84" s="4">
        <f t="shared" si="13"/>
        <v>3.3470430446188457</v>
      </c>
      <c r="AE84" s="4">
        <f t="shared" si="14"/>
        <v>5.3347307357890639</v>
      </c>
      <c r="AF84" s="4">
        <f t="shared" si="15"/>
        <v>1.9876876911702182</v>
      </c>
      <c r="AG84" s="4">
        <f t="shared" si="16"/>
        <v>0.14173680548805592</v>
      </c>
    </row>
    <row r="85" spans="1:58" x14ac:dyDescent="0.35">
      <c r="A85">
        <v>73</v>
      </c>
      <c r="B85">
        <v>23</v>
      </c>
      <c r="C85" t="s">
        <v>95</v>
      </c>
      <c r="D85" t="s">
        <v>27</v>
      </c>
      <c r="G85">
        <v>0.5</v>
      </c>
      <c r="H85">
        <v>0.5</v>
      </c>
      <c r="I85">
        <v>1254</v>
      </c>
      <c r="J85">
        <v>4861</v>
      </c>
      <c r="L85">
        <v>1362</v>
      </c>
      <c r="M85">
        <v>1.377</v>
      </c>
      <c r="N85">
        <v>4.3970000000000002</v>
      </c>
      <c r="O85">
        <v>3.02</v>
      </c>
      <c r="Q85">
        <v>2.5999999999999999E-2</v>
      </c>
      <c r="R85">
        <v>1</v>
      </c>
      <c r="S85">
        <v>0</v>
      </c>
      <c r="T85">
        <v>0</v>
      </c>
      <c r="V85">
        <v>0</v>
      </c>
      <c r="Y85" s="1">
        <v>44089</v>
      </c>
      <c r="Z85" s="2">
        <v>3.4907407407407408E-2</v>
      </c>
      <c r="AB85">
        <v>1</v>
      </c>
      <c r="AD85" s="4">
        <f t="shared" si="13"/>
        <v>2.8077433277074699</v>
      </c>
      <c r="AE85" s="4">
        <f t="shared" si="14"/>
        <v>5.4497760578226746</v>
      </c>
      <c r="AF85" s="4">
        <f t="shared" si="15"/>
        <v>2.6420327301152047</v>
      </c>
      <c r="AG85" s="4">
        <f t="shared" si="16"/>
        <v>0.14424404421860648</v>
      </c>
      <c r="AJ85">
        <f>ABS(100*(AD85-AD86)/(AVERAGE(AD85:AD86)))</f>
        <v>1.5718475145785971</v>
      </c>
      <c r="AO85">
        <f>ABS(100*(AE85-AE86)/(AVERAGE(AE85:AE86)))</f>
        <v>2.1538599399163135E-2</v>
      </c>
      <c r="AT85">
        <f>ABS(100*(AF85-AF86)/(AVERAGE(AF85:AF86)))</f>
        <v>1.6874829454251121</v>
      </c>
      <c r="AY85">
        <f>ABS(100*(AG85-AG86)/(AVERAGE(AG85:AG86)))</f>
        <v>0.39582552446681996</v>
      </c>
      <c r="BC85" s="4">
        <f>AVERAGE(AD85:AD86)</f>
        <v>2.7858486810807257</v>
      </c>
      <c r="BD85" s="4">
        <f>AVERAGE(AE85:AE86)</f>
        <v>5.450363023751418</v>
      </c>
      <c r="BE85" s="4">
        <f>AVERAGE(AF85:AF86)</f>
        <v>2.6645143426706914</v>
      </c>
      <c r="BF85" s="4">
        <f>AVERAGE(AG85:AG86)</f>
        <v>0.14395913072649846</v>
      </c>
    </row>
    <row r="86" spans="1:58" x14ac:dyDescent="0.35">
      <c r="A86">
        <v>74</v>
      </c>
      <c r="B86">
        <v>23</v>
      </c>
      <c r="C86" t="s">
        <v>95</v>
      </c>
      <c r="D86" t="s">
        <v>27</v>
      </c>
      <c r="G86">
        <v>0.5</v>
      </c>
      <c r="H86">
        <v>0.5</v>
      </c>
      <c r="I86">
        <v>1235</v>
      </c>
      <c r="J86">
        <v>4862</v>
      </c>
      <c r="L86">
        <v>1357</v>
      </c>
      <c r="M86">
        <v>1.3620000000000001</v>
      </c>
      <c r="N86">
        <v>4.3970000000000002</v>
      </c>
      <c r="O86">
        <v>3.0350000000000001</v>
      </c>
      <c r="Q86">
        <v>2.5999999999999999E-2</v>
      </c>
      <c r="R86">
        <v>1</v>
      </c>
      <c r="S86">
        <v>0</v>
      </c>
      <c r="T86">
        <v>0</v>
      </c>
      <c r="V86">
        <v>0</v>
      </c>
      <c r="Y86" s="1">
        <v>44089</v>
      </c>
      <c r="Z86" s="2">
        <v>4.1145833333333333E-2</v>
      </c>
      <c r="AB86">
        <v>1</v>
      </c>
      <c r="AD86" s="4">
        <f t="shared" si="13"/>
        <v>2.7639540344539819</v>
      </c>
      <c r="AE86" s="4">
        <f t="shared" si="14"/>
        <v>5.4509499896801605</v>
      </c>
      <c r="AF86" s="4">
        <f t="shared" si="15"/>
        <v>2.6869959552261786</v>
      </c>
      <c r="AG86" s="4">
        <f t="shared" si="16"/>
        <v>0.14367421723439044</v>
      </c>
    </row>
    <row r="87" spans="1:58" x14ac:dyDescent="0.35">
      <c r="A87">
        <v>75</v>
      </c>
      <c r="B87">
        <v>24</v>
      </c>
      <c r="C87" t="s">
        <v>96</v>
      </c>
      <c r="D87" t="s">
        <v>27</v>
      </c>
      <c r="G87">
        <v>0.5</v>
      </c>
      <c r="H87">
        <v>0.5</v>
      </c>
      <c r="I87">
        <v>1079</v>
      </c>
      <c r="J87">
        <v>5563</v>
      </c>
      <c r="L87">
        <v>1476</v>
      </c>
      <c r="M87">
        <v>1.242</v>
      </c>
      <c r="N87">
        <v>4.9909999999999997</v>
      </c>
      <c r="O87">
        <v>3.7490000000000001</v>
      </c>
      <c r="Q87">
        <v>3.7999999999999999E-2</v>
      </c>
      <c r="R87">
        <v>1</v>
      </c>
      <c r="S87">
        <v>0</v>
      </c>
      <c r="T87">
        <v>0</v>
      </c>
      <c r="V87">
        <v>0</v>
      </c>
      <c r="Y87" s="1">
        <v>44089</v>
      </c>
      <c r="Z87" s="2">
        <v>5.3437499999999999E-2</v>
      </c>
      <c r="AB87">
        <v>1</v>
      </c>
      <c r="AD87" s="4">
        <f t="shared" si="13"/>
        <v>2.4044208898463983</v>
      </c>
      <c r="AE87" s="4">
        <f t="shared" si="14"/>
        <v>6.2738762217777291</v>
      </c>
      <c r="AF87" s="4">
        <f t="shared" si="15"/>
        <v>3.8694553319313307</v>
      </c>
      <c r="AG87" s="4">
        <f t="shared" si="16"/>
        <v>0.15723609945873199</v>
      </c>
    </row>
    <row r="88" spans="1:58" x14ac:dyDescent="0.35">
      <c r="A88">
        <v>76</v>
      </c>
      <c r="B88">
        <v>24</v>
      </c>
      <c r="C88" t="s">
        <v>96</v>
      </c>
      <c r="D88" t="s">
        <v>27</v>
      </c>
      <c r="G88">
        <v>0.5</v>
      </c>
      <c r="H88">
        <v>0.5</v>
      </c>
      <c r="I88">
        <v>1040</v>
      </c>
      <c r="J88">
        <v>5502</v>
      </c>
      <c r="L88">
        <v>1441</v>
      </c>
      <c r="M88">
        <v>1.2130000000000001</v>
      </c>
      <c r="N88">
        <v>4.9390000000000001</v>
      </c>
      <c r="O88">
        <v>3.726</v>
      </c>
      <c r="Q88">
        <v>3.5000000000000003E-2</v>
      </c>
      <c r="R88">
        <v>1</v>
      </c>
      <c r="S88">
        <v>0</v>
      </c>
      <c r="T88">
        <v>0</v>
      </c>
      <c r="V88">
        <v>0</v>
      </c>
      <c r="Y88" s="1">
        <v>44089</v>
      </c>
      <c r="Z88" s="2">
        <v>5.9282407407407402E-2</v>
      </c>
      <c r="AB88">
        <v>1</v>
      </c>
      <c r="AD88" s="4">
        <f t="shared" si="13"/>
        <v>2.3145376036945025</v>
      </c>
      <c r="AE88" s="4">
        <f t="shared" si="14"/>
        <v>6.2022663784710934</v>
      </c>
      <c r="AF88" s="4">
        <f t="shared" si="15"/>
        <v>3.887728774776591</v>
      </c>
      <c r="AG88" s="4">
        <f t="shared" si="16"/>
        <v>0.15324731056921978</v>
      </c>
      <c r="AJ88">
        <f>ABS(100*(AD88-AD89)/(AVERAGE(AD88:AD89)))</f>
        <v>2.7251568737913843</v>
      </c>
      <c r="AO88">
        <f>ABS(100*(AE88-AE89)/(AVERAGE(AE88:AE89)))</f>
        <v>0.94191627589933569</v>
      </c>
      <c r="AT88">
        <f>ABS(100*(AF88-AF89)/(AVERAGE(AF88:AF89)))</f>
        <v>3.0627570474178731</v>
      </c>
      <c r="AY88">
        <f>ABS(100*(AG88-AG89)/(AVERAGE(AG88:AG89)))</f>
        <v>1.1969930209212873</v>
      </c>
      <c r="BC88" s="4">
        <f>AVERAGE(AD88:AD89)</f>
        <v>2.283424158488077</v>
      </c>
      <c r="BD88" s="4">
        <f>AVERAGE(AE88:AE89)</f>
        <v>6.2316146749082399</v>
      </c>
      <c r="BE88" s="4">
        <f>AVERAGE(AF88:AF89)</f>
        <v>3.9481905164201621</v>
      </c>
      <c r="BF88" s="4">
        <f>AVERAGE(AG88:AG89)</f>
        <v>0.15233558739447411</v>
      </c>
    </row>
    <row r="89" spans="1:58" x14ac:dyDescent="0.35">
      <c r="A89">
        <v>77</v>
      </c>
      <c r="B89">
        <v>24</v>
      </c>
      <c r="C89" t="s">
        <v>96</v>
      </c>
      <c r="D89" t="s">
        <v>27</v>
      </c>
      <c r="G89">
        <v>0.5</v>
      </c>
      <c r="H89">
        <v>0.5</v>
      </c>
      <c r="I89">
        <v>1013</v>
      </c>
      <c r="J89">
        <v>5552</v>
      </c>
      <c r="L89">
        <v>1425</v>
      </c>
      <c r="M89">
        <v>1.1919999999999999</v>
      </c>
      <c r="N89">
        <v>4.9820000000000002</v>
      </c>
      <c r="O89">
        <v>3.79</v>
      </c>
      <c r="Q89">
        <v>3.3000000000000002E-2</v>
      </c>
      <c r="R89">
        <v>1</v>
      </c>
      <c r="S89">
        <v>0</v>
      </c>
      <c r="T89">
        <v>0</v>
      </c>
      <c r="V89">
        <v>0</v>
      </c>
      <c r="Y89" s="1">
        <v>44089</v>
      </c>
      <c r="Z89" s="2">
        <v>6.5532407407407414E-2</v>
      </c>
      <c r="AB89">
        <v>1</v>
      </c>
      <c r="AD89" s="4">
        <f t="shared" si="13"/>
        <v>2.2523107132816516</v>
      </c>
      <c r="AE89" s="4">
        <f t="shared" si="14"/>
        <v>6.2609629713453856</v>
      </c>
      <c r="AF89" s="4">
        <f t="shared" si="15"/>
        <v>4.0086522580637336</v>
      </c>
      <c r="AG89" s="4">
        <f t="shared" si="16"/>
        <v>0.15142386421972848</v>
      </c>
    </row>
    <row r="90" spans="1:58" x14ac:dyDescent="0.35">
      <c r="A90">
        <v>78</v>
      </c>
      <c r="B90">
        <v>25</v>
      </c>
      <c r="C90" t="s">
        <v>97</v>
      </c>
      <c r="D90" t="s">
        <v>27</v>
      </c>
      <c r="G90">
        <v>0.5</v>
      </c>
      <c r="H90">
        <v>0.5</v>
      </c>
      <c r="I90">
        <v>1011</v>
      </c>
      <c r="J90">
        <v>5426</v>
      </c>
      <c r="L90">
        <v>1615</v>
      </c>
      <c r="M90">
        <v>1.1910000000000001</v>
      </c>
      <c r="N90">
        <v>4.875</v>
      </c>
      <c r="O90">
        <v>3.6840000000000002</v>
      </c>
      <c r="Q90">
        <v>5.2999999999999999E-2</v>
      </c>
      <c r="R90">
        <v>1</v>
      </c>
      <c r="S90">
        <v>0</v>
      </c>
      <c r="T90">
        <v>0</v>
      </c>
      <c r="V90">
        <v>0</v>
      </c>
      <c r="Y90" s="1">
        <v>44089</v>
      </c>
      <c r="Z90" s="2">
        <v>7.7777777777777779E-2</v>
      </c>
      <c r="AB90">
        <v>1</v>
      </c>
      <c r="AD90" s="4">
        <f t="shared" si="13"/>
        <v>2.2477013139918109</v>
      </c>
      <c r="AE90" s="4">
        <f t="shared" si="14"/>
        <v>6.1130475573021705</v>
      </c>
      <c r="AF90" s="4">
        <f t="shared" si="15"/>
        <v>3.8653462433103596</v>
      </c>
      <c r="AG90" s="4">
        <f t="shared" si="16"/>
        <v>0.17307728961993768</v>
      </c>
    </row>
    <row r="91" spans="1:58" x14ac:dyDescent="0.35">
      <c r="A91">
        <v>79</v>
      </c>
      <c r="B91">
        <v>25</v>
      </c>
      <c r="C91" t="s">
        <v>97</v>
      </c>
      <c r="D91" t="s">
        <v>27</v>
      </c>
      <c r="G91">
        <v>0.5</v>
      </c>
      <c r="H91">
        <v>0.5</v>
      </c>
      <c r="I91">
        <v>996</v>
      </c>
      <c r="J91">
        <v>5428</v>
      </c>
      <c r="L91">
        <v>1671</v>
      </c>
      <c r="M91">
        <v>1.179</v>
      </c>
      <c r="N91">
        <v>4.8769999999999998</v>
      </c>
      <c r="O91">
        <v>3.6989999999999998</v>
      </c>
      <c r="Q91">
        <v>5.8999999999999997E-2</v>
      </c>
      <c r="R91">
        <v>1</v>
      </c>
      <c r="S91">
        <v>0</v>
      </c>
      <c r="T91">
        <v>0</v>
      </c>
      <c r="V91">
        <v>0</v>
      </c>
      <c r="Y91" s="1">
        <v>44089</v>
      </c>
      <c r="Z91" s="2">
        <v>8.3530092592592586E-2</v>
      </c>
      <c r="AB91">
        <v>1</v>
      </c>
      <c r="AD91" s="4">
        <f t="shared" si="13"/>
        <v>2.2131308193180046</v>
      </c>
      <c r="AE91" s="4">
        <f t="shared" si="14"/>
        <v>6.1153954210171415</v>
      </c>
      <c r="AF91" s="4">
        <f t="shared" si="15"/>
        <v>3.9022646016991369</v>
      </c>
      <c r="AG91" s="4">
        <f t="shared" si="16"/>
        <v>0.17945935184315723</v>
      </c>
      <c r="AJ91">
        <f>ABS(100*(AD91-AD92)/(AVERAGE(AD91:AD92)))</f>
        <v>0</v>
      </c>
      <c r="AO91">
        <f>ABS(100*(AE91-AE92)/(AVERAGE(AE91:AE92)))</f>
        <v>1.3333777984229396</v>
      </c>
      <c r="AT91">
        <f>ABS(100*(AF91-AF92)/(AVERAGE(AF91:AF92)))</f>
        <v>2.0975206967700268</v>
      </c>
      <c r="AY91">
        <f>ABS(100*(AG91-AG92)/(AVERAGE(AG91:AG92)))</f>
        <v>2.3126098436633016</v>
      </c>
      <c r="BC91" s="4">
        <f>AVERAGE(AD91:AD92)</f>
        <v>2.2131308193180046</v>
      </c>
      <c r="BD91" s="4">
        <f>AVERAGE(AE91:AE92)</f>
        <v>6.0748947719338808</v>
      </c>
      <c r="BE91" s="4">
        <f>AVERAGE(AF91:AF92)</f>
        <v>3.8617639526158758</v>
      </c>
      <c r="BF91" s="4">
        <f>AVERAGE(AG91:AG92)</f>
        <v>0.17740797469997951</v>
      </c>
    </row>
    <row r="92" spans="1:58" x14ac:dyDescent="0.35">
      <c r="A92">
        <v>80</v>
      </c>
      <c r="B92">
        <v>25</v>
      </c>
      <c r="C92" t="s">
        <v>97</v>
      </c>
      <c r="D92" t="s">
        <v>27</v>
      </c>
      <c r="G92">
        <v>0.5</v>
      </c>
      <c r="H92">
        <v>0.5</v>
      </c>
      <c r="I92">
        <v>996</v>
      </c>
      <c r="J92">
        <v>5359</v>
      </c>
      <c r="L92">
        <v>1635</v>
      </c>
      <c r="M92">
        <v>1.179</v>
      </c>
      <c r="N92">
        <v>4.819</v>
      </c>
      <c r="O92">
        <v>3.6389999999999998</v>
      </c>
      <c r="Q92">
        <v>5.5E-2</v>
      </c>
      <c r="R92">
        <v>1</v>
      </c>
      <c r="S92">
        <v>0</v>
      </c>
      <c r="T92">
        <v>0</v>
      </c>
      <c r="V92">
        <v>0</v>
      </c>
      <c r="Y92" s="1">
        <v>44089</v>
      </c>
      <c r="Z92" s="2">
        <v>8.9756944444444445E-2</v>
      </c>
      <c r="AB92">
        <v>1</v>
      </c>
      <c r="AD92" s="4">
        <f t="shared" si="13"/>
        <v>2.2131308193180046</v>
      </c>
      <c r="AE92" s="4">
        <f t="shared" si="14"/>
        <v>6.0343941228506193</v>
      </c>
      <c r="AF92" s="4">
        <f t="shared" si="15"/>
        <v>3.8212633035326147</v>
      </c>
      <c r="AG92" s="4">
        <f t="shared" si="16"/>
        <v>0.1753565975568018</v>
      </c>
    </row>
    <row r="93" spans="1:58" x14ac:dyDescent="0.35">
      <c r="A93">
        <v>81</v>
      </c>
      <c r="B93">
        <v>26</v>
      </c>
      <c r="C93" t="s">
        <v>98</v>
      </c>
      <c r="D93" t="s">
        <v>27</v>
      </c>
      <c r="G93">
        <v>0.5</v>
      </c>
      <c r="H93">
        <v>0.5</v>
      </c>
      <c r="I93">
        <v>1689</v>
      </c>
      <c r="J93">
        <v>7595</v>
      </c>
      <c r="L93">
        <v>12852</v>
      </c>
      <c r="M93">
        <v>1.7110000000000001</v>
      </c>
      <c r="N93">
        <v>6.7130000000000001</v>
      </c>
      <c r="O93">
        <v>5.0019999999999998</v>
      </c>
      <c r="Q93">
        <v>1.228</v>
      </c>
      <c r="R93">
        <v>1</v>
      </c>
      <c r="S93">
        <v>0</v>
      </c>
      <c r="T93">
        <v>0</v>
      </c>
      <c r="V93">
        <v>0</v>
      </c>
      <c r="Y93" s="1">
        <v>44089</v>
      </c>
      <c r="Z93" s="2">
        <v>0.10204861111111112</v>
      </c>
      <c r="AB93">
        <v>1</v>
      </c>
      <c r="AD93" s="4">
        <f t="shared" si="13"/>
        <v>3.8102876732478475</v>
      </c>
      <c r="AE93" s="4">
        <f t="shared" si="14"/>
        <v>8.6593057561889406</v>
      </c>
      <c r="AF93" s="4">
        <f t="shared" si="15"/>
        <v>4.8490180829410932</v>
      </c>
      <c r="AG93" s="4">
        <f t="shared" si="16"/>
        <v>1.453706453947047</v>
      </c>
    </row>
    <row r="94" spans="1:58" x14ac:dyDescent="0.35">
      <c r="A94">
        <v>82</v>
      </c>
      <c r="B94">
        <v>26</v>
      </c>
      <c r="C94" t="s">
        <v>98</v>
      </c>
      <c r="D94" t="s">
        <v>27</v>
      </c>
      <c r="G94">
        <v>0.5</v>
      </c>
      <c r="H94">
        <v>0.5</v>
      </c>
      <c r="I94">
        <v>1896</v>
      </c>
      <c r="J94">
        <v>7541</v>
      </c>
      <c r="L94">
        <v>12959</v>
      </c>
      <c r="M94">
        <v>1.87</v>
      </c>
      <c r="N94">
        <v>6.6669999999999998</v>
      </c>
      <c r="O94">
        <v>4.7969999999999997</v>
      </c>
      <c r="Q94">
        <v>1.2390000000000001</v>
      </c>
      <c r="R94">
        <v>1</v>
      </c>
      <c r="S94">
        <v>0</v>
      </c>
      <c r="T94">
        <v>0</v>
      </c>
      <c r="V94">
        <v>0</v>
      </c>
      <c r="Y94" s="1">
        <v>44089</v>
      </c>
      <c r="Z94" s="2">
        <v>0.10776620370370371</v>
      </c>
      <c r="AB94">
        <v>1</v>
      </c>
      <c r="AD94" s="4">
        <f t="shared" si="13"/>
        <v>4.2873604997463728</v>
      </c>
      <c r="AE94" s="4">
        <f t="shared" si="14"/>
        <v>8.5959134358847056</v>
      </c>
      <c r="AF94" s="4">
        <f t="shared" si="15"/>
        <v>4.3085529361383328</v>
      </c>
      <c r="AG94" s="4">
        <f t="shared" si="16"/>
        <v>1.4659007514092701</v>
      </c>
      <c r="AJ94">
        <f>ABS(100*(AD94-AD95)/(AVERAGE(AD94:AD95)))</f>
        <v>2.4425617647315332</v>
      </c>
      <c r="AO94">
        <f>ABS(100*(AE94-AE95)/(AVERAGE(AE94:AE95)))</f>
        <v>0.68051955634383565</v>
      </c>
      <c r="AT94">
        <f>ABS(100*(AF94-AF95)/(AVERAGE(AF94:AF95)))</f>
        <v>1.104335376350823</v>
      </c>
      <c r="AY94">
        <f>ABS(100*(AG94-AG95)/(AVERAGE(AG94:AG95)))</f>
        <v>0.85154591253422496</v>
      </c>
      <c r="BC94" s="4">
        <f>AVERAGE(AD94:AD95)</f>
        <v>4.3403685915795425</v>
      </c>
      <c r="BD94" s="4">
        <f>AVERAGE(AE94:AE95)</f>
        <v>8.6252617323218512</v>
      </c>
      <c r="BE94" s="4">
        <f>AVERAGE(AF94:AF95)</f>
        <v>4.2848931407423088</v>
      </c>
      <c r="BF94" s="4">
        <f>AVERAGE(AG94:AG95)</f>
        <v>1.4721688482356465</v>
      </c>
    </row>
    <row r="95" spans="1:58" x14ac:dyDescent="0.35">
      <c r="A95">
        <v>83</v>
      </c>
      <c r="B95">
        <v>26</v>
      </c>
      <c r="C95" t="s">
        <v>98</v>
      </c>
      <c r="D95" t="s">
        <v>27</v>
      </c>
      <c r="G95">
        <v>0.5</v>
      </c>
      <c r="H95">
        <v>0.5</v>
      </c>
      <c r="I95">
        <v>1942</v>
      </c>
      <c r="J95">
        <v>7591</v>
      </c>
      <c r="L95">
        <v>13069</v>
      </c>
      <c r="M95">
        <v>1.905</v>
      </c>
      <c r="N95">
        <v>6.71</v>
      </c>
      <c r="O95">
        <v>4.8049999999999997</v>
      </c>
      <c r="Q95">
        <v>1.2509999999999999</v>
      </c>
      <c r="R95">
        <v>1</v>
      </c>
      <c r="S95">
        <v>0</v>
      </c>
      <c r="T95">
        <v>0</v>
      </c>
      <c r="V95">
        <v>0</v>
      </c>
      <c r="Y95" s="1">
        <v>44089</v>
      </c>
      <c r="Z95" s="2">
        <v>0.11400462962962964</v>
      </c>
      <c r="AB95">
        <v>1</v>
      </c>
      <c r="AD95" s="4">
        <f t="shared" si="13"/>
        <v>4.3933766834127113</v>
      </c>
      <c r="AE95" s="4">
        <f t="shared" si="14"/>
        <v>8.6546100287589969</v>
      </c>
      <c r="AF95" s="4">
        <f t="shared" si="15"/>
        <v>4.2612333453462856</v>
      </c>
      <c r="AG95" s="4">
        <f t="shared" si="16"/>
        <v>1.4784369450620229</v>
      </c>
    </row>
    <row r="96" spans="1:58" x14ac:dyDescent="0.35">
      <c r="A96">
        <v>84</v>
      </c>
      <c r="B96">
        <v>27</v>
      </c>
      <c r="C96" t="s">
        <v>99</v>
      </c>
      <c r="D96" t="s">
        <v>27</v>
      </c>
      <c r="G96">
        <v>0.5</v>
      </c>
      <c r="H96">
        <v>0.5</v>
      </c>
      <c r="I96">
        <v>1264</v>
      </c>
      <c r="J96">
        <v>5163</v>
      </c>
      <c r="L96">
        <v>1587</v>
      </c>
      <c r="M96">
        <v>1.385</v>
      </c>
      <c r="N96">
        <v>4.6529999999999996</v>
      </c>
      <c r="O96">
        <v>3.2679999999999998</v>
      </c>
      <c r="Q96">
        <v>0.05</v>
      </c>
      <c r="R96">
        <v>1</v>
      </c>
      <c r="S96">
        <v>0</v>
      </c>
      <c r="T96">
        <v>0</v>
      </c>
      <c r="V96">
        <v>0</v>
      </c>
      <c r="Y96" s="1">
        <v>44089</v>
      </c>
      <c r="Z96" s="2">
        <v>0.12640046296296295</v>
      </c>
      <c r="AB96">
        <v>1</v>
      </c>
      <c r="AD96" s="4">
        <f t="shared" si="13"/>
        <v>2.8307903241566739</v>
      </c>
      <c r="AE96" s="4">
        <f t="shared" si="14"/>
        <v>5.804303478783396</v>
      </c>
      <c r="AF96" s="4">
        <f t="shared" si="15"/>
        <v>2.9735131546267222</v>
      </c>
      <c r="AG96" s="4">
        <f t="shared" si="16"/>
        <v>0.16988625850832789</v>
      </c>
    </row>
    <row r="97" spans="1:58" x14ac:dyDescent="0.35">
      <c r="A97">
        <v>85</v>
      </c>
      <c r="B97">
        <v>27</v>
      </c>
      <c r="C97" t="s">
        <v>99</v>
      </c>
      <c r="D97" t="s">
        <v>27</v>
      </c>
      <c r="G97">
        <v>0.5</v>
      </c>
      <c r="H97">
        <v>0.5</v>
      </c>
      <c r="I97">
        <v>974</v>
      </c>
      <c r="J97">
        <v>5223</v>
      </c>
      <c r="L97">
        <v>1582</v>
      </c>
      <c r="M97">
        <v>1.1619999999999999</v>
      </c>
      <c r="N97">
        <v>4.7039999999999997</v>
      </c>
      <c r="O97">
        <v>3.5409999999999999</v>
      </c>
      <c r="Q97">
        <v>4.9000000000000002E-2</v>
      </c>
      <c r="R97">
        <v>1</v>
      </c>
      <c r="S97">
        <v>0</v>
      </c>
      <c r="T97">
        <v>0</v>
      </c>
      <c r="V97">
        <v>0</v>
      </c>
      <c r="Y97" s="1">
        <v>44089</v>
      </c>
      <c r="Z97" s="2">
        <v>0.13226851851851854</v>
      </c>
      <c r="AB97">
        <v>1</v>
      </c>
      <c r="AD97" s="4">
        <f t="shared" si="13"/>
        <v>2.1624274271297557</v>
      </c>
      <c r="AE97" s="4">
        <f t="shared" si="14"/>
        <v>5.8747393902325467</v>
      </c>
      <c r="AF97" s="4">
        <f t="shared" si="15"/>
        <v>3.712311963102791</v>
      </c>
      <c r="AG97" s="4">
        <f t="shared" si="16"/>
        <v>0.16931643152411185</v>
      </c>
      <c r="AJ97">
        <f>ABS(100*(AD97-AD98)/(AVERAGE(AD97:AD98)))</f>
        <v>0.95463505167320695</v>
      </c>
      <c r="AO97">
        <f>ABS(100*(AE97-AE98)/(AVERAGE(AE97:AE98)))</f>
        <v>0.77630055127021191</v>
      </c>
      <c r="AT97">
        <f>ABS(100*(AF97-AF98)/(AVERAGE(AF97:AF98)))</f>
        <v>0.67227306817980226</v>
      </c>
      <c r="AY97">
        <f>ABS(100*(AG97-AG98)/(AVERAGE(AG97:AG98)))</f>
        <v>2.1085813068113493</v>
      </c>
      <c r="BC97" s="4">
        <f>AVERAGE(AD97:AD98)</f>
        <v>2.1727985755318975</v>
      </c>
      <c r="BD97" s="4">
        <f>AVERAGE(AE97:AE98)</f>
        <v>5.8976310614535201</v>
      </c>
      <c r="BE97" s="4">
        <f>AVERAGE(AF97:AF98)</f>
        <v>3.7248324859216226</v>
      </c>
      <c r="BF97" s="4">
        <f>AVERAGE(AG97:AG98)</f>
        <v>0.16754996787304216</v>
      </c>
    </row>
    <row r="98" spans="1:58" x14ac:dyDescent="0.35">
      <c r="A98">
        <v>86</v>
      </c>
      <c r="B98">
        <v>27</v>
      </c>
      <c r="C98" t="s">
        <v>99</v>
      </c>
      <c r="D98" t="s">
        <v>27</v>
      </c>
      <c r="G98">
        <v>0.5</v>
      </c>
      <c r="H98">
        <v>0.5</v>
      </c>
      <c r="I98">
        <v>983</v>
      </c>
      <c r="J98">
        <v>5262</v>
      </c>
      <c r="L98">
        <v>1551</v>
      </c>
      <c r="M98">
        <v>1.169</v>
      </c>
      <c r="N98">
        <v>4.7370000000000001</v>
      </c>
      <c r="O98">
        <v>3.5680000000000001</v>
      </c>
      <c r="Q98">
        <v>4.5999999999999999E-2</v>
      </c>
      <c r="R98">
        <v>1</v>
      </c>
      <c r="S98">
        <v>0</v>
      </c>
      <c r="T98">
        <v>0</v>
      </c>
      <c r="V98">
        <v>0</v>
      </c>
      <c r="Y98" s="1">
        <v>44089</v>
      </c>
      <c r="Z98" s="2">
        <v>0.13849537037037038</v>
      </c>
      <c r="AB98">
        <v>1</v>
      </c>
      <c r="AD98" s="4">
        <f t="shared" si="13"/>
        <v>2.1831697239340393</v>
      </c>
      <c r="AE98" s="4">
        <f t="shared" si="14"/>
        <v>5.9205227326744936</v>
      </c>
      <c r="AF98" s="4">
        <f t="shared" si="15"/>
        <v>3.7373530087404543</v>
      </c>
      <c r="AG98" s="4">
        <f t="shared" si="16"/>
        <v>0.16578350422197247</v>
      </c>
    </row>
    <row r="99" spans="1:58" x14ac:dyDescent="0.35">
      <c r="A99">
        <v>87</v>
      </c>
      <c r="B99">
        <v>28</v>
      </c>
      <c r="C99" t="s">
        <v>100</v>
      </c>
      <c r="D99" t="s">
        <v>27</v>
      </c>
      <c r="G99">
        <v>0.5</v>
      </c>
      <c r="H99">
        <v>0.5</v>
      </c>
      <c r="I99">
        <v>1017</v>
      </c>
      <c r="J99">
        <v>5594</v>
      </c>
      <c r="L99">
        <v>1437</v>
      </c>
      <c r="M99">
        <v>1.1950000000000001</v>
      </c>
      <c r="N99">
        <v>5.0170000000000003</v>
      </c>
      <c r="O99">
        <v>3.8220000000000001</v>
      </c>
      <c r="Q99">
        <v>3.4000000000000002E-2</v>
      </c>
      <c r="R99">
        <v>1</v>
      </c>
      <c r="S99">
        <v>0</v>
      </c>
      <c r="T99">
        <v>0</v>
      </c>
      <c r="V99">
        <v>0</v>
      </c>
      <c r="Y99" s="1">
        <v>44089</v>
      </c>
      <c r="Z99" s="2">
        <v>0.15090277777777777</v>
      </c>
      <c r="AB99">
        <v>1</v>
      </c>
      <c r="AD99" s="4">
        <f t="shared" si="13"/>
        <v>2.2615295118613332</v>
      </c>
      <c r="AE99" s="4">
        <f t="shared" si="14"/>
        <v>6.3102681093597903</v>
      </c>
      <c r="AF99" s="4">
        <f t="shared" si="15"/>
        <v>4.0487385974984571</v>
      </c>
      <c r="AG99" s="4">
        <f t="shared" si="16"/>
        <v>0.15279144898184696</v>
      </c>
    </row>
    <row r="100" spans="1:58" x14ac:dyDescent="0.35">
      <c r="A100">
        <v>88</v>
      </c>
      <c r="B100">
        <v>28</v>
      </c>
      <c r="C100" t="s">
        <v>100</v>
      </c>
      <c r="D100" t="s">
        <v>27</v>
      </c>
      <c r="G100">
        <v>0.5</v>
      </c>
      <c r="H100">
        <v>0.5</v>
      </c>
      <c r="I100">
        <v>1047</v>
      </c>
      <c r="J100">
        <v>5573</v>
      </c>
      <c r="L100">
        <v>1503</v>
      </c>
      <c r="M100">
        <v>1.218</v>
      </c>
      <c r="N100">
        <v>5</v>
      </c>
      <c r="O100">
        <v>3.782</v>
      </c>
      <c r="Q100">
        <v>4.1000000000000002E-2</v>
      </c>
      <c r="R100">
        <v>1</v>
      </c>
      <c r="S100">
        <v>0</v>
      </c>
      <c r="T100">
        <v>0</v>
      </c>
      <c r="V100">
        <v>0</v>
      </c>
      <c r="Y100" s="1">
        <v>44089</v>
      </c>
      <c r="Z100" s="2">
        <v>0.1567361111111111</v>
      </c>
      <c r="AB100">
        <v>1</v>
      </c>
      <c r="AD100" s="4">
        <f t="shared" si="13"/>
        <v>2.3306705012089455</v>
      </c>
      <c r="AE100" s="4">
        <f t="shared" si="14"/>
        <v>6.2856155403525875</v>
      </c>
      <c r="AF100" s="4">
        <f t="shared" si="15"/>
        <v>3.954945039143642</v>
      </c>
      <c r="AG100" s="4">
        <f t="shared" si="16"/>
        <v>0.16031316517349856</v>
      </c>
      <c r="AJ100">
        <f>ABS(100*(AD100-AD101)/(AVERAGE(AD100:AD101)))</f>
        <v>0.68981240129104571</v>
      </c>
      <c r="AO100">
        <f>ABS(100*(AE100-AE101)/(AVERAGE(AE100:AE101)))</f>
        <v>5.6013754021388237E-2</v>
      </c>
      <c r="AT100">
        <f>ABS(100*(AF100-AF101)/(AVERAGE(AF100:AF101)))</f>
        <v>0.3193784081772667</v>
      </c>
      <c r="AY100">
        <f>ABS(100*(AG100-AG101)/(AVERAGE(AG100:AG101)))</f>
        <v>4.2099675915636148</v>
      </c>
      <c r="BC100" s="4">
        <f>AVERAGE(AD100:AD101)</f>
        <v>2.338736949966167</v>
      </c>
      <c r="BD100" s="4">
        <f>AVERAGE(AE100:AE101)</f>
        <v>6.287376438138816</v>
      </c>
      <c r="BE100" s="4">
        <f>AVERAGE(AF100:AF101)</f>
        <v>3.9486394881726499</v>
      </c>
      <c r="BF100" s="4">
        <f>AVERAGE(AG100:AG101)</f>
        <v>0.15700816866504558</v>
      </c>
    </row>
    <row r="101" spans="1:58" x14ac:dyDescent="0.35">
      <c r="A101">
        <v>89</v>
      </c>
      <c r="B101">
        <v>28</v>
      </c>
      <c r="C101" t="s">
        <v>100</v>
      </c>
      <c r="D101" t="s">
        <v>27</v>
      </c>
      <c r="G101">
        <v>0.5</v>
      </c>
      <c r="H101">
        <v>0.5</v>
      </c>
      <c r="I101">
        <v>1054</v>
      </c>
      <c r="J101">
        <v>5576</v>
      </c>
      <c r="L101">
        <v>1445</v>
      </c>
      <c r="M101">
        <v>1.224</v>
      </c>
      <c r="N101">
        <v>5.0030000000000001</v>
      </c>
      <c r="O101">
        <v>3.7789999999999999</v>
      </c>
      <c r="Q101">
        <v>3.5000000000000003E-2</v>
      </c>
      <c r="R101">
        <v>1</v>
      </c>
      <c r="S101">
        <v>0</v>
      </c>
      <c r="T101">
        <v>0</v>
      </c>
      <c r="V101">
        <v>0</v>
      </c>
      <c r="Y101" s="1">
        <v>44089</v>
      </c>
      <c r="Z101" s="2">
        <v>0.16298611111111111</v>
      </c>
      <c r="AB101">
        <v>1</v>
      </c>
      <c r="AD101" s="4">
        <f t="shared" si="13"/>
        <v>2.3468033987233881</v>
      </c>
      <c r="AE101" s="4">
        <f t="shared" si="14"/>
        <v>6.2891373359250453</v>
      </c>
      <c r="AF101" s="4">
        <f t="shared" si="15"/>
        <v>3.9423339372016573</v>
      </c>
      <c r="AG101" s="4">
        <f t="shared" si="16"/>
        <v>0.1537031721565926</v>
      </c>
      <c r="BB101" s="5"/>
    </row>
    <row r="102" spans="1:58" x14ac:dyDescent="0.35">
      <c r="A102">
        <v>90</v>
      </c>
      <c r="B102">
        <v>29</v>
      </c>
      <c r="C102" t="s">
        <v>101</v>
      </c>
      <c r="D102" t="s">
        <v>27</v>
      </c>
      <c r="G102">
        <v>0.5</v>
      </c>
      <c r="H102">
        <v>0.5</v>
      </c>
      <c r="I102">
        <v>1254</v>
      </c>
      <c r="J102">
        <v>6558</v>
      </c>
      <c r="L102">
        <v>2030</v>
      </c>
      <c r="M102">
        <v>1.377</v>
      </c>
      <c r="N102">
        <v>5.8339999999999996</v>
      </c>
      <c r="O102">
        <v>4.4569999999999999</v>
      </c>
      <c r="Q102">
        <v>9.6000000000000002E-2</v>
      </c>
      <c r="R102">
        <v>1</v>
      </c>
      <c r="S102">
        <v>0</v>
      </c>
      <c r="T102">
        <v>0</v>
      </c>
      <c r="V102">
        <v>0</v>
      </c>
      <c r="Y102" s="1">
        <v>44089</v>
      </c>
      <c r="Z102" s="2">
        <v>0.17554398148148151</v>
      </c>
      <c r="AB102">
        <v>1</v>
      </c>
      <c r="AD102" s="4">
        <f t="shared" si="13"/>
        <v>2.8077433277074699</v>
      </c>
      <c r="AE102" s="4">
        <f t="shared" si="14"/>
        <v>7.4419384199761325</v>
      </c>
      <c r="AF102" s="4">
        <f t="shared" si="15"/>
        <v>4.6341950922686621</v>
      </c>
      <c r="AG102" s="4">
        <f t="shared" si="16"/>
        <v>0.22037292930986829</v>
      </c>
      <c r="BB102" s="5"/>
    </row>
    <row r="103" spans="1:58" x14ac:dyDescent="0.35">
      <c r="A103">
        <v>91</v>
      </c>
      <c r="B103">
        <v>29</v>
      </c>
      <c r="C103" t="s">
        <v>101</v>
      </c>
      <c r="D103" t="s">
        <v>27</v>
      </c>
      <c r="G103">
        <v>0.5</v>
      </c>
      <c r="H103">
        <v>0.5</v>
      </c>
      <c r="I103">
        <v>1339</v>
      </c>
      <c r="J103">
        <v>6460</v>
      </c>
      <c r="L103">
        <v>2008</v>
      </c>
      <c r="M103">
        <v>1.4419999999999999</v>
      </c>
      <c r="N103">
        <v>5.7510000000000003</v>
      </c>
      <c r="O103">
        <v>4.3090000000000002</v>
      </c>
      <c r="Q103">
        <v>9.4E-2</v>
      </c>
      <c r="R103">
        <v>1</v>
      </c>
      <c r="S103">
        <v>0</v>
      </c>
      <c r="T103">
        <v>0</v>
      </c>
      <c r="V103">
        <v>0</v>
      </c>
      <c r="Y103" s="1">
        <v>44089</v>
      </c>
      <c r="Z103" s="2">
        <v>0.18135416666666668</v>
      </c>
      <c r="AB103">
        <v>1</v>
      </c>
      <c r="AD103" s="4">
        <f t="shared" si="13"/>
        <v>3.0036427975257047</v>
      </c>
      <c r="AE103" s="4">
        <f t="shared" si="14"/>
        <v>7.3268930979425209</v>
      </c>
      <c r="AF103" s="4">
        <f t="shared" si="15"/>
        <v>4.3232503004168166</v>
      </c>
      <c r="AG103" s="4">
        <f t="shared" si="16"/>
        <v>0.21786569057931773</v>
      </c>
      <c r="AJ103">
        <f>ABS(100*(AD103-AD104)/(AVERAGE(AD103:AD104)))</f>
        <v>1.3129758729476233</v>
      </c>
      <c r="AO103">
        <f>ABS(100*(AE103-AE104)/(AVERAGE(AE103:AE104)))</f>
        <v>0.86147382440869136</v>
      </c>
      <c r="AT103">
        <f>ABS(100*(AF103-AF104)/(AVERAGE(AF103:AF104)))</f>
        <v>2.3447562144147467</v>
      </c>
      <c r="AY103">
        <f>ABS(100*(AG103-AG104)/(AVERAGE(AG103:AG104)))</f>
        <v>0.94603261583836684</v>
      </c>
      <c r="BC103" s="4">
        <f>AVERAGE(AD103:AD104)</f>
        <v>2.9840528505438813</v>
      </c>
      <c r="BD103" s="4">
        <f>AVERAGE(AE103:AE104)</f>
        <v>7.3585892580946384</v>
      </c>
      <c r="BE103" s="4">
        <f>AVERAGE(AF103:AF104)</f>
        <v>4.3745364075507576</v>
      </c>
      <c r="BF103" s="4">
        <f>AVERAGE(AG103:AG104)</f>
        <v>0.2168400020077289</v>
      </c>
    </row>
    <row r="104" spans="1:58" x14ac:dyDescent="0.35">
      <c r="A104">
        <v>92</v>
      </c>
      <c r="B104">
        <v>29</v>
      </c>
      <c r="C104" t="s">
        <v>101</v>
      </c>
      <c r="D104" t="s">
        <v>27</v>
      </c>
      <c r="G104">
        <v>0.5</v>
      </c>
      <c r="H104">
        <v>0.5</v>
      </c>
      <c r="I104">
        <v>1322</v>
      </c>
      <c r="J104">
        <v>6514</v>
      </c>
      <c r="L104">
        <v>1990</v>
      </c>
      <c r="M104">
        <v>1.429</v>
      </c>
      <c r="N104">
        <v>5.7969999999999997</v>
      </c>
      <c r="O104">
        <v>4.3680000000000003</v>
      </c>
      <c r="Q104">
        <v>9.1999999999999998E-2</v>
      </c>
      <c r="R104">
        <v>1</v>
      </c>
      <c r="S104">
        <v>0</v>
      </c>
      <c r="T104">
        <v>0</v>
      </c>
      <c r="V104">
        <v>0</v>
      </c>
      <c r="Y104" s="1">
        <v>44089</v>
      </c>
      <c r="Z104" s="2">
        <v>0.18760416666666666</v>
      </c>
      <c r="AB104">
        <v>1</v>
      </c>
      <c r="AD104" s="4">
        <f t="shared" si="13"/>
        <v>2.9644629035620578</v>
      </c>
      <c r="AE104" s="4">
        <f t="shared" si="14"/>
        <v>7.3902854182467559</v>
      </c>
      <c r="AF104" s="4">
        <f t="shared" si="15"/>
        <v>4.4258225146846986</v>
      </c>
      <c r="AG104" s="4">
        <f t="shared" si="16"/>
        <v>0.21581431343614005</v>
      </c>
    </row>
    <row r="105" spans="1:58" x14ac:dyDescent="0.35">
      <c r="A105">
        <v>93</v>
      </c>
      <c r="B105">
        <v>30</v>
      </c>
      <c r="C105" t="s">
        <v>102</v>
      </c>
      <c r="D105" t="s">
        <v>27</v>
      </c>
      <c r="G105">
        <v>0.5</v>
      </c>
      <c r="H105">
        <v>0.5</v>
      </c>
      <c r="I105">
        <v>1424</v>
      </c>
      <c r="J105">
        <v>6515</v>
      </c>
      <c r="L105">
        <v>1756</v>
      </c>
      <c r="M105">
        <v>1.5069999999999999</v>
      </c>
      <c r="N105">
        <v>5.798</v>
      </c>
      <c r="O105">
        <v>4.2910000000000004</v>
      </c>
      <c r="Q105">
        <v>6.8000000000000005E-2</v>
      </c>
      <c r="R105">
        <v>1</v>
      </c>
      <c r="S105">
        <v>0</v>
      </c>
      <c r="T105">
        <v>0</v>
      </c>
      <c r="V105">
        <v>0</v>
      </c>
      <c r="Y105" s="1">
        <v>44089</v>
      </c>
      <c r="Z105" s="2">
        <v>0.20020833333333332</v>
      </c>
      <c r="AB105">
        <v>1</v>
      </c>
      <c r="AD105" s="4">
        <f t="shared" si="13"/>
        <v>3.1995422673439391</v>
      </c>
      <c r="AE105" s="4">
        <f t="shared" si="14"/>
        <v>7.3914593501042409</v>
      </c>
      <c r="AF105" s="4">
        <f t="shared" si="15"/>
        <v>4.1919170827603018</v>
      </c>
      <c r="AG105" s="4">
        <f t="shared" si="16"/>
        <v>0.18914641057482975</v>
      </c>
    </row>
    <row r="106" spans="1:58" x14ac:dyDescent="0.35">
      <c r="A106">
        <v>94</v>
      </c>
      <c r="B106">
        <v>30</v>
      </c>
      <c r="C106" t="s">
        <v>102</v>
      </c>
      <c r="D106" t="s">
        <v>27</v>
      </c>
      <c r="G106">
        <v>0.5</v>
      </c>
      <c r="H106">
        <v>0.5</v>
      </c>
      <c r="I106">
        <v>1559</v>
      </c>
      <c r="J106">
        <v>6703</v>
      </c>
      <c r="L106">
        <v>1754</v>
      </c>
      <c r="M106">
        <v>1.611</v>
      </c>
      <c r="N106">
        <v>5.9569999999999999</v>
      </c>
      <c r="O106">
        <v>4.3470000000000004</v>
      </c>
      <c r="Q106">
        <v>6.7000000000000004E-2</v>
      </c>
      <c r="R106">
        <v>1</v>
      </c>
      <c r="S106">
        <v>0</v>
      </c>
      <c r="T106">
        <v>0</v>
      </c>
      <c r="V106">
        <v>0</v>
      </c>
      <c r="Y106" s="1">
        <v>44089</v>
      </c>
      <c r="Z106" s="2">
        <v>0.20598379629629629</v>
      </c>
      <c r="AB106">
        <v>1</v>
      </c>
      <c r="AD106" s="4">
        <f t="shared" si="13"/>
        <v>3.5106767194081945</v>
      </c>
      <c r="AE106" s="4">
        <f t="shared" si="14"/>
        <v>7.6121585393115767</v>
      </c>
      <c r="AF106" s="4">
        <f t="shared" si="15"/>
        <v>4.1014818199033822</v>
      </c>
      <c r="AG106" s="4">
        <f t="shared" si="16"/>
        <v>0.18891847978114334</v>
      </c>
      <c r="AJ106">
        <f>ABS(100*(AD106-AD107)/(AVERAGE(AD106:AD107)))</f>
        <v>5.1797943347171591</v>
      </c>
      <c r="AO106">
        <f>ABS(100*(AE106-AE107)/(AVERAGE(AE106:AE107)))</f>
        <v>0.53831019663877178</v>
      </c>
      <c r="AT106">
        <f>ABS(100*(AF106-AF107)/(AVERAGE(AF106:AF107)))</f>
        <v>3.6139098907339662</v>
      </c>
      <c r="AY106">
        <f>ABS(100*(AG106-AG107)/(AVERAGE(AG106:AG107)))</f>
        <v>0.18113942337461972</v>
      </c>
      <c r="BC106" s="4">
        <f>AVERAGE(AD106:AD107)</f>
        <v>3.6040170550274713</v>
      </c>
      <c r="BD106" s="4">
        <f>AVERAGE(AE106:AE107)</f>
        <v>7.6327023468175792</v>
      </c>
      <c r="BE106" s="4">
        <f>AVERAGE(AF106:AF107)</f>
        <v>4.0286852917901088</v>
      </c>
      <c r="BF106" s="4">
        <f>AVERAGE(AG106:AG107)</f>
        <v>0.18874753168587854</v>
      </c>
    </row>
    <row r="107" spans="1:58" x14ac:dyDescent="0.35">
      <c r="A107">
        <v>95</v>
      </c>
      <c r="B107">
        <v>30</v>
      </c>
      <c r="C107" t="s">
        <v>102</v>
      </c>
      <c r="D107" t="s">
        <v>27</v>
      </c>
      <c r="G107">
        <v>0.5</v>
      </c>
      <c r="H107">
        <v>0.5</v>
      </c>
      <c r="I107">
        <v>1640</v>
      </c>
      <c r="J107">
        <v>6738</v>
      </c>
      <c r="L107">
        <v>1751</v>
      </c>
      <c r="M107">
        <v>1.673</v>
      </c>
      <c r="N107">
        <v>5.9870000000000001</v>
      </c>
      <c r="O107">
        <v>4.3140000000000001</v>
      </c>
      <c r="Q107">
        <v>6.7000000000000004E-2</v>
      </c>
      <c r="R107">
        <v>1</v>
      </c>
      <c r="S107">
        <v>0</v>
      </c>
      <c r="T107">
        <v>0</v>
      </c>
      <c r="V107">
        <v>0</v>
      </c>
      <c r="Y107" s="1">
        <v>44089</v>
      </c>
      <c r="Z107" s="2">
        <v>0.21224537037037036</v>
      </c>
      <c r="AB107">
        <v>1</v>
      </c>
      <c r="AD107" s="4">
        <f t="shared" si="13"/>
        <v>3.6973573906467476</v>
      </c>
      <c r="AE107" s="4">
        <f t="shared" si="14"/>
        <v>7.6532461543235826</v>
      </c>
      <c r="AF107" s="4">
        <f t="shared" si="15"/>
        <v>3.955888763676835</v>
      </c>
      <c r="AG107" s="4">
        <f t="shared" si="16"/>
        <v>0.18857658359061372</v>
      </c>
    </row>
    <row r="108" spans="1:58" x14ac:dyDescent="0.35">
      <c r="A108">
        <v>96</v>
      </c>
      <c r="B108">
        <v>31</v>
      </c>
      <c r="C108" t="s">
        <v>69</v>
      </c>
      <c r="D108" t="s">
        <v>27</v>
      </c>
      <c r="G108">
        <v>0.5</v>
      </c>
      <c r="H108">
        <v>0.5</v>
      </c>
      <c r="I108">
        <v>2100</v>
      </c>
      <c r="J108">
        <v>11948</v>
      </c>
      <c r="L108">
        <v>4599</v>
      </c>
      <c r="M108">
        <v>2.0259999999999998</v>
      </c>
      <c r="N108">
        <v>10.401</v>
      </c>
      <c r="O108">
        <v>8.375</v>
      </c>
      <c r="Q108">
        <v>0.36499999999999999</v>
      </c>
      <c r="R108">
        <v>1</v>
      </c>
      <c r="S108">
        <v>0</v>
      </c>
      <c r="T108">
        <v>0</v>
      </c>
      <c r="V108">
        <v>0</v>
      </c>
      <c r="Y108" s="1">
        <v>44089</v>
      </c>
      <c r="Z108" s="2">
        <v>0.22524305555555557</v>
      </c>
      <c r="AB108">
        <v>1</v>
      </c>
      <c r="AD108" s="4">
        <f t="shared" si="13"/>
        <v>4.7575192273101354</v>
      </c>
      <c r="AE108" s="4">
        <f t="shared" si="14"/>
        <v>13.769431131824769</v>
      </c>
      <c r="AF108" s="4">
        <f t="shared" si="15"/>
        <v>9.0119119045146334</v>
      </c>
      <c r="AG108" s="4">
        <f t="shared" si="16"/>
        <v>0.51315003380006541</v>
      </c>
    </row>
    <row r="109" spans="1:58" x14ac:dyDescent="0.35">
      <c r="A109">
        <v>97</v>
      </c>
      <c r="B109">
        <v>31</v>
      </c>
      <c r="C109" t="s">
        <v>69</v>
      </c>
      <c r="D109" t="s">
        <v>27</v>
      </c>
      <c r="G109">
        <v>0.5</v>
      </c>
      <c r="H109">
        <v>0.5</v>
      </c>
      <c r="I109">
        <v>2281</v>
      </c>
      <c r="J109">
        <v>12111</v>
      </c>
      <c r="L109">
        <v>4644</v>
      </c>
      <c r="M109">
        <v>2.165</v>
      </c>
      <c r="N109">
        <v>10.539</v>
      </c>
      <c r="O109">
        <v>8.3740000000000006</v>
      </c>
      <c r="Q109">
        <v>0.37</v>
      </c>
      <c r="R109">
        <v>1</v>
      </c>
      <c r="S109">
        <v>0</v>
      </c>
      <c r="T109">
        <v>0</v>
      </c>
      <c r="V109">
        <v>0</v>
      </c>
      <c r="Y109" s="1">
        <v>44089</v>
      </c>
      <c r="Z109" s="2">
        <v>0.23137731481481483</v>
      </c>
      <c r="AB109">
        <v>1</v>
      </c>
      <c r="AD109" s="4">
        <f t="shared" si="13"/>
        <v>5.1746698630407293</v>
      </c>
      <c r="AE109" s="4">
        <f t="shared" si="14"/>
        <v>13.960782024594957</v>
      </c>
      <c r="AF109" s="4">
        <f t="shared" si="15"/>
        <v>8.7861121615542288</v>
      </c>
      <c r="AG109" s="4">
        <f t="shared" si="16"/>
        <v>0.51827847665800952</v>
      </c>
      <c r="AJ109">
        <f>ABS(100*(AD109-AD110)/(AVERAGE(AD109:AD110)))</f>
        <v>1.8969734727147034</v>
      </c>
      <c r="AL109">
        <f>100*((AVERAGE(AD109:AD110)*50)-(AVERAGE(AD91:AD92)*50))/(1000*0.15)</f>
        <v>100.36966953628379</v>
      </c>
      <c r="AO109">
        <f>ABS(100*(AE109-AE110)/(AVERAGE(AE109:AE110)))</f>
        <v>0.87835408820629712</v>
      </c>
      <c r="AQ109">
        <f>100*((AVERAGE(AE109:AE110)*50)-(AVERAGE(AE91:AE92)*50))/(2000*0.15)</f>
        <v>130.41404660119687</v>
      </c>
      <c r="AT109">
        <f>ABS(100*(AF109-AF110)/(AVERAGE(AF109:AF110)))</f>
        <v>2.5496002890948786</v>
      </c>
      <c r="AV109">
        <f>100*((AVERAGE(AF109:AF110)*50)-(AVERAGE(AF91:AF92)*50))/(1000*0.15)</f>
        <v>160.45842366611006</v>
      </c>
      <c r="AY109">
        <f>ABS(100*(AG109-AG110)/(AVERAGE(AG109:AG110)))</f>
        <v>1.1722596093971611</v>
      </c>
      <c r="BA109">
        <f>100*((AVERAGE(AG109:AG110)*50)-(AVERAGE(AG91:AG92)*50))/(100*0.15)</f>
        <v>112.61680631389503</v>
      </c>
      <c r="BC109" s="4">
        <f>AVERAGE(AD109:AD110)</f>
        <v>5.2242209054065185</v>
      </c>
      <c r="BD109" s="4">
        <f>AVERAGE(AE109:AE110)</f>
        <v>13.899737568005694</v>
      </c>
      <c r="BE109" s="4">
        <f>AVERAGE(AF109:AF110)</f>
        <v>8.6755166625991773</v>
      </c>
      <c r="BF109" s="4">
        <f>AVERAGE(AG109:AG110)</f>
        <v>0.51525839364166459</v>
      </c>
    </row>
    <row r="110" spans="1:58" x14ac:dyDescent="0.35">
      <c r="A110">
        <v>98</v>
      </c>
      <c r="B110">
        <v>31</v>
      </c>
      <c r="C110" t="s">
        <v>69</v>
      </c>
      <c r="D110" t="s">
        <v>27</v>
      </c>
      <c r="G110">
        <v>0.5</v>
      </c>
      <c r="H110">
        <v>0.5</v>
      </c>
      <c r="I110">
        <v>2324</v>
      </c>
      <c r="J110">
        <v>12007</v>
      </c>
      <c r="L110">
        <v>4591</v>
      </c>
      <c r="M110">
        <v>2.198</v>
      </c>
      <c r="N110">
        <v>10.451000000000001</v>
      </c>
      <c r="O110">
        <v>8.2530000000000001</v>
      </c>
      <c r="Q110">
        <v>0.36399999999999999</v>
      </c>
      <c r="R110">
        <v>1</v>
      </c>
      <c r="S110">
        <v>0</v>
      </c>
      <c r="T110">
        <v>0</v>
      </c>
      <c r="V110">
        <v>0</v>
      </c>
      <c r="Y110" s="1">
        <v>44089</v>
      </c>
      <c r="Z110" s="2">
        <v>0.23799768518518519</v>
      </c>
      <c r="AB110">
        <v>1</v>
      </c>
      <c r="AD110" s="4">
        <f t="shared" si="13"/>
        <v>5.2737719477723068</v>
      </c>
      <c r="AE110" s="4">
        <f t="shared" si="14"/>
        <v>13.838693111416433</v>
      </c>
      <c r="AF110" s="4">
        <f t="shared" si="15"/>
        <v>8.5649211636441258</v>
      </c>
      <c r="AG110" s="4">
        <f t="shared" si="16"/>
        <v>0.51223831062531966</v>
      </c>
    </row>
    <row r="111" spans="1:58" x14ac:dyDescent="0.35">
      <c r="A111">
        <v>99</v>
      </c>
      <c r="B111">
        <v>32</v>
      </c>
      <c r="C111" t="s">
        <v>70</v>
      </c>
      <c r="D111" t="s">
        <v>27</v>
      </c>
      <c r="G111">
        <v>0.5</v>
      </c>
      <c r="H111">
        <v>0.5</v>
      </c>
      <c r="I111">
        <v>1825</v>
      </c>
      <c r="J111">
        <v>7076</v>
      </c>
      <c r="L111">
        <v>1874</v>
      </c>
      <c r="M111">
        <v>1.8149999999999999</v>
      </c>
      <c r="N111">
        <v>6.274</v>
      </c>
      <c r="O111">
        <v>4.4580000000000002</v>
      </c>
      <c r="Q111">
        <v>0.08</v>
      </c>
      <c r="R111">
        <v>1</v>
      </c>
      <c r="S111">
        <v>0</v>
      </c>
      <c r="T111">
        <v>0</v>
      </c>
      <c r="V111">
        <v>0</v>
      </c>
      <c r="Y111" s="1">
        <v>44089</v>
      </c>
      <c r="Z111" s="2">
        <v>0.25103009259259262</v>
      </c>
      <c r="AB111">
        <v>1</v>
      </c>
      <c r="AD111" s="4">
        <f t="shared" si="13"/>
        <v>4.1237268249570231</v>
      </c>
      <c r="AE111" s="4">
        <f t="shared" si="14"/>
        <v>8.0500351221537922</v>
      </c>
      <c r="AF111" s="4">
        <f t="shared" si="15"/>
        <v>3.9263082971967691</v>
      </c>
      <c r="AG111" s="4">
        <f t="shared" si="16"/>
        <v>0.20259432740232811</v>
      </c>
    </row>
    <row r="112" spans="1:58" x14ac:dyDescent="0.35">
      <c r="A112">
        <v>100</v>
      </c>
      <c r="B112">
        <v>32</v>
      </c>
      <c r="C112" t="s">
        <v>70</v>
      </c>
      <c r="D112" t="s">
        <v>27</v>
      </c>
      <c r="G112">
        <v>0.5</v>
      </c>
      <c r="H112">
        <v>0.5</v>
      </c>
      <c r="I112">
        <v>1687</v>
      </c>
      <c r="J112">
        <v>7008</v>
      </c>
      <c r="L112">
        <v>1816</v>
      </c>
      <c r="M112">
        <v>1.7090000000000001</v>
      </c>
      <c r="N112">
        <v>6.2160000000000002</v>
      </c>
      <c r="O112">
        <v>4.5060000000000002</v>
      </c>
      <c r="Q112">
        <v>7.3999999999999996E-2</v>
      </c>
      <c r="R112">
        <v>1</v>
      </c>
      <c r="S112">
        <v>0</v>
      </c>
      <c r="T112">
        <v>0</v>
      </c>
      <c r="V112">
        <v>0</v>
      </c>
      <c r="Y112" s="1">
        <v>44089</v>
      </c>
      <c r="Z112" s="2">
        <v>0.25690972222222225</v>
      </c>
      <c r="AB112">
        <v>1</v>
      </c>
      <c r="AD112" s="4">
        <f t="shared" si="13"/>
        <v>3.8056782739580068</v>
      </c>
      <c r="AE112" s="4">
        <f t="shared" si="14"/>
        <v>7.9702077558447568</v>
      </c>
      <c r="AF112" s="4">
        <f t="shared" si="15"/>
        <v>4.16452948188675</v>
      </c>
      <c r="AG112" s="4">
        <f t="shared" si="16"/>
        <v>0.19598433438542215</v>
      </c>
      <c r="AJ112">
        <f>ABS(100*(AD112-AD113)/(AVERAGE(AD112:AD113)))</f>
        <v>2.3900446900163357</v>
      </c>
      <c r="AK112">
        <f>ABS(100*((AVERAGE(AD112:AD113)-AVERAGE(AD106:AD107))/(AVERAGE(AD106:AD107,AD112:AD113))))</f>
        <v>4.2559352977256655</v>
      </c>
      <c r="AO112">
        <f>ABS(100*(AE112-AE113)/(AVERAGE(AE112:AE113)))</f>
        <v>0.65018281564717395</v>
      </c>
      <c r="AP112">
        <f>ABS(100*((AVERAGE(AE112:AE113)-AVERAGE(AE106:AE107))/(AVERAGE(AE106:AE107,AE112:AE113))))</f>
        <v>4.0017620259355988</v>
      </c>
      <c r="AT112">
        <f>ABS(100*(AF112-AF113)/(AVERAGE(AF112:AF113)))</f>
        <v>0.91380334271969976</v>
      </c>
      <c r="AU112">
        <f>ABS(100*((AVERAGE(AF112:AF113)-AVERAGE(AF106:AF107))/(AVERAGE(AF106:AF107,AF112:AF113))))</f>
        <v>3.7738214098804388</v>
      </c>
      <c r="AY112">
        <f>ABS(100*(AG112-AG113)/(AVERAGE(AG112:AG113)))</f>
        <v>0.34829394882855091</v>
      </c>
      <c r="AZ112">
        <f>ABS(100*((AVERAGE(AG112:AG113)-AVERAGE(AG106:AG107))/(AVERAGE(AG106:AG107,AG112:AG113))))</f>
        <v>3.936232292513405</v>
      </c>
      <c r="BC112" s="4">
        <f>AVERAGE(AD112:AD113)</f>
        <v>3.7607366308820591</v>
      </c>
      <c r="BD112" s="4">
        <f>AVERAGE(AE112:AE113)</f>
        <v>7.944381254980069</v>
      </c>
      <c r="BE112" s="4">
        <f>AVERAGE(AF112:AF113)</f>
        <v>4.1836446240980099</v>
      </c>
      <c r="BF112" s="4">
        <f>AVERAGE(AG112:AG113)</f>
        <v>0.19632623057595178</v>
      </c>
    </row>
    <row r="113" spans="1:58" x14ac:dyDescent="0.35">
      <c r="A113">
        <v>101</v>
      </c>
      <c r="B113">
        <v>32</v>
      </c>
      <c r="C113" t="s">
        <v>70</v>
      </c>
      <c r="D113" t="s">
        <v>27</v>
      </c>
      <c r="G113">
        <v>0.5</v>
      </c>
      <c r="H113">
        <v>0.5</v>
      </c>
      <c r="I113">
        <v>1648</v>
      </c>
      <c r="J113">
        <v>6964</v>
      </c>
      <c r="L113">
        <v>1822</v>
      </c>
      <c r="M113">
        <v>1.679</v>
      </c>
      <c r="N113">
        <v>6.1779999999999999</v>
      </c>
      <c r="O113">
        <v>4.4989999999999997</v>
      </c>
      <c r="Q113">
        <v>7.4999999999999997E-2</v>
      </c>
      <c r="R113">
        <v>1</v>
      </c>
      <c r="S113">
        <v>0</v>
      </c>
      <c r="T113">
        <v>0</v>
      </c>
      <c r="V113">
        <v>0</v>
      </c>
      <c r="Y113" s="1">
        <v>44089</v>
      </c>
      <c r="Z113" s="2">
        <v>0.26327546296296295</v>
      </c>
      <c r="AB113">
        <v>1</v>
      </c>
      <c r="AD113" s="4">
        <f t="shared" si="13"/>
        <v>3.7157949878061109</v>
      </c>
      <c r="AE113" s="4">
        <f t="shared" si="14"/>
        <v>7.9185547541153811</v>
      </c>
      <c r="AF113" s="4">
        <f t="shared" si="15"/>
        <v>4.2027597663092706</v>
      </c>
      <c r="AG113" s="4">
        <f t="shared" si="16"/>
        <v>0.19666812676648138</v>
      </c>
    </row>
    <row r="114" spans="1:58" x14ac:dyDescent="0.35">
      <c r="A114">
        <v>102</v>
      </c>
      <c r="B114">
        <v>2</v>
      </c>
      <c r="D114" t="s">
        <v>29</v>
      </c>
      <c r="Y114" s="1">
        <v>44089</v>
      </c>
      <c r="Z114" s="2">
        <v>0.26797453703703705</v>
      </c>
      <c r="AB114">
        <v>1</v>
      </c>
      <c r="AD114" s="4" t="e">
        <f t="shared" si="13"/>
        <v>#DIV/0!</v>
      </c>
      <c r="AE114" s="4" t="e">
        <f t="shared" si="14"/>
        <v>#DIV/0!</v>
      </c>
      <c r="AF114" s="4" t="e">
        <f t="shared" si="15"/>
        <v>#DIV/0!</v>
      </c>
      <c r="AG114" s="4" t="e">
        <f t="shared" si="16"/>
        <v>#DIV/0!</v>
      </c>
    </row>
    <row r="115" spans="1:58" x14ac:dyDescent="0.35">
      <c r="A115">
        <v>103</v>
      </c>
      <c r="B115">
        <v>3</v>
      </c>
      <c r="C115" t="s">
        <v>30</v>
      </c>
      <c r="D115" t="s">
        <v>27</v>
      </c>
      <c r="G115">
        <v>0.5</v>
      </c>
      <c r="H115">
        <v>0.5</v>
      </c>
      <c r="I115">
        <v>108</v>
      </c>
      <c r="J115">
        <v>240</v>
      </c>
      <c r="L115">
        <v>143</v>
      </c>
      <c r="M115">
        <v>0.498</v>
      </c>
      <c r="N115">
        <v>0.48199999999999998</v>
      </c>
      <c r="O115">
        <v>0</v>
      </c>
      <c r="Q115">
        <v>0</v>
      </c>
      <c r="R115">
        <v>1</v>
      </c>
      <c r="S115">
        <v>0</v>
      </c>
      <c r="T115">
        <v>0</v>
      </c>
      <c r="V115">
        <v>0</v>
      </c>
      <c r="Y115" s="1">
        <v>44089</v>
      </c>
      <c r="Z115" s="2">
        <v>0.2799537037037037</v>
      </c>
      <c r="AB115">
        <v>1</v>
      </c>
      <c r="AD115" s="4">
        <f t="shared" si="13"/>
        <v>0.16655753462868222</v>
      </c>
      <c r="AE115" s="4">
        <f t="shared" si="14"/>
        <v>2.5036944380644251E-2</v>
      </c>
      <c r="AF115" s="4">
        <f t="shared" si="15"/>
        <v>-0.14152059024803798</v>
      </c>
      <c r="AG115" s="4">
        <f t="shared" si="16"/>
        <v>5.3202254667379751E-3</v>
      </c>
    </row>
    <row r="116" spans="1:58" x14ac:dyDescent="0.35">
      <c r="A116">
        <v>104</v>
      </c>
      <c r="B116">
        <v>3</v>
      </c>
      <c r="C116" t="s">
        <v>30</v>
      </c>
      <c r="D116" t="s">
        <v>27</v>
      </c>
      <c r="G116">
        <v>0.5</v>
      </c>
      <c r="H116">
        <v>0.5</v>
      </c>
      <c r="I116">
        <v>27</v>
      </c>
      <c r="J116">
        <v>256</v>
      </c>
      <c r="L116">
        <v>0</v>
      </c>
      <c r="M116">
        <v>0.435</v>
      </c>
      <c r="N116">
        <v>0.495</v>
      </c>
      <c r="O116">
        <v>0.06</v>
      </c>
      <c r="Q116">
        <v>0</v>
      </c>
      <c r="R116">
        <v>1</v>
      </c>
      <c r="S116">
        <v>0</v>
      </c>
      <c r="T116">
        <v>0</v>
      </c>
      <c r="V116">
        <v>0</v>
      </c>
      <c r="X116" t="s">
        <v>68</v>
      </c>
      <c r="Y116" s="1">
        <v>44089</v>
      </c>
      <c r="Z116" s="2">
        <v>0.28542824074074075</v>
      </c>
      <c r="AB116">
        <v>1</v>
      </c>
      <c r="AD116" s="4">
        <f t="shared" si="13"/>
        <v>-2.0123136609870845E-2</v>
      </c>
      <c r="AE116" s="4">
        <f t="shared" si="14"/>
        <v>4.3819854100417568E-2</v>
      </c>
      <c r="AF116" s="4">
        <f t="shared" si="15"/>
        <v>6.3942990710288417E-2</v>
      </c>
      <c r="AG116" s="4">
        <f t="shared" si="16"/>
        <v>-1.0976826281840527E-2</v>
      </c>
      <c r="AJ116">
        <f>ABS(100*(AD116-AD117)/(AVERAGE(AD116:AD117)))</f>
        <v>10.83265312053263</v>
      </c>
      <c r="AO116">
        <f>ABS(100*(AE116-AE117)/(AVERAGE(AE116:AE117)))</f>
        <v>63.542660874245648</v>
      </c>
      <c r="AT116">
        <f>ABS(100*(AF116-AF117)/(AVERAGE(AF116:AF117)))</f>
        <v>34.524279726266826</v>
      </c>
      <c r="AY116">
        <f>ABS(100*(AG116-AG117)/(AVERAGE(AG116:AG117)))</f>
        <v>244.7065719675245</v>
      </c>
      <c r="BC116" s="4">
        <f>AVERAGE(AD116:AD117)</f>
        <v>-2.1275486432331049E-2</v>
      </c>
      <c r="BD116" s="4">
        <f>AVERAGE(AE116:AE117)</f>
        <v>3.3254467383045085E-2</v>
      </c>
      <c r="BE116" s="4">
        <f>AVERAGE(AF116:AF117)</f>
        <v>5.4529953815376134E-2</v>
      </c>
      <c r="BF116" s="4">
        <f>AVERAGE(AG116:AG117)</f>
        <v>-4.9366602491505924E-3</v>
      </c>
    </row>
    <row r="117" spans="1:58" x14ac:dyDescent="0.35">
      <c r="A117">
        <v>105</v>
      </c>
      <c r="B117">
        <v>3</v>
      </c>
      <c r="C117" t="s">
        <v>30</v>
      </c>
      <c r="D117" t="s">
        <v>27</v>
      </c>
      <c r="G117">
        <v>0.5</v>
      </c>
      <c r="H117">
        <v>0.5</v>
      </c>
      <c r="I117">
        <v>26</v>
      </c>
      <c r="J117">
        <v>238</v>
      </c>
      <c r="L117">
        <v>106</v>
      </c>
      <c r="M117">
        <v>0.435</v>
      </c>
      <c r="N117">
        <v>0.48</v>
      </c>
      <c r="O117">
        <v>4.4999999999999998E-2</v>
      </c>
      <c r="Q117">
        <v>0</v>
      </c>
      <c r="R117">
        <v>1</v>
      </c>
      <c r="S117">
        <v>0</v>
      </c>
      <c r="T117">
        <v>0</v>
      </c>
      <c r="V117">
        <v>0</v>
      </c>
      <c r="Y117" s="1">
        <v>44089</v>
      </c>
      <c r="Z117" s="2">
        <v>0.29131944444444446</v>
      </c>
      <c r="AB117">
        <v>1</v>
      </c>
      <c r="AD117" s="4">
        <f t="shared" si="13"/>
        <v>-2.242783625479125E-2</v>
      </c>
      <c r="AE117" s="4">
        <f t="shared" si="14"/>
        <v>2.2689080665672601E-2</v>
      </c>
      <c r="AF117" s="4">
        <f t="shared" si="15"/>
        <v>4.5116916920463851E-2</v>
      </c>
      <c r="AG117" s="4">
        <f t="shared" si="16"/>
        <v>1.1035057835393415E-3</v>
      </c>
    </row>
    <row r="118" spans="1:58" x14ac:dyDescent="0.35">
      <c r="A118">
        <v>106</v>
      </c>
      <c r="B118">
        <v>1</v>
      </c>
      <c r="C118" t="s">
        <v>31</v>
      </c>
      <c r="D118" t="s">
        <v>27</v>
      </c>
      <c r="G118">
        <v>0.5</v>
      </c>
      <c r="H118">
        <v>0.5</v>
      </c>
      <c r="I118">
        <v>2858</v>
      </c>
      <c r="J118">
        <v>11035</v>
      </c>
      <c r="L118">
        <v>21972</v>
      </c>
      <c r="M118">
        <v>2.6080000000000001</v>
      </c>
      <c r="N118">
        <v>9.6270000000000007</v>
      </c>
      <c r="O118">
        <v>7.02</v>
      </c>
      <c r="Q118">
        <v>2.1819999999999999</v>
      </c>
      <c r="R118">
        <v>1</v>
      </c>
      <c r="S118">
        <v>0</v>
      </c>
      <c r="T118">
        <v>0</v>
      </c>
      <c r="V118">
        <v>0</v>
      </c>
      <c r="Y118" s="1">
        <v>44089</v>
      </c>
      <c r="Z118" s="2">
        <v>0.30365740740740738</v>
      </c>
      <c r="AB118">
        <v>1</v>
      </c>
      <c r="AD118" s="4">
        <f t="shared" si="13"/>
        <v>6.5044815581598039</v>
      </c>
      <c r="AE118" s="4">
        <f t="shared" si="14"/>
        <v>12.697631345940202</v>
      </c>
      <c r="AF118" s="4">
        <f t="shared" si="15"/>
        <v>6.1931497877803983</v>
      </c>
      <c r="AG118" s="4">
        <f t="shared" si="16"/>
        <v>2.4930708731570888</v>
      </c>
      <c r="BC118" s="4"/>
      <c r="BD118" s="4"/>
      <c r="BE118" s="4"/>
      <c r="BF118" s="4"/>
    </row>
    <row r="119" spans="1:58" x14ac:dyDescent="0.35">
      <c r="A119">
        <v>107</v>
      </c>
      <c r="B119">
        <v>1</v>
      </c>
      <c r="C119" t="s">
        <v>31</v>
      </c>
      <c r="D119" t="s">
        <v>27</v>
      </c>
      <c r="G119">
        <v>0.5</v>
      </c>
      <c r="H119">
        <v>0.5</v>
      </c>
      <c r="I119">
        <v>3886</v>
      </c>
      <c r="J119">
        <v>11286</v>
      </c>
      <c r="L119">
        <v>22492</v>
      </c>
      <c r="M119">
        <v>3.3959999999999999</v>
      </c>
      <c r="N119">
        <v>9.84</v>
      </c>
      <c r="O119">
        <v>6.444</v>
      </c>
      <c r="Q119">
        <v>2.2360000000000002</v>
      </c>
      <c r="R119">
        <v>1</v>
      </c>
      <c r="S119">
        <v>0</v>
      </c>
      <c r="T119">
        <v>0</v>
      </c>
      <c r="V119">
        <v>0</v>
      </c>
      <c r="Y119" s="1">
        <v>44089</v>
      </c>
      <c r="Z119" s="2">
        <v>0.30981481481481482</v>
      </c>
      <c r="AB119">
        <v>1</v>
      </c>
      <c r="AD119" s="4">
        <f t="shared" si="13"/>
        <v>8.8737127931379849</v>
      </c>
      <c r="AE119" s="4">
        <f t="shared" si="14"/>
        <v>12.992288242169147</v>
      </c>
      <c r="AF119" s="4">
        <f t="shared" si="15"/>
        <v>4.1185754490311623</v>
      </c>
      <c r="AG119" s="4">
        <f t="shared" si="16"/>
        <v>2.5523328795155558</v>
      </c>
      <c r="AJ119">
        <f>ABS(100*(AD119-AD120)/(AVERAGE(AD119:AD120)))</f>
        <v>2.2089408079955306</v>
      </c>
      <c r="AO119">
        <f>ABS(100*(AE119-AE120)/(AVERAGE(AE119:AE120)))</f>
        <v>1.2730365713561476</v>
      </c>
      <c r="AT119">
        <f>ABS(100*(AF119-AF120)/(AVERAGE(AF119:AF120)))</f>
        <v>9.2082087042127903</v>
      </c>
      <c r="AY119">
        <f>ABS(100*(AG119-AG120)/(AVERAGE(AG119:AG120)))</f>
        <v>0.55970526475743443</v>
      </c>
      <c r="BC119" s="4">
        <f>AVERAGE(AD119:AD120)</f>
        <v>8.9728148778695633</v>
      </c>
      <c r="BD119" s="4">
        <f>AVERAGE(AE119:AE120)</f>
        <v>12.910113012145139</v>
      </c>
      <c r="BE119" s="4">
        <f>AVERAGE(AF119:AF120)</f>
        <v>3.9372981342755766</v>
      </c>
      <c r="BF119" s="4">
        <f>AVERAGE(AG119:AG120)</f>
        <v>2.5452100422128554</v>
      </c>
    </row>
    <row r="120" spans="1:58" x14ac:dyDescent="0.35">
      <c r="A120">
        <v>108</v>
      </c>
      <c r="B120">
        <v>1</v>
      </c>
      <c r="C120" t="s">
        <v>31</v>
      </c>
      <c r="D120" t="s">
        <v>27</v>
      </c>
      <c r="G120">
        <v>0.5</v>
      </c>
      <c r="H120">
        <v>0.5</v>
      </c>
      <c r="I120">
        <v>3972</v>
      </c>
      <c r="J120">
        <v>11146</v>
      </c>
      <c r="L120">
        <v>22367</v>
      </c>
      <c r="M120">
        <v>3.4620000000000002</v>
      </c>
      <c r="N120">
        <v>9.7210000000000001</v>
      </c>
      <c r="O120">
        <v>6.2590000000000003</v>
      </c>
      <c r="Q120">
        <v>2.2229999999999999</v>
      </c>
      <c r="R120">
        <v>1</v>
      </c>
      <c r="S120">
        <v>0</v>
      </c>
      <c r="T120">
        <v>0</v>
      </c>
      <c r="V120">
        <v>0</v>
      </c>
      <c r="Y120" s="1">
        <v>44089</v>
      </c>
      <c r="Z120" s="2">
        <v>0.31634259259259262</v>
      </c>
      <c r="AB120">
        <v>1</v>
      </c>
      <c r="AD120" s="4">
        <f t="shared" si="13"/>
        <v>9.07191696260114</v>
      </c>
      <c r="AE120" s="4">
        <f t="shared" si="14"/>
        <v>12.827937782121131</v>
      </c>
      <c r="AF120" s="4">
        <f t="shared" si="15"/>
        <v>3.7560208195199909</v>
      </c>
      <c r="AG120" s="4">
        <f t="shared" si="16"/>
        <v>2.5380872049101555</v>
      </c>
    </row>
    <row r="121" spans="1:58" x14ac:dyDescent="0.35">
      <c r="A121">
        <v>109</v>
      </c>
      <c r="B121">
        <v>4</v>
      </c>
      <c r="C121" t="s">
        <v>66</v>
      </c>
      <c r="D121" t="s">
        <v>27</v>
      </c>
      <c r="G121">
        <v>0.5</v>
      </c>
      <c r="H121">
        <v>0.5</v>
      </c>
      <c r="I121">
        <v>2527</v>
      </c>
      <c r="J121">
        <v>8631</v>
      </c>
      <c r="L121">
        <v>3496</v>
      </c>
      <c r="M121">
        <v>2.3540000000000001</v>
      </c>
      <c r="N121">
        <v>7.5910000000000002</v>
      </c>
      <c r="O121">
        <v>5.2370000000000001</v>
      </c>
      <c r="Q121">
        <v>0.25</v>
      </c>
      <c r="R121">
        <v>1</v>
      </c>
      <c r="S121">
        <v>0</v>
      </c>
      <c r="T121">
        <v>0</v>
      </c>
      <c r="V121">
        <v>0</v>
      </c>
      <c r="Y121" s="1">
        <v>44089</v>
      </c>
      <c r="Z121" s="2">
        <v>0.33015046296296297</v>
      </c>
      <c r="AB121">
        <v>1</v>
      </c>
      <c r="AD121" s="4">
        <f t="shared" si="13"/>
        <v>5.7416259756911492</v>
      </c>
      <c r="AE121" s="4">
        <f t="shared" si="14"/>
        <v>9.8754991605442637</v>
      </c>
      <c r="AF121" s="4">
        <f t="shared" si="15"/>
        <v>4.1338731848531145</v>
      </c>
      <c r="AG121" s="4">
        <f t="shared" si="16"/>
        <v>0.38744620108200872</v>
      </c>
      <c r="BC121" s="4"/>
      <c r="BD121" s="4"/>
      <c r="BE121" s="4"/>
      <c r="BF121" s="4"/>
    </row>
    <row r="122" spans="1:58" x14ac:dyDescent="0.35">
      <c r="A122">
        <v>110</v>
      </c>
      <c r="B122">
        <v>4</v>
      </c>
      <c r="C122" t="s">
        <v>66</v>
      </c>
      <c r="D122" t="s">
        <v>27</v>
      </c>
      <c r="G122">
        <v>0.5</v>
      </c>
      <c r="H122">
        <v>0.5</v>
      </c>
      <c r="I122">
        <v>2091</v>
      </c>
      <c r="J122">
        <v>8528</v>
      </c>
      <c r="L122">
        <v>3458</v>
      </c>
      <c r="M122">
        <v>2.0190000000000001</v>
      </c>
      <c r="N122">
        <v>7.5030000000000001</v>
      </c>
      <c r="O122">
        <v>5.484</v>
      </c>
      <c r="Q122">
        <v>0.246</v>
      </c>
      <c r="R122">
        <v>1</v>
      </c>
      <c r="S122">
        <v>0</v>
      </c>
      <c r="T122">
        <v>0</v>
      </c>
      <c r="V122">
        <v>0</v>
      </c>
      <c r="Y122" s="1">
        <v>44089</v>
      </c>
      <c r="Z122" s="2">
        <v>0.33618055555555554</v>
      </c>
      <c r="AB122">
        <v>1</v>
      </c>
      <c r="AD122" s="4">
        <f t="shared" si="13"/>
        <v>4.7367769305058518</v>
      </c>
      <c r="AE122" s="4">
        <f t="shared" si="14"/>
        <v>9.7545841792232206</v>
      </c>
      <c r="AF122" s="4">
        <f t="shared" si="15"/>
        <v>5.0178072487173688</v>
      </c>
      <c r="AG122" s="4">
        <f t="shared" si="16"/>
        <v>0.38311551600196692</v>
      </c>
      <c r="AI122">
        <f>ABS(100*(AVERAGE(AD122:AD123)-3)/3)</f>
        <v>57.27797777821629</v>
      </c>
      <c r="AJ122">
        <f>ABS(100*(AD122-AD123)/(AVERAGE(AD122:AD123)))</f>
        <v>0.78152908711152136</v>
      </c>
      <c r="AN122">
        <f>ABS(100*(AVERAGE(AE122:AE123)-6)/6)</f>
        <v>63.447069114688993</v>
      </c>
      <c r="AO122">
        <f>ABS(100*(AE122-AE123)/(AVERAGE(AE122:AE123)))</f>
        <v>1.0653799206694818</v>
      </c>
      <c r="AS122">
        <f>ABS(100*(AVERAGE(AF122:AF123)-3)/3)</f>
        <v>69.616160451161747</v>
      </c>
      <c r="AT122">
        <f>ABS(100*(AF122-AF123)/(AVERAGE(AF122:AF123)))</f>
        <v>2.7779414661703692</v>
      </c>
      <c r="AX122">
        <f>ABS(100*(AVERAGE(AG122:AG123)-0.3)/0.33)</f>
        <v>25.117450063115299</v>
      </c>
      <c r="AY122">
        <f>ABS(100*(AG122-AG123)/(AVERAGE(AG122:AG123)))</f>
        <v>0.11905885826120428</v>
      </c>
      <c r="BC122" s="4">
        <f>AVERAGE(AD122:AD123)</f>
        <v>4.7183393333464885</v>
      </c>
      <c r="BD122" s="4">
        <f>AVERAGE(AE122:AE123)</f>
        <v>9.8068241468813397</v>
      </c>
      <c r="BE122" s="4">
        <f>AVERAGE(AF122:AF123)</f>
        <v>5.0884848135348522</v>
      </c>
      <c r="BF122" s="4">
        <f>AVERAGE(AG122:AG123)</f>
        <v>0.38288758520828048</v>
      </c>
    </row>
    <row r="123" spans="1:58" x14ac:dyDescent="0.35">
      <c r="A123">
        <v>111</v>
      </c>
      <c r="B123">
        <v>4</v>
      </c>
      <c r="C123" t="s">
        <v>66</v>
      </c>
      <c r="D123" t="s">
        <v>27</v>
      </c>
      <c r="G123">
        <v>0.5</v>
      </c>
      <c r="H123">
        <v>0.5</v>
      </c>
      <c r="I123">
        <v>2075</v>
      </c>
      <c r="J123">
        <v>8617</v>
      </c>
      <c r="L123">
        <v>3454</v>
      </c>
      <c r="M123">
        <v>2.0070000000000001</v>
      </c>
      <c r="N123">
        <v>7.5780000000000003</v>
      </c>
      <c r="O123">
        <v>5.5709999999999997</v>
      </c>
      <c r="Q123">
        <v>0.245</v>
      </c>
      <c r="R123">
        <v>1</v>
      </c>
      <c r="S123">
        <v>0</v>
      </c>
      <c r="T123">
        <v>0</v>
      </c>
      <c r="V123">
        <v>0</v>
      </c>
      <c r="Y123" s="1">
        <v>44089</v>
      </c>
      <c r="Z123" s="2">
        <v>0.34266203703703701</v>
      </c>
      <c r="AB123">
        <v>1</v>
      </c>
      <c r="AD123" s="4">
        <f t="shared" si="13"/>
        <v>4.6999017361871251</v>
      </c>
      <c r="AE123" s="4">
        <f t="shared" si="14"/>
        <v>9.8590641145394606</v>
      </c>
      <c r="AF123" s="4">
        <f t="shared" si="15"/>
        <v>5.1591623783523355</v>
      </c>
      <c r="AG123" s="4">
        <f t="shared" si="16"/>
        <v>0.38265965441459404</v>
      </c>
    </row>
    <row r="124" spans="1:58" x14ac:dyDescent="0.35">
      <c r="A124">
        <v>112</v>
      </c>
      <c r="B124">
        <v>2</v>
      </c>
      <c r="D124" t="s">
        <v>29</v>
      </c>
      <c r="Y124" s="1">
        <v>44089</v>
      </c>
      <c r="Z124" s="2">
        <v>0.34730324074074076</v>
      </c>
      <c r="AD124" s="4"/>
      <c r="AE124" s="4"/>
      <c r="AF124" s="4"/>
      <c r="AG124" s="4"/>
    </row>
    <row r="125" spans="1:58" x14ac:dyDescent="0.35">
      <c r="A125">
        <v>113</v>
      </c>
      <c r="B125">
        <v>8</v>
      </c>
      <c r="R125">
        <v>1</v>
      </c>
    </row>
  </sheetData>
  <conditionalFormatting sqref="AR25:AR26 AW21:AW26 AJ25:AK26 AT25:AU26 AY21:AZ26 AO25:AP26 AR31:AR53 AW31:AW53 AJ41:AK49 AT41:AU49 AY41:AZ49 AO41:AP49">
    <cfRule type="cellIs" dxfId="1884" priority="377" operator="greaterThan">
      <formula>20</formula>
    </cfRule>
  </conditionalFormatting>
  <conditionalFormatting sqref="AL25:AM26 BA21:BA26 AV25:AV26 AQ25:AQ26 AL31:AM49 BA31:BA49 AV31:AV49 AQ31:AQ49">
    <cfRule type="cellIs" dxfId="1883" priority="376" operator="between">
      <formula>80</formula>
      <formula>120</formula>
    </cfRule>
  </conditionalFormatting>
  <conditionalFormatting sqref="AJ28">
    <cfRule type="cellIs" dxfId="1882" priority="375" operator="greaterThan">
      <formula>20</formula>
    </cfRule>
  </conditionalFormatting>
  <conditionalFormatting sqref="AO28">
    <cfRule type="cellIs" dxfId="1881" priority="374" operator="greaterThan">
      <formula>20</formula>
    </cfRule>
  </conditionalFormatting>
  <conditionalFormatting sqref="AT28">
    <cfRule type="cellIs" dxfId="1880" priority="373" operator="greaterThan">
      <formula>20</formula>
    </cfRule>
  </conditionalFormatting>
  <conditionalFormatting sqref="AY28">
    <cfRule type="cellIs" dxfId="1879" priority="372" operator="greaterThan">
      <formula>20</formula>
    </cfRule>
  </conditionalFormatting>
  <conditionalFormatting sqref="AR30 AW30 AJ30:AK30 AT30:AU30 AY30:AZ30">
    <cfRule type="cellIs" dxfId="1878" priority="371" operator="greaterThan">
      <formula>20</formula>
    </cfRule>
  </conditionalFormatting>
  <conditionalFormatting sqref="AL30:AM30 BA30 AV30">
    <cfRule type="cellIs" dxfId="1877" priority="370" operator="between">
      <formula>80</formula>
      <formula>120</formula>
    </cfRule>
  </conditionalFormatting>
  <conditionalFormatting sqref="AO30:AP30">
    <cfRule type="cellIs" dxfId="1876" priority="369" operator="greaterThan">
      <formula>20</formula>
    </cfRule>
  </conditionalFormatting>
  <conditionalFormatting sqref="AQ30">
    <cfRule type="cellIs" dxfId="1875" priority="368" operator="between">
      <formula>80</formula>
      <formula>120</formula>
    </cfRule>
  </conditionalFormatting>
  <conditionalFormatting sqref="AK31 AU31 AZ31 AW55:AW56 AR55:AR56 AW114 AK53 AK114 AT50:AU52 AU55:AU56 AR114:AU114 AY50:AZ52 AZ55:AZ56 AY114:AZ114 AJ32:AK40 AK41 AK43:AK44 AK46:AK47 AJ50:AK52 AK49 AT32:AU40 AU41 AU43:AU44 AU53 AY32:AZ40 AZ41 AZ43:AZ44 AZ53">
    <cfRule type="cellIs" dxfId="1874" priority="367" operator="greaterThan">
      <formula>20</formula>
    </cfRule>
  </conditionalFormatting>
  <conditionalFormatting sqref="AV55:AV56 BA55:BA56 AL114:AM114 AV114 BA114 AL50:AM53 AV50:AV53 BA50:BA53">
    <cfRule type="cellIs" dxfId="1873" priority="366" operator="between">
      <formula>80</formula>
      <formula>120</formula>
    </cfRule>
  </conditionalFormatting>
  <conditionalFormatting sqref="AL114:AM114 AV114 BA114">
    <cfRule type="cellIs" dxfId="1872" priority="356" operator="between">
      <formula>80</formula>
      <formula>120</formula>
    </cfRule>
  </conditionalFormatting>
  <conditionalFormatting sqref="AK114 AR114:AU114 AW114 AY114:AZ114">
    <cfRule type="cellIs" dxfId="1871" priority="365" operator="greaterThan">
      <formula>20</formula>
    </cfRule>
  </conditionalFormatting>
  <conditionalFormatting sqref="AL114:AM114 AV114 BA114">
    <cfRule type="cellIs" dxfId="1870" priority="364" operator="between">
      <formula>80</formula>
      <formula>120</formula>
    </cfRule>
  </conditionalFormatting>
  <conditionalFormatting sqref="AL114:AM114 AV114 BA114">
    <cfRule type="cellIs" dxfId="1869" priority="354" operator="between">
      <formula>80</formula>
      <formula>120</formula>
    </cfRule>
  </conditionalFormatting>
  <conditionalFormatting sqref="AK114 AR114:AU114 AW114 AY114:AZ114">
    <cfRule type="cellIs" dxfId="1868" priority="363" operator="greaterThan">
      <formula>20</formula>
    </cfRule>
  </conditionalFormatting>
  <conditionalFormatting sqref="AL114:AM114 AV114 BA114">
    <cfRule type="cellIs" dxfId="1867" priority="362" operator="between">
      <formula>80</formula>
      <formula>120</formula>
    </cfRule>
  </conditionalFormatting>
  <conditionalFormatting sqref="AN114:AP114">
    <cfRule type="cellIs" dxfId="1866" priority="302" operator="greaterThan">
      <formula>20</formula>
    </cfRule>
  </conditionalFormatting>
  <conditionalFormatting sqref="AQ114">
    <cfRule type="cellIs" dxfId="1865" priority="301" operator="between">
      <formula>80</formula>
      <formula>120</formula>
    </cfRule>
  </conditionalFormatting>
  <conditionalFormatting sqref="AL114:AM114 AV114 BA114">
    <cfRule type="cellIs" dxfId="1864" priority="350" operator="between">
      <formula>80</formula>
      <formula>120</formula>
    </cfRule>
  </conditionalFormatting>
  <conditionalFormatting sqref="AK114 AR114:AU114 AW114 AY114:AZ114">
    <cfRule type="cellIs" dxfId="1863" priority="361" operator="greaterThan">
      <formula>20</formula>
    </cfRule>
  </conditionalFormatting>
  <conditionalFormatting sqref="AL114:AM114 AV114 BA114">
    <cfRule type="cellIs" dxfId="1862" priority="360" operator="between">
      <formula>80</formula>
      <formula>120</formula>
    </cfRule>
  </conditionalFormatting>
  <conditionalFormatting sqref="AK114 AR114:AU114 AW114 AY114:AZ114">
    <cfRule type="cellIs" dxfId="1861" priority="359" operator="greaterThan">
      <formula>20</formula>
    </cfRule>
  </conditionalFormatting>
  <conditionalFormatting sqref="AL114:AM114 AV114 BA114">
    <cfRule type="cellIs" dxfId="1860" priority="358" operator="between">
      <formula>80</formula>
      <formula>120</formula>
    </cfRule>
  </conditionalFormatting>
  <conditionalFormatting sqref="AJ59:AK61 AR59:AR61 AW59:AW61 AT59:AU61 AY59:AZ61">
    <cfRule type="cellIs" dxfId="1859" priority="339" operator="greaterThan">
      <formula>20</formula>
    </cfRule>
  </conditionalFormatting>
  <conditionalFormatting sqref="AL59:AM61 BA59:BA61 AV59:AV61">
    <cfRule type="cellIs" dxfId="1858" priority="338" operator="between">
      <formula>80</formula>
      <formula>120</formula>
    </cfRule>
  </conditionalFormatting>
  <conditionalFormatting sqref="AL53:AM55 AV53:AV55">
    <cfRule type="cellIs" dxfId="1857" priority="336" operator="between">
      <formula>80</formula>
      <formula>120</formula>
    </cfRule>
  </conditionalFormatting>
  <conditionalFormatting sqref="AK114 AR114:AU114 AW114 AY114:AZ114">
    <cfRule type="cellIs" dxfId="1856" priority="357" operator="greaterThan">
      <formula>20</formula>
    </cfRule>
  </conditionalFormatting>
  <conditionalFormatting sqref="AN114:AP114">
    <cfRule type="cellIs" dxfId="1855" priority="296" operator="greaterThan">
      <formula>20</formula>
    </cfRule>
  </conditionalFormatting>
  <conditionalFormatting sqref="AQ114">
    <cfRule type="cellIs" dxfId="1854" priority="295" operator="between">
      <formula>80</formula>
      <formula>120</formula>
    </cfRule>
  </conditionalFormatting>
  <conditionalFormatting sqref="AL61:AM61">
    <cfRule type="cellIs" dxfId="1853" priority="326" operator="between">
      <formula>80</formula>
      <formula>120</formula>
    </cfRule>
  </conditionalFormatting>
  <conditionalFormatting sqref="AN114:AP114">
    <cfRule type="cellIs" dxfId="1852" priority="294" operator="greaterThan">
      <formula>20</formula>
    </cfRule>
  </conditionalFormatting>
  <conditionalFormatting sqref="AQ114">
    <cfRule type="cellIs" dxfId="1851" priority="293" operator="between">
      <formula>80</formula>
      <formula>120</formula>
    </cfRule>
  </conditionalFormatting>
  <conditionalFormatting sqref="AK114 AR114:AU114 AW114 AY114:AZ114">
    <cfRule type="cellIs" dxfId="1850" priority="355" operator="greaterThan">
      <formula>20</formula>
    </cfRule>
  </conditionalFormatting>
  <conditionalFormatting sqref="AK114 AR114:AU114 AW114 AY114:AZ114">
    <cfRule type="cellIs" dxfId="1849" priority="353" operator="greaterThan">
      <formula>20</formula>
    </cfRule>
  </conditionalFormatting>
  <conditionalFormatting sqref="AL114:AM114 AV114 BA114">
    <cfRule type="cellIs" dxfId="1848" priority="352" operator="between">
      <formula>80</formula>
      <formula>120</formula>
    </cfRule>
  </conditionalFormatting>
  <conditionalFormatting sqref="AU76 AT77:AU77">
    <cfRule type="cellIs" dxfId="1847" priority="318" operator="greaterThan">
      <formula>20</formula>
    </cfRule>
  </conditionalFormatting>
  <conditionalFormatting sqref="AV76:AV77">
    <cfRule type="cellIs" dxfId="1846" priority="317" operator="between">
      <formula>80</formula>
      <formula>120</formula>
    </cfRule>
  </conditionalFormatting>
  <conditionalFormatting sqref="AK114 AR114:AU114 AW114 AY114:AZ114">
    <cfRule type="cellIs" dxfId="1845" priority="351" operator="greaterThan">
      <formula>20</formula>
    </cfRule>
  </conditionalFormatting>
  <conditionalFormatting sqref="AQ46">
    <cfRule type="cellIs" dxfId="1844" priority="280" operator="between">
      <formula>80</formula>
      <formula>120</formula>
    </cfRule>
  </conditionalFormatting>
  <conditionalFormatting sqref="BA53:BA55">
    <cfRule type="cellIs" dxfId="1843" priority="349" operator="between">
      <formula>80</formula>
      <formula>120</formula>
    </cfRule>
  </conditionalFormatting>
  <conditionalFormatting sqref="AK52">
    <cfRule type="cellIs" dxfId="1842" priority="348" operator="greaterThan">
      <formula>20</formula>
    </cfRule>
  </conditionalFormatting>
  <conditionalFormatting sqref="AL52:AM52">
    <cfRule type="cellIs" dxfId="1841" priority="347" operator="between">
      <formula>80</formula>
      <formula>120</formula>
    </cfRule>
  </conditionalFormatting>
  <conditionalFormatting sqref="AK55">
    <cfRule type="cellIs" dxfId="1840" priority="346" operator="greaterThan">
      <formula>20</formula>
    </cfRule>
  </conditionalFormatting>
  <conditionalFormatting sqref="AL55:AM55">
    <cfRule type="cellIs" dxfId="1839" priority="345" operator="between">
      <formula>80</formula>
      <formula>120</formula>
    </cfRule>
  </conditionalFormatting>
  <conditionalFormatting sqref="AW49">
    <cfRule type="cellIs" dxfId="1838" priority="344" operator="greaterThan">
      <formula>20</formula>
    </cfRule>
  </conditionalFormatting>
  <conditionalFormatting sqref="AK61 AU61 AZ61 AW58:AW59 AR58:AR59 AK58:AK59 AR61:AR63 AW61:AW63 AU58:AU59 AZ58:AZ59 AT62:AU63 AY62:AZ63 AJ62:AK63 AJ65:AK68 AY65:AZ68 AT65:AU68 AW65:AW68 AR65:AR68 AR76 AW76:AW77 AT76:AU76 AY76:AZ76 AJ76:AK76 AR70:AR71 AW70:AW71 AT70:AU71 AY70:AZ71 AJ70:AK71 AJ73:AK74 AY73:AZ74 AT73:AU74 AW73:AW74 AR73:AR74">
    <cfRule type="cellIs" dxfId="1837" priority="343" operator="greaterThan">
      <formula>20</formula>
    </cfRule>
  </conditionalFormatting>
  <conditionalFormatting sqref="AV58:AV59 BA58:BA59 AL58:AM59 AL62:AM63 AV62:AV63 BA65:BA68 AV65:AV68 AL65:AM68 AL76:AM76 AV76 BA76 AL70:AM71 AV70:AV71 BA70:BA71 BA73:BA74 AV73:AV74 AL73:AM74">
    <cfRule type="cellIs" dxfId="1836" priority="342" operator="between">
      <formula>80</formula>
      <formula>120</formula>
    </cfRule>
  </conditionalFormatting>
  <conditionalFormatting sqref="AW56:AW58 AR56:AR58 AJ56:AK58 AT56:AU58 AY56:AZ58">
    <cfRule type="cellIs" dxfId="1835" priority="341" operator="greaterThan">
      <formula>20</formula>
    </cfRule>
  </conditionalFormatting>
  <conditionalFormatting sqref="AV56:AV58 BA56:BA58 AL56:AM58">
    <cfRule type="cellIs" dxfId="1834" priority="340" operator="between">
      <formula>80</formula>
      <formula>120</formula>
    </cfRule>
  </conditionalFormatting>
  <conditionalFormatting sqref="AJ53:AK55 AR53:AR55 AW53:AW55 AT53:AU55 AY53:AZ55">
    <cfRule type="cellIs" dxfId="1833" priority="337" operator="greaterThan">
      <formula>20</formula>
    </cfRule>
  </conditionalFormatting>
  <conditionalFormatting sqref="AJ61 AJ58 AJ55 AJ52 AJ49 AJ46 AJ43 AJ40 AJ37 AJ34 AJ31">
    <cfRule type="cellIs" dxfId="1832" priority="270" operator="greaterThan">
      <formula>20</formula>
    </cfRule>
  </conditionalFormatting>
  <conditionalFormatting sqref="AJ76 AJ73 AJ70">
    <cfRule type="cellIs" dxfId="1831" priority="269" operator="greaterThan">
      <formula>20</formula>
    </cfRule>
  </conditionalFormatting>
  <conditionalFormatting sqref="AU46">
    <cfRule type="cellIs" dxfId="1830" priority="335" operator="greaterThan">
      <formula>20</formula>
    </cfRule>
  </conditionalFormatting>
  <conditionalFormatting sqref="AZ46">
    <cfRule type="cellIs" dxfId="1829" priority="334" operator="greaterThan">
      <formula>20</formula>
    </cfRule>
  </conditionalFormatting>
  <conditionalFormatting sqref="AL46:AM46">
    <cfRule type="cellIs" dxfId="1828" priority="333" operator="between">
      <formula>80</formula>
      <formula>120</formula>
    </cfRule>
  </conditionalFormatting>
  <conditionalFormatting sqref="AV46">
    <cfRule type="cellIs" dxfId="1827" priority="332" operator="between">
      <formula>80</formula>
      <formula>120</formula>
    </cfRule>
  </conditionalFormatting>
  <conditionalFormatting sqref="AV46">
    <cfRule type="cellIs" dxfId="1826" priority="331" operator="between">
      <formula>80</formula>
      <formula>120</formula>
    </cfRule>
  </conditionalFormatting>
  <conditionalFormatting sqref="BA46">
    <cfRule type="cellIs" dxfId="1825" priority="330" operator="between">
      <formula>80</formula>
      <formula>120</formula>
    </cfRule>
  </conditionalFormatting>
  <conditionalFormatting sqref="BA46">
    <cfRule type="cellIs" dxfId="1824" priority="329" operator="between">
      <formula>80</formula>
      <formula>120</formula>
    </cfRule>
  </conditionalFormatting>
  <conditionalFormatting sqref="AU49">
    <cfRule type="cellIs" dxfId="1823" priority="328" operator="greaterThan">
      <formula>20</formula>
    </cfRule>
  </conditionalFormatting>
  <conditionalFormatting sqref="AZ49">
    <cfRule type="cellIs" dxfId="1822" priority="327" operator="greaterThan">
      <formula>20</formula>
    </cfRule>
  </conditionalFormatting>
  <conditionalFormatting sqref="AJ114">
    <cfRule type="cellIs" dxfId="1821" priority="325" operator="greaterThan">
      <formula>20</formula>
    </cfRule>
  </conditionalFormatting>
  <conditionalFormatting sqref="AK76 AR76:AR77 AJ77:AK77">
    <cfRule type="cellIs" dxfId="1820" priority="324" operator="greaterThan">
      <formula>20</formula>
    </cfRule>
  </conditionalFormatting>
  <conditionalFormatting sqref="AL76:AM77">
    <cfRule type="cellIs" dxfId="1819" priority="323" operator="between">
      <formula>80</formula>
      <formula>120</formula>
    </cfRule>
  </conditionalFormatting>
  <conditionalFormatting sqref="AY76 AY73 AY70 AY61 AY58 AY55 AY52 AY49 AY46 AY43 AY40 AY37 AY34 AY31">
    <cfRule type="cellIs" dxfId="1818" priority="265" operator="greaterThan">
      <formula>20</formula>
    </cfRule>
  </conditionalFormatting>
  <conditionalFormatting sqref="AL20:AM24 AV20:AV24">
    <cfRule type="cellIs" dxfId="1817" priority="263" operator="between">
      <formula>80</formula>
      <formula>120</formula>
    </cfRule>
  </conditionalFormatting>
  <conditionalFormatting sqref="AJ29">
    <cfRule type="cellIs" dxfId="1816" priority="260" operator="greaterThan">
      <formula>20</formula>
    </cfRule>
  </conditionalFormatting>
  <conditionalFormatting sqref="AV61">
    <cfRule type="cellIs" dxfId="1815" priority="322" operator="between">
      <formula>80</formula>
      <formula>120</formula>
    </cfRule>
  </conditionalFormatting>
  <conditionalFormatting sqref="AV61">
    <cfRule type="cellIs" dxfId="1814" priority="321" operator="between">
      <formula>80</formula>
      <formula>120</formula>
    </cfRule>
  </conditionalFormatting>
  <conditionalFormatting sqref="AT67">
    <cfRule type="cellIs" dxfId="1813" priority="320" operator="greaterThan">
      <formula>20</formula>
    </cfRule>
  </conditionalFormatting>
  <conditionalFormatting sqref="AT67">
    <cfRule type="cellIs" dxfId="1812" priority="319" operator="greaterThan">
      <formula>20</formula>
    </cfRule>
  </conditionalFormatting>
  <conditionalFormatting sqref="AY67">
    <cfRule type="cellIs" dxfId="1811" priority="316" operator="greaterThan">
      <formula>20</formula>
    </cfRule>
  </conditionalFormatting>
  <conditionalFormatting sqref="AY67">
    <cfRule type="cellIs" dxfId="1810" priority="315" operator="greaterThan">
      <formula>20</formula>
    </cfRule>
  </conditionalFormatting>
  <conditionalFormatting sqref="BA62:BA63">
    <cfRule type="cellIs" dxfId="1809" priority="314" operator="between">
      <formula>80</formula>
      <formula>120</formula>
    </cfRule>
  </conditionalFormatting>
  <conditionalFormatting sqref="BA62:BA63">
    <cfRule type="cellIs" dxfId="1808" priority="313" operator="between">
      <formula>80</formula>
      <formula>120</formula>
    </cfRule>
  </conditionalFormatting>
  <conditionalFormatting sqref="BA61">
    <cfRule type="cellIs" dxfId="1807" priority="312" operator="between">
      <formula>80</formula>
      <formula>120</formula>
    </cfRule>
  </conditionalFormatting>
  <conditionalFormatting sqref="BA61">
    <cfRule type="cellIs" dxfId="1806" priority="311" operator="between">
      <formula>80</formula>
      <formula>120</formula>
    </cfRule>
  </conditionalFormatting>
  <conditionalFormatting sqref="AZ76 AY77:AZ77">
    <cfRule type="cellIs" dxfId="1805" priority="310" operator="greaterThan">
      <formula>20</formula>
    </cfRule>
  </conditionalFormatting>
  <conditionalFormatting sqref="BA76:BA77">
    <cfRule type="cellIs" dxfId="1804" priority="309" operator="between">
      <formula>80</formula>
      <formula>120</formula>
    </cfRule>
  </conditionalFormatting>
  <conditionalFormatting sqref="AP31 AO50:AP52 AP55:AP56 AN114:AP114 AO32:AP40 AP41 AP43:AP44 AP53">
    <cfRule type="cellIs" dxfId="1803" priority="308" operator="greaterThan">
      <formula>20</formula>
    </cfRule>
  </conditionalFormatting>
  <conditionalFormatting sqref="AQ55:AQ56 AQ114 AQ50:AQ53">
    <cfRule type="cellIs" dxfId="1802" priority="307" operator="between">
      <formula>80</formula>
      <formula>120</formula>
    </cfRule>
  </conditionalFormatting>
  <conditionalFormatting sqref="AN114:AP114">
    <cfRule type="cellIs" dxfId="1801" priority="306" operator="greaterThan">
      <formula>20</formula>
    </cfRule>
  </conditionalFormatting>
  <conditionalFormatting sqref="AQ114">
    <cfRule type="cellIs" dxfId="1800" priority="305" operator="between">
      <formula>80</formula>
      <formula>120</formula>
    </cfRule>
  </conditionalFormatting>
  <conditionalFormatting sqref="AN114:AP114">
    <cfRule type="cellIs" dxfId="1799" priority="304" operator="greaterThan">
      <formula>20</formula>
    </cfRule>
  </conditionalFormatting>
  <conditionalFormatting sqref="AQ114">
    <cfRule type="cellIs" dxfId="1798" priority="303" operator="between">
      <formula>80</formula>
      <formula>120</formula>
    </cfRule>
  </conditionalFormatting>
  <conditionalFormatting sqref="AO59:AP61">
    <cfRule type="cellIs" dxfId="1797" priority="286" operator="greaterThan">
      <formula>20</formula>
    </cfRule>
  </conditionalFormatting>
  <conditionalFormatting sqref="AQ59:AQ61">
    <cfRule type="cellIs" dxfId="1796" priority="285" operator="between">
      <formula>80</formula>
      <formula>120</formula>
    </cfRule>
  </conditionalFormatting>
  <conditionalFormatting sqref="AN114:AP114">
    <cfRule type="cellIs" dxfId="1795" priority="300" operator="greaterThan">
      <formula>20</formula>
    </cfRule>
  </conditionalFormatting>
  <conditionalFormatting sqref="AQ114">
    <cfRule type="cellIs" dxfId="1794" priority="299" operator="between">
      <formula>80</formula>
      <formula>120</formula>
    </cfRule>
  </conditionalFormatting>
  <conditionalFormatting sqref="AZ47">
    <cfRule type="cellIs" dxfId="1793" priority="246" operator="greaterThan">
      <formula>20</formula>
    </cfRule>
  </conditionalFormatting>
  <conditionalFormatting sqref="AN114:AP114">
    <cfRule type="cellIs" dxfId="1792" priority="298" operator="greaterThan">
      <formula>20</formula>
    </cfRule>
  </conditionalFormatting>
  <conditionalFormatting sqref="AQ114">
    <cfRule type="cellIs" dxfId="1791" priority="297" operator="between">
      <formula>80</formula>
      <formula>120</formula>
    </cfRule>
  </conditionalFormatting>
  <conditionalFormatting sqref="AK65">
    <cfRule type="cellIs" dxfId="1790" priority="237" operator="greaterThan">
      <formula>20</formula>
    </cfRule>
  </conditionalFormatting>
  <conditionalFormatting sqref="AQ61">
    <cfRule type="cellIs" dxfId="1789" priority="273" operator="between">
      <formula>80</formula>
      <formula>120</formula>
    </cfRule>
  </conditionalFormatting>
  <conditionalFormatting sqref="AT68">
    <cfRule type="cellIs" dxfId="1788" priority="233" operator="greaterThan">
      <formula>20</formula>
    </cfRule>
  </conditionalFormatting>
  <conditionalFormatting sqref="AN114:AP114">
    <cfRule type="cellIs" dxfId="1787" priority="292" operator="greaterThan">
      <formula>20</formula>
    </cfRule>
  </conditionalFormatting>
  <conditionalFormatting sqref="AQ114">
    <cfRule type="cellIs" dxfId="1786" priority="291" operator="between">
      <formula>80</formula>
      <formula>120</formula>
    </cfRule>
  </conditionalFormatting>
  <conditionalFormatting sqref="AO20:AP24">
    <cfRule type="cellIs" dxfId="1785" priority="262" operator="greaterThan">
      <formula>20</formula>
    </cfRule>
  </conditionalFormatting>
  <conditionalFormatting sqref="AQ20:AQ24">
    <cfRule type="cellIs" dxfId="1784" priority="261" operator="between">
      <formula>80</formula>
      <formula>120</formula>
    </cfRule>
  </conditionalFormatting>
  <conditionalFormatting sqref="AO62:AO63 AP58:AP59 AO65:AP68 AO76:AP76 AO70:AP71 AO73:AP74">
    <cfRule type="cellIs" dxfId="1783" priority="290" operator="greaterThan">
      <formula>20</formula>
    </cfRule>
  </conditionalFormatting>
  <conditionalFormatting sqref="AQ58:AQ59 AQ65:AQ68 AQ76 AQ70:AQ71 AQ73:AQ74">
    <cfRule type="cellIs" dxfId="1782" priority="289" operator="between">
      <formula>80</formula>
      <formula>120</formula>
    </cfRule>
  </conditionalFormatting>
  <conditionalFormatting sqref="AO56:AP58">
    <cfRule type="cellIs" dxfId="1781" priority="288" operator="greaterThan">
      <formula>20</formula>
    </cfRule>
  </conditionalFormatting>
  <conditionalFormatting sqref="AQ56:AQ58">
    <cfRule type="cellIs" dxfId="1780" priority="287" operator="between">
      <formula>80</formula>
      <formula>120</formula>
    </cfRule>
  </conditionalFormatting>
  <conditionalFormatting sqref="AO53:AP55">
    <cfRule type="cellIs" dxfId="1779" priority="284" operator="greaterThan">
      <formula>20</formula>
    </cfRule>
  </conditionalFormatting>
  <conditionalFormatting sqref="AQ53:AQ55">
    <cfRule type="cellIs" dxfId="1778" priority="283" operator="between">
      <formula>80</formula>
      <formula>120</formula>
    </cfRule>
  </conditionalFormatting>
  <conditionalFormatting sqref="AP46">
    <cfRule type="cellIs" dxfId="1777" priority="282" operator="greaterThan">
      <formula>20</formula>
    </cfRule>
  </conditionalFormatting>
  <conditionalFormatting sqref="AQ46">
    <cfRule type="cellIs" dxfId="1776" priority="281" operator="between">
      <formula>80</formula>
      <formula>120</formula>
    </cfRule>
  </conditionalFormatting>
  <conditionalFormatting sqref="AP49">
    <cfRule type="cellIs" dxfId="1775" priority="279" operator="greaterThan">
      <formula>20</formula>
    </cfRule>
  </conditionalFormatting>
  <conditionalFormatting sqref="AP76 AO77:AP77">
    <cfRule type="cellIs" dxfId="1774" priority="278" operator="greaterThan">
      <formula>20</formula>
    </cfRule>
  </conditionalFormatting>
  <conditionalFormatting sqref="AQ76:AQ77">
    <cfRule type="cellIs" dxfId="1773" priority="277" operator="between">
      <formula>80</formula>
      <formula>120</formula>
    </cfRule>
  </conditionalFormatting>
  <conditionalFormatting sqref="AO67">
    <cfRule type="cellIs" dxfId="1772" priority="276" operator="greaterThan">
      <formula>20</formula>
    </cfRule>
  </conditionalFormatting>
  <conditionalFormatting sqref="AP61:AP63">
    <cfRule type="cellIs" dxfId="1771" priority="275" operator="greaterThan">
      <formula>20</formula>
    </cfRule>
  </conditionalFormatting>
  <conditionalFormatting sqref="AQ62:AQ63 AQ65">
    <cfRule type="cellIs" dxfId="1770" priority="274" operator="between">
      <formula>80</formula>
      <formula>120</formula>
    </cfRule>
  </conditionalFormatting>
  <conditionalFormatting sqref="AQ61">
    <cfRule type="cellIs" dxfId="1769" priority="272" operator="between">
      <formula>80</formula>
      <formula>120</formula>
    </cfRule>
  </conditionalFormatting>
  <conditionalFormatting sqref="AI20:AI27 AN20:AN27 AS20:AS27 AX20:AX27">
    <cfRule type="cellIs" dxfId="1768" priority="271" operator="lessThan">
      <formula>20</formula>
    </cfRule>
  </conditionalFormatting>
  <conditionalFormatting sqref="AO61 AO58 AO55 AO52 AO49 AO46 AO43 AO40 AO37 AO34 AO31">
    <cfRule type="cellIs" dxfId="1767" priority="268" operator="greaterThan">
      <formula>20</formula>
    </cfRule>
  </conditionalFormatting>
  <conditionalFormatting sqref="AO76 AO73 AO70">
    <cfRule type="cellIs" dxfId="1766" priority="267" operator="greaterThan">
      <formula>20</formula>
    </cfRule>
  </conditionalFormatting>
  <conditionalFormatting sqref="AT76 AT73 AT70 AT61 AT58 AT55 AT52 AT49 AT46 AT43 AT40 AT37 AT34 AT31">
    <cfRule type="cellIs" dxfId="1765" priority="266" operator="greaterThan">
      <formula>20</formula>
    </cfRule>
  </conditionalFormatting>
  <conditionalFormatting sqref="AQ47">
    <cfRule type="cellIs" dxfId="1764" priority="225" operator="between">
      <formula>80</formula>
      <formula>120</formula>
    </cfRule>
  </conditionalFormatting>
  <conditionalFormatting sqref="AR20:AR24 AJ20:AK24 AT20:AU24">
    <cfRule type="cellIs" dxfId="1763" priority="264" operator="greaterThan">
      <formula>20</formula>
    </cfRule>
  </conditionalFormatting>
  <conditionalFormatting sqref="AO29">
    <cfRule type="cellIs" dxfId="1762" priority="259" operator="greaterThan">
      <formula>20</formula>
    </cfRule>
  </conditionalFormatting>
  <conditionalFormatting sqref="AT29">
    <cfRule type="cellIs" dxfId="1761" priority="258" operator="greaterThan">
      <formula>20</formula>
    </cfRule>
  </conditionalFormatting>
  <conditionalFormatting sqref="AY29">
    <cfRule type="cellIs" dxfId="1760" priority="257" operator="greaterThan">
      <formula>20</formula>
    </cfRule>
  </conditionalFormatting>
  <conditionalFormatting sqref="AR31 AW31 AJ31:AK31 AT31:AU31 AY31:AZ31">
    <cfRule type="cellIs" dxfId="1759" priority="256" operator="greaterThan">
      <formula>20</formula>
    </cfRule>
  </conditionalFormatting>
  <conditionalFormatting sqref="AL31:AM31 BA31 AV31">
    <cfRule type="cellIs" dxfId="1758" priority="255" operator="between">
      <formula>80</formula>
      <formula>120</formula>
    </cfRule>
  </conditionalFormatting>
  <conditionalFormatting sqref="AO31:AP31">
    <cfRule type="cellIs" dxfId="1757" priority="254" operator="greaterThan">
      <formula>20</formula>
    </cfRule>
  </conditionalFormatting>
  <conditionalFormatting sqref="AQ31">
    <cfRule type="cellIs" dxfId="1756" priority="253" operator="between">
      <formula>80</formula>
      <formula>120</formula>
    </cfRule>
  </conditionalFormatting>
  <conditionalFormatting sqref="AO65 AO62 AO59 AO56 AO53 AO50 AO47 AO44 AO41 AO38 AO35 AO32">
    <cfRule type="cellIs" dxfId="1755" priority="215" operator="greaterThan">
      <formula>20</formula>
    </cfRule>
  </conditionalFormatting>
  <conditionalFormatting sqref="BA47">
    <cfRule type="cellIs" dxfId="1754" priority="241" operator="between">
      <formula>80</formula>
      <formula>120</formula>
    </cfRule>
  </conditionalFormatting>
  <conditionalFormatting sqref="BA100:BA102">
    <cfRule type="cellIs" dxfId="1753" priority="207" operator="between">
      <formula>80</formula>
      <formula>120</formula>
    </cfRule>
  </conditionalFormatting>
  <conditionalFormatting sqref="AK99">
    <cfRule type="cellIs" dxfId="1752" priority="206" operator="greaterThan">
      <formula>20</formula>
    </cfRule>
  </conditionalFormatting>
  <conditionalFormatting sqref="AL99:AM99">
    <cfRule type="cellIs" dxfId="1751" priority="205" operator="between">
      <formula>80</formula>
      <formula>120</formula>
    </cfRule>
  </conditionalFormatting>
  <conditionalFormatting sqref="AK102">
    <cfRule type="cellIs" dxfId="1750" priority="204" operator="greaterThan">
      <formula>20</formula>
    </cfRule>
  </conditionalFormatting>
  <conditionalFormatting sqref="AL102:AM102">
    <cfRule type="cellIs" dxfId="1749" priority="203" operator="between">
      <formula>80</formula>
      <formula>120</formula>
    </cfRule>
  </conditionalFormatting>
  <conditionalFormatting sqref="AV62">
    <cfRule type="cellIs" dxfId="1748" priority="234" operator="between">
      <formula>80</formula>
      <formula>120</formula>
    </cfRule>
  </conditionalFormatting>
  <conditionalFormatting sqref="AZ93">
    <cfRule type="cellIs" dxfId="1747" priority="192" operator="greaterThan">
      <formula>20</formula>
    </cfRule>
  </conditionalFormatting>
  <conditionalFormatting sqref="AV93">
    <cfRule type="cellIs" dxfId="1746" priority="189" operator="between">
      <formula>80</formula>
      <formula>120</formula>
    </cfRule>
  </conditionalFormatting>
  <conditionalFormatting sqref="BA93">
    <cfRule type="cellIs" dxfId="1745" priority="187" operator="between">
      <formula>80</formula>
      <formula>120</formula>
    </cfRule>
  </conditionalFormatting>
  <conditionalFormatting sqref="AY68">
    <cfRule type="cellIs" dxfId="1744" priority="230" operator="greaterThan">
      <formula>20</formula>
    </cfRule>
  </conditionalFormatting>
  <conditionalFormatting sqref="BA62">
    <cfRule type="cellIs" dxfId="1743" priority="227" operator="between">
      <formula>80</formula>
      <formula>120</formula>
    </cfRule>
  </conditionalFormatting>
  <conditionalFormatting sqref="BA108">
    <cfRule type="cellIs" dxfId="1742" priority="178" operator="between">
      <formula>80</formula>
      <formula>120</formula>
    </cfRule>
  </conditionalFormatting>
  <conditionalFormatting sqref="AO109:AO110 AP105:AP106 AO112:AP113">
    <cfRule type="cellIs" dxfId="1741" priority="175" operator="greaterThan">
      <formula>20</formula>
    </cfRule>
  </conditionalFormatting>
  <conditionalFormatting sqref="AQ105:AQ106 AQ112:AQ113">
    <cfRule type="cellIs" dxfId="1740" priority="174" operator="between">
      <formula>80</formula>
      <formula>120</formula>
    </cfRule>
  </conditionalFormatting>
  <conditionalFormatting sqref="AQ108">
    <cfRule type="cellIs" dxfId="1739" priority="161" operator="between">
      <formula>80</formula>
      <formula>120</formula>
    </cfRule>
  </conditionalFormatting>
  <conditionalFormatting sqref="AP96">
    <cfRule type="cellIs" dxfId="1738" priority="164" operator="greaterThan">
      <formula>20</formula>
    </cfRule>
  </conditionalFormatting>
  <conditionalFormatting sqref="AK53">
    <cfRule type="cellIs" dxfId="1737" priority="252" operator="greaterThan">
      <formula>20</formula>
    </cfRule>
  </conditionalFormatting>
  <conditionalFormatting sqref="AL53:AM53">
    <cfRule type="cellIs" dxfId="1736" priority="251" operator="between">
      <formula>80</formula>
      <formula>120</formula>
    </cfRule>
  </conditionalFormatting>
  <conditionalFormatting sqref="AK56">
    <cfRule type="cellIs" dxfId="1735" priority="250" operator="greaterThan">
      <formula>20</formula>
    </cfRule>
  </conditionalFormatting>
  <conditionalFormatting sqref="AL56:AM56">
    <cfRule type="cellIs" dxfId="1734" priority="249" operator="between">
      <formula>80</formula>
      <formula>120</formula>
    </cfRule>
  </conditionalFormatting>
  <conditionalFormatting sqref="AW50">
    <cfRule type="cellIs" dxfId="1733" priority="248" operator="greaterThan">
      <formula>20</formula>
    </cfRule>
  </conditionalFormatting>
  <conditionalFormatting sqref="AU94">
    <cfRule type="cellIs" dxfId="1732" priority="146" operator="greaterThan">
      <formula>20</formula>
    </cfRule>
  </conditionalFormatting>
  <conditionalFormatting sqref="AW97">
    <cfRule type="cellIs" dxfId="1731" priority="147" operator="greaterThan">
      <formula>20</formula>
    </cfRule>
  </conditionalFormatting>
  <conditionalFormatting sqref="AZ94">
    <cfRule type="cellIs" dxfId="1730" priority="145" operator="greaterThan">
      <formula>20</formula>
    </cfRule>
  </conditionalFormatting>
  <conditionalFormatting sqref="AU47">
    <cfRule type="cellIs" dxfId="1729" priority="247" operator="greaterThan">
      <formula>20</formula>
    </cfRule>
  </conditionalFormatting>
  <conditionalFormatting sqref="AL47:AM47">
    <cfRule type="cellIs" dxfId="1728" priority="245" operator="between">
      <formula>80</formula>
      <formula>120</formula>
    </cfRule>
  </conditionalFormatting>
  <conditionalFormatting sqref="AV47">
    <cfRule type="cellIs" dxfId="1727" priority="244" operator="between">
      <formula>80</formula>
      <formula>120</formula>
    </cfRule>
  </conditionalFormatting>
  <conditionalFormatting sqref="AV47">
    <cfRule type="cellIs" dxfId="1726" priority="243" operator="between">
      <formula>80</formula>
      <formula>120</formula>
    </cfRule>
  </conditionalFormatting>
  <conditionalFormatting sqref="BA47">
    <cfRule type="cellIs" dxfId="1725" priority="242" operator="between">
      <formula>80</formula>
      <formula>120</formula>
    </cfRule>
  </conditionalFormatting>
  <conditionalFormatting sqref="AU50">
    <cfRule type="cellIs" dxfId="1724" priority="240" operator="greaterThan">
      <formula>20</formula>
    </cfRule>
  </conditionalFormatting>
  <conditionalFormatting sqref="AZ50">
    <cfRule type="cellIs" dxfId="1723" priority="239" operator="greaterThan">
      <formula>20</formula>
    </cfRule>
  </conditionalFormatting>
  <conditionalFormatting sqref="AL62:AM62">
    <cfRule type="cellIs" dxfId="1722" priority="238" operator="between">
      <formula>80</formula>
      <formula>120</formula>
    </cfRule>
  </conditionalFormatting>
  <conditionalFormatting sqref="BA109">
    <cfRule type="cellIs" dxfId="1721" priority="130" operator="between">
      <formula>80</formula>
      <formula>120</formula>
    </cfRule>
  </conditionalFormatting>
  <conditionalFormatting sqref="AQ94">
    <cfRule type="cellIs" dxfId="1720" priority="128" operator="between">
      <formula>80</formula>
      <formula>120</formula>
    </cfRule>
  </conditionalFormatting>
  <conditionalFormatting sqref="AU65">
    <cfRule type="cellIs" dxfId="1719" priority="236" operator="greaterThan">
      <formula>20</formula>
    </cfRule>
  </conditionalFormatting>
  <conditionalFormatting sqref="AV62">
    <cfRule type="cellIs" dxfId="1718" priority="235" operator="between">
      <formula>80</formula>
      <formula>120</formula>
    </cfRule>
  </conditionalFormatting>
  <conditionalFormatting sqref="AT68">
    <cfRule type="cellIs" dxfId="1717" priority="232" operator="greaterThan">
      <formula>20</formula>
    </cfRule>
  </conditionalFormatting>
  <conditionalFormatting sqref="AO112 AO109 AO106 AO103 AO100 AO97 AO94 AO91 AO88 AO85 AO82 AO79">
    <cfRule type="cellIs" dxfId="1716" priority="120" operator="greaterThan">
      <formula>20</formula>
    </cfRule>
  </conditionalFormatting>
  <conditionalFormatting sqref="AY68">
    <cfRule type="cellIs" dxfId="1715" priority="231" operator="greaterThan">
      <formula>20</formula>
    </cfRule>
  </conditionalFormatting>
  <conditionalFormatting sqref="AZ65">
    <cfRule type="cellIs" dxfId="1714" priority="229" operator="greaterThan">
      <formula>20</formula>
    </cfRule>
  </conditionalFormatting>
  <conditionalFormatting sqref="BA62">
    <cfRule type="cellIs" dxfId="1713" priority="228" operator="between">
      <formula>80</formula>
      <formula>120</formula>
    </cfRule>
  </conditionalFormatting>
  <conditionalFormatting sqref="AV69 BA69 AL69:AM69">
    <cfRule type="cellIs" dxfId="1712" priority="114" operator="between">
      <formula>80</formula>
      <formula>120</formula>
    </cfRule>
  </conditionalFormatting>
  <conditionalFormatting sqref="AP69">
    <cfRule type="cellIs" dxfId="1711" priority="113" operator="greaterThan">
      <formula>20</formula>
    </cfRule>
  </conditionalFormatting>
  <conditionalFormatting sqref="AK69">
    <cfRule type="cellIs" dxfId="1710" priority="109" operator="greaterThan">
      <formula>20</formula>
    </cfRule>
  </conditionalFormatting>
  <conditionalFormatting sqref="AL69:AM69">
    <cfRule type="cellIs" dxfId="1709" priority="108" operator="between">
      <formula>80</formula>
      <formula>120</formula>
    </cfRule>
  </conditionalFormatting>
  <conditionalFormatting sqref="AJ69">
    <cfRule type="cellIs" dxfId="1708" priority="107" operator="greaterThan">
      <formula>20</formula>
    </cfRule>
  </conditionalFormatting>
  <conditionalFormatting sqref="AP50">
    <cfRule type="cellIs" dxfId="1707" priority="223" operator="greaterThan">
      <formula>20</formula>
    </cfRule>
  </conditionalFormatting>
  <conditionalFormatting sqref="AW72 AR72 AJ72:AK72 AT72:AU72 AY72:AZ72">
    <cfRule type="cellIs" dxfId="1706" priority="101" operator="greaterThan">
      <formula>20</formula>
    </cfRule>
  </conditionalFormatting>
  <conditionalFormatting sqref="AV72 BA72 AL72:AM72">
    <cfRule type="cellIs" dxfId="1705" priority="100" operator="between">
      <formula>80</formula>
      <formula>120</formula>
    </cfRule>
  </conditionalFormatting>
  <conditionalFormatting sqref="AP72">
    <cfRule type="cellIs" dxfId="1704" priority="99" operator="greaterThan">
      <formula>20</formula>
    </cfRule>
  </conditionalFormatting>
  <conditionalFormatting sqref="AQ72">
    <cfRule type="cellIs" dxfId="1703" priority="98" operator="between">
      <formula>80</formula>
      <formula>120</formula>
    </cfRule>
  </conditionalFormatting>
  <conditionalFormatting sqref="AP65">
    <cfRule type="cellIs" dxfId="1702" priority="221" operator="greaterThan">
      <formula>20</formula>
    </cfRule>
  </conditionalFormatting>
  <conditionalFormatting sqref="AQ62">
    <cfRule type="cellIs" dxfId="1701" priority="220" operator="between">
      <formula>80</formula>
      <formula>120</formula>
    </cfRule>
  </conditionalFormatting>
  <conditionalFormatting sqref="AK72">
    <cfRule type="cellIs" dxfId="1700" priority="95" operator="greaterThan">
      <formula>20</formula>
    </cfRule>
  </conditionalFormatting>
  <conditionalFormatting sqref="AL72:AM72">
    <cfRule type="cellIs" dxfId="1699" priority="94" operator="between">
      <formula>80</formula>
      <formula>120</formula>
    </cfRule>
  </conditionalFormatting>
  <conditionalFormatting sqref="AJ72">
    <cfRule type="cellIs" dxfId="1698" priority="93" operator="greaterThan">
      <formula>20</formula>
    </cfRule>
  </conditionalFormatting>
  <conditionalFormatting sqref="AK75">
    <cfRule type="cellIs" dxfId="1697" priority="81" operator="greaterThan">
      <formula>20</formula>
    </cfRule>
  </conditionalFormatting>
  <conditionalFormatting sqref="AL75:AM75">
    <cfRule type="cellIs" dxfId="1696" priority="80" operator="between">
      <formula>80</formula>
      <formula>120</formula>
    </cfRule>
  </conditionalFormatting>
  <conditionalFormatting sqref="AW75 AR75 AU75 AZ75">
    <cfRule type="cellIs" dxfId="1695" priority="89" operator="greaterThan">
      <formula>20</formula>
    </cfRule>
  </conditionalFormatting>
  <conditionalFormatting sqref="AV75 BA75">
    <cfRule type="cellIs" dxfId="1694" priority="88" operator="between">
      <formula>80</formula>
      <formula>120</formula>
    </cfRule>
  </conditionalFormatting>
  <conditionalFormatting sqref="AW75 AR75 AJ75:AK75 AT75:AU75 AY75:AZ75">
    <cfRule type="cellIs" dxfId="1693" priority="87" operator="greaterThan">
      <formula>20</formula>
    </cfRule>
  </conditionalFormatting>
  <conditionalFormatting sqref="AV75 BA75 AL75:AM75">
    <cfRule type="cellIs" dxfId="1692" priority="86" operator="between">
      <formula>80</formula>
      <formula>120</formula>
    </cfRule>
  </conditionalFormatting>
  <conditionalFormatting sqref="AP75">
    <cfRule type="cellIs" dxfId="1691" priority="85" operator="greaterThan">
      <formula>20</formula>
    </cfRule>
  </conditionalFormatting>
  <conditionalFormatting sqref="AQ75">
    <cfRule type="cellIs" dxfId="1690" priority="84" operator="between">
      <formula>80</formula>
      <formula>120</formula>
    </cfRule>
  </conditionalFormatting>
  <conditionalFormatting sqref="AJ75">
    <cfRule type="cellIs" dxfId="1689" priority="79" operator="greaterThan">
      <formula>20</formula>
    </cfRule>
  </conditionalFormatting>
  <conditionalFormatting sqref="AY77 AY74 AY71 AY65 AY62 AY59 AY56 AY53 AY50 AY47 AY44 AY41 AY38 AY35 AY32">
    <cfRule type="cellIs" dxfId="1688" priority="212" operator="greaterThan">
      <formula>20</formula>
    </cfRule>
  </conditionalFormatting>
  <conditionalFormatting sqref="AJ115:AK115 AY115:AZ115 AT115:AU115 AW115 AR115 AR123 AW123 AT123:AU123 AY123:AZ123 AJ123:AK123 AR117:AR118 AW117:AW118 AT117:AU118 AY117:AZ118 AJ117:AK118 AJ120:AK121 AY120:AZ121 AT120:AU121 AW120:AW121 AR120:AR121">
    <cfRule type="cellIs" dxfId="1687" priority="71" operator="greaterThan">
      <formula>20</formula>
    </cfRule>
  </conditionalFormatting>
  <conditionalFormatting sqref="BA115 AV115 AL115:AM115 AL123:AM123 AV123 BA123 AL117:AM118 AV117:AV118 BA117:BA118 BA120:BA121 AV120:AV121 AL120:AM121">
    <cfRule type="cellIs" dxfId="1686" priority="70" operator="between">
      <formula>80</formula>
      <formula>120</formula>
    </cfRule>
  </conditionalFormatting>
  <conditionalFormatting sqref="AK123 AR123">
    <cfRule type="cellIs" dxfId="1685" priority="69" operator="greaterThan">
      <formula>20</formula>
    </cfRule>
  </conditionalFormatting>
  <conditionalFormatting sqref="AL123:AM123">
    <cfRule type="cellIs" dxfId="1684" priority="68" operator="between">
      <formula>80</formula>
      <formula>120</formula>
    </cfRule>
  </conditionalFormatting>
  <conditionalFormatting sqref="AO123 AO120 AO117">
    <cfRule type="cellIs" dxfId="1683" priority="58" operator="greaterThan">
      <formula>20</formula>
    </cfRule>
  </conditionalFormatting>
  <conditionalFormatting sqref="AL106:AM108 BA106:BA108 AV106:AV108">
    <cfRule type="cellIs" dxfId="1682" priority="196" operator="between">
      <formula>80</formula>
      <formula>120</formula>
    </cfRule>
  </conditionalFormatting>
  <conditionalFormatting sqref="AJ100:AK102 AR100:AR102 AW100:AW102 AT100:AU102 AY100:AZ102">
    <cfRule type="cellIs" dxfId="1681" priority="195" operator="greaterThan">
      <formula>20</formula>
    </cfRule>
  </conditionalFormatting>
  <conditionalFormatting sqref="AL100:AM102 AV100:AV102">
    <cfRule type="cellIs" dxfId="1680" priority="194" operator="between">
      <formula>80</formula>
      <formula>120</formula>
    </cfRule>
  </conditionalFormatting>
  <conditionalFormatting sqref="AY121 AY118">
    <cfRule type="cellIs" dxfId="1679" priority="47" operator="greaterThan">
      <formula>20</formula>
    </cfRule>
  </conditionalFormatting>
  <conditionalFormatting sqref="AY115">
    <cfRule type="cellIs" dxfId="1678" priority="53" operator="greaterThan">
      <formula>20</formula>
    </cfRule>
  </conditionalFormatting>
  <conditionalFormatting sqref="AV93">
    <cfRule type="cellIs" dxfId="1677" priority="190" operator="between">
      <formula>80</formula>
      <formula>120</formula>
    </cfRule>
  </conditionalFormatting>
  <conditionalFormatting sqref="AO121 AO118">
    <cfRule type="cellIs" dxfId="1676" priority="49" operator="greaterThan">
      <formula>20</formula>
    </cfRule>
  </conditionalFormatting>
  <conditionalFormatting sqref="AV108">
    <cfRule type="cellIs" dxfId="1675" priority="182" operator="between">
      <formula>80</formula>
      <formula>120</formula>
    </cfRule>
  </conditionalFormatting>
  <conditionalFormatting sqref="BA109:BA110">
    <cfRule type="cellIs" dxfId="1674" priority="180" operator="between">
      <formula>80</formula>
      <formula>120</formula>
    </cfRule>
  </conditionalFormatting>
  <conditionalFormatting sqref="AP47">
    <cfRule type="cellIs" dxfId="1673" priority="226" operator="greaterThan">
      <formula>20</formula>
    </cfRule>
  </conditionalFormatting>
  <conditionalFormatting sqref="AQ47">
    <cfRule type="cellIs" dxfId="1672" priority="224" operator="between">
      <formula>80</formula>
      <formula>120</formula>
    </cfRule>
  </conditionalFormatting>
  <conditionalFormatting sqref="AW119 AR119 AU119 AZ119">
    <cfRule type="cellIs" dxfId="1671" priority="32" operator="greaterThan">
      <formula>20</formula>
    </cfRule>
  </conditionalFormatting>
  <conditionalFormatting sqref="AV119 BA119">
    <cfRule type="cellIs" dxfId="1670" priority="31" operator="between">
      <formula>80</formula>
      <formula>120</formula>
    </cfRule>
  </conditionalFormatting>
  <conditionalFormatting sqref="AO68">
    <cfRule type="cellIs" dxfId="1669" priority="222" operator="greaterThan">
      <formula>20</formula>
    </cfRule>
  </conditionalFormatting>
  <conditionalFormatting sqref="AQ62">
    <cfRule type="cellIs" dxfId="1668" priority="219" operator="between">
      <formula>80</formula>
      <formula>120</formula>
    </cfRule>
  </conditionalFormatting>
  <conditionalFormatting sqref="AK65 AP65 AU65 AZ65">
    <cfRule type="cellIs" dxfId="1667" priority="218" operator="lessThan">
      <formula>20</formula>
    </cfRule>
  </conditionalFormatting>
  <conditionalFormatting sqref="AJ65 AJ62 AJ59 AJ56 AJ53 AJ50 AJ47 AJ44 AJ41 AJ38 AJ35 AJ32">
    <cfRule type="cellIs" dxfId="1666" priority="217" operator="greaterThan">
      <formula>20</formula>
    </cfRule>
  </conditionalFormatting>
  <conditionalFormatting sqref="AJ77 AJ74 AJ71">
    <cfRule type="cellIs" dxfId="1665" priority="216" operator="greaterThan">
      <formula>20</formula>
    </cfRule>
  </conditionalFormatting>
  <conditionalFormatting sqref="AY119">
    <cfRule type="cellIs" dxfId="1664" priority="19" operator="greaterThan">
      <formula>20</formula>
    </cfRule>
  </conditionalFormatting>
  <conditionalFormatting sqref="AO77 AO74 AO71">
    <cfRule type="cellIs" dxfId="1663" priority="214" operator="greaterThan">
      <formula>20</formula>
    </cfRule>
  </conditionalFormatting>
  <conditionalFormatting sqref="AQ122">
    <cfRule type="cellIs" dxfId="1662" priority="13" operator="between">
      <formula>80</formula>
      <formula>120</formula>
    </cfRule>
  </conditionalFormatting>
  <conditionalFormatting sqref="AT77 AT74 AT71 AT65 AT62 AT59 AT56 AT53 AT50 AT47 AT44 AT41 AT38 AT35 AT32">
    <cfRule type="cellIs" dxfId="1661" priority="213" operator="greaterThan">
      <formula>20</formula>
    </cfRule>
  </conditionalFormatting>
  <conditionalFormatting sqref="AK122">
    <cfRule type="cellIs" dxfId="1660" priority="10" operator="greaterThan">
      <formula>20</formula>
    </cfRule>
  </conditionalFormatting>
  <conditionalFormatting sqref="AL122:AM122">
    <cfRule type="cellIs" dxfId="1659" priority="9" operator="between">
      <formula>80</formula>
      <formula>120</formula>
    </cfRule>
  </conditionalFormatting>
  <conditionalFormatting sqref="AX122">
    <cfRule type="cellIs" dxfId="1658" priority="1" operator="lessThan">
      <formula>20</formula>
    </cfRule>
  </conditionalFormatting>
  <conditionalFormatting sqref="AR78:AR100 AW78:AW100 AJ88:AK96 AT88:AU96 AY88:AZ96 AO88:AP96">
    <cfRule type="cellIs" dxfId="1657" priority="211" operator="greaterThan">
      <formula>20</formula>
    </cfRule>
  </conditionalFormatting>
  <conditionalFormatting sqref="AL78:AM96 BA78:BA96 AV78:AV96 AQ78:AQ96">
    <cfRule type="cellIs" dxfId="1656" priority="210" operator="between">
      <formula>80</formula>
      <formula>120</formula>
    </cfRule>
  </conditionalFormatting>
  <conditionalFormatting sqref="AK78 AU78 AZ78 AW102:AW103 AR102:AR103 AK100 AT97:AU99 AU102:AU103 AY97:AZ99 AZ102:AZ103 AJ79:AK87 AK88 AK90:AK91 AK93:AK94 AJ97:AK99 AK96 AT79:AU87 AU88 AU90:AU91 AU100 AY79:AZ87 AZ88 AZ90:AZ91 AZ100">
    <cfRule type="cellIs" dxfId="1655" priority="209" operator="greaterThan">
      <formula>20</formula>
    </cfRule>
  </conditionalFormatting>
  <conditionalFormatting sqref="AV102:AV103 BA102:BA103 AL97:AM100 AV97:AV100 BA97:BA100">
    <cfRule type="cellIs" dxfId="1654" priority="208" operator="between">
      <formula>80</formula>
      <formula>120</formula>
    </cfRule>
  </conditionalFormatting>
  <conditionalFormatting sqref="AW96">
    <cfRule type="cellIs" dxfId="1653" priority="202" operator="greaterThan">
      <formula>20</formula>
    </cfRule>
  </conditionalFormatting>
  <conditionalFormatting sqref="AK108 AU108 AZ108 AW105:AW106 AR105:AR106 AK105:AK106 AR108:AR110 AW108:AW110 AU105:AU106 AZ105:AZ106 AT109:AU110 AY109:AZ110 AJ109:AK110 AJ112:AK113 AY112:AZ113 AT112:AU113 AW112:AW113 AR112:AR113">
    <cfRule type="cellIs" dxfId="1652" priority="201" operator="greaterThan">
      <formula>20</formula>
    </cfRule>
  </conditionalFormatting>
  <conditionalFormatting sqref="AV105:AV106 BA105:BA106 AL105:AM106 AL109:AM110 AV109:AV110 BA112:BA113 AV112:AV113 AL112:AM113">
    <cfRule type="cellIs" dxfId="1651" priority="200" operator="between">
      <formula>80</formula>
      <formula>120</formula>
    </cfRule>
  </conditionalFormatting>
  <conditionalFormatting sqref="AJ106:AK108 AR106:AR108 AW106:AW108 AT106:AU108 AY106:AZ108">
    <cfRule type="cellIs" dxfId="1650" priority="197" operator="greaterThan">
      <formula>20</formula>
    </cfRule>
  </conditionalFormatting>
  <conditionalFormatting sqref="AW103:AW105 AR103:AR105 AJ103:AK105 AT103:AU105 AY103:AZ105">
    <cfRule type="cellIs" dxfId="1649" priority="199" operator="greaterThan">
      <formula>20</formula>
    </cfRule>
  </conditionalFormatting>
  <conditionalFormatting sqref="AV103:AV105 BA103:BA105 AL103:AM105">
    <cfRule type="cellIs" dxfId="1648" priority="198" operator="between">
      <formula>80</formula>
      <formula>120</formula>
    </cfRule>
  </conditionalFormatting>
  <conditionalFormatting sqref="AU93">
    <cfRule type="cellIs" dxfId="1647" priority="193" operator="greaterThan">
      <formula>20</formula>
    </cfRule>
  </conditionalFormatting>
  <conditionalFormatting sqref="AL93:AM93">
    <cfRule type="cellIs" dxfId="1646" priority="191" operator="between">
      <formula>80</formula>
      <formula>120</formula>
    </cfRule>
  </conditionalFormatting>
  <conditionalFormatting sqref="BA93">
    <cfRule type="cellIs" dxfId="1645" priority="188" operator="between">
      <formula>80</formula>
      <formula>120</formula>
    </cfRule>
  </conditionalFormatting>
  <conditionalFormatting sqref="AU96">
    <cfRule type="cellIs" dxfId="1644" priority="186" operator="greaterThan">
      <formula>20</formula>
    </cfRule>
  </conditionalFormatting>
  <conditionalFormatting sqref="AZ96">
    <cfRule type="cellIs" dxfId="1643" priority="185" operator="greaterThan">
      <formula>20</formula>
    </cfRule>
  </conditionalFormatting>
  <conditionalFormatting sqref="AL108:AM108">
    <cfRule type="cellIs" dxfId="1642" priority="184" operator="between">
      <formula>80</formula>
      <formula>120</formula>
    </cfRule>
  </conditionalFormatting>
  <conditionalFormatting sqref="AV108">
    <cfRule type="cellIs" dxfId="1641" priority="183" operator="between">
      <formula>80</formula>
      <formula>120</formula>
    </cfRule>
  </conditionalFormatting>
  <conditionalFormatting sqref="BA109:BA110">
    <cfRule type="cellIs" dxfId="1640" priority="181" operator="between">
      <formula>80</formula>
      <formula>120</formula>
    </cfRule>
  </conditionalFormatting>
  <conditionalFormatting sqref="BA108">
    <cfRule type="cellIs" dxfId="1639" priority="179" operator="between">
      <formula>80</formula>
      <formula>120</formula>
    </cfRule>
  </conditionalFormatting>
  <conditionalFormatting sqref="AP78 AO97:AP99 AP102:AP103 AO79:AP87 AP88 AP90:AP91 AP100">
    <cfRule type="cellIs" dxfId="1638" priority="177" operator="greaterThan">
      <formula>20</formula>
    </cfRule>
  </conditionalFormatting>
  <conditionalFormatting sqref="AQ102:AQ103 AQ97:AQ100">
    <cfRule type="cellIs" dxfId="1637" priority="176" operator="between">
      <formula>80</formula>
      <formula>120</formula>
    </cfRule>
  </conditionalFormatting>
  <conditionalFormatting sqref="AO106:AP108">
    <cfRule type="cellIs" dxfId="1636" priority="171" operator="greaterThan">
      <formula>20</formula>
    </cfRule>
  </conditionalFormatting>
  <conditionalFormatting sqref="AQ106:AQ108">
    <cfRule type="cellIs" dxfId="1635" priority="170" operator="between">
      <formula>80</formula>
      <formula>120</formula>
    </cfRule>
  </conditionalFormatting>
  <conditionalFormatting sqref="AO103:AP105">
    <cfRule type="cellIs" dxfId="1634" priority="173" operator="greaterThan">
      <formula>20</formula>
    </cfRule>
  </conditionalFormatting>
  <conditionalFormatting sqref="AQ103:AQ105">
    <cfRule type="cellIs" dxfId="1633" priority="172" operator="between">
      <formula>80</formula>
      <formula>120</formula>
    </cfRule>
  </conditionalFormatting>
  <conditionalFormatting sqref="AO100:AP102">
    <cfRule type="cellIs" dxfId="1632" priority="169" operator="greaterThan">
      <formula>20</formula>
    </cfRule>
  </conditionalFormatting>
  <conditionalFormatting sqref="AQ100:AQ102">
    <cfRule type="cellIs" dxfId="1631" priority="168" operator="between">
      <formula>80</formula>
      <formula>120</formula>
    </cfRule>
  </conditionalFormatting>
  <conditionalFormatting sqref="AP93">
    <cfRule type="cellIs" dxfId="1630" priority="167" operator="greaterThan">
      <formula>20</formula>
    </cfRule>
  </conditionalFormatting>
  <conditionalFormatting sqref="AQ93">
    <cfRule type="cellIs" dxfId="1629" priority="166" operator="between">
      <formula>80</formula>
      <formula>120</formula>
    </cfRule>
  </conditionalFormatting>
  <conditionalFormatting sqref="AQ93">
    <cfRule type="cellIs" dxfId="1628" priority="165" operator="between">
      <formula>80</formula>
      <formula>120</formula>
    </cfRule>
  </conditionalFormatting>
  <conditionalFormatting sqref="AP108:AP110">
    <cfRule type="cellIs" dxfId="1627" priority="163" operator="greaterThan">
      <formula>20</formula>
    </cfRule>
  </conditionalFormatting>
  <conditionalFormatting sqref="AQ109:AQ110 AQ112">
    <cfRule type="cellIs" dxfId="1626" priority="162" operator="between">
      <formula>80</formula>
      <formula>120</formula>
    </cfRule>
  </conditionalFormatting>
  <conditionalFormatting sqref="AQ108">
    <cfRule type="cellIs" dxfId="1625" priority="160" operator="between">
      <formula>80</formula>
      <formula>120</formula>
    </cfRule>
  </conditionalFormatting>
  <conditionalFormatting sqref="AJ108 AJ105 AJ102 AJ99 AJ96 AJ93 AJ90 AJ87 AJ84 AJ81 AJ78">
    <cfRule type="cellIs" dxfId="1624" priority="159" operator="greaterThan">
      <formula>20</formula>
    </cfRule>
  </conditionalFormatting>
  <conditionalFormatting sqref="AO108 AO105 AO102 AO99 AO96 AO93 AO90 AO87 AO84 AO81 AO78">
    <cfRule type="cellIs" dxfId="1623" priority="158" operator="greaterThan">
      <formula>20</formula>
    </cfRule>
  </conditionalFormatting>
  <conditionalFormatting sqref="AT108 AT105 AT102 AT99 AT96 AT93 AT90 AT87 AT84 AT81 AT78">
    <cfRule type="cellIs" dxfId="1622" priority="157" operator="greaterThan">
      <formula>20</formula>
    </cfRule>
  </conditionalFormatting>
  <conditionalFormatting sqref="AY108 AY105 AY102 AY99 AY96 AY93 AY90 AY87 AY84 AY81 AY78">
    <cfRule type="cellIs" dxfId="1621" priority="156" operator="greaterThan">
      <formula>20</formula>
    </cfRule>
  </conditionalFormatting>
  <conditionalFormatting sqref="AR78 AW78 AJ78:AK78 AT78:AU78 AY78:AZ78">
    <cfRule type="cellIs" dxfId="1620" priority="155" operator="greaterThan">
      <formula>20</formula>
    </cfRule>
  </conditionalFormatting>
  <conditionalFormatting sqref="AL78:AM78 BA78 AV78">
    <cfRule type="cellIs" dxfId="1619" priority="154" operator="between">
      <formula>80</formula>
      <formula>120</formula>
    </cfRule>
  </conditionalFormatting>
  <conditionalFormatting sqref="AO78:AP78">
    <cfRule type="cellIs" dxfId="1618" priority="153" operator="greaterThan">
      <formula>20</formula>
    </cfRule>
  </conditionalFormatting>
  <conditionalFormatting sqref="AQ78">
    <cfRule type="cellIs" dxfId="1617" priority="152" operator="between">
      <formula>80</formula>
      <formula>120</formula>
    </cfRule>
  </conditionalFormatting>
  <conditionalFormatting sqref="AK100">
    <cfRule type="cellIs" dxfId="1616" priority="151" operator="greaterThan">
      <formula>20</formula>
    </cfRule>
  </conditionalFormatting>
  <conditionalFormatting sqref="AL100:AM100">
    <cfRule type="cellIs" dxfId="1615" priority="150" operator="between">
      <formula>80</formula>
      <formula>120</formula>
    </cfRule>
  </conditionalFormatting>
  <conditionalFormatting sqref="AK103">
    <cfRule type="cellIs" dxfId="1614" priority="149" operator="greaterThan">
      <formula>20</formula>
    </cfRule>
  </conditionalFormatting>
  <conditionalFormatting sqref="AL103:AM103">
    <cfRule type="cellIs" dxfId="1613" priority="148" operator="between">
      <formula>80</formula>
      <formula>120</formula>
    </cfRule>
  </conditionalFormatting>
  <conditionalFormatting sqref="AL94:AM94">
    <cfRule type="cellIs" dxfId="1612" priority="144" operator="between">
      <formula>80</formula>
      <formula>120</formula>
    </cfRule>
  </conditionalFormatting>
  <conditionalFormatting sqref="AV94">
    <cfRule type="cellIs" dxfId="1611" priority="143" operator="between">
      <formula>80</formula>
      <formula>120</formula>
    </cfRule>
  </conditionalFormatting>
  <conditionalFormatting sqref="AV94">
    <cfRule type="cellIs" dxfId="1610" priority="142" operator="between">
      <formula>80</formula>
      <formula>120</formula>
    </cfRule>
  </conditionalFormatting>
  <conditionalFormatting sqref="BA94">
    <cfRule type="cellIs" dxfId="1609" priority="141" operator="between">
      <formula>80</formula>
      <formula>120</formula>
    </cfRule>
  </conditionalFormatting>
  <conditionalFormatting sqref="BA94">
    <cfRule type="cellIs" dxfId="1608" priority="140" operator="between">
      <formula>80</formula>
      <formula>120</formula>
    </cfRule>
  </conditionalFormatting>
  <conditionalFormatting sqref="AU97">
    <cfRule type="cellIs" dxfId="1607" priority="139" operator="greaterThan">
      <formula>20</formula>
    </cfRule>
  </conditionalFormatting>
  <conditionalFormatting sqref="AZ97">
    <cfRule type="cellIs" dxfId="1606" priority="138" operator="greaterThan">
      <formula>20</formula>
    </cfRule>
  </conditionalFormatting>
  <conditionalFormatting sqref="AL109:AM109">
    <cfRule type="cellIs" dxfId="1605" priority="137" operator="between">
      <formula>80</formula>
      <formula>120</formula>
    </cfRule>
  </conditionalFormatting>
  <conditionalFormatting sqref="AK112">
    <cfRule type="cellIs" dxfId="1604" priority="136" operator="greaterThan">
      <formula>20</formula>
    </cfRule>
  </conditionalFormatting>
  <conditionalFormatting sqref="AU112">
    <cfRule type="cellIs" dxfId="1603" priority="135" operator="greaterThan">
      <formula>20</formula>
    </cfRule>
  </conditionalFormatting>
  <conditionalFormatting sqref="AV109">
    <cfRule type="cellIs" dxfId="1602" priority="134" operator="between">
      <formula>80</formula>
      <formula>120</formula>
    </cfRule>
  </conditionalFormatting>
  <conditionalFormatting sqref="AV109">
    <cfRule type="cellIs" dxfId="1601" priority="133" operator="between">
      <formula>80</formula>
      <formula>120</formula>
    </cfRule>
  </conditionalFormatting>
  <conditionalFormatting sqref="AZ112">
    <cfRule type="cellIs" dxfId="1600" priority="132" operator="greaterThan">
      <formula>20</formula>
    </cfRule>
  </conditionalFormatting>
  <conditionalFormatting sqref="BA109">
    <cfRule type="cellIs" dxfId="1599" priority="131" operator="between">
      <formula>80</formula>
      <formula>120</formula>
    </cfRule>
  </conditionalFormatting>
  <conditionalFormatting sqref="AP94">
    <cfRule type="cellIs" dxfId="1598" priority="129" operator="greaterThan">
      <formula>20</formula>
    </cfRule>
  </conditionalFormatting>
  <conditionalFormatting sqref="AQ94">
    <cfRule type="cellIs" dxfId="1597" priority="127" operator="between">
      <formula>80</formula>
      <formula>120</formula>
    </cfRule>
  </conditionalFormatting>
  <conditionalFormatting sqref="AP97">
    <cfRule type="cellIs" dxfId="1596" priority="126" operator="greaterThan">
      <formula>20</formula>
    </cfRule>
  </conditionalFormatting>
  <conditionalFormatting sqref="AP112">
    <cfRule type="cellIs" dxfId="1595" priority="125" operator="greaterThan">
      <formula>20</formula>
    </cfRule>
  </conditionalFormatting>
  <conditionalFormatting sqref="AQ109">
    <cfRule type="cellIs" dxfId="1594" priority="124" operator="between">
      <formula>80</formula>
      <formula>120</formula>
    </cfRule>
  </conditionalFormatting>
  <conditionalFormatting sqref="AQ109">
    <cfRule type="cellIs" dxfId="1593" priority="123" operator="between">
      <formula>80</formula>
      <formula>120</formula>
    </cfRule>
  </conditionalFormatting>
  <conditionalFormatting sqref="AK112 AP112 AU112 AZ112">
    <cfRule type="cellIs" dxfId="1592" priority="122" operator="lessThan">
      <formula>20</formula>
    </cfRule>
  </conditionalFormatting>
  <conditionalFormatting sqref="AJ112 AJ109 AJ106 AJ103 AJ100 AJ97 AJ94 AJ91 AJ88 AJ85 AJ82 AJ79">
    <cfRule type="cellIs" dxfId="1591" priority="121" operator="greaterThan">
      <formula>20</formula>
    </cfRule>
  </conditionalFormatting>
  <conditionalFormatting sqref="AT112 AT109 AT106 AT103 AT100 AT97 AT94 AT91 AT88 AT85 AT82 AT79">
    <cfRule type="cellIs" dxfId="1590" priority="119" operator="greaterThan">
      <formula>20</formula>
    </cfRule>
  </conditionalFormatting>
  <conditionalFormatting sqref="AY112 AY109 AY106 AY103 AY100 AY97 AY94 AY91 AY88 AY85 AY82 AY79">
    <cfRule type="cellIs" dxfId="1589" priority="118" operator="greaterThan">
      <formula>20</formula>
    </cfRule>
  </conditionalFormatting>
  <conditionalFormatting sqref="AO116">
    <cfRule type="cellIs" dxfId="1588" priority="35" operator="greaterThan">
      <formula>20</formula>
    </cfRule>
  </conditionalFormatting>
  <conditionalFormatting sqref="AW119 AR119 AJ119:AK119 AT119:AU119 AY119:AZ119">
    <cfRule type="cellIs" dxfId="1587" priority="30" operator="greaterThan">
      <formula>20</formula>
    </cfRule>
  </conditionalFormatting>
  <conditionalFormatting sqref="AV119 BA119 AL119:AM119">
    <cfRule type="cellIs" dxfId="1586" priority="29" operator="between">
      <formula>80</formula>
      <formula>120</formula>
    </cfRule>
  </conditionalFormatting>
  <conditionalFormatting sqref="AW69 AR69 AU69 AZ69">
    <cfRule type="cellIs" dxfId="1585" priority="117" operator="greaterThan">
      <formula>20</formula>
    </cfRule>
  </conditionalFormatting>
  <conditionalFormatting sqref="AV69 BA69">
    <cfRule type="cellIs" dxfId="1584" priority="116" operator="between">
      <formula>80</formula>
      <formula>120</formula>
    </cfRule>
  </conditionalFormatting>
  <conditionalFormatting sqref="AW69 AR69 AJ69:AK69 AT69:AU69 AY69:AZ69">
    <cfRule type="cellIs" dxfId="1583" priority="115" operator="greaterThan">
      <formula>20</formula>
    </cfRule>
  </conditionalFormatting>
  <conditionalFormatting sqref="AQ69">
    <cfRule type="cellIs" dxfId="1582" priority="112" operator="between">
      <formula>80</formula>
      <formula>120</formula>
    </cfRule>
  </conditionalFormatting>
  <conditionalFormatting sqref="AO69:AP69">
    <cfRule type="cellIs" dxfId="1581" priority="111" operator="greaterThan">
      <formula>20</formula>
    </cfRule>
  </conditionalFormatting>
  <conditionalFormatting sqref="AQ69">
    <cfRule type="cellIs" dxfId="1580" priority="110" operator="between">
      <formula>80</formula>
      <formula>120</formula>
    </cfRule>
  </conditionalFormatting>
  <conditionalFormatting sqref="AO69">
    <cfRule type="cellIs" dxfId="1579" priority="106" operator="greaterThan">
      <formula>20</formula>
    </cfRule>
  </conditionalFormatting>
  <conditionalFormatting sqref="AT69">
    <cfRule type="cellIs" dxfId="1578" priority="105" operator="greaterThan">
      <formula>20</formula>
    </cfRule>
  </conditionalFormatting>
  <conditionalFormatting sqref="AY69">
    <cfRule type="cellIs" dxfId="1577" priority="104" operator="greaterThan">
      <formula>20</formula>
    </cfRule>
  </conditionalFormatting>
  <conditionalFormatting sqref="AW72 AR72 AU72 AZ72">
    <cfRule type="cellIs" dxfId="1576" priority="103" operator="greaterThan">
      <formula>20</formula>
    </cfRule>
  </conditionalFormatting>
  <conditionalFormatting sqref="AV72 BA72">
    <cfRule type="cellIs" dxfId="1575" priority="102" operator="between">
      <formula>80</formula>
      <formula>120</formula>
    </cfRule>
  </conditionalFormatting>
  <conditionalFormatting sqref="AO72:AP72">
    <cfRule type="cellIs" dxfId="1574" priority="97" operator="greaterThan">
      <formula>20</formula>
    </cfRule>
  </conditionalFormatting>
  <conditionalFormatting sqref="AQ72">
    <cfRule type="cellIs" dxfId="1573" priority="96" operator="between">
      <formula>80</formula>
      <formula>120</formula>
    </cfRule>
  </conditionalFormatting>
  <conditionalFormatting sqref="AO72">
    <cfRule type="cellIs" dxfId="1572" priority="92" operator="greaterThan">
      <formula>20</formula>
    </cfRule>
  </conditionalFormatting>
  <conditionalFormatting sqref="AT72">
    <cfRule type="cellIs" dxfId="1571" priority="91" operator="greaterThan">
      <formula>20</formula>
    </cfRule>
  </conditionalFormatting>
  <conditionalFormatting sqref="AY72">
    <cfRule type="cellIs" dxfId="1570" priority="90" operator="greaterThan">
      <formula>20</formula>
    </cfRule>
  </conditionalFormatting>
  <conditionalFormatting sqref="AO75:AP75">
    <cfRule type="cellIs" dxfId="1569" priority="83" operator="greaterThan">
      <formula>20</formula>
    </cfRule>
  </conditionalFormatting>
  <conditionalFormatting sqref="AQ75">
    <cfRule type="cellIs" dxfId="1568" priority="82" operator="between">
      <formula>80</formula>
      <formula>120</formula>
    </cfRule>
  </conditionalFormatting>
  <conditionalFormatting sqref="AO75">
    <cfRule type="cellIs" dxfId="1567" priority="78" operator="greaterThan">
      <formula>20</formula>
    </cfRule>
  </conditionalFormatting>
  <conditionalFormatting sqref="AT75">
    <cfRule type="cellIs" dxfId="1566" priority="77" operator="greaterThan">
      <formula>20</formula>
    </cfRule>
  </conditionalFormatting>
  <conditionalFormatting sqref="AY75">
    <cfRule type="cellIs" dxfId="1565" priority="76" operator="greaterThan">
      <formula>20</formula>
    </cfRule>
  </conditionalFormatting>
  <conditionalFormatting sqref="AI75">
    <cfRule type="cellIs" dxfId="1564" priority="75" operator="lessThan">
      <formula>20</formula>
    </cfRule>
  </conditionalFormatting>
  <conditionalFormatting sqref="AN75">
    <cfRule type="cellIs" dxfId="1563" priority="74" operator="lessThan">
      <formula>20</formula>
    </cfRule>
  </conditionalFormatting>
  <conditionalFormatting sqref="AS75">
    <cfRule type="cellIs" dxfId="1562" priority="73" operator="lessThan">
      <formula>20</formula>
    </cfRule>
  </conditionalFormatting>
  <conditionalFormatting sqref="AX75">
    <cfRule type="cellIs" dxfId="1561" priority="72" operator="lessThan">
      <formula>20</formula>
    </cfRule>
  </conditionalFormatting>
  <conditionalFormatting sqref="AU123">
    <cfRule type="cellIs" dxfId="1560" priority="67" operator="greaterThan">
      <formula>20</formula>
    </cfRule>
  </conditionalFormatting>
  <conditionalFormatting sqref="AV123">
    <cfRule type="cellIs" dxfId="1559" priority="66" operator="between">
      <formula>80</formula>
      <formula>120</formula>
    </cfRule>
  </conditionalFormatting>
  <conditionalFormatting sqref="AZ123">
    <cfRule type="cellIs" dxfId="1558" priority="65" operator="greaterThan">
      <formula>20</formula>
    </cfRule>
  </conditionalFormatting>
  <conditionalFormatting sqref="BA123">
    <cfRule type="cellIs" dxfId="1557" priority="64" operator="between">
      <formula>80</formula>
      <formula>120</formula>
    </cfRule>
  </conditionalFormatting>
  <conditionalFormatting sqref="AO115:AP115 AO123:AP123 AO117:AP118 AO120:AP121">
    <cfRule type="cellIs" dxfId="1556" priority="63" operator="greaterThan">
      <formula>20</formula>
    </cfRule>
  </conditionalFormatting>
  <conditionalFormatting sqref="AQ115 AQ123 AQ117:AQ118 AQ120:AQ121">
    <cfRule type="cellIs" dxfId="1555" priority="62" operator="between">
      <formula>80</formula>
      <formula>120</formula>
    </cfRule>
  </conditionalFormatting>
  <conditionalFormatting sqref="AP123">
    <cfRule type="cellIs" dxfId="1554" priority="61" operator="greaterThan">
      <formula>20</formula>
    </cfRule>
  </conditionalFormatting>
  <conditionalFormatting sqref="AQ123">
    <cfRule type="cellIs" dxfId="1553" priority="60" operator="between">
      <formula>80</formula>
      <formula>120</formula>
    </cfRule>
  </conditionalFormatting>
  <conditionalFormatting sqref="AJ123 AJ120 AJ117">
    <cfRule type="cellIs" dxfId="1552" priority="59" operator="greaterThan">
      <formula>20</formula>
    </cfRule>
  </conditionalFormatting>
  <conditionalFormatting sqref="AT123 AT120 AT117">
    <cfRule type="cellIs" dxfId="1551" priority="57" operator="greaterThan">
      <formula>20</formula>
    </cfRule>
  </conditionalFormatting>
  <conditionalFormatting sqref="AY123 AY120 AY117">
    <cfRule type="cellIs" dxfId="1550" priority="56" operator="greaterThan">
      <formula>20</formula>
    </cfRule>
  </conditionalFormatting>
  <conditionalFormatting sqref="AT115">
    <cfRule type="cellIs" dxfId="1549" priority="55" operator="greaterThan">
      <formula>20</formula>
    </cfRule>
  </conditionalFormatting>
  <conditionalFormatting sqref="AT115">
    <cfRule type="cellIs" dxfId="1548" priority="54" operator="greaterThan">
      <formula>20</formula>
    </cfRule>
  </conditionalFormatting>
  <conditionalFormatting sqref="AY115">
    <cfRule type="cellIs" dxfId="1547" priority="52" operator="greaterThan">
      <formula>20</formula>
    </cfRule>
  </conditionalFormatting>
  <conditionalFormatting sqref="AO115">
    <cfRule type="cellIs" dxfId="1546" priority="51" operator="greaterThan">
      <formula>20</formula>
    </cfRule>
  </conditionalFormatting>
  <conditionalFormatting sqref="AJ121 AJ118">
    <cfRule type="cellIs" dxfId="1545" priority="50" operator="greaterThan">
      <formula>20</formula>
    </cfRule>
  </conditionalFormatting>
  <conditionalFormatting sqref="AT121 AT118">
    <cfRule type="cellIs" dxfId="1544" priority="48" operator="greaterThan">
      <formula>20</formula>
    </cfRule>
  </conditionalFormatting>
  <conditionalFormatting sqref="AW116 AR116 AU116 AZ116">
    <cfRule type="cellIs" dxfId="1543" priority="46" operator="greaterThan">
      <formula>20</formula>
    </cfRule>
  </conditionalFormatting>
  <conditionalFormatting sqref="AV116 BA116">
    <cfRule type="cellIs" dxfId="1542" priority="45" operator="between">
      <formula>80</formula>
      <formula>120</formula>
    </cfRule>
  </conditionalFormatting>
  <conditionalFormatting sqref="AW116 AR116 AJ116:AK116 AT116:AU116 AY116:AZ116">
    <cfRule type="cellIs" dxfId="1541" priority="44" operator="greaterThan">
      <formula>20</formula>
    </cfRule>
  </conditionalFormatting>
  <conditionalFormatting sqref="AV116 BA116 AL116:AM116">
    <cfRule type="cellIs" dxfId="1540" priority="43" operator="between">
      <formula>80</formula>
      <formula>120</formula>
    </cfRule>
  </conditionalFormatting>
  <conditionalFormatting sqref="AP116">
    <cfRule type="cellIs" dxfId="1539" priority="42" operator="greaterThan">
      <formula>20</formula>
    </cfRule>
  </conditionalFormatting>
  <conditionalFormatting sqref="AQ116">
    <cfRule type="cellIs" dxfId="1538" priority="41" operator="between">
      <formula>80</formula>
      <formula>120</formula>
    </cfRule>
  </conditionalFormatting>
  <conditionalFormatting sqref="AO116:AP116">
    <cfRule type="cellIs" dxfId="1537" priority="40" operator="greaterThan">
      <formula>20</formula>
    </cfRule>
  </conditionalFormatting>
  <conditionalFormatting sqref="AQ116">
    <cfRule type="cellIs" dxfId="1536" priority="39" operator="between">
      <formula>80</formula>
      <formula>120</formula>
    </cfRule>
  </conditionalFormatting>
  <conditionalFormatting sqref="AK116">
    <cfRule type="cellIs" dxfId="1535" priority="38" operator="greaterThan">
      <formula>20</formula>
    </cfRule>
  </conditionalFormatting>
  <conditionalFormatting sqref="AL116:AM116">
    <cfRule type="cellIs" dxfId="1534" priority="37" operator="between">
      <formula>80</formula>
      <formula>120</formula>
    </cfRule>
  </conditionalFormatting>
  <conditionalFormatting sqref="AJ116">
    <cfRule type="cellIs" dxfId="1533" priority="36" operator="greaterThan">
      <formula>20</formula>
    </cfRule>
  </conditionalFormatting>
  <conditionalFormatting sqref="AT116">
    <cfRule type="cellIs" dxfId="1532" priority="34" operator="greaterThan">
      <formula>20</formula>
    </cfRule>
  </conditionalFormatting>
  <conditionalFormatting sqref="AY116">
    <cfRule type="cellIs" dxfId="1531" priority="33" operator="greaterThan">
      <formula>20</formula>
    </cfRule>
  </conditionalFormatting>
  <conditionalFormatting sqref="AP119">
    <cfRule type="cellIs" dxfId="1530" priority="28" operator="greaterThan">
      <formula>20</formula>
    </cfRule>
  </conditionalFormatting>
  <conditionalFormatting sqref="AQ119">
    <cfRule type="cellIs" dxfId="1529" priority="27" operator="between">
      <formula>80</formula>
      <formula>120</formula>
    </cfRule>
  </conditionalFormatting>
  <conditionalFormatting sqref="AO119:AP119">
    <cfRule type="cellIs" dxfId="1528" priority="26" operator="greaterThan">
      <formula>20</formula>
    </cfRule>
  </conditionalFormatting>
  <conditionalFormatting sqref="AQ119">
    <cfRule type="cellIs" dxfId="1527" priority="25" operator="between">
      <formula>80</formula>
      <formula>120</formula>
    </cfRule>
  </conditionalFormatting>
  <conditionalFormatting sqref="AK119">
    <cfRule type="cellIs" dxfId="1526" priority="24" operator="greaterThan">
      <formula>20</formula>
    </cfRule>
  </conditionalFormatting>
  <conditionalFormatting sqref="AL119:AM119">
    <cfRule type="cellIs" dxfId="1525" priority="23" operator="between">
      <formula>80</formula>
      <formula>120</formula>
    </cfRule>
  </conditionalFormatting>
  <conditionalFormatting sqref="AJ119">
    <cfRule type="cellIs" dxfId="1524" priority="22" operator="greaterThan">
      <formula>20</formula>
    </cfRule>
  </conditionalFormatting>
  <conditionalFormatting sqref="AO119">
    <cfRule type="cellIs" dxfId="1523" priority="21" operator="greaterThan">
      <formula>20</formula>
    </cfRule>
  </conditionalFormatting>
  <conditionalFormatting sqref="AT119">
    <cfRule type="cellIs" dxfId="1522" priority="20" operator="greaterThan">
      <formula>20</formula>
    </cfRule>
  </conditionalFormatting>
  <conditionalFormatting sqref="AW122 AR122 AU122 AZ122">
    <cfRule type="cellIs" dxfId="1521" priority="18" operator="greaterThan">
      <formula>20</formula>
    </cfRule>
  </conditionalFormatting>
  <conditionalFormatting sqref="AV122 BA122">
    <cfRule type="cellIs" dxfId="1520" priority="17" operator="between">
      <formula>80</formula>
      <formula>120</formula>
    </cfRule>
  </conditionalFormatting>
  <conditionalFormatting sqref="AW122 AR122 AJ122:AK122 AT122:AU122 AY122:AZ122">
    <cfRule type="cellIs" dxfId="1519" priority="16" operator="greaterThan">
      <formula>20</formula>
    </cfRule>
  </conditionalFormatting>
  <conditionalFormatting sqref="AV122 BA122 AL122:AM122">
    <cfRule type="cellIs" dxfId="1518" priority="15" operator="between">
      <formula>80</formula>
      <formula>120</formula>
    </cfRule>
  </conditionalFormatting>
  <conditionalFormatting sqref="AP122">
    <cfRule type="cellIs" dxfId="1517" priority="14" operator="greaterThan">
      <formula>20</formula>
    </cfRule>
  </conditionalFormatting>
  <conditionalFormatting sqref="AO122:AP122">
    <cfRule type="cellIs" dxfId="1516" priority="12" operator="greaterThan">
      <formula>20</formula>
    </cfRule>
  </conditionalFormatting>
  <conditionalFormatting sqref="AQ122">
    <cfRule type="cellIs" dxfId="1515" priority="11" operator="between">
      <formula>80</formula>
      <formula>120</formula>
    </cfRule>
  </conditionalFormatting>
  <conditionalFormatting sqref="AJ122">
    <cfRule type="cellIs" dxfId="1514" priority="8" operator="greaterThan">
      <formula>20</formula>
    </cfRule>
  </conditionalFormatting>
  <conditionalFormatting sqref="AO122">
    <cfRule type="cellIs" dxfId="1513" priority="7" operator="greaterThan">
      <formula>20</formula>
    </cfRule>
  </conditionalFormatting>
  <conditionalFormatting sqref="AT122">
    <cfRule type="cellIs" dxfId="1512" priority="6" operator="greaterThan">
      <formula>20</formula>
    </cfRule>
  </conditionalFormatting>
  <conditionalFormatting sqref="AY122">
    <cfRule type="cellIs" dxfId="1511" priority="5" operator="greaterThan">
      <formula>20</formula>
    </cfRule>
  </conditionalFormatting>
  <conditionalFormatting sqref="AI122">
    <cfRule type="cellIs" dxfId="1510" priority="4" operator="lessThan">
      <formula>20</formula>
    </cfRule>
  </conditionalFormatting>
  <conditionalFormatting sqref="AN122">
    <cfRule type="cellIs" dxfId="1509" priority="3" operator="lessThan">
      <formula>20</formula>
    </cfRule>
  </conditionalFormatting>
  <conditionalFormatting sqref="AS122">
    <cfRule type="cellIs" dxfId="1508" priority="2" operator="lessThan">
      <formula>20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29"/>
  <sheetViews>
    <sheetView topLeftCell="A13" workbookViewId="0">
      <selection activeCell="A13" sqref="A13:BH129"/>
    </sheetView>
  </sheetViews>
  <sheetFormatPr defaultRowHeight="14.5" x14ac:dyDescent="0.35"/>
  <cols>
    <col min="3" max="3" width="26.453125" customWidth="1"/>
    <col min="5" max="5" width="11.81640625" bestFit="1" customWidth="1"/>
    <col min="7" max="7" width="12" customWidth="1"/>
    <col min="9" max="9" width="11.54296875" customWidth="1"/>
  </cols>
  <sheetData>
    <row r="1" spans="1:58" x14ac:dyDescent="0.35">
      <c r="A1" t="s">
        <v>32</v>
      </c>
      <c r="D1" t="s">
        <v>33</v>
      </c>
      <c r="E1" s="3" t="s">
        <v>8</v>
      </c>
      <c r="F1" t="s">
        <v>34</v>
      </c>
      <c r="G1" s="3" t="s">
        <v>9</v>
      </c>
      <c r="H1" t="s">
        <v>35</v>
      </c>
      <c r="I1" s="3" t="s">
        <v>11</v>
      </c>
    </row>
    <row r="2" spans="1:58" x14ac:dyDescent="0.35">
      <c r="D2">
        <v>0</v>
      </c>
      <c r="E2">
        <f>I18</f>
        <v>40</v>
      </c>
      <c r="F2">
        <v>0</v>
      </c>
      <c r="G2" s="3">
        <f>J18</f>
        <v>178</v>
      </c>
      <c r="H2">
        <v>0</v>
      </c>
      <c r="I2" s="3">
        <f>L18</f>
        <v>35</v>
      </c>
    </row>
    <row r="3" spans="1:58" x14ac:dyDescent="0.35">
      <c r="D3">
        <v>0</v>
      </c>
      <c r="E3">
        <f>I19</f>
        <v>32</v>
      </c>
      <c r="F3">
        <v>0</v>
      </c>
      <c r="G3" s="3">
        <f>J19</f>
        <v>149</v>
      </c>
      <c r="H3">
        <v>0</v>
      </c>
      <c r="I3" s="3">
        <f>L19</f>
        <v>71</v>
      </c>
    </row>
    <row r="4" spans="1:58" x14ac:dyDescent="0.35">
      <c r="D4">
        <f>3*G21/1000</f>
        <v>6.0000000000000006E-4</v>
      </c>
      <c r="E4">
        <f>I21</f>
        <v>632</v>
      </c>
      <c r="F4">
        <f>6*H21/1000</f>
        <v>1.2000000000000001E-3</v>
      </c>
      <c r="G4" s="3">
        <f t="shared" ref="G4" si="0">J21</f>
        <v>2413</v>
      </c>
      <c r="H4">
        <f>0.3*H21/1000</f>
        <v>5.9999999999999995E-5</v>
      </c>
      <c r="I4" s="3">
        <f t="shared" ref="I4" si="1">L21</f>
        <v>1407</v>
      </c>
    </row>
    <row r="5" spans="1:58" x14ac:dyDescent="0.35">
      <c r="D5">
        <f t="shared" ref="D5" si="2">3*G23/1000</f>
        <v>1.7999999999999997E-3</v>
      </c>
      <c r="E5">
        <f>I23</f>
        <v>1951</v>
      </c>
      <c r="F5">
        <f t="shared" ref="F5" si="3">6*H23/1000</f>
        <v>3.5999999999999995E-3</v>
      </c>
      <c r="G5" s="3">
        <f>J23</f>
        <v>7325</v>
      </c>
      <c r="H5">
        <f t="shared" ref="H5" si="4">0.3*H23/1000</f>
        <v>1.7999999999999998E-4</v>
      </c>
      <c r="I5" s="3">
        <f>L23</f>
        <v>3724</v>
      </c>
    </row>
    <row r="6" spans="1:58" x14ac:dyDescent="0.35">
      <c r="D6">
        <f>3*G25/1000</f>
        <v>3.0000000000000001E-3</v>
      </c>
      <c r="E6">
        <f>I25</f>
        <v>3389</v>
      </c>
      <c r="F6">
        <f>6*H25/1000</f>
        <v>6.0000000000000001E-3</v>
      </c>
      <c r="G6" s="3">
        <f>J25</f>
        <v>12924</v>
      </c>
      <c r="H6">
        <f>0.3*H25/1000</f>
        <v>2.9999999999999997E-4</v>
      </c>
      <c r="I6" s="3">
        <f>L25</f>
        <v>7024</v>
      </c>
    </row>
    <row r="7" spans="1:58" x14ac:dyDescent="0.35">
      <c r="D7">
        <f>3*G26/1000</f>
        <v>4.1999999999999989E-3</v>
      </c>
      <c r="E7">
        <f>I26</f>
        <v>4805</v>
      </c>
      <c r="F7">
        <f>6*H26/1000</f>
        <v>8.3999999999999977E-3</v>
      </c>
      <c r="G7" s="3">
        <f>J26</f>
        <v>17923</v>
      </c>
      <c r="H7">
        <f>0.3*H26/1000</f>
        <v>4.1999999999999996E-4</v>
      </c>
      <c r="I7" s="3">
        <f>L26</f>
        <v>9701</v>
      </c>
    </row>
    <row r="8" spans="1:58" x14ac:dyDescent="0.35">
      <c r="D8">
        <f>3*G27/1000</f>
        <v>5.4000000000000003E-3</v>
      </c>
      <c r="E8">
        <f>I27</f>
        <v>6303</v>
      </c>
      <c r="F8">
        <f>6*H27/1000</f>
        <v>1.0800000000000001E-2</v>
      </c>
      <c r="G8" s="3">
        <f>J27</f>
        <v>23417</v>
      </c>
      <c r="H8">
        <f>0.3*H27/1000</f>
        <v>5.4000000000000001E-4</v>
      </c>
      <c r="I8" s="3">
        <f>L27</f>
        <v>14589</v>
      </c>
    </row>
    <row r="9" spans="1:58" x14ac:dyDescent="0.35">
      <c r="C9" t="s">
        <v>36</v>
      </c>
      <c r="E9" s="6">
        <f>SLOPE(D2:D8,E2:E8)</f>
        <v>8.6400559513543228E-7</v>
      </c>
      <c r="F9" s="6"/>
      <c r="G9" s="6">
        <f>SLOPE(F2:F8,G2:G8)</f>
        <v>4.6451723901496498E-7</v>
      </c>
      <c r="H9" s="6"/>
      <c r="I9" s="6">
        <f>SLOPE(H2:H8,I2:I8)</f>
        <v>3.8514218393283571E-8</v>
      </c>
    </row>
    <row r="10" spans="1:58" x14ac:dyDescent="0.35">
      <c r="C10" t="s">
        <v>37</v>
      </c>
      <c r="E10" s="6">
        <f>INTERCEPT(D2:D8,E2:E8)</f>
        <v>2.5796576033866678E-5</v>
      </c>
      <c r="F10" s="6"/>
      <c r="G10" s="6">
        <f>INTERCEPT(F2:F8,G2:G8)</f>
        <v>1.6867218772331251E-5</v>
      </c>
      <c r="H10" s="6"/>
      <c r="I10" s="6">
        <f>INTERCEPT(H2:H8,I2:I8)</f>
        <v>1.3180971929584618E-5</v>
      </c>
    </row>
    <row r="11" spans="1:58" x14ac:dyDescent="0.35">
      <c r="C11" t="s">
        <v>38</v>
      </c>
      <c r="E11" s="7">
        <f>RSQ(D2:D8,E2:E8)</f>
        <v>0.99915997980340987</v>
      </c>
      <c r="F11" s="7"/>
      <c r="G11" s="7">
        <f>RSQ(F2:F8,G2:G8)</f>
        <v>0.99939058041526418</v>
      </c>
      <c r="H11" s="7"/>
      <c r="I11" s="7">
        <f>RSQ(H2:H8,I2:I8)</f>
        <v>0.98656229350599267</v>
      </c>
    </row>
    <row r="12" spans="1:58" s="3" customFormat="1" ht="174" x14ac:dyDescent="0.3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  <c r="L12" t="s">
        <v>11</v>
      </c>
      <c r="M12" t="s">
        <v>12</v>
      </c>
      <c r="N12" t="s">
        <v>13</v>
      </c>
      <c r="O12" t="s">
        <v>14</v>
      </c>
      <c r="P12" t="s">
        <v>15</v>
      </c>
      <c r="Q12" t="s">
        <v>16</v>
      </c>
      <c r="R12" t="s">
        <v>17</v>
      </c>
      <c r="S12" t="s">
        <v>18</v>
      </c>
      <c r="T12" t="s">
        <v>19</v>
      </c>
      <c r="U12" t="s">
        <v>20</v>
      </c>
      <c r="V12" t="s">
        <v>21</v>
      </c>
      <c r="W12" t="s">
        <v>22</v>
      </c>
      <c r="X12" t="s">
        <v>23</v>
      </c>
      <c r="Y12" t="s">
        <v>24</v>
      </c>
      <c r="Z12" t="s">
        <v>25</v>
      </c>
      <c r="AA12" s="3" t="s">
        <v>39</v>
      </c>
      <c r="AB12" s="3" t="s">
        <v>40</v>
      </c>
      <c r="AC12" s="3" t="s">
        <v>41</v>
      </c>
      <c r="AD12" s="3" t="s">
        <v>42</v>
      </c>
      <c r="AE12" s="3" t="s">
        <v>43</v>
      </c>
      <c r="AF12" s="3" t="s">
        <v>44</v>
      </c>
      <c r="AG12" s="3" t="s">
        <v>45</v>
      </c>
      <c r="AI12" s="3" t="s">
        <v>46</v>
      </c>
      <c r="AJ12" s="3" t="s">
        <v>47</v>
      </c>
      <c r="AK12" s="3" t="s">
        <v>48</v>
      </c>
      <c r="AL12" s="3" t="s">
        <v>49</v>
      </c>
      <c r="AN12" s="3" t="s">
        <v>50</v>
      </c>
      <c r="AO12" s="3" t="s">
        <v>51</v>
      </c>
      <c r="AP12" s="3" t="s">
        <v>52</v>
      </c>
      <c r="AQ12" s="3" t="s">
        <v>53</v>
      </c>
      <c r="AS12" s="3" t="s">
        <v>54</v>
      </c>
      <c r="AT12" s="3" t="s">
        <v>55</v>
      </c>
      <c r="AU12" s="3" t="s">
        <v>56</v>
      </c>
      <c r="AV12" s="3" t="s">
        <v>57</v>
      </c>
      <c r="AX12" s="3" t="s">
        <v>58</v>
      </c>
      <c r="AY12" s="3" t="s">
        <v>59</v>
      </c>
      <c r="AZ12" s="3" t="s">
        <v>60</v>
      </c>
      <c r="BA12" s="3" t="s">
        <v>61</v>
      </c>
      <c r="BC12" s="3" t="s">
        <v>62</v>
      </c>
      <c r="BD12" s="3" t="s">
        <v>63</v>
      </c>
      <c r="BE12" s="3" t="s">
        <v>64</v>
      </c>
      <c r="BF12" s="3" t="s">
        <v>65</v>
      </c>
    </row>
    <row r="13" spans="1:58" x14ac:dyDescent="0.35">
      <c r="A13">
        <v>1</v>
      </c>
      <c r="B13">
        <v>1</v>
      </c>
      <c r="C13" t="s">
        <v>26</v>
      </c>
      <c r="D13" t="s">
        <v>27</v>
      </c>
      <c r="G13">
        <v>0.5</v>
      </c>
      <c r="H13">
        <v>0.5</v>
      </c>
      <c r="I13">
        <v>2757</v>
      </c>
      <c r="J13">
        <v>7539</v>
      </c>
      <c r="L13">
        <v>22556</v>
      </c>
      <c r="M13">
        <v>2.5299999999999998</v>
      </c>
      <c r="N13">
        <v>6.665</v>
      </c>
      <c r="O13">
        <v>4.1349999999999998</v>
      </c>
      <c r="Q13">
        <v>2.2429999999999999</v>
      </c>
      <c r="R13">
        <v>1</v>
      </c>
      <c r="S13">
        <v>0</v>
      </c>
      <c r="T13">
        <v>0</v>
      </c>
      <c r="V13">
        <v>0</v>
      </c>
      <c r="Y13" s="1">
        <v>44118</v>
      </c>
      <c r="Z13" s="2">
        <v>0.41027777777777774</v>
      </c>
      <c r="AB13">
        <v>1</v>
      </c>
      <c r="AD13" s="4">
        <f t="shared" ref="AD13:AD76" si="5">((I13*$E$9)+$E$10)*1000/G13</f>
        <v>4.8157200036445076</v>
      </c>
      <c r="AE13" s="4">
        <f>((J13*$G$9)+$G$10)*1000/H13</f>
        <v>7.0377253674123041</v>
      </c>
      <c r="AF13" s="4">
        <f>AE13-AD13</f>
        <v>2.2220053637677966</v>
      </c>
      <c r="AG13" s="4">
        <f>((L13*$I$9)+$I$10)*1000/H13</f>
        <v>1.7638153640169778</v>
      </c>
    </row>
    <row r="14" spans="1:58" x14ac:dyDescent="0.35">
      <c r="A14">
        <v>2</v>
      </c>
      <c r="B14">
        <v>1</v>
      </c>
      <c r="C14" t="s">
        <v>26</v>
      </c>
      <c r="D14" t="s">
        <v>27</v>
      </c>
      <c r="G14">
        <v>0.5</v>
      </c>
      <c r="H14">
        <v>0.5</v>
      </c>
      <c r="I14">
        <v>3700</v>
      </c>
      <c r="J14">
        <v>7427</v>
      </c>
      <c r="L14">
        <v>22976</v>
      </c>
      <c r="M14">
        <v>3.254</v>
      </c>
      <c r="N14">
        <v>6.57</v>
      </c>
      <c r="O14">
        <v>3.3170000000000002</v>
      </c>
      <c r="Q14">
        <v>2.2869999999999999</v>
      </c>
      <c r="R14">
        <v>1</v>
      </c>
      <c r="S14">
        <v>0</v>
      </c>
      <c r="T14">
        <v>0</v>
      </c>
      <c r="V14">
        <v>0</v>
      </c>
      <c r="Y14" s="1">
        <v>44118</v>
      </c>
      <c r="Z14" s="2">
        <v>0.41561342592592593</v>
      </c>
      <c r="AB14">
        <v>1</v>
      </c>
      <c r="AD14" s="4">
        <f t="shared" si="5"/>
        <v>6.4452345560699325</v>
      </c>
      <c r="AE14" s="4">
        <f t="shared" ref="AE14:AE77" si="6">((J14*$G$9)+$G$10)*1000/H14</f>
        <v>6.9336735058729522</v>
      </c>
      <c r="AF14" s="4">
        <f t="shared" ref="AF14:AF77" si="7">AE14-AD14</f>
        <v>0.48843894980301972</v>
      </c>
      <c r="AG14" s="4">
        <f t="shared" ref="AG14:AG77" si="8">((L14*$I$9)+$I$10)*1000/H14</f>
        <v>1.7961673074673359</v>
      </c>
    </row>
    <row r="15" spans="1:58" x14ac:dyDescent="0.35">
      <c r="A15">
        <v>3</v>
      </c>
      <c r="B15">
        <v>1</v>
      </c>
      <c r="C15" t="s">
        <v>26</v>
      </c>
      <c r="D15" t="s">
        <v>27</v>
      </c>
      <c r="G15">
        <v>0.5</v>
      </c>
      <c r="H15">
        <v>0.5</v>
      </c>
      <c r="I15">
        <v>3866</v>
      </c>
      <c r="J15">
        <v>7391</v>
      </c>
      <c r="L15">
        <v>23021</v>
      </c>
      <c r="M15">
        <v>3.3809999999999998</v>
      </c>
      <c r="N15">
        <v>6.54</v>
      </c>
      <c r="O15">
        <v>3.1589999999999998</v>
      </c>
      <c r="Q15">
        <v>2.2919999999999998</v>
      </c>
      <c r="R15">
        <v>1</v>
      </c>
      <c r="S15">
        <v>0</v>
      </c>
      <c r="T15">
        <v>0</v>
      </c>
      <c r="V15">
        <v>0</v>
      </c>
      <c r="Y15" s="1">
        <v>44118</v>
      </c>
      <c r="Z15" s="2">
        <v>0.42141203703703706</v>
      </c>
      <c r="AB15">
        <v>1</v>
      </c>
      <c r="AD15" s="4">
        <f t="shared" si="5"/>
        <v>6.7320844136548965</v>
      </c>
      <c r="AE15" s="4">
        <f t="shared" si="6"/>
        <v>6.9002282646638742</v>
      </c>
      <c r="AF15" s="4">
        <f t="shared" si="7"/>
        <v>0.16814385100897766</v>
      </c>
      <c r="AG15" s="4">
        <f t="shared" si="8"/>
        <v>1.7996335871227316</v>
      </c>
    </row>
    <row r="16" spans="1:58" x14ac:dyDescent="0.35">
      <c r="A16">
        <v>4</v>
      </c>
      <c r="B16">
        <v>2</v>
      </c>
      <c r="D16" t="s">
        <v>29</v>
      </c>
      <c r="Y16" s="1">
        <v>44118</v>
      </c>
      <c r="Z16" s="2">
        <v>0.42561342592592594</v>
      </c>
      <c r="AB16">
        <v>1</v>
      </c>
      <c r="AD16" s="4" t="e">
        <f t="shared" si="5"/>
        <v>#DIV/0!</v>
      </c>
      <c r="AE16" s="4" t="e">
        <f t="shared" si="6"/>
        <v>#DIV/0!</v>
      </c>
      <c r="AF16" s="4" t="e">
        <f t="shared" si="7"/>
        <v>#DIV/0!</v>
      </c>
      <c r="AG16" s="4" t="e">
        <f t="shared" si="8"/>
        <v>#DIV/0!</v>
      </c>
    </row>
    <row r="17" spans="1:58" x14ac:dyDescent="0.35">
      <c r="A17">
        <v>5</v>
      </c>
      <c r="B17">
        <v>3</v>
      </c>
      <c r="C17" t="s">
        <v>30</v>
      </c>
      <c r="D17" t="s">
        <v>27</v>
      </c>
      <c r="G17">
        <v>0.5</v>
      </c>
      <c r="H17">
        <v>0.5</v>
      </c>
      <c r="I17">
        <v>277</v>
      </c>
      <c r="J17">
        <v>133</v>
      </c>
      <c r="L17">
        <v>82</v>
      </c>
      <c r="M17">
        <v>0.627</v>
      </c>
      <c r="N17">
        <v>0.39100000000000001</v>
      </c>
      <c r="O17">
        <v>0</v>
      </c>
      <c r="Q17">
        <v>0</v>
      </c>
      <c r="R17">
        <v>1</v>
      </c>
      <c r="S17">
        <v>0</v>
      </c>
      <c r="T17">
        <v>0</v>
      </c>
      <c r="V17">
        <v>0</v>
      </c>
      <c r="Y17" s="1">
        <v>44118</v>
      </c>
      <c r="Z17" s="2">
        <v>0.43513888888888891</v>
      </c>
      <c r="AB17">
        <v>1</v>
      </c>
      <c r="AD17" s="4">
        <f t="shared" si="5"/>
        <v>0.53025225177276281</v>
      </c>
      <c r="AE17" s="4">
        <f t="shared" si="6"/>
        <v>0.15729602312264321</v>
      </c>
      <c r="AF17" s="4">
        <f t="shared" si="7"/>
        <v>-0.37295622865011957</v>
      </c>
      <c r="AG17" s="4">
        <f t="shared" si="8"/>
        <v>3.2678275675667737E-2</v>
      </c>
    </row>
    <row r="18" spans="1:58" x14ac:dyDescent="0.35">
      <c r="A18">
        <v>6</v>
      </c>
      <c r="B18">
        <v>3</v>
      </c>
      <c r="C18" t="s">
        <v>30</v>
      </c>
      <c r="D18" t="s">
        <v>27</v>
      </c>
      <c r="G18">
        <v>0.5</v>
      </c>
      <c r="H18">
        <v>0.5</v>
      </c>
      <c r="I18">
        <v>40</v>
      </c>
      <c r="J18">
        <v>178</v>
      </c>
      <c r="L18">
        <v>35</v>
      </c>
      <c r="M18">
        <v>0.44600000000000001</v>
      </c>
      <c r="N18">
        <v>0.42899999999999999</v>
      </c>
      <c r="O18">
        <v>0</v>
      </c>
      <c r="Q18">
        <v>0</v>
      </c>
      <c r="R18">
        <v>1</v>
      </c>
      <c r="S18">
        <v>0</v>
      </c>
      <c r="T18">
        <v>0</v>
      </c>
      <c r="V18">
        <v>0</v>
      </c>
      <c r="Y18" s="1">
        <v>44118</v>
      </c>
      <c r="Z18" s="2">
        <v>0.44005787037037036</v>
      </c>
      <c r="AB18">
        <v>1</v>
      </c>
      <c r="AD18" s="4">
        <f t="shared" si="5"/>
        <v>0.12071359967856794</v>
      </c>
      <c r="AE18" s="4">
        <f t="shared" si="6"/>
        <v>0.19910257463399003</v>
      </c>
      <c r="AF18" s="4">
        <f t="shared" si="7"/>
        <v>7.8388974955422089E-2</v>
      </c>
      <c r="AG18" s="4">
        <f t="shared" si="8"/>
        <v>2.9057939146699085E-2</v>
      </c>
    </row>
    <row r="19" spans="1:58" x14ac:dyDescent="0.35">
      <c r="A19">
        <v>7</v>
      </c>
      <c r="B19">
        <v>3</v>
      </c>
      <c r="C19" t="s">
        <v>30</v>
      </c>
      <c r="D19" t="s">
        <v>27</v>
      </c>
      <c r="G19">
        <v>0.5</v>
      </c>
      <c r="H19">
        <v>0.5</v>
      </c>
      <c r="I19">
        <v>32</v>
      </c>
      <c r="J19">
        <v>149</v>
      </c>
      <c r="L19">
        <v>71</v>
      </c>
      <c r="M19">
        <v>0.44</v>
      </c>
      <c r="N19">
        <v>0.40500000000000003</v>
      </c>
      <c r="O19">
        <v>0</v>
      </c>
      <c r="Q19">
        <v>0</v>
      </c>
      <c r="R19">
        <v>1</v>
      </c>
      <c r="S19">
        <v>0</v>
      </c>
      <c r="T19">
        <v>0</v>
      </c>
      <c r="V19">
        <v>0</v>
      </c>
      <c r="Y19" s="1">
        <v>44118</v>
      </c>
      <c r="Z19" s="2">
        <v>0.44548611111111108</v>
      </c>
      <c r="AB19">
        <v>1</v>
      </c>
      <c r="AD19" s="4">
        <f t="shared" si="5"/>
        <v>0.10688951015640102</v>
      </c>
      <c r="AE19" s="4">
        <f t="shared" si="6"/>
        <v>0.17216057477112207</v>
      </c>
      <c r="AF19" s="4">
        <f t="shared" si="7"/>
        <v>6.5271064614721042E-2</v>
      </c>
      <c r="AG19" s="4">
        <f t="shared" si="8"/>
        <v>3.18309628710155E-2</v>
      </c>
    </row>
    <row r="20" spans="1:58" x14ac:dyDescent="0.35">
      <c r="A20">
        <v>8</v>
      </c>
      <c r="B20">
        <v>4</v>
      </c>
      <c r="C20" t="s">
        <v>66</v>
      </c>
      <c r="D20" t="s">
        <v>27</v>
      </c>
      <c r="G20">
        <v>0.2</v>
      </c>
      <c r="H20">
        <v>0.2</v>
      </c>
      <c r="I20">
        <v>257</v>
      </c>
      <c r="J20">
        <v>2493</v>
      </c>
      <c r="L20">
        <v>1381</v>
      </c>
      <c r="M20">
        <v>1.5309999999999999</v>
      </c>
      <c r="N20">
        <v>5.9770000000000003</v>
      </c>
      <c r="O20">
        <v>4.4459999999999997</v>
      </c>
      <c r="Q20">
        <v>7.0999999999999994E-2</v>
      </c>
      <c r="R20">
        <v>1</v>
      </c>
      <c r="S20">
        <v>0</v>
      </c>
      <c r="T20">
        <v>0</v>
      </c>
      <c r="V20">
        <v>0</v>
      </c>
      <c r="Y20" s="1">
        <v>44118</v>
      </c>
      <c r="Z20" s="2">
        <v>0.4550925925925926</v>
      </c>
      <c r="AB20">
        <v>1</v>
      </c>
      <c r="AD20" s="4">
        <f t="shared" si="5"/>
        <v>1.2392300699183638</v>
      </c>
      <c r="AE20" s="4">
        <f t="shared" si="6"/>
        <v>5.8745434781831936</v>
      </c>
      <c r="AF20" s="4">
        <f t="shared" si="7"/>
        <v>4.63531340826483</v>
      </c>
      <c r="AG20" s="4">
        <f t="shared" si="8"/>
        <v>0.33184553765354619</v>
      </c>
      <c r="AI20">
        <f>ABS(100*(AD20-3)/3)</f>
        <v>58.692331002721204</v>
      </c>
      <c r="AN20">
        <f t="shared" ref="AN20:AN27" si="9">ABS(100*(AE20-6)/6)</f>
        <v>2.0909420302801074</v>
      </c>
      <c r="AS20">
        <f t="shared" ref="AS20:AS27" si="10">ABS(100*(AF20-3)/3)</f>
        <v>54.510446942160996</v>
      </c>
      <c r="AX20">
        <f t="shared" ref="AX20:AX27" si="11">ABS(100*(AG20-0.3)/0.3)</f>
        <v>10.615179217848734</v>
      </c>
    </row>
    <row r="21" spans="1:58" x14ac:dyDescent="0.35">
      <c r="A21">
        <v>9</v>
      </c>
      <c r="B21">
        <v>4</v>
      </c>
      <c r="C21" t="s">
        <v>66</v>
      </c>
      <c r="D21" t="s">
        <v>27</v>
      </c>
      <c r="G21">
        <v>0.2</v>
      </c>
      <c r="H21">
        <v>0.2</v>
      </c>
      <c r="I21">
        <v>632</v>
      </c>
      <c r="J21">
        <v>2413</v>
      </c>
      <c r="L21">
        <v>1407</v>
      </c>
      <c r="M21">
        <v>2.25</v>
      </c>
      <c r="N21">
        <v>5.8079999999999998</v>
      </c>
      <c r="O21">
        <v>3.5579999999999998</v>
      </c>
      <c r="Q21">
        <v>7.8E-2</v>
      </c>
      <c r="R21">
        <v>1</v>
      </c>
      <c r="S21">
        <v>0</v>
      </c>
      <c r="T21">
        <v>0</v>
      </c>
      <c r="V21">
        <v>0</v>
      </c>
      <c r="Y21" s="1">
        <v>44118</v>
      </c>
      <c r="Z21" s="2">
        <v>0.46052083333333332</v>
      </c>
      <c r="AB21">
        <v>1</v>
      </c>
      <c r="AD21" s="4">
        <f t="shared" si="5"/>
        <v>2.859240560797299</v>
      </c>
      <c r="AE21" s="4">
        <f t="shared" si="6"/>
        <v>5.6887365825772092</v>
      </c>
      <c r="AF21" s="4">
        <f t="shared" si="7"/>
        <v>2.8294960217799101</v>
      </c>
      <c r="AG21" s="4">
        <f t="shared" si="8"/>
        <v>0.33685238604467299</v>
      </c>
      <c r="AI21">
        <f t="shared" ref="AI21:AI27" si="12">ABS(100*(AD21-3)/3)</f>
        <v>4.6919813067566984</v>
      </c>
      <c r="AN21">
        <f t="shared" si="9"/>
        <v>5.1877236237131807</v>
      </c>
      <c r="AS21">
        <f t="shared" si="10"/>
        <v>5.683465940669663</v>
      </c>
      <c r="AX21">
        <f t="shared" si="11"/>
        <v>12.284128681557668</v>
      </c>
    </row>
    <row r="22" spans="1:58" x14ac:dyDescent="0.35">
      <c r="A22">
        <v>10</v>
      </c>
      <c r="B22">
        <v>5</v>
      </c>
      <c r="C22" t="s">
        <v>66</v>
      </c>
      <c r="D22" t="s">
        <v>27</v>
      </c>
      <c r="G22">
        <v>0.6</v>
      </c>
      <c r="H22">
        <v>0.6</v>
      </c>
      <c r="I22">
        <v>2060</v>
      </c>
      <c r="J22">
        <v>7640</v>
      </c>
      <c r="L22">
        <v>3877</v>
      </c>
      <c r="M22">
        <v>1.6619999999999999</v>
      </c>
      <c r="N22">
        <v>5.6260000000000003</v>
      </c>
      <c r="O22">
        <v>3.964</v>
      </c>
      <c r="Q22">
        <v>0.24099999999999999</v>
      </c>
      <c r="R22">
        <v>1</v>
      </c>
      <c r="S22">
        <v>0</v>
      </c>
      <c r="T22">
        <v>0</v>
      </c>
      <c r="V22">
        <v>0</v>
      </c>
      <c r="Y22" s="1">
        <v>44118</v>
      </c>
      <c r="Z22" s="2">
        <v>0.47082175925925923</v>
      </c>
      <c r="AB22">
        <v>1</v>
      </c>
      <c r="AD22" s="4">
        <f t="shared" si="5"/>
        <v>3.0094135033547622</v>
      </c>
      <c r="AE22" s="4">
        <f t="shared" si="6"/>
        <v>5.9429648747444395</v>
      </c>
      <c r="AF22" s="4">
        <f t="shared" si="7"/>
        <v>2.9335513713896773</v>
      </c>
      <c r="AG22" s="4">
        <f t="shared" si="8"/>
        <v>0.27083432773390836</v>
      </c>
      <c r="AI22">
        <f t="shared" si="12"/>
        <v>0.31378344515874029</v>
      </c>
      <c r="AN22">
        <f t="shared" si="9"/>
        <v>0.95058542092600895</v>
      </c>
      <c r="AS22">
        <f t="shared" si="10"/>
        <v>2.2149542870107584</v>
      </c>
      <c r="AX22">
        <f t="shared" si="11"/>
        <v>9.7218907553638747</v>
      </c>
    </row>
    <row r="23" spans="1:58" x14ac:dyDescent="0.35">
      <c r="A23">
        <v>11</v>
      </c>
      <c r="B23">
        <v>5</v>
      </c>
      <c r="C23" t="s">
        <v>66</v>
      </c>
      <c r="D23" t="s">
        <v>27</v>
      </c>
      <c r="G23">
        <v>0.6</v>
      </c>
      <c r="H23">
        <v>0.6</v>
      </c>
      <c r="I23">
        <v>1951</v>
      </c>
      <c r="J23">
        <v>7325</v>
      </c>
      <c r="L23">
        <v>3724</v>
      </c>
      <c r="M23">
        <v>1.593</v>
      </c>
      <c r="N23">
        <v>5.4029999999999996</v>
      </c>
      <c r="O23">
        <v>3.81</v>
      </c>
      <c r="Q23">
        <v>0.22800000000000001</v>
      </c>
      <c r="R23">
        <v>1</v>
      </c>
      <c r="S23">
        <v>0</v>
      </c>
      <c r="T23">
        <v>0</v>
      </c>
      <c r="V23">
        <v>0</v>
      </c>
      <c r="Y23" s="1">
        <v>44118</v>
      </c>
      <c r="Z23" s="2">
        <v>0.48505787037037035</v>
      </c>
      <c r="AB23">
        <v>1</v>
      </c>
      <c r="AD23" s="4">
        <f t="shared" si="5"/>
        <v>2.8524524869051588</v>
      </c>
      <c r="AE23" s="4">
        <f t="shared" si="6"/>
        <v>5.6990933242615833</v>
      </c>
      <c r="AF23" s="4">
        <f t="shared" si="7"/>
        <v>2.8466408373564245</v>
      </c>
      <c r="AG23" s="4">
        <f t="shared" si="8"/>
        <v>0.26101320204362111</v>
      </c>
      <c r="AI23">
        <f t="shared" si="12"/>
        <v>4.9182504364947048</v>
      </c>
      <c r="AN23">
        <f t="shared" si="9"/>
        <v>5.0151112623069443</v>
      </c>
      <c r="AS23">
        <f t="shared" si="10"/>
        <v>5.1119720881191837</v>
      </c>
      <c r="AX23">
        <f t="shared" si="11"/>
        <v>12.995599318792962</v>
      </c>
    </row>
    <row r="24" spans="1:58" x14ac:dyDescent="0.35">
      <c r="A24">
        <v>12</v>
      </c>
      <c r="B24">
        <v>6</v>
      </c>
      <c r="C24" t="s">
        <v>66</v>
      </c>
      <c r="D24" t="s">
        <v>27</v>
      </c>
      <c r="G24">
        <v>1</v>
      </c>
      <c r="H24">
        <v>1</v>
      </c>
      <c r="I24">
        <v>3350</v>
      </c>
      <c r="J24">
        <v>12901</v>
      </c>
      <c r="L24">
        <v>7005</v>
      </c>
      <c r="M24">
        <v>1.492</v>
      </c>
      <c r="N24">
        <v>5.6040000000000001</v>
      </c>
      <c r="O24">
        <v>4.1120000000000001</v>
      </c>
      <c r="Q24">
        <v>0.308</v>
      </c>
      <c r="R24">
        <v>1</v>
      </c>
      <c r="S24">
        <v>0</v>
      </c>
      <c r="T24">
        <v>0</v>
      </c>
      <c r="V24">
        <v>0</v>
      </c>
      <c r="Y24" s="1">
        <v>44118</v>
      </c>
      <c r="Z24" s="2">
        <v>0.49583333333333335</v>
      </c>
      <c r="AB24">
        <v>1</v>
      </c>
      <c r="AD24" s="4">
        <f t="shared" si="5"/>
        <v>2.9202153197375647</v>
      </c>
      <c r="AE24" s="4">
        <f t="shared" si="6"/>
        <v>6.0096041193043943</v>
      </c>
      <c r="AF24" s="4">
        <f t="shared" si="7"/>
        <v>3.0893887995668297</v>
      </c>
      <c r="AG24" s="4">
        <f t="shared" si="8"/>
        <v>0.28297307177453601</v>
      </c>
      <c r="AI24">
        <f t="shared" si="12"/>
        <v>2.6594893420811783</v>
      </c>
      <c r="AN24">
        <f t="shared" si="9"/>
        <v>0.1600686550732385</v>
      </c>
      <c r="AS24">
        <f t="shared" si="10"/>
        <v>2.9796266522276551</v>
      </c>
      <c r="AX24">
        <f t="shared" si="11"/>
        <v>5.675642741821326</v>
      </c>
    </row>
    <row r="25" spans="1:58" x14ac:dyDescent="0.35">
      <c r="A25">
        <v>13</v>
      </c>
      <c r="B25">
        <v>6</v>
      </c>
      <c r="C25" t="s">
        <v>66</v>
      </c>
      <c r="D25" t="s">
        <v>27</v>
      </c>
      <c r="G25">
        <v>1</v>
      </c>
      <c r="H25">
        <v>1</v>
      </c>
      <c r="I25">
        <v>3389</v>
      </c>
      <c r="J25">
        <v>12924</v>
      </c>
      <c r="L25">
        <v>7024</v>
      </c>
      <c r="M25">
        <v>1.5069999999999999</v>
      </c>
      <c r="N25">
        <v>5.6139999999999999</v>
      </c>
      <c r="O25">
        <v>4.1059999999999999</v>
      </c>
      <c r="Q25">
        <v>0.309</v>
      </c>
      <c r="R25">
        <v>1</v>
      </c>
      <c r="S25">
        <v>0</v>
      </c>
      <c r="T25">
        <v>0</v>
      </c>
      <c r="V25">
        <v>0</v>
      </c>
      <c r="Y25" s="1">
        <v>44118</v>
      </c>
      <c r="Z25" s="2">
        <v>0.50224537037037031</v>
      </c>
      <c r="AB25">
        <v>1</v>
      </c>
      <c r="AD25" s="4">
        <f t="shared" si="5"/>
        <v>2.9539115379478469</v>
      </c>
      <c r="AE25" s="4">
        <f t="shared" si="6"/>
        <v>6.0202880158017384</v>
      </c>
      <c r="AF25" s="4">
        <f t="shared" si="7"/>
        <v>3.0663764778538916</v>
      </c>
      <c r="AG25" s="4">
        <f t="shared" si="8"/>
        <v>0.28370484192400847</v>
      </c>
      <c r="AI25">
        <f t="shared" si="12"/>
        <v>1.5362820684051037</v>
      </c>
      <c r="AN25">
        <f t="shared" si="9"/>
        <v>0.33813359669564075</v>
      </c>
      <c r="AS25">
        <f t="shared" si="10"/>
        <v>2.2125492617963851</v>
      </c>
      <c r="AX25">
        <f t="shared" si="11"/>
        <v>5.431719358663841</v>
      </c>
    </row>
    <row r="26" spans="1:58" x14ac:dyDescent="0.35">
      <c r="A26">
        <v>14</v>
      </c>
      <c r="B26">
        <v>7</v>
      </c>
      <c r="C26" t="s">
        <v>66</v>
      </c>
      <c r="D26" t="s">
        <v>27</v>
      </c>
      <c r="G26">
        <v>1.4</v>
      </c>
      <c r="H26">
        <v>1.4</v>
      </c>
      <c r="I26">
        <v>4805</v>
      </c>
      <c r="J26">
        <v>17923</v>
      </c>
      <c r="L26">
        <v>9701</v>
      </c>
      <c r="M26">
        <v>1.4650000000000001</v>
      </c>
      <c r="N26">
        <v>5.5220000000000002</v>
      </c>
      <c r="O26">
        <v>4.0579999999999998</v>
      </c>
      <c r="Q26">
        <v>0.32100000000000001</v>
      </c>
      <c r="R26">
        <v>1</v>
      </c>
      <c r="S26">
        <v>0</v>
      </c>
      <c r="T26">
        <v>0</v>
      </c>
      <c r="V26">
        <v>0</v>
      </c>
      <c r="Y26" s="1">
        <v>44118</v>
      </c>
      <c r="Z26" s="2">
        <v>0.51372685185185185</v>
      </c>
      <c r="AB26">
        <v>1</v>
      </c>
      <c r="AD26" s="4">
        <f t="shared" si="5"/>
        <v>2.9838167576140133</v>
      </c>
      <c r="AE26" s="4">
        <f t="shared" si="6"/>
        <v>5.9588640668839643</v>
      </c>
      <c r="AF26" s="4">
        <f t="shared" si="7"/>
        <v>2.975047309269951</v>
      </c>
      <c r="AG26" s="4">
        <f t="shared" si="8"/>
        <v>0.27629100325916323</v>
      </c>
      <c r="AI26">
        <f t="shared" si="12"/>
        <v>0.53944141286622249</v>
      </c>
      <c r="AN26">
        <f t="shared" si="9"/>
        <v>0.68559888526726154</v>
      </c>
      <c r="AS26">
        <f t="shared" si="10"/>
        <v>0.83175635766830069</v>
      </c>
      <c r="AX26">
        <f t="shared" si="11"/>
        <v>7.9029989136122554</v>
      </c>
    </row>
    <row r="27" spans="1:58" x14ac:dyDescent="0.35">
      <c r="A27">
        <v>15</v>
      </c>
      <c r="B27">
        <v>8</v>
      </c>
      <c r="C27" t="s">
        <v>66</v>
      </c>
      <c r="D27" t="s">
        <v>27</v>
      </c>
      <c r="G27">
        <v>1.8</v>
      </c>
      <c r="H27">
        <v>1.8</v>
      </c>
      <c r="I27">
        <v>6303</v>
      </c>
      <c r="J27">
        <v>23417</v>
      </c>
      <c r="L27">
        <v>14589</v>
      </c>
      <c r="M27">
        <v>1.458</v>
      </c>
      <c r="N27">
        <v>5.5880000000000001</v>
      </c>
      <c r="O27">
        <v>4.13</v>
      </c>
      <c r="Q27">
        <v>0.39200000000000002</v>
      </c>
      <c r="R27">
        <v>1</v>
      </c>
      <c r="S27">
        <v>0</v>
      </c>
      <c r="T27">
        <v>0</v>
      </c>
      <c r="V27">
        <v>0</v>
      </c>
      <c r="Y27" s="1">
        <v>44118</v>
      </c>
      <c r="Z27" s="2">
        <v>0.52579861111111115</v>
      </c>
      <c r="AB27">
        <v>1</v>
      </c>
      <c r="AD27" s="4">
        <f t="shared" si="5"/>
        <v>3.039791023429165</v>
      </c>
      <c r="AE27" s="4">
        <f t="shared" si="6"/>
        <v>6.0524818915476466</v>
      </c>
      <c r="AF27" s="4">
        <f t="shared" si="7"/>
        <v>3.0126908681184816</v>
      </c>
      <c r="AG27" s="4">
        <f t="shared" si="8"/>
        <v>0.31948050226066582</v>
      </c>
      <c r="AI27">
        <f t="shared" si="12"/>
        <v>1.3263674476388321</v>
      </c>
      <c r="AN27">
        <f t="shared" si="9"/>
        <v>0.87469819246077662</v>
      </c>
      <c r="AS27">
        <f t="shared" si="10"/>
        <v>0.42302893728272117</v>
      </c>
      <c r="AX27">
        <f t="shared" si="11"/>
        <v>6.4935007535552778</v>
      </c>
    </row>
    <row r="28" spans="1:58" x14ac:dyDescent="0.35">
      <c r="A28">
        <v>16</v>
      </c>
      <c r="B28">
        <v>1</v>
      </c>
      <c r="C28" t="s">
        <v>31</v>
      </c>
      <c r="D28" t="s">
        <v>27</v>
      </c>
      <c r="G28">
        <v>0.5</v>
      </c>
      <c r="H28">
        <v>0.5</v>
      </c>
      <c r="I28">
        <v>5240</v>
      </c>
      <c r="J28">
        <v>11605</v>
      </c>
      <c r="L28">
        <v>8426</v>
      </c>
      <c r="M28">
        <v>4.4349999999999996</v>
      </c>
      <c r="N28">
        <v>10.11</v>
      </c>
      <c r="O28">
        <v>5.6749999999999998</v>
      </c>
      <c r="Q28">
        <v>0.76500000000000001</v>
      </c>
      <c r="R28">
        <v>1</v>
      </c>
      <c r="S28">
        <v>0</v>
      </c>
      <c r="T28">
        <v>0</v>
      </c>
      <c r="V28">
        <v>0</v>
      </c>
      <c r="Y28" s="1">
        <v>44118</v>
      </c>
      <c r="Z28" s="2">
        <v>0.53630787037037042</v>
      </c>
      <c r="AB28">
        <v>1</v>
      </c>
      <c r="AD28" s="4">
        <f t="shared" si="5"/>
        <v>9.1063717890870652</v>
      </c>
      <c r="AE28" s="4">
        <f t="shared" si="6"/>
        <v>10.815179555081999</v>
      </c>
      <c r="AF28" s="4">
        <f t="shared" si="7"/>
        <v>1.7088077659949334</v>
      </c>
      <c r="AG28" s="4">
        <f t="shared" si="8"/>
        <v>0.67540355222278403</v>
      </c>
      <c r="BC28" s="4"/>
      <c r="BD28" s="4"/>
      <c r="BE28" s="4"/>
      <c r="BF28" s="4"/>
    </row>
    <row r="29" spans="1:58" x14ac:dyDescent="0.35">
      <c r="A29">
        <v>17</v>
      </c>
      <c r="B29">
        <v>1</v>
      </c>
      <c r="C29" t="s">
        <v>31</v>
      </c>
      <c r="D29" t="s">
        <v>27</v>
      </c>
      <c r="G29">
        <v>0.5</v>
      </c>
      <c r="H29">
        <v>0.5</v>
      </c>
      <c r="I29">
        <v>6455</v>
      </c>
      <c r="J29">
        <v>11523</v>
      </c>
      <c r="L29">
        <v>8570</v>
      </c>
      <c r="M29">
        <v>5.367</v>
      </c>
      <c r="N29">
        <v>10.041</v>
      </c>
      <c r="O29">
        <v>4.6740000000000004</v>
      </c>
      <c r="Q29">
        <v>0.78</v>
      </c>
      <c r="R29">
        <v>1</v>
      </c>
      <c r="S29">
        <v>0</v>
      </c>
      <c r="T29">
        <v>0</v>
      </c>
      <c r="V29">
        <v>0</v>
      </c>
      <c r="Y29" s="1">
        <v>44118</v>
      </c>
      <c r="Z29" s="2">
        <v>0.54201388888888891</v>
      </c>
      <c r="AB29">
        <v>1</v>
      </c>
      <c r="AD29" s="4">
        <f t="shared" si="5"/>
        <v>11.205905385266165</v>
      </c>
      <c r="AE29" s="4">
        <f t="shared" si="6"/>
        <v>10.738998727883544</v>
      </c>
      <c r="AF29" s="4">
        <f t="shared" si="7"/>
        <v>-0.46690665738262105</v>
      </c>
      <c r="AG29" s="4">
        <f t="shared" si="8"/>
        <v>0.68649564712004962</v>
      </c>
      <c r="AJ29">
        <f>ABS(100*(AD29-AD30)/(AVERAGE(AD29:AD30)))</f>
        <v>3.6336895960206412</v>
      </c>
      <c r="AO29">
        <f>ABS(100*(AE29-AE30)/(AVERAGE(AE29:AE30)))</f>
        <v>9.5116121889400412E-2</v>
      </c>
      <c r="AT29">
        <f>ABS(100*(AF29-AF30)/(AVERAGE(AF29:AF30)))</f>
        <v>60.449567764086552</v>
      </c>
      <c r="AY29">
        <f>ABS(100*(AG29-AG30)/(AVERAGE(AG29:AG30)))</f>
        <v>0.56260458364635479</v>
      </c>
      <c r="BC29" s="4">
        <f>AVERAGE(AD29:AD30)</f>
        <v>11.413266728098669</v>
      </c>
      <c r="BD29" s="4">
        <f>AVERAGE(AE29:AE30)</f>
        <v>10.74410841751271</v>
      </c>
      <c r="BE29" s="4">
        <f>AVERAGE(AF29:AF30)</f>
        <v>-0.66915831058595909</v>
      </c>
      <c r="BF29" s="4">
        <f>AVERAGE(AG29:AG30)</f>
        <v>0.68456993620038542</v>
      </c>
    </row>
    <row r="30" spans="1:58" x14ac:dyDescent="0.35">
      <c r="A30">
        <v>18</v>
      </c>
      <c r="B30">
        <v>1</v>
      </c>
      <c r="C30" t="s">
        <v>31</v>
      </c>
      <c r="D30" t="s">
        <v>27</v>
      </c>
      <c r="G30">
        <v>0.5</v>
      </c>
      <c r="H30">
        <v>0.5</v>
      </c>
      <c r="I30">
        <v>6695</v>
      </c>
      <c r="J30">
        <v>11534</v>
      </c>
      <c r="L30">
        <v>8520</v>
      </c>
      <c r="M30">
        <v>5.5510000000000002</v>
      </c>
      <c r="N30">
        <v>10.050000000000001</v>
      </c>
      <c r="O30">
        <v>4.4989999999999997</v>
      </c>
      <c r="Q30">
        <v>0.77500000000000002</v>
      </c>
      <c r="R30">
        <v>1</v>
      </c>
      <c r="S30">
        <v>0</v>
      </c>
      <c r="T30">
        <v>0</v>
      </c>
      <c r="V30">
        <v>0</v>
      </c>
      <c r="Y30" s="1">
        <v>44118</v>
      </c>
      <c r="Z30" s="2">
        <v>0.54817129629629624</v>
      </c>
      <c r="AB30">
        <v>1</v>
      </c>
      <c r="AD30" s="4">
        <f t="shared" si="5"/>
        <v>11.620628070931172</v>
      </c>
      <c r="AE30" s="4">
        <f t="shared" si="6"/>
        <v>10.749218107141875</v>
      </c>
      <c r="AF30" s="4">
        <f t="shared" si="7"/>
        <v>-0.87140996378929714</v>
      </c>
      <c r="AG30" s="4">
        <f t="shared" si="8"/>
        <v>0.68264422528072133</v>
      </c>
    </row>
    <row r="31" spans="1:58" x14ac:dyDescent="0.35">
      <c r="A31">
        <v>19</v>
      </c>
      <c r="B31">
        <v>9</v>
      </c>
      <c r="C31" t="s">
        <v>106</v>
      </c>
      <c r="D31" t="s">
        <v>27</v>
      </c>
      <c r="G31">
        <v>0.5</v>
      </c>
      <c r="H31">
        <v>0.5</v>
      </c>
      <c r="I31">
        <v>4222</v>
      </c>
      <c r="J31">
        <v>5565</v>
      </c>
      <c r="L31">
        <v>2084</v>
      </c>
      <c r="M31">
        <v>3.6539999999999999</v>
      </c>
      <c r="N31">
        <v>4.9930000000000003</v>
      </c>
      <c r="O31">
        <v>1.339</v>
      </c>
      <c r="Q31">
        <v>0.10199999999999999</v>
      </c>
      <c r="R31">
        <v>1</v>
      </c>
      <c r="S31">
        <v>0</v>
      </c>
      <c r="T31">
        <v>0</v>
      </c>
      <c r="V31">
        <v>0</v>
      </c>
      <c r="Y31" s="1">
        <v>44118</v>
      </c>
      <c r="Z31" s="2">
        <v>0.55851851851851853</v>
      </c>
      <c r="AB31">
        <v>1</v>
      </c>
      <c r="AD31" s="4">
        <f t="shared" si="5"/>
        <v>7.3472563973913241</v>
      </c>
      <c r="AE31" s="4">
        <f t="shared" si="6"/>
        <v>5.2038113077812227</v>
      </c>
      <c r="AF31" s="4">
        <f t="shared" si="7"/>
        <v>-2.1434450896101014</v>
      </c>
      <c r="AG31" s="4">
        <f t="shared" si="8"/>
        <v>0.18688920612237517</v>
      </c>
    </row>
    <row r="32" spans="1:58" x14ac:dyDescent="0.35">
      <c r="A32">
        <v>20</v>
      </c>
      <c r="B32">
        <v>9</v>
      </c>
      <c r="C32" t="s">
        <v>106</v>
      </c>
      <c r="D32" t="s">
        <v>27</v>
      </c>
      <c r="G32">
        <v>0.5</v>
      </c>
      <c r="H32">
        <v>0.5</v>
      </c>
      <c r="I32">
        <v>3334</v>
      </c>
      <c r="J32">
        <v>5470</v>
      </c>
      <c r="L32">
        <v>2029</v>
      </c>
      <c r="M32">
        <v>2.9729999999999999</v>
      </c>
      <c r="N32">
        <v>4.9119999999999999</v>
      </c>
      <c r="O32">
        <v>1.94</v>
      </c>
      <c r="Q32">
        <v>9.6000000000000002E-2</v>
      </c>
      <c r="R32">
        <v>1</v>
      </c>
      <c r="S32">
        <v>0</v>
      </c>
      <c r="T32">
        <v>0</v>
      </c>
      <c r="V32">
        <v>0</v>
      </c>
      <c r="Y32" s="1">
        <v>44118</v>
      </c>
      <c r="Z32" s="2">
        <v>0.56390046296296303</v>
      </c>
      <c r="AB32">
        <v>1</v>
      </c>
      <c r="AD32" s="4">
        <f t="shared" si="5"/>
        <v>5.812782460430796</v>
      </c>
      <c r="AE32" s="4">
        <f t="shared" si="6"/>
        <v>5.1155530323683793</v>
      </c>
      <c r="AF32" s="4">
        <f t="shared" si="7"/>
        <v>-0.69722942806241672</v>
      </c>
      <c r="AG32" s="4">
        <f t="shared" si="8"/>
        <v>0.18265264209911397</v>
      </c>
      <c r="AJ32">
        <f>ABS(100*(AD32-AD33)/(AVERAGE(AD32:AD33)))</f>
        <v>1.2995232990314785</v>
      </c>
      <c r="AO32">
        <f>ABS(100*(AE32-AE33)/(AVERAGE(AE32:AE33)))</f>
        <v>0.97590750274754468</v>
      </c>
      <c r="AT32">
        <f>ABS(100*(AF32-AF33)/(AVERAGE(AF32:AF33)))</f>
        <v>3.6420760201188251</v>
      </c>
      <c r="AY32">
        <f>ABS(100*(AG32-AG33)/(AVERAGE(AG32:AG33)))</f>
        <v>1.0487736303663391</v>
      </c>
      <c r="BC32" s="4">
        <f>AVERAGE(AD32:AD33)</f>
        <v>5.8507987066167546</v>
      </c>
      <c r="BD32" s="4">
        <f>AVERAGE(AE32:AE33)</f>
        <v>5.1406369632751874</v>
      </c>
      <c r="BE32" s="4">
        <f>AVERAGE(AF32:AF33)</f>
        <v>-0.71016174334156723</v>
      </c>
      <c r="BF32" s="4">
        <f>AVERAGE(AG32:AG33)</f>
        <v>0.18361549755894607</v>
      </c>
    </row>
    <row r="33" spans="1:58" x14ac:dyDescent="0.35">
      <c r="A33">
        <v>21</v>
      </c>
      <c r="B33">
        <v>9</v>
      </c>
      <c r="C33" t="s">
        <v>106</v>
      </c>
      <c r="D33" t="s">
        <v>27</v>
      </c>
      <c r="G33">
        <v>0.5</v>
      </c>
      <c r="H33">
        <v>0.5</v>
      </c>
      <c r="I33">
        <v>3378</v>
      </c>
      <c r="J33">
        <v>5524</v>
      </c>
      <c r="L33">
        <v>2054</v>
      </c>
      <c r="M33">
        <v>3.0059999999999998</v>
      </c>
      <c r="N33">
        <v>4.9589999999999996</v>
      </c>
      <c r="O33">
        <v>1.9530000000000001</v>
      </c>
      <c r="Q33">
        <v>9.9000000000000005E-2</v>
      </c>
      <c r="R33">
        <v>1</v>
      </c>
      <c r="S33">
        <v>0</v>
      </c>
      <c r="T33">
        <v>0</v>
      </c>
      <c r="V33">
        <v>0</v>
      </c>
      <c r="Y33" s="1">
        <v>44118</v>
      </c>
      <c r="Z33" s="2">
        <v>0.569849537037037</v>
      </c>
      <c r="AB33">
        <v>1</v>
      </c>
      <c r="AD33" s="4">
        <f t="shared" si="5"/>
        <v>5.8888149528027132</v>
      </c>
      <c r="AE33" s="4">
        <f t="shared" si="6"/>
        <v>5.1657208941819954</v>
      </c>
      <c r="AF33" s="4">
        <f t="shared" si="7"/>
        <v>-0.72309405862071774</v>
      </c>
      <c r="AG33" s="4">
        <f t="shared" si="8"/>
        <v>0.18457835301877815</v>
      </c>
    </row>
    <row r="34" spans="1:58" x14ac:dyDescent="0.35">
      <c r="A34">
        <v>22</v>
      </c>
      <c r="B34">
        <v>10</v>
      </c>
      <c r="C34" t="s">
        <v>107</v>
      </c>
      <c r="D34" t="s">
        <v>27</v>
      </c>
      <c r="G34">
        <v>0.5</v>
      </c>
      <c r="H34">
        <v>0.5</v>
      </c>
      <c r="I34">
        <v>2454</v>
      </c>
      <c r="J34">
        <v>6200</v>
      </c>
      <c r="L34">
        <v>6027</v>
      </c>
      <c r="M34">
        <v>2.298</v>
      </c>
      <c r="N34">
        <v>5.5309999999999997</v>
      </c>
      <c r="O34">
        <v>3.2330000000000001</v>
      </c>
      <c r="Q34">
        <v>0.51400000000000001</v>
      </c>
      <c r="R34">
        <v>1</v>
      </c>
      <c r="S34">
        <v>0</v>
      </c>
      <c r="T34">
        <v>0</v>
      </c>
      <c r="V34">
        <v>0</v>
      </c>
      <c r="Y34" s="1">
        <v>44118</v>
      </c>
      <c r="Z34" s="2">
        <v>0.57996527777777784</v>
      </c>
      <c r="AB34">
        <v>1</v>
      </c>
      <c r="AD34" s="4">
        <f t="shared" si="5"/>
        <v>4.2921326129924351</v>
      </c>
      <c r="AE34" s="4">
        <f t="shared" si="6"/>
        <v>5.7937482013302279</v>
      </c>
      <c r="AF34" s="4">
        <f t="shared" si="7"/>
        <v>1.5016155883377929</v>
      </c>
      <c r="AG34" s="4">
        <f t="shared" si="8"/>
        <v>0.4906123323718094</v>
      </c>
    </row>
    <row r="35" spans="1:58" x14ac:dyDescent="0.35">
      <c r="A35">
        <v>23</v>
      </c>
      <c r="B35">
        <v>10</v>
      </c>
      <c r="C35" t="s">
        <v>107</v>
      </c>
      <c r="D35" t="s">
        <v>27</v>
      </c>
      <c r="G35">
        <v>0.5</v>
      </c>
      <c r="H35">
        <v>0.5</v>
      </c>
      <c r="I35">
        <v>2180</v>
      </c>
      <c r="J35">
        <v>6262</v>
      </c>
      <c r="L35">
        <v>6245</v>
      </c>
      <c r="M35">
        <v>2.0870000000000002</v>
      </c>
      <c r="N35">
        <v>5.5839999999999996</v>
      </c>
      <c r="O35">
        <v>3.4969999999999999</v>
      </c>
      <c r="Q35">
        <v>0.53700000000000003</v>
      </c>
      <c r="R35">
        <v>1</v>
      </c>
      <c r="S35">
        <v>0</v>
      </c>
      <c r="T35">
        <v>0</v>
      </c>
      <c r="V35">
        <v>0</v>
      </c>
      <c r="Y35" s="1">
        <v>44118</v>
      </c>
      <c r="Z35" s="2">
        <v>0.58537037037037043</v>
      </c>
      <c r="AB35">
        <v>1</v>
      </c>
      <c r="AD35" s="4">
        <f t="shared" si="5"/>
        <v>3.8186575468582182</v>
      </c>
      <c r="AE35" s="4">
        <f t="shared" si="6"/>
        <v>5.8513483389680836</v>
      </c>
      <c r="AF35" s="4">
        <f t="shared" si="7"/>
        <v>2.0326907921098654</v>
      </c>
      <c r="AG35" s="4">
        <f t="shared" si="8"/>
        <v>0.50740453159128107</v>
      </c>
      <c r="AJ35">
        <f>ABS(100*(AD35-AD36)/(AVERAGE(AD35:AD36)))</f>
        <v>0.81786324006341071</v>
      </c>
      <c r="AO35">
        <f>ABS(100*(AE35-AE36)/(AVERAGE(AE35:AE36)))</f>
        <v>0.92514149234328658</v>
      </c>
      <c r="AT35">
        <f>ABS(100*(AF35-AF36)/(AVERAGE(AF35:AF36)))</f>
        <v>1.1269870003127846</v>
      </c>
      <c r="AY35">
        <f>ABS(100*(AG35-AG36)/(AVERAGE(AG35:AG36)))</f>
        <v>1.0376552079453665</v>
      </c>
      <c r="BC35" s="4">
        <f>AVERAGE(AD35:AD36)</f>
        <v>3.8031054461457803</v>
      </c>
      <c r="BD35" s="4">
        <f>AVERAGE(AE35:AE36)</f>
        <v>5.8244063391052165</v>
      </c>
      <c r="BE35" s="4">
        <f>AVERAGE(AF35:AF36)</f>
        <v>2.0213008929594358</v>
      </c>
      <c r="BF35" s="4">
        <f>AVERAGE(AG35:AG36)</f>
        <v>0.50478556474053771</v>
      </c>
    </row>
    <row r="36" spans="1:58" x14ac:dyDescent="0.35">
      <c r="A36">
        <v>24</v>
      </c>
      <c r="B36">
        <v>10</v>
      </c>
      <c r="C36" t="s">
        <v>107</v>
      </c>
      <c r="D36" t="s">
        <v>27</v>
      </c>
      <c r="G36">
        <v>0.5</v>
      </c>
      <c r="H36">
        <v>0.5</v>
      </c>
      <c r="I36">
        <v>2162</v>
      </c>
      <c r="J36">
        <v>6204</v>
      </c>
      <c r="L36">
        <v>6177</v>
      </c>
      <c r="M36">
        <v>2.073</v>
      </c>
      <c r="N36">
        <v>5.5339999999999998</v>
      </c>
      <c r="O36">
        <v>3.4609999999999999</v>
      </c>
      <c r="Q36">
        <v>0.53</v>
      </c>
      <c r="R36">
        <v>1</v>
      </c>
      <c r="S36">
        <v>0</v>
      </c>
      <c r="T36">
        <v>0</v>
      </c>
      <c r="V36">
        <v>0</v>
      </c>
      <c r="Y36" s="1">
        <v>44118</v>
      </c>
      <c r="Z36" s="2">
        <v>0.59121527777777783</v>
      </c>
      <c r="AB36">
        <v>1</v>
      </c>
      <c r="AD36" s="4">
        <f t="shared" si="5"/>
        <v>3.7875533454333423</v>
      </c>
      <c r="AE36" s="4">
        <f t="shared" si="6"/>
        <v>5.7974643392423486</v>
      </c>
      <c r="AF36" s="4">
        <f t="shared" si="7"/>
        <v>2.0099109938090063</v>
      </c>
      <c r="AG36" s="4">
        <f t="shared" si="8"/>
        <v>0.50216659788979445</v>
      </c>
    </row>
    <row r="37" spans="1:58" x14ac:dyDescent="0.35">
      <c r="A37">
        <v>25</v>
      </c>
      <c r="B37">
        <v>11</v>
      </c>
      <c r="C37" t="s">
        <v>108</v>
      </c>
      <c r="D37" t="s">
        <v>27</v>
      </c>
      <c r="G37">
        <v>0.5</v>
      </c>
      <c r="H37">
        <v>0.5</v>
      </c>
      <c r="I37">
        <v>1745</v>
      </c>
      <c r="J37">
        <v>4747</v>
      </c>
      <c r="L37">
        <v>1685</v>
      </c>
      <c r="M37">
        <v>1.754</v>
      </c>
      <c r="N37">
        <v>4.3</v>
      </c>
      <c r="O37">
        <v>2.5459999999999998</v>
      </c>
      <c r="Q37">
        <v>0.06</v>
      </c>
      <c r="R37">
        <v>1</v>
      </c>
      <c r="S37">
        <v>0</v>
      </c>
      <c r="T37">
        <v>0</v>
      </c>
      <c r="V37">
        <v>0</v>
      </c>
      <c r="Y37" s="1">
        <v>44118</v>
      </c>
      <c r="Z37" s="2">
        <v>0.60133101851851845</v>
      </c>
      <c r="AB37">
        <v>1</v>
      </c>
      <c r="AD37" s="4">
        <f t="shared" si="5"/>
        <v>3.0669726790903917</v>
      </c>
      <c r="AE37" s="4">
        <f t="shared" si="6"/>
        <v>4.4438611047527399</v>
      </c>
      <c r="AF37" s="4">
        <f t="shared" si="7"/>
        <v>1.3768884256623481</v>
      </c>
      <c r="AG37" s="4">
        <f t="shared" si="8"/>
        <v>0.15615485984453489</v>
      </c>
    </row>
    <row r="38" spans="1:58" x14ac:dyDescent="0.35">
      <c r="A38">
        <v>26</v>
      </c>
      <c r="B38">
        <v>11</v>
      </c>
      <c r="C38" t="s">
        <v>108</v>
      </c>
      <c r="D38" t="s">
        <v>27</v>
      </c>
      <c r="G38">
        <v>0.5</v>
      </c>
      <c r="H38">
        <v>0.5</v>
      </c>
      <c r="I38">
        <v>1574</v>
      </c>
      <c r="J38">
        <v>4782</v>
      </c>
      <c r="L38">
        <v>1651</v>
      </c>
      <c r="M38">
        <v>1.6220000000000001</v>
      </c>
      <c r="N38">
        <v>4.3289999999999997</v>
      </c>
      <c r="O38">
        <v>2.7069999999999999</v>
      </c>
      <c r="Q38">
        <v>5.7000000000000002E-2</v>
      </c>
      <c r="R38">
        <v>1</v>
      </c>
      <c r="S38">
        <v>0</v>
      </c>
      <c r="T38">
        <v>0</v>
      </c>
      <c r="V38">
        <v>0</v>
      </c>
      <c r="Y38" s="1">
        <v>44118</v>
      </c>
      <c r="Z38" s="2">
        <v>0.60674768518518518</v>
      </c>
      <c r="AB38">
        <v>1</v>
      </c>
      <c r="AD38" s="4">
        <f t="shared" si="5"/>
        <v>2.7714827655540741</v>
      </c>
      <c r="AE38" s="4">
        <f t="shared" si="6"/>
        <v>4.4763773114837875</v>
      </c>
      <c r="AF38" s="4">
        <f t="shared" si="7"/>
        <v>1.7048945459297133</v>
      </c>
      <c r="AG38" s="4">
        <f t="shared" si="8"/>
        <v>0.15353589299379158</v>
      </c>
      <c r="AJ38">
        <f>ABS(100*(AD38-AD39)/(AVERAGE(AD38:AD39)))</f>
        <v>0.55957727374678357</v>
      </c>
      <c r="AO38">
        <f>ABS(100*(AE38-AE39)/(AVERAGE(AE38:AE39)))</f>
        <v>0.27016853373239563</v>
      </c>
      <c r="AT38">
        <f>ABS(100*(AF38-AF39)/(AVERAGE(AF38:AF39)))</f>
        <v>1.6338406616306327</v>
      </c>
      <c r="AY38">
        <f>ABS(100*(AG38-AG39)/(AVERAGE(AG38:AG39)))</f>
        <v>0.50044126001118572</v>
      </c>
      <c r="BC38" s="4">
        <f>AVERAGE(AD38:AD39)</f>
        <v>2.7792588159102931</v>
      </c>
      <c r="BD38" s="4">
        <f>AVERAGE(AE38:AE39)</f>
        <v>4.4703385873765935</v>
      </c>
      <c r="BE38" s="4">
        <f>AVERAGE(AF38:AF39)</f>
        <v>1.6910797714663</v>
      </c>
      <c r="BF38" s="4">
        <f>AVERAGE(AG38:AG39)</f>
        <v>0.15392103517772443</v>
      </c>
    </row>
    <row r="39" spans="1:58" x14ac:dyDescent="0.35">
      <c r="A39">
        <v>27</v>
      </c>
      <c r="B39">
        <v>11</v>
      </c>
      <c r="C39" t="s">
        <v>108</v>
      </c>
      <c r="D39" t="s">
        <v>27</v>
      </c>
      <c r="G39">
        <v>0.5</v>
      </c>
      <c r="H39">
        <v>0.5</v>
      </c>
      <c r="I39">
        <v>1583</v>
      </c>
      <c r="J39">
        <v>4769</v>
      </c>
      <c r="L39">
        <v>1661</v>
      </c>
      <c r="M39">
        <v>1.629</v>
      </c>
      <c r="N39">
        <v>4.319</v>
      </c>
      <c r="O39">
        <v>2.69</v>
      </c>
      <c r="Q39">
        <v>5.8000000000000003E-2</v>
      </c>
      <c r="R39">
        <v>1</v>
      </c>
      <c r="S39">
        <v>0</v>
      </c>
      <c r="T39">
        <v>0</v>
      </c>
      <c r="V39">
        <v>0</v>
      </c>
      <c r="Y39" s="1">
        <v>44118</v>
      </c>
      <c r="Z39" s="2">
        <v>0.61260416666666673</v>
      </c>
      <c r="AB39">
        <v>1</v>
      </c>
      <c r="AD39" s="4">
        <f t="shared" si="5"/>
        <v>2.7870348662665121</v>
      </c>
      <c r="AE39" s="4">
        <f t="shared" si="6"/>
        <v>4.4642998632693986</v>
      </c>
      <c r="AF39" s="4">
        <f t="shared" si="7"/>
        <v>1.6772649970028866</v>
      </c>
      <c r="AG39" s="4">
        <f t="shared" si="8"/>
        <v>0.15430617736165725</v>
      </c>
    </row>
    <row r="40" spans="1:58" x14ac:dyDescent="0.35">
      <c r="A40">
        <v>28</v>
      </c>
      <c r="B40">
        <v>12</v>
      </c>
      <c r="C40" t="s">
        <v>109</v>
      </c>
      <c r="D40" t="s">
        <v>27</v>
      </c>
      <c r="G40">
        <v>0.5</v>
      </c>
      <c r="H40">
        <v>0.5</v>
      </c>
      <c r="I40">
        <v>2405</v>
      </c>
      <c r="J40">
        <v>6732</v>
      </c>
      <c r="L40">
        <v>13547</v>
      </c>
      <c r="M40">
        <v>2.2599999999999998</v>
      </c>
      <c r="N40">
        <v>5.9820000000000002</v>
      </c>
      <c r="O40">
        <v>3.722</v>
      </c>
      <c r="Q40">
        <v>1.3009999999999999</v>
      </c>
      <c r="R40">
        <v>1</v>
      </c>
      <c r="S40">
        <v>0</v>
      </c>
      <c r="T40">
        <v>0</v>
      </c>
      <c r="V40">
        <v>0</v>
      </c>
      <c r="Y40" s="1">
        <v>44118</v>
      </c>
      <c r="Z40" s="2">
        <v>0.6227893518518518</v>
      </c>
      <c r="AB40">
        <v>1</v>
      </c>
      <c r="AD40" s="4">
        <f t="shared" si="5"/>
        <v>4.2074600646691627</v>
      </c>
      <c r="AE40" s="4">
        <f t="shared" si="6"/>
        <v>6.2879945436421512</v>
      </c>
      <c r="AF40" s="4">
        <f t="shared" si="7"/>
        <v>2.0805344789729885</v>
      </c>
      <c r="AG40" s="4">
        <f t="shared" si="8"/>
        <v>1.0698661770067943</v>
      </c>
    </row>
    <row r="41" spans="1:58" x14ac:dyDescent="0.35">
      <c r="A41">
        <v>29</v>
      </c>
      <c r="B41">
        <v>12</v>
      </c>
      <c r="C41" t="s">
        <v>109</v>
      </c>
      <c r="D41" t="s">
        <v>27</v>
      </c>
      <c r="G41">
        <v>0.5</v>
      </c>
      <c r="H41">
        <v>0.5</v>
      </c>
      <c r="I41">
        <v>2627</v>
      </c>
      <c r="J41">
        <v>6717</v>
      </c>
      <c r="L41">
        <v>13790</v>
      </c>
      <c r="M41">
        <v>2.431</v>
      </c>
      <c r="N41">
        <v>5.9690000000000003</v>
      </c>
      <c r="O41">
        <v>3.5379999999999998</v>
      </c>
      <c r="Q41">
        <v>1.3260000000000001</v>
      </c>
      <c r="R41">
        <v>1</v>
      </c>
      <c r="S41">
        <v>0</v>
      </c>
      <c r="T41">
        <v>0</v>
      </c>
      <c r="V41">
        <v>0</v>
      </c>
      <c r="Y41" s="1">
        <v>44118</v>
      </c>
      <c r="Z41" s="2">
        <v>0.62819444444444439</v>
      </c>
      <c r="AB41">
        <v>1</v>
      </c>
      <c r="AD41" s="4">
        <f t="shared" si="5"/>
        <v>4.5910785489092953</v>
      </c>
      <c r="AE41" s="4">
        <f t="shared" si="6"/>
        <v>6.2740590264717016</v>
      </c>
      <c r="AF41" s="4">
        <f t="shared" si="7"/>
        <v>1.6829804775624062</v>
      </c>
      <c r="AG41" s="4">
        <f t="shared" si="8"/>
        <v>1.0885840871459302</v>
      </c>
      <c r="AJ41">
        <f>ABS(100*(AD41-AD42)/(AVERAGE(AD41:AD42)))</f>
        <v>3.1488981050709701</v>
      </c>
      <c r="AO41">
        <f>ABS(100*(AE41-AE42)/(AVERAGE(AE41:AE42)))</f>
        <v>2.12501324619085</v>
      </c>
      <c r="AT41">
        <f>ABS(100*(AF41-AF42)/(AVERAGE(AF41:AF42)))</f>
        <v>18.062174181179508</v>
      </c>
      <c r="AY41">
        <f>ABS(100*(AG41-AG42)/(AVERAGE(AG41:AG42)))</f>
        <v>9.440368077021331</v>
      </c>
      <c r="BC41" s="4">
        <f>AVERAGE(AD41:AD42)</f>
        <v>4.6645190244958066</v>
      </c>
      <c r="BD41" s="4">
        <f>AVERAGE(AE41:AE42)</f>
        <v>6.2080975785315768</v>
      </c>
      <c r="BE41" s="4">
        <f>AVERAGE(AF41:AF42)</f>
        <v>1.5435785540357698</v>
      </c>
      <c r="BF41" s="4">
        <f>AVERAGE(AG41:AG42)</f>
        <v>1.039516972912887</v>
      </c>
    </row>
    <row r="42" spans="1:58" x14ac:dyDescent="0.35">
      <c r="A42">
        <v>30</v>
      </c>
      <c r="B42">
        <v>12</v>
      </c>
      <c r="C42" t="s">
        <v>109</v>
      </c>
      <c r="D42" t="s">
        <v>27</v>
      </c>
      <c r="G42">
        <v>0.5</v>
      </c>
      <c r="H42">
        <v>0.5</v>
      </c>
      <c r="I42">
        <v>2712</v>
      </c>
      <c r="J42">
        <v>6575</v>
      </c>
      <c r="L42">
        <v>12516</v>
      </c>
      <c r="M42">
        <v>2.4950000000000001</v>
      </c>
      <c r="N42">
        <v>5.8490000000000002</v>
      </c>
      <c r="O42">
        <v>3.3540000000000001</v>
      </c>
      <c r="Q42">
        <v>1.1930000000000001</v>
      </c>
      <c r="R42">
        <v>1</v>
      </c>
      <c r="S42">
        <v>0</v>
      </c>
      <c r="T42">
        <v>0</v>
      </c>
      <c r="V42">
        <v>0</v>
      </c>
      <c r="Y42" s="1">
        <v>44118</v>
      </c>
      <c r="Z42" s="2">
        <v>0.63415509259259262</v>
      </c>
      <c r="AB42">
        <v>1</v>
      </c>
      <c r="AD42" s="4">
        <f t="shared" si="5"/>
        <v>4.7379595000823187</v>
      </c>
      <c r="AE42" s="4">
        <f t="shared" si="6"/>
        <v>6.1421361305914521</v>
      </c>
      <c r="AF42" s="4">
        <f t="shared" si="7"/>
        <v>1.4041766305091334</v>
      </c>
      <c r="AG42" s="4">
        <f t="shared" si="8"/>
        <v>0.99044985867984359</v>
      </c>
    </row>
    <row r="43" spans="1:58" x14ac:dyDescent="0.35">
      <c r="A43">
        <v>31</v>
      </c>
      <c r="B43">
        <v>13</v>
      </c>
      <c r="C43" t="s">
        <v>110</v>
      </c>
      <c r="D43" t="s">
        <v>27</v>
      </c>
      <c r="G43">
        <v>0.5</v>
      </c>
      <c r="H43">
        <v>0.5</v>
      </c>
      <c r="I43">
        <v>2362</v>
      </c>
      <c r="J43">
        <v>7071</v>
      </c>
      <c r="L43">
        <v>2268</v>
      </c>
      <c r="M43">
        <v>2.2269999999999999</v>
      </c>
      <c r="N43">
        <v>6.2690000000000001</v>
      </c>
      <c r="O43">
        <v>4.0419999999999998</v>
      </c>
      <c r="Q43">
        <v>0.121</v>
      </c>
      <c r="R43">
        <v>1</v>
      </c>
      <c r="S43">
        <v>0</v>
      </c>
      <c r="T43">
        <v>0</v>
      </c>
      <c r="V43">
        <v>0</v>
      </c>
      <c r="Y43" s="1">
        <v>44118</v>
      </c>
      <c r="Z43" s="2">
        <v>0.6444212962962963</v>
      </c>
      <c r="AB43">
        <v>1</v>
      </c>
      <c r="AD43" s="4">
        <f t="shared" si="5"/>
        <v>4.1331555834875155</v>
      </c>
      <c r="AE43" s="4">
        <f t="shared" si="6"/>
        <v>6.6029372316942974</v>
      </c>
      <c r="AF43" s="4">
        <f t="shared" si="7"/>
        <v>2.4697816482067818</v>
      </c>
      <c r="AG43" s="4">
        <f t="shared" si="8"/>
        <v>0.2010624384911035</v>
      </c>
    </row>
    <row r="44" spans="1:58" x14ac:dyDescent="0.35">
      <c r="A44">
        <v>32</v>
      </c>
      <c r="B44">
        <v>13</v>
      </c>
      <c r="C44" t="s">
        <v>110</v>
      </c>
      <c r="D44" t="s">
        <v>27</v>
      </c>
      <c r="G44">
        <v>0.5</v>
      </c>
      <c r="H44">
        <v>0.5</v>
      </c>
      <c r="I44">
        <v>2253</v>
      </c>
      <c r="J44">
        <v>7083</v>
      </c>
      <c r="L44">
        <v>2218</v>
      </c>
      <c r="M44">
        <v>2.1429999999999998</v>
      </c>
      <c r="N44">
        <v>6.2789999999999999</v>
      </c>
      <c r="O44">
        <v>4.1360000000000001</v>
      </c>
      <c r="Q44">
        <v>0.11600000000000001</v>
      </c>
      <c r="R44">
        <v>1</v>
      </c>
      <c r="S44">
        <v>0</v>
      </c>
      <c r="T44">
        <v>0</v>
      </c>
      <c r="V44">
        <v>0</v>
      </c>
      <c r="Y44" s="1">
        <v>44118</v>
      </c>
      <c r="Z44" s="2">
        <v>0.64990740740740738</v>
      </c>
      <c r="AB44">
        <v>1</v>
      </c>
      <c r="AD44" s="4">
        <f t="shared" si="5"/>
        <v>3.944802363747991</v>
      </c>
      <c r="AE44" s="4">
        <f t="shared" si="6"/>
        <v>6.6140856454306567</v>
      </c>
      <c r="AF44" s="4">
        <f t="shared" si="7"/>
        <v>2.6692832816826657</v>
      </c>
      <c r="AG44" s="4">
        <f t="shared" si="8"/>
        <v>0.19721101665177515</v>
      </c>
      <c r="AJ44">
        <f>ABS(100*(AD44-AD45)/(AVERAGE(AD44:AD45)))</f>
        <v>2.3378071047600373</v>
      </c>
      <c r="AO44">
        <f>ABS(100*(AE44-AE45)/(AVERAGE(AE44:AE45)))</f>
        <v>2.5174904114951207</v>
      </c>
      <c r="AT44">
        <f>ABS(100*(AF44-AF45)/(AVERAGE(AF44:AF45)))</f>
        <v>10.146077515783592</v>
      </c>
      <c r="AY44">
        <f>ABS(100*(AG44-AG45)/(AVERAGE(AG44:AG45)))</f>
        <v>4.7585980860445236</v>
      </c>
      <c r="BC44" s="4">
        <f>AVERAGE(AD44:AD45)</f>
        <v>3.9914586658853044</v>
      </c>
      <c r="BD44" s="4">
        <f>AVERAGE(AE44:AE45)</f>
        <v>6.5318660941250073</v>
      </c>
      <c r="BE44" s="4">
        <f>AVERAGE(AF44:AF45)</f>
        <v>2.5404074282397033</v>
      </c>
      <c r="BF44" s="4">
        <f>AVERAGE(AG44:AG45)</f>
        <v>0.1926278246629744</v>
      </c>
    </row>
    <row r="45" spans="1:58" x14ac:dyDescent="0.35">
      <c r="A45">
        <v>33</v>
      </c>
      <c r="B45">
        <v>13</v>
      </c>
      <c r="C45" t="s">
        <v>110</v>
      </c>
      <c r="D45" t="s">
        <v>27</v>
      </c>
      <c r="G45">
        <v>0.5</v>
      </c>
      <c r="H45">
        <v>0.5</v>
      </c>
      <c r="I45">
        <v>2307</v>
      </c>
      <c r="J45">
        <v>6906</v>
      </c>
      <c r="L45">
        <v>2099</v>
      </c>
      <c r="M45">
        <v>2.1850000000000001</v>
      </c>
      <c r="N45">
        <v>6.1289999999999996</v>
      </c>
      <c r="O45">
        <v>3.944</v>
      </c>
      <c r="Q45">
        <v>0.104</v>
      </c>
      <c r="R45">
        <v>1</v>
      </c>
      <c r="S45">
        <v>0</v>
      </c>
      <c r="T45">
        <v>0</v>
      </c>
      <c r="V45">
        <v>0</v>
      </c>
      <c r="Y45" s="1">
        <v>44118</v>
      </c>
      <c r="Z45" s="2">
        <v>0.65583333333333338</v>
      </c>
      <c r="AB45">
        <v>1</v>
      </c>
      <c r="AD45" s="4">
        <f t="shared" si="5"/>
        <v>4.0381149680226178</v>
      </c>
      <c r="AE45" s="4">
        <f t="shared" si="6"/>
        <v>6.4496465428193588</v>
      </c>
      <c r="AF45" s="4">
        <f t="shared" si="7"/>
        <v>2.411531574796741</v>
      </c>
      <c r="AG45" s="4">
        <f t="shared" si="8"/>
        <v>0.18804463267417365</v>
      </c>
    </row>
    <row r="46" spans="1:58" x14ac:dyDescent="0.35">
      <c r="A46">
        <v>34</v>
      </c>
      <c r="B46">
        <v>14</v>
      </c>
      <c r="C46" t="s">
        <v>111</v>
      </c>
      <c r="D46" t="s">
        <v>27</v>
      </c>
      <c r="G46">
        <v>0.5</v>
      </c>
      <c r="H46">
        <v>0.5</v>
      </c>
      <c r="I46">
        <v>2844</v>
      </c>
      <c r="J46">
        <v>7876</v>
      </c>
      <c r="L46">
        <v>20391</v>
      </c>
      <c r="M46">
        <v>2.597</v>
      </c>
      <c r="N46">
        <v>6.9509999999999996</v>
      </c>
      <c r="O46">
        <v>4.3540000000000001</v>
      </c>
      <c r="Q46">
        <v>2.0169999999999999</v>
      </c>
      <c r="R46">
        <v>1</v>
      </c>
      <c r="S46">
        <v>0</v>
      </c>
      <c r="T46">
        <v>0</v>
      </c>
      <c r="V46">
        <v>0</v>
      </c>
      <c r="Y46" s="1">
        <v>44118</v>
      </c>
      <c r="Z46" s="2">
        <v>0.6660300925925926</v>
      </c>
      <c r="AB46">
        <v>1</v>
      </c>
      <c r="AD46" s="4">
        <f t="shared" si="5"/>
        <v>4.9660569771980727</v>
      </c>
      <c r="AE46" s="4">
        <f t="shared" si="6"/>
        <v>7.3508099865083905</v>
      </c>
      <c r="AF46" s="4">
        <f t="shared" si="7"/>
        <v>2.3847530093103178</v>
      </c>
      <c r="AG46" s="4">
        <f t="shared" si="8"/>
        <v>1.5970487983740598</v>
      </c>
    </row>
    <row r="47" spans="1:58" x14ac:dyDescent="0.35">
      <c r="A47">
        <v>35</v>
      </c>
      <c r="B47">
        <v>14</v>
      </c>
      <c r="C47" t="s">
        <v>111</v>
      </c>
      <c r="D47" t="s">
        <v>27</v>
      </c>
      <c r="G47">
        <v>0.5</v>
      </c>
      <c r="H47">
        <v>0.5</v>
      </c>
      <c r="I47">
        <v>2988</v>
      </c>
      <c r="J47">
        <v>7929</v>
      </c>
      <c r="L47">
        <v>20657</v>
      </c>
      <c r="M47">
        <v>2.7069999999999999</v>
      </c>
      <c r="N47">
        <v>6.9960000000000004</v>
      </c>
      <c r="O47">
        <v>4.2889999999999997</v>
      </c>
      <c r="Q47">
        <v>2.0449999999999999</v>
      </c>
      <c r="R47">
        <v>1</v>
      </c>
      <c r="S47">
        <v>0</v>
      </c>
      <c r="T47">
        <v>0</v>
      </c>
      <c r="V47">
        <v>0</v>
      </c>
      <c r="Y47" s="1">
        <v>44118</v>
      </c>
      <c r="Z47" s="2">
        <v>0.67148148148148146</v>
      </c>
      <c r="AB47">
        <v>1</v>
      </c>
      <c r="AD47" s="4">
        <f t="shared" si="5"/>
        <v>5.2148905885970764</v>
      </c>
      <c r="AE47" s="4">
        <f t="shared" si="6"/>
        <v>7.4000488138439771</v>
      </c>
      <c r="AF47" s="4">
        <f t="shared" si="7"/>
        <v>2.1851582252469006</v>
      </c>
      <c r="AG47" s="4">
        <f t="shared" si="8"/>
        <v>1.6175383625592867</v>
      </c>
      <c r="AJ47">
        <f>ABS(100*(AD47-AD48)/(AVERAGE(AD47:AD48)))</f>
        <v>3.962509521862918</v>
      </c>
      <c r="AO47">
        <f>ABS(100*(AE47-AE48)/(AVERAGE(AE47:AE48)))</f>
        <v>0.22623549218668129</v>
      </c>
      <c r="AT47">
        <f>ABS(100*(AF47-AF48)/(AVERAGE(AF47:AF48)))</f>
        <v>10.984902890982736</v>
      </c>
      <c r="AY47">
        <f>ABS(100*(AG47-AG48)/(AVERAGE(AG47:AG48)))</f>
        <v>1.7231826093187628</v>
      </c>
      <c r="BC47" s="4">
        <f>AVERAGE(AD47:AD48)</f>
        <v>5.3202992712035995</v>
      </c>
      <c r="BD47" s="4">
        <f>AVERAGE(AE47:AE48)</f>
        <v>7.3916875035417071</v>
      </c>
      <c r="BE47" s="4">
        <f>AVERAGE(AF47:AF48)</f>
        <v>2.0713882323381081</v>
      </c>
      <c r="BF47" s="4">
        <f>AVERAGE(AG47:AG48)</f>
        <v>1.6315960522728352</v>
      </c>
    </row>
    <row r="48" spans="1:58" x14ac:dyDescent="0.35">
      <c r="A48">
        <v>36</v>
      </c>
      <c r="B48">
        <v>14</v>
      </c>
      <c r="C48" t="s">
        <v>111</v>
      </c>
      <c r="D48" t="s">
        <v>27</v>
      </c>
      <c r="G48">
        <v>0.5</v>
      </c>
      <c r="H48">
        <v>0.5</v>
      </c>
      <c r="I48">
        <v>3110</v>
      </c>
      <c r="J48">
        <v>7911</v>
      </c>
      <c r="L48">
        <v>21022</v>
      </c>
      <c r="M48">
        <v>2.8010000000000002</v>
      </c>
      <c r="N48">
        <v>6.98</v>
      </c>
      <c r="O48">
        <v>4.18</v>
      </c>
      <c r="Q48">
        <v>2.0830000000000002</v>
      </c>
      <c r="R48">
        <v>1</v>
      </c>
      <c r="S48">
        <v>0</v>
      </c>
      <c r="T48">
        <v>0</v>
      </c>
      <c r="V48">
        <v>0</v>
      </c>
      <c r="Y48" s="1">
        <v>44118</v>
      </c>
      <c r="Z48" s="2">
        <v>0.6775578703703703</v>
      </c>
      <c r="AB48">
        <v>1</v>
      </c>
      <c r="AD48" s="4">
        <f t="shared" si="5"/>
        <v>5.4257079538101225</v>
      </c>
      <c r="AE48" s="4">
        <f t="shared" si="6"/>
        <v>7.3833261932394381</v>
      </c>
      <c r="AF48" s="4">
        <f t="shared" si="7"/>
        <v>1.9576182394293156</v>
      </c>
      <c r="AG48" s="4">
        <f t="shared" si="8"/>
        <v>1.6456537419863837</v>
      </c>
    </row>
    <row r="49" spans="1:58" x14ac:dyDescent="0.35">
      <c r="A49">
        <v>37</v>
      </c>
      <c r="B49">
        <v>15</v>
      </c>
      <c r="C49" t="s">
        <v>112</v>
      </c>
      <c r="D49" t="s">
        <v>27</v>
      </c>
      <c r="G49">
        <v>0.5</v>
      </c>
      <c r="H49">
        <v>0.5</v>
      </c>
      <c r="I49">
        <v>2259</v>
      </c>
      <c r="J49">
        <v>6062</v>
      </c>
      <c r="L49">
        <v>1964</v>
      </c>
      <c r="M49">
        <v>2.1480000000000001</v>
      </c>
      <c r="N49">
        <v>5.4139999999999997</v>
      </c>
      <c r="O49">
        <v>3.2669999999999999</v>
      </c>
      <c r="Q49">
        <v>8.8999999999999996E-2</v>
      </c>
      <c r="R49">
        <v>1</v>
      </c>
      <c r="S49">
        <v>0</v>
      </c>
      <c r="T49">
        <v>0</v>
      </c>
      <c r="V49">
        <v>0</v>
      </c>
      <c r="Y49" s="1">
        <v>44118</v>
      </c>
      <c r="Z49" s="2">
        <v>0.68768518518518518</v>
      </c>
      <c r="AB49">
        <v>1</v>
      </c>
      <c r="AD49" s="4">
        <f t="shared" si="5"/>
        <v>3.9551704308896167</v>
      </c>
      <c r="AE49" s="4">
        <f t="shared" si="6"/>
        <v>5.6655414433620974</v>
      </c>
      <c r="AF49" s="4">
        <f t="shared" si="7"/>
        <v>1.7103710124724807</v>
      </c>
      <c r="AG49" s="4">
        <f t="shared" si="8"/>
        <v>0.17764579370798708</v>
      </c>
    </row>
    <row r="50" spans="1:58" x14ac:dyDescent="0.35">
      <c r="A50">
        <v>38</v>
      </c>
      <c r="B50">
        <v>15</v>
      </c>
      <c r="C50" t="s">
        <v>112</v>
      </c>
      <c r="D50" t="s">
        <v>27</v>
      </c>
      <c r="G50">
        <v>0.5</v>
      </c>
      <c r="H50">
        <v>0.5</v>
      </c>
      <c r="I50">
        <v>1928</v>
      </c>
      <c r="J50">
        <v>6141</v>
      </c>
      <c r="L50">
        <v>1847</v>
      </c>
      <c r="M50">
        <v>1.8939999999999999</v>
      </c>
      <c r="N50">
        <v>5.4809999999999999</v>
      </c>
      <c r="O50">
        <v>3.5870000000000002</v>
      </c>
      <c r="Q50">
        <v>7.6999999999999999E-2</v>
      </c>
      <c r="R50">
        <v>1</v>
      </c>
      <c r="S50">
        <v>0</v>
      </c>
      <c r="T50">
        <v>0</v>
      </c>
      <c r="V50">
        <v>0</v>
      </c>
      <c r="Y50" s="1">
        <v>44118</v>
      </c>
      <c r="Z50" s="2">
        <v>0.6931250000000001</v>
      </c>
      <c r="AB50">
        <v>1</v>
      </c>
      <c r="AD50" s="4">
        <f t="shared" si="5"/>
        <v>3.3831987269099604</v>
      </c>
      <c r="AE50" s="4">
        <f t="shared" si="6"/>
        <v>5.7389351671264626</v>
      </c>
      <c r="AF50" s="4">
        <f t="shared" si="7"/>
        <v>2.3557364402165022</v>
      </c>
      <c r="AG50" s="4">
        <f t="shared" si="8"/>
        <v>0.16863346660395875</v>
      </c>
      <c r="AJ50">
        <f>ABS(100*(AD50-AD51)/(AVERAGE(AD50:AD51)))</f>
        <v>0.81389441691688191</v>
      </c>
      <c r="AO50">
        <f>ABS(100*(AE50-AE51)/(AVERAGE(AE50:AE51)))</f>
        <v>0.19407077281182844</v>
      </c>
      <c r="AT50">
        <f>ABS(100*(AF50-AF51)/(AVERAGE(AF50:AF51)))</f>
        <v>0.70286942665634278</v>
      </c>
      <c r="AY50">
        <f>ABS(100*(AG50-AG51)/(AVERAGE(AG50:AG51)))</f>
        <v>0.91775260972032491</v>
      </c>
      <c r="BC50" s="4">
        <f>AVERAGE(AD50:AD51)</f>
        <v>3.397022816432127</v>
      </c>
      <c r="BD50" s="4">
        <f>AVERAGE(AE50:AE51)</f>
        <v>5.7445093739946422</v>
      </c>
      <c r="BE50" s="4">
        <f>AVERAGE(AF50:AF51)</f>
        <v>2.3474865575625152</v>
      </c>
      <c r="BF50" s="4">
        <f>AVERAGE(AG50:AG51)</f>
        <v>0.16786318223609309</v>
      </c>
    </row>
    <row r="51" spans="1:58" x14ac:dyDescent="0.35">
      <c r="A51">
        <v>39</v>
      </c>
      <c r="B51">
        <v>15</v>
      </c>
      <c r="C51" t="s">
        <v>112</v>
      </c>
      <c r="D51" t="s">
        <v>27</v>
      </c>
      <c r="G51">
        <v>0.5</v>
      </c>
      <c r="H51">
        <v>0.5</v>
      </c>
      <c r="I51">
        <v>1944</v>
      </c>
      <c r="J51">
        <v>6153</v>
      </c>
      <c r="L51">
        <v>1827</v>
      </c>
      <c r="M51">
        <v>1.907</v>
      </c>
      <c r="N51">
        <v>5.4909999999999997</v>
      </c>
      <c r="O51">
        <v>3.5840000000000001</v>
      </c>
      <c r="Q51">
        <v>7.4999999999999997E-2</v>
      </c>
      <c r="R51">
        <v>1</v>
      </c>
      <c r="S51">
        <v>0</v>
      </c>
      <c r="T51">
        <v>0</v>
      </c>
      <c r="V51">
        <v>0</v>
      </c>
      <c r="Y51" s="1">
        <v>44118</v>
      </c>
      <c r="Z51" s="2">
        <v>0.69900462962962961</v>
      </c>
      <c r="AB51">
        <v>1</v>
      </c>
      <c r="AD51" s="4">
        <f t="shared" si="5"/>
        <v>3.4108469059542941</v>
      </c>
      <c r="AE51" s="4">
        <f t="shared" si="6"/>
        <v>5.7500835808628219</v>
      </c>
      <c r="AF51" s="4">
        <f t="shared" si="7"/>
        <v>2.3392366749085278</v>
      </c>
      <c r="AG51" s="4">
        <f t="shared" si="8"/>
        <v>0.16709289786822742</v>
      </c>
    </row>
    <row r="52" spans="1:58" x14ac:dyDescent="0.35">
      <c r="A52">
        <v>40</v>
      </c>
      <c r="B52">
        <v>16</v>
      </c>
      <c r="C52" t="s">
        <v>113</v>
      </c>
      <c r="D52" t="s">
        <v>27</v>
      </c>
      <c r="G52">
        <v>0.5</v>
      </c>
      <c r="H52">
        <v>0.5</v>
      </c>
      <c r="I52">
        <v>2600</v>
      </c>
      <c r="J52">
        <v>7180</v>
      </c>
      <c r="L52">
        <v>1923</v>
      </c>
      <c r="M52">
        <v>2.41</v>
      </c>
      <c r="N52">
        <v>6.3609999999999998</v>
      </c>
      <c r="O52">
        <v>3.9510000000000001</v>
      </c>
      <c r="Q52">
        <v>8.5000000000000006E-2</v>
      </c>
      <c r="R52">
        <v>1</v>
      </c>
      <c r="S52">
        <v>0</v>
      </c>
      <c r="T52">
        <v>0</v>
      </c>
      <c r="V52">
        <v>0</v>
      </c>
      <c r="Y52" s="1">
        <v>44118</v>
      </c>
      <c r="Z52" s="2">
        <v>0.70937499999999998</v>
      </c>
      <c r="AB52">
        <v>1</v>
      </c>
      <c r="AD52" s="4">
        <f t="shared" si="5"/>
        <v>4.5444222467719815</v>
      </c>
      <c r="AE52" s="4">
        <f t="shared" si="6"/>
        <v>6.7042019897995599</v>
      </c>
      <c r="AF52" s="4">
        <f t="shared" si="7"/>
        <v>2.1597797430275785</v>
      </c>
      <c r="AG52" s="4">
        <f t="shared" si="8"/>
        <v>0.17448762779973784</v>
      </c>
    </row>
    <row r="53" spans="1:58" x14ac:dyDescent="0.35">
      <c r="A53">
        <v>41</v>
      </c>
      <c r="B53">
        <v>16</v>
      </c>
      <c r="C53" t="s">
        <v>113</v>
      </c>
      <c r="D53" t="s">
        <v>27</v>
      </c>
      <c r="G53">
        <v>0.5</v>
      </c>
      <c r="H53">
        <v>0.5</v>
      </c>
      <c r="I53">
        <v>2786</v>
      </c>
      <c r="J53">
        <v>7236</v>
      </c>
      <c r="L53">
        <v>1948</v>
      </c>
      <c r="M53">
        <v>2.5529999999999999</v>
      </c>
      <c r="N53">
        <v>6.4089999999999998</v>
      </c>
      <c r="O53">
        <v>3.8559999999999999</v>
      </c>
      <c r="Q53">
        <v>8.7999999999999995E-2</v>
      </c>
      <c r="R53">
        <v>1</v>
      </c>
      <c r="S53">
        <v>0</v>
      </c>
      <c r="T53">
        <v>0</v>
      </c>
      <c r="V53">
        <v>0</v>
      </c>
      <c r="Y53" s="1">
        <v>44118</v>
      </c>
      <c r="Z53" s="2">
        <v>0.71490740740740744</v>
      </c>
      <c r="AB53">
        <v>1</v>
      </c>
      <c r="AD53" s="4">
        <f t="shared" si="5"/>
        <v>4.8658323281623623</v>
      </c>
      <c r="AE53" s="4">
        <f t="shared" si="6"/>
        <v>6.7562279205692359</v>
      </c>
      <c r="AF53" s="4">
        <f t="shared" si="7"/>
        <v>1.8903955924068736</v>
      </c>
      <c r="AG53" s="4">
        <f t="shared" si="8"/>
        <v>0.17641333871940201</v>
      </c>
      <c r="AJ53">
        <f>ABS(100*(AD53-AD54)/(AVERAGE(AD53:AD54)))</f>
        <v>2.2626409264993934</v>
      </c>
      <c r="AO53">
        <f>ABS(100*(AE53-AE54)/(AVERAGE(AE53:AE54)))</f>
        <v>0.15114434225137105</v>
      </c>
      <c r="AT53">
        <f>ABS(100*(AF53-AF54)/(AVERAGE(AF53:AF54)))</f>
        <v>6.1070714332934655</v>
      </c>
      <c r="AY53">
        <f>ABS(100*(AG53-AG54)/(AVERAGE(AG53:AG54)))</f>
        <v>2.2519175910189397</v>
      </c>
      <c r="BC53" s="4">
        <f>AVERAGE(AD53:AD54)</f>
        <v>4.8113999756688299</v>
      </c>
      <c r="BD53" s="4">
        <f>AVERAGE(AE53:AE54)</f>
        <v>6.7613376101984004</v>
      </c>
      <c r="BE53" s="4">
        <f>AVERAGE(AF53:AF54)</f>
        <v>1.9499376345295705</v>
      </c>
      <c r="BF53" s="4">
        <f>AVERAGE(AG53:AG54)</f>
        <v>0.17444911358134457</v>
      </c>
    </row>
    <row r="54" spans="1:58" x14ac:dyDescent="0.35">
      <c r="A54">
        <v>42</v>
      </c>
      <c r="B54">
        <v>16</v>
      </c>
      <c r="C54" t="s">
        <v>113</v>
      </c>
      <c r="D54" t="s">
        <v>27</v>
      </c>
      <c r="G54">
        <v>0.5</v>
      </c>
      <c r="H54">
        <v>0.5</v>
      </c>
      <c r="I54">
        <v>2723</v>
      </c>
      <c r="J54">
        <v>7247</v>
      </c>
      <c r="L54">
        <v>1897</v>
      </c>
      <c r="M54">
        <v>2.504</v>
      </c>
      <c r="N54">
        <v>6.4180000000000001</v>
      </c>
      <c r="O54">
        <v>3.9140000000000001</v>
      </c>
      <c r="Q54">
        <v>8.2000000000000003E-2</v>
      </c>
      <c r="R54">
        <v>1</v>
      </c>
      <c r="S54">
        <v>0</v>
      </c>
      <c r="T54">
        <v>0</v>
      </c>
      <c r="V54">
        <v>0</v>
      </c>
      <c r="Y54" s="1">
        <v>44118</v>
      </c>
      <c r="Z54" s="2">
        <v>0.72091435185185182</v>
      </c>
      <c r="AB54">
        <v>1</v>
      </c>
      <c r="AD54" s="4">
        <f t="shared" si="5"/>
        <v>4.7569676231752975</v>
      </c>
      <c r="AE54" s="4">
        <f t="shared" si="6"/>
        <v>6.7664472998275649</v>
      </c>
      <c r="AF54" s="4">
        <f t="shared" si="7"/>
        <v>2.0094796766522673</v>
      </c>
      <c r="AG54" s="4">
        <f t="shared" si="8"/>
        <v>0.1724848884432871</v>
      </c>
      <c r="BB54" s="5"/>
    </row>
    <row r="55" spans="1:58" x14ac:dyDescent="0.35">
      <c r="A55">
        <v>43</v>
      </c>
      <c r="B55">
        <v>17</v>
      </c>
      <c r="C55" t="s">
        <v>114</v>
      </c>
      <c r="D55" t="s">
        <v>27</v>
      </c>
      <c r="G55">
        <v>0.5</v>
      </c>
      <c r="H55">
        <v>0.5</v>
      </c>
      <c r="I55">
        <v>2444</v>
      </c>
      <c r="J55">
        <v>6705</v>
      </c>
      <c r="L55">
        <v>11716</v>
      </c>
      <c r="M55">
        <v>2.29</v>
      </c>
      <c r="N55">
        <v>5.9589999999999996</v>
      </c>
      <c r="O55">
        <v>3.669</v>
      </c>
      <c r="Q55">
        <v>1.109</v>
      </c>
      <c r="R55">
        <v>1</v>
      </c>
      <c r="S55">
        <v>0</v>
      </c>
      <c r="T55">
        <v>0</v>
      </c>
      <c r="V55">
        <v>0</v>
      </c>
      <c r="Y55" s="1">
        <v>44118</v>
      </c>
      <c r="Z55" s="2">
        <v>0.73109953703703701</v>
      </c>
      <c r="AB55">
        <v>1</v>
      </c>
      <c r="AD55" s="4">
        <f t="shared" si="5"/>
        <v>4.2748525010897263</v>
      </c>
      <c r="AE55" s="4">
        <f t="shared" si="6"/>
        <v>6.2629106127353422</v>
      </c>
      <c r="AF55" s="4">
        <f t="shared" si="7"/>
        <v>1.988058111645616</v>
      </c>
      <c r="AG55" s="4">
        <f t="shared" si="8"/>
        <v>0.92882710925058998</v>
      </c>
      <c r="BB55" s="5"/>
    </row>
    <row r="56" spans="1:58" x14ac:dyDescent="0.35">
      <c r="A56">
        <v>44</v>
      </c>
      <c r="B56">
        <v>17</v>
      </c>
      <c r="C56" t="s">
        <v>114</v>
      </c>
      <c r="D56" t="s">
        <v>27</v>
      </c>
      <c r="G56">
        <v>0.5</v>
      </c>
      <c r="H56">
        <v>0.5</v>
      </c>
      <c r="I56">
        <v>2362</v>
      </c>
      <c r="J56">
        <v>6698</v>
      </c>
      <c r="L56">
        <v>11901</v>
      </c>
      <c r="M56">
        <v>2.2269999999999999</v>
      </c>
      <c r="N56">
        <v>5.9530000000000003</v>
      </c>
      <c r="O56">
        <v>3.726</v>
      </c>
      <c r="Q56">
        <v>1.129</v>
      </c>
      <c r="R56">
        <v>1</v>
      </c>
      <c r="S56">
        <v>0</v>
      </c>
      <c r="T56">
        <v>0</v>
      </c>
      <c r="V56">
        <v>0</v>
      </c>
      <c r="Y56" s="1">
        <v>44118</v>
      </c>
      <c r="Z56" s="2">
        <v>0.73652777777777778</v>
      </c>
      <c r="AB56">
        <v>1</v>
      </c>
      <c r="AD56" s="4">
        <f t="shared" si="5"/>
        <v>4.1331555834875155</v>
      </c>
      <c r="AE56" s="4">
        <f t="shared" si="6"/>
        <v>6.2564073713891331</v>
      </c>
      <c r="AF56" s="4">
        <f t="shared" si="7"/>
        <v>2.1232517879016175</v>
      </c>
      <c r="AG56" s="4">
        <f t="shared" si="8"/>
        <v>0.94307737005610481</v>
      </c>
      <c r="AJ56">
        <f>ABS(100*(AD56-AD57)/(AVERAGE(AD56:AD57)))</f>
        <v>2.0688026198616467</v>
      </c>
      <c r="AO56">
        <f>ABS(100*(AE56-AE57)/(AVERAGE(AE56:AE57)))</f>
        <v>7.4274215168081414E-2</v>
      </c>
      <c r="AT56">
        <f>ABS(100*(AF56-AF57)/(AVERAGE(AF56:AF57)))</f>
        <v>4.3819831808595096</v>
      </c>
      <c r="AY56">
        <f>ABS(100*(AG56-AG57)/(AVERAGE(AG56:AG57)))</f>
        <v>0.33431898953164141</v>
      </c>
      <c r="BC56" s="4">
        <f>AVERAGE(AD56:AD57)</f>
        <v>4.1763558632442876</v>
      </c>
      <c r="BD56" s="4">
        <f>AVERAGE(AE56:AE57)</f>
        <v>6.254084785194058</v>
      </c>
      <c r="BE56" s="4">
        <f>AVERAGE(AF56:AF57)</f>
        <v>2.0777289219497712</v>
      </c>
      <c r="BF56" s="4">
        <f>AVERAGE(AG56:AG57)</f>
        <v>0.94465645301022949</v>
      </c>
    </row>
    <row r="57" spans="1:58" x14ac:dyDescent="0.35">
      <c r="A57">
        <v>45</v>
      </c>
      <c r="B57">
        <v>17</v>
      </c>
      <c r="C57" t="s">
        <v>114</v>
      </c>
      <c r="D57" t="s">
        <v>27</v>
      </c>
      <c r="G57">
        <v>0.5</v>
      </c>
      <c r="H57">
        <v>0.5</v>
      </c>
      <c r="I57">
        <v>2412</v>
      </c>
      <c r="J57">
        <v>6693</v>
      </c>
      <c r="L57">
        <v>11942</v>
      </c>
      <c r="M57">
        <v>2.2650000000000001</v>
      </c>
      <c r="N57">
        <v>5.9489999999999998</v>
      </c>
      <c r="O57">
        <v>3.6840000000000002</v>
      </c>
      <c r="Q57">
        <v>1.133</v>
      </c>
      <c r="R57">
        <v>1</v>
      </c>
      <c r="S57">
        <v>0</v>
      </c>
      <c r="T57">
        <v>0</v>
      </c>
      <c r="V57">
        <v>0</v>
      </c>
      <c r="Y57" s="1">
        <v>44118</v>
      </c>
      <c r="Z57" s="2">
        <v>0.74246527777777782</v>
      </c>
      <c r="AB57">
        <v>1</v>
      </c>
      <c r="AD57" s="4">
        <f t="shared" si="5"/>
        <v>4.2195561430010589</v>
      </c>
      <c r="AE57" s="4">
        <f t="shared" si="6"/>
        <v>6.2517621989989838</v>
      </c>
      <c r="AF57" s="4">
        <f t="shared" si="7"/>
        <v>2.0322060559979249</v>
      </c>
      <c r="AG57" s="4">
        <f t="shared" si="8"/>
        <v>0.94623553596435406</v>
      </c>
    </row>
    <row r="58" spans="1:58" x14ac:dyDescent="0.35">
      <c r="A58">
        <v>46</v>
      </c>
      <c r="B58">
        <v>18</v>
      </c>
      <c r="C58" t="s">
        <v>115</v>
      </c>
      <c r="D58" t="s">
        <v>27</v>
      </c>
      <c r="G58">
        <v>0.5</v>
      </c>
      <c r="H58">
        <v>0.5</v>
      </c>
      <c r="I58">
        <v>2540</v>
      </c>
      <c r="J58">
        <v>8084</v>
      </c>
      <c r="L58">
        <v>2824</v>
      </c>
      <c r="M58">
        <v>2.363</v>
      </c>
      <c r="N58">
        <v>7.1269999999999998</v>
      </c>
      <c r="O58">
        <v>4.7640000000000002</v>
      </c>
      <c r="Q58">
        <v>0.17899999999999999</v>
      </c>
      <c r="R58">
        <v>1</v>
      </c>
      <c r="S58">
        <v>0</v>
      </c>
      <c r="T58">
        <v>0</v>
      </c>
      <c r="V58">
        <v>0</v>
      </c>
      <c r="Y58" s="1">
        <v>44118</v>
      </c>
      <c r="Z58" s="2">
        <v>0.75274305555555554</v>
      </c>
      <c r="AB58">
        <v>1</v>
      </c>
      <c r="AD58" s="4">
        <f t="shared" si="5"/>
        <v>4.4407415753557293</v>
      </c>
      <c r="AE58" s="4">
        <f t="shared" si="6"/>
        <v>7.5440491579386162</v>
      </c>
      <c r="AF58" s="4">
        <f t="shared" si="7"/>
        <v>3.1033075825828869</v>
      </c>
      <c r="AG58" s="4">
        <f t="shared" si="8"/>
        <v>0.24389024934443485</v>
      </c>
    </row>
    <row r="59" spans="1:58" x14ac:dyDescent="0.35">
      <c r="A59">
        <v>47</v>
      </c>
      <c r="B59">
        <v>18</v>
      </c>
      <c r="C59" t="s">
        <v>115</v>
      </c>
      <c r="D59" t="s">
        <v>27</v>
      </c>
      <c r="G59">
        <v>0.5</v>
      </c>
      <c r="H59">
        <v>0.5</v>
      </c>
      <c r="I59">
        <v>2566</v>
      </c>
      <c r="J59">
        <v>8126</v>
      </c>
      <c r="L59">
        <v>2757</v>
      </c>
      <c r="M59">
        <v>2.383</v>
      </c>
      <c r="N59">
        <v>7.1630000000000003</v>
      </c>
      <c r="O59">
        <v>4.7789999999999999</v>
      </c>
      <c r="Q59">
        <v>0.17199999999999999</v>
      </c>
      <c r="R59">
        <v>1</v>
      </c>
      <c r="S59">
        <v>0</v>
      </c>
      <c r="T59">
        <v>0</v>
      </c>
      <c r="V59">
        <v>0</v>
      </c>
      <c r="Y59" s="1">
        <v>44118</v>
      </c>
      <c r="Z59" s="2">
        <v>0.75826388888888896</v>
      </c>
      <c r="AB59">
        <v>1</v>
      </c>
      <c r="AD59" s="4">
        <f t="shared" si="5"/>
        <v>4.4856698663027723</v>
      </c>
      <c r="AE59" s="4">
        <f t="shared" si="6"/>
        <v>7.583068606015873</v>
      </c>
      <c r="AF59" s="4">
        <f t="shared" si="7"/>
        <v>3.0973987397131006</v>
      </c>
      <c r="AG59" s="4">
        <f t="shared" si="8"/>
        <v>0.23872934407973484</v>
      </c>
      <c r="AJ59">
        <f>ABS(100*(AD59-AD60)/(AVERAGE(AD59:AD60)))</f>
        <v>2.1719606357251409</v>
      </c>
      <c r="AO59">
        <f>ABS(100*(AE59-AE60)/(AVERAGE(AE59:AE60)))</f>
        <v>0.99731447995923217</v>
      </c>
      <c r="AT59">
        <f>ABS(100*(AF59-AF60)/(AVERAGE(AF59:AF60)))</f>
        <v>5.7713673865104882</v>
      </c>
      <c r="AY59">
        <f>ABS(100*(AG59-AG60)/(AVERAGE(AG59:AG60)))</f>
        <v>0.64740915416152445</v>
      </c>
      <c r="BC59" s="4">
        <f>AVERAGE(AD59:AD60)</f>
        <v>4.5349181852254912</v>
      </c>
      <c r="BD59" s="4">
        <f>AVERAGE(AE59:AE60)</f>
        <v>7.5454427096556609</v>
      </c>
      <c r="BE59" s="4">
        <f>AVERAGE(AF59:AF60)</f>
        <v>3.0105245244301693</v>
      </c>
      <c r="BF59" s="4">
        <f>AVERAGE(AG59:AG60)</f>
        <v>0.23795905971186918</v>
      </c>
    </row>
    <row r="60" spans="1:58" x14ac:dyDescent="0.35">
      <c r="A60">
        <v>48</v>
      </c>
      <c r="B60">
        <v>18</v>
      </c>
      <c r="C60" t="s">
        <v>115</v>
      </c>
      <c r="D60" t="s">
        <v>27</v>
      </c>
      <c r="G60">
        <v>0.5</v>
      </c>
      <c r="H60">
        <v>0.5</v>
      </c>
      <c r="I60">
        <v>2623</v>
      </c>
      <c r="J60">
        <v>8045</v>
      </c>
      <c r="L60">
        <v>2737</v>
      </c>
      <c r="M60">
        <v>2.427</v>
      </c>
      <c r="N60">
        <v>7.0940000000000003</v>
      </c>
      <c r="O60">
        <v>4.6669999999999998</v>
      </c>
      <c r="Q60">
        <v>0.17</v>
      </c>
      <c r="R60">
        <v>1</v>
      </c>
      <c r="S60">
        <v>0</v>
      </c>
      <c r="T60">
        <v>0</v>
      </c>
      <c r="V60">
        <v>0</v>
      </c>
      <c r="Y60" s="1">
        <v>44118</v>
      </c>
      <c r="Z60" s="2">
        <v>0.76413194444444443</v>
      </c>
      <c r="AB60">
        <v>1</v>
      </c>
      <c r="AD60" s="4">
        <f t="shared" si="5"/>
        <v>4.5841665041482109</v>
      </c>
      <c r="AE60" s="4">
        <f t="shared" si="6"/>
        <v>7.5078168132954488</v>
      </c>
      <c r="AF60" s="4">
        <f t="shared" si="7"/>
        <v>2.9236503091472379</v>
      </c>
      <c r="AG60" s="4">
        <f t="shared" si="8"/>
        <v>0.23718877534400351</v>
      </c>
    </row>
    <row r="61" spans="1:58" x14ac:dyDescent="0.35">
      <c r="A61">
        <v>49</v>
      </c>
      <c r="B61">
        <v>19</v>
      </c>
      <c r="C61" t="s">
        <v>69</v>
      </c>
      <c r="D61" t="s">
        <v>27</v>
      </c>
      <c r="G61">
        <v>0.5</v>
      </c>
      <c r="H61">
        <v>0.5</v>
      </c>
      <c r="I61">
        <v>3614</v>
      </c>
      <c r="J61">
        <v>13122</v>
      </c>
      <c r="L61">
        <v>4838</v>
      </c>
      <c r="M61">
        <v>3.1869999999999998</v>
      </c>
      <c r="N61">
        <v>11.395</v>
      </c>
      <c r="O61">
        <v>8.2080000000000002</v>
      </c>
      <c r="Q61">
        <v>0.39</v>
      </c>
      <c r="R61">
        <v>1</v>
      </c>
      <c r="S61">
        <v>0</v>
      </c>
      <c r="T61">
        <v>0</v>
      </c>
      <c r="V61">
        <v>0</v>
      </c>
      <c r="Y61" s="1">
        <v>44118</v>
      </c>
      <c r="Z61" s="2">
        <v>0.77456018518518521</v>
      </c>
      <c r="AB61">
        <v>1</v>
      </c>
      <c r="AD61" s="4">
        <f t="shared" si="5"/>
        <v>6.2966255937066382</v>
      </c>
      <c r="AE61" s="4">
        <f t="shared" si="6"/>
        <v>12.224524858253403</v>
      </c>
      <c r="AF61" s="4">
        <f t="shared" si="7"/>
        <v>5.927899264546765</v>
      </c>
      <c r="AG61" s="4">
        <f t="shared" si="8"/>
        <v>0.3990255210325811</v>
      </c>
    </row>
    <row r="62" spans="1:58" x14ac:dyDescent="0.35">
      <c r="A62">
        <v>50</v>
      </c>
      <c r="B62">
        <v>19</v>
      </c>
      <c r="C62" t="s">
        <v>69</v>
      </c>
      <c r="D62" t="s">
        <v>27</v>
      </c>
      <c r="G62">
        <v>0.5</v>
      </c>
      <c r="H62">
        <v>0.5</v>
      </c>
      <c r="I62">
        <v>3940</v>
      </c>
      <c r="J62">
        <v>13155</v>
      </c>
      <c r="L62">
        <v>4816</v>
      </c>
      <c r="M62">
        <v>3.4380000000000002</v>
      </c>
      <c r="N62">
        <v>11.423</v>
      </c>
      <c r="O62">
        <v>7.9859999999999998</v>
      </c>
      <c r="Q62">
        <v>0.38800000000000001</v>
      </c>
      <c r="R62">
        <v>1</v>
      </c>
      <c r="S62">
        <v>0</v>
      </c>
      <c r="T62">
        <v>0</v>
      </c>
      <c r="V62">
        <v>0</v>
      </c>
      <c r="Y62" s="1">
        <v>44118</v>
      </c>
      <c r="Z62" s="2">
        <v>0.78015046296296298</v>
      </c>
      <c r="AB62">
        <v>1</v>
      </c>
      <c r="AD62" s="4">
        <f t="shared" si="5"/>
        <v>6.8599572417349401</v>
      </c>
      <c r="AE62" s="4">
        <f t="shared" si="6"/>
        <v>12.255182996028392</v>
      </c>
      <c r="AF62" s="4">
        <f t="shared" si="7"/>
        <v>5.3952257542934516</v>
      </c>
      <c r="AG62" s="4">
        <f t="shared" si="8"/>
        <v>0.3973308954232766</v>
      </c>
      <c r="AJ62">
        <f>ABS(100*(AD62-AD63)/(AVERAGE(AD62:AD63)))</f>
        <v>7.5598038032906476E-2</v>
      </c>
      <c r="AL62">
        <f>100*((AVERAGE(AD62:AD63)*50)-(AVERAGE(AD44:AD45)*50))/(1000*0.15)</f>
        <v>95.530218635474327</v>
      </c>
      <c r="AO62">
        <f>ABS(100*(AE62-AE63)/(AVERAGE(AE62:AE63)))</f>
        <v>1.9055911540418211</v>
      </c>
      <c r="AQ62">
        <f>100*((AVERAGE(AE62:AE63)*50)-(AVERAGE(AE44:AE45)*50))/(2000*0.15)</f>
        <v>93.460868489810949</v>
      </c>
      <c r="AT62">
        <f>ABS(100*(AF62-AF63)/(AVERAGE(AF62:AF63)))</f>
        <v>4.2813139334732861</v>
      </c>
      <c r="AV62">
        <f>100*((AVERAGE(AF62:AF63)*50)-(AVERAGE(AF44:AF45)*50))/(1000*0.15)</f>
        <v>91.391518344147599</v>
      </c>
      <c r="AY62">
        <f>ABS(100*(AG62-AG63)/(AVERAGE(AG62:AG63)))</f>
        <v>3.9136339912840499</v>
      </c>
      <c r="BA62">
        <f>100*((AVERAGE(AG62:AG63)*50)-(AVERAGE(AG44:AG45)*50))/(100*0.15)</f>
        <v>65.692418506144023</v>
      </c>
      <c r="BC62" s="4">
        <f>AVERAGE(AD62:AD63)</f>
        <v>6.8573652249495343</v>
      </c>
      <c r="BD62" s="4">
        <f>AVERAGE(AE62:AE63)</f>
        <v>12.139518203513665</v>
      </c>
      <c r="BE62" s="4">
        <f>AVERAGE(AF62:AF63)</f>
        <v>5.282152978564131</v>
      </c>
      <c r="BF62" s="4">
        <f>AVERAGE(AG62:AG63)</f>
        <v>0.38970508018140648</v>
      </c>
    </row>
    <row r="63" spans="1:58" x14ac:dyDescent="0.35">
      <c r="A63">
        <v>51</v>
      </c>
      <c r="B63">
        <v>19</v>
      </c>
      <c r="C63" t="s">
        <v>69</v>
      </c>
      <c r="D63" t="s">
        <v>27</v>
      </c>
      <c r="G63">
        <v>0.5</v>
      </c>
      <c r="H63">
        <v>0.5</v>
      </c>
      <c r="I63">
        <v>3937</v>
      </c>
      <c r="J63">
        <v>12906</v>
      </c>
      <c r="L63">
        <v>4618</v>
      </c>
      <c r="M63">
        <v>3.4350000000000001</v>
      </c>
      <c r="N63">
        <v>11.212999999999999</v>
      </c>
      <c r="O63">
        <v>7.7770000000000001</v>
      </c>
      <c r="Q63">
        <v>0.36699999999999999</v>
      </c>
      <c r="R63">
        <v>1</v>
      </c>
      <c r="S63">
        <v>0</v>
      </c>
      <c r="T63">
        <v>0</v>
      </c>
      <c r="V63">
        <v>0</v>
      </c>
      <c r="Y63" s="1">
        <v>44118</v>
      </c>
      <c r="Z63" s="2">
        <v>0.78621527777777767</v>
      </c>
      <c r="AB63">
        <v>1</v>
      </c>
      <c r="AD63" s="4">
        <f t="shared" si="5"/>
        <v>6.8547732081641275</v>
      </c>
      <c r="AE63" s="4">
        <f t="shared" si="6"/>
        <v>12.023853410998939</v>
      </c>
      <c r="AF63" s="4">
        <f t="shared" si="7"/>
        <v>5.1690802028348113</v>
      </c>
      <c r="AG63" s="4">
        <f t="shared" si="8"/>
        <v>0.38207926493953631</v>
      </c>
    </row>
    <row r="64" spans="1:58" x14ac:dyDescent="0.35">
      <c r="A64">
        <v>52</v>
      </c>
      <c r="B64">
        <v>20</v>
      </c>
      <c r="C64" t="s">
        <v>70</v>
      </c>
      <c r="D64" t="s">
        <v>27</v>
      </c>
      <c r="G64">
        <v>0.5</v>
      </c>
      <c r="H64">
        <v>0.5</v>
      </c>
      <c r="I64">
        <v>3116</v>
      </c>
      <c r="J64">
        <v>8131</v>
      </c>
      <c r="L64">
        <v>2578</v>
      </c>
      <c r="M64">
        <v>2.806</v>
      </c>
      <c r="N64">
        <v>7.1669999999999998</v>
      </c>
      <c r="O64">
        <v>4.3609999999999998</v>
      </c>
      <c r="Q64">
        <v>0.154</v>
      </c>
      <c r="R64">
        <v>1</v>
      </c>
      <c r="S64">
        <v>0</v>
      </c>
      <c r="T64">
        <v>0</v>
      </c>
      <c r="V64">
        <v>0</v>
      </c>
      <c r="Y64" s="1">
        <v>44118</v>
      </c>
      <c r="Z64" s="2">
        <v>0.79678240740740736</v>
      </c>
      <c r="AB64">
        <v>1</v>
      </c>
      <c r="AD64" s="4">
        <f t="shared" si="5"/>
        <v>5.4360760209517469</v>
      </c>
      <c r="AE64" s="4">
        <f t="shared" si="6"/>
        <v>7.5877137784060231</v>
      </c>
      <c r="AF64" s="4">
        <f t="shared" si="7"/>
        <v>2.1516377574542762</v>
      </c>
      <c r="AG64" s="4">
        <f t="shared" si="8"/>
        <v>0.22494125389493932</v>
      </c>
    </row>
    <row r="65" spans="1:58" x14ac:dyDescent="0.35">
      <c r="A65">
        <v>53</v>
      </c>
      <c r="B65">
        <v>20</v>
      </c>
      <c r="C65" t="s">
        <v>70</v>
      </c>
      <c r="D65" t="s">
        <v>27</v>
      </c>
      <c r="G65">
        <v>0.5</v>
      </c>
      <c r="H65">
        <v>0.5</v>
      </c>
      <c r="I65">
        <v>2722</v>
      </c>
      <c r="J65">
        <v>8104</v>
      </c>
      <c r="L65">
        <v>2522</v>
      </c>
      <c r="M65">
        <v>2.5030000000000001</v>
      </c>
      <c r="N65">
        <v>7.1440000000000001</v>
      </c>
      <c r="O65">
        <v>4.641</v>
      </c>
      <c r="Q65">
        <v>0.14799999999999999</v>
      </c>
      <c r="R65">
        <v>1</v>
      </c>
      <c r="S65">
        <v>0</v>
      </c>
      <c r="T65">
        <v>0</v>
      </c>
      <c r="V65">
        <v>0</v>
      </c>
      <c r="Y65" s="1">
        <v>44118</v>
      </c>
      <c r="Z65" s="2">
        <v>0.80233796296296289</v>
      </c>
      <c r="AB65">
        <v>1</v>
      </c>
      <c r="AD65" s="4">
        <f t="shared" si="5"/>
        <v>4.7552396119850266</v>
      </c>
      <c r="AE65" s="4">
        <f t="shared" si="6"/>
        <v>7.5626298474992142</v>
      </c>
      <c r="AF65" s="4">
        <f t="shared" si="7"/>
        <v>2.8073902355141875</v>
      </c>
      <c r="AG65" s="4">
        <f t="shared" si="8"/>
        <v>0.22062766143489157</v>
      </c>
      <c r="AJ65">
        <f>ABS(100*(AD65-AD66)/(AVERAGE(AD65:AD66)))</f>
        <v>3.6345702008659837E-2</v>
      </c>
      <c r="AK65">
        <f>ABS(100*((AVERAGE(AD65:AD66)-AVERAGE(AD59:AD60))/(AVERAGE(AD59:AD60,AD65:AD66))))</f>
        <v>4.7249538250686882</v>
      </c>
      <c r="AO65">
        <f>ABS(100*(AE65-AE66)/(AVERAGE(AE65:AE66)))</f>
        <v>0.14730593488591129</v>
      </c>
      <c r="AP65">
        <f>ABS(100*((AVERAGE(AE65:AE66)-AVERAGE(AE59:AE60))/(AVERAGE(AE59:AE60,AE65:AE66))))</f>
        <v>0.30120254981629857</v>
      </c>
      <c r="AT65">
        <f>ABS(100*(AF65-AF66)/(AVERAGE(AF65:AF66)))</f>
        <v>0.45761229459050395</v>
      </c>
      <c r="AU65">
        <f>ABS(100*((AVERAGE(AF65:AF66)-AVERAGE(AF59:AF60))/(AVERAGE(AF59:AF60,AF65:AF66))))</f>
        <v>6.7542636026523777</v>
      </c>
      <c r="AY65">
        <f>ABS(100*(AG65-AG66)/(AVERAGE(AG65:AG66)))</f>
        <v>1.180048906365919</v>
      </c>
      <c r="AZ65">
        <f>ABS(100*((AVERAGE(AG65:AG66)-AVERAGE(AG59:AG60))/(AVERAGE(AG59:AG60,AG65:AG66))))</f>
        <v>6.9676221253063169</v>
      </c>
      <c r="BC65" s="4">
        <f>AVERAGE(AD65:AD66)</f>
        <v>4.7543756063898908</v>
      </c>
      <c r="BD65" s="4">
        <f>AVERAGE(AE65:AE66)</f>
        <v>7.5682040543673939</v>
      </c>
      <c r="BE65" s="4">
        <f>AVERAGE(AF65:AF66)</f>
        <v>2.8138284479775026</v>
      </c>
      <c r="BF65" s="4">
        <f>AVERAGE(AG65:AG66)</f>
        <v>0.22193714486026322</v>
      </c>
    </row>
    <row r="66" spans="1:58" x14ac:dyDescent="0.35">
      <c r="A66">
        <v>54</v>
      </c>
      <c r="B66">
        <v>20</v>
      </c>
      <c r="C66" t="s">
        <v>70</v>
      </c>
      <c r="D66" t="s">
        <v>27</v>
      </c>
      <c r="G66">
        <v>0.5</v>
      </c>
      <c r="H66">
        <v>0.5</v>
      </c>
      <c r="I66">
        <v>2721</v>
      </c>
      <c r="J66">
        <v>8116</v>
      </c>
      <c r="L66">
        <v>2556</v>
      </c>
      <c r="M66">
        <v>2.5019999999999998</v>
      </c>
      <c r="N66">
        <v>7.1539999999999999</v>
      </c>
      <c r="O66">
        <v>4.6520000000000001</v>
      </c>
      <c r="Q66">
        <v>0.151</v>
      </c>
      <c r="R66">
        <v>1</v>
      </c>
      <c r="S66">
        <v>0</v>
      </c>
      <c r="T66">
        <v>0</v>
      </c>
      <c r="V66">
        <v>0</v>
      </c>
      <c r="Y66" s="1">
        <v>44118</v>
      </c>
      <c r="Z66" s="2">
        <v>0.80826388888888889</v>
      </c>
      <c r="AB66">
        <v>1</v>
      </c>
      <c r="AD66" s="4">
        <f t="shared" si="5"/>
        <v>4.7535116007947558</v>
      </c>
      <c r="AE66" s="4">
        <f t="shared" si="6"/>
        <v>7.5737782612355735</v>
      </c>
      <c r="AF66" s="4">
        <f t="shared" si="7"/>
        <v>2.8202666604408178</v>
      </c>
      <c r="AG66" s="4">
        <f t="shared" si="8"/>
        <v>0.22324662828563485</v>
      </c>
    </row>
    <row r="67" spans="1:58" x14ac:dyDescent="0.35">
      <c r="A67">
        <v>55</v>
      </c>
      <c r="B67">
        <v>2</v>
      </c>
      <c r="D67" t="s">
        <v>29</v>
      </c>
      <c r="Y67" s="1">
        <v>44118</v>
      </c>
      <c r="Z67" s="2">
        <v>0.81237268518518524</v>
      </c>
      <c r="AB67">
        <v>1</v>
      </c>
      <c r="AD67" s="4" t="e">
        <f t="shared" si="5"/>
        <v>#DIV/0!</v>
      </c>
      <c r="AE67" s="4" t="e">
        <f t="shared" si="6"/>
        <v>#DIV/0!</v>
      </c>
      <c r="AF67" s="4" t="e">
        <f t="shared" si="7"/>
        <v>#DIV/0!</v>
      </c>
      <c r="AG67" s="4" t="e">
        <f t="shared" si="8"/>
        <v>#DIV/0!</v>
      </c>
    </row>
    <row r="68" spans="1:58" x14ac:dyDescent="0.35">
      <c r="A68">
        <v>56</v>
      </c>
      <c r="B68">
        <v>3</v>
      </c>
      <c r="C68" t="s">
        <v>30</v>
      </c>
      <c r="D68" t="s">
        <v>27</v>
      </c>
      <c r="G68">
        <v>0.5</v>
      </c>
      <c r="H68">
        <v>0.5</v>
      </c>
      <c r="I68">
        <v>161</v>
      </c>
      <c r="J68">
        <v>151</v>
      </c>
      <c r="L68">
        <v>113</v>
      </c>
      <c r="M68">
        <v>0.53800000000000003</v>
      </c>
      <c r="N68">
        <v>0.40600000000000003</v>
      </c>
      <c r="O68">
        <v>0</v>
      </c>
      <c r="Q68">
        <v>0</v>
      </c>
      <c r="R68">
        <v>1</v>
      </c>
      <c r="S68">
        <v>0</v>
      </c>
      <c r="T68">
        <v>0</v>
      </c>
      <c r="V68">
        <v>0</v>
      </c>
      <c r="Y68" s="1">
        <v>44118</v>
      </c>
      <c r="Z68" s="2">
        <v>0.82201388888888882</v>
      </c>
      <c r="AB68">
        <v>1</v>
      </c>
      <c r="AD68" s="4">
        <f t="shared" si="5"/>
        <v>0.32980295370134255</v>
      </c>
      <c r="AE68" s="4">
        <f t="shared" si="6"/>
        <v>0.17401864372718193</v>
      </c>
      <c r="AF68" s="4">
        <f t="shared" si="7"/>
        <v>-0.15578430997416062</v>
      </c>
      <c r="AG68" s="4">
        <f t="shared" si="8"/>
        <v>3.5066157216051323E-2</v>
      </c>
    </row>
    <row r="69" spans="1:58" x14ac:dyDescent="0.35">
      <c r="A69">
        <v>57</v>
      </c>
      <c r="B69">
        <v>3</v>
      </c>
      <c r="C69" t="s">
        <v>30</v>
      </c>
      <c r="D69" t="s">
        <v>27</v>
      </c>
      <c r="G69">
        <v>0.5</v>
      </c>
      <c r="H69">
        <v>0.5</v>
      </c>
      <c r="I69">
        <v>49</v>
      </c>
      <c r="J69">
        <v>158</v>
      </c>
      <c r="L69">
        <v>77</v>
      </c>
      <c r="M69">
        <v>0.45200000000000001</v>
      </c>
      <c r="N69">
        <v>0.41199999999999998</v>
      </c>
      <c r="O69">
        <v>0</v>
      </c>
      <c r="Q69">
        <v>0</v>
      </c>
      <c r="R69">
        <v>1</v>
      </c>
      <c r="S69">
        <v>0</v>
      </c>
      <c r="T69">
        <v>0</v>
      </c>
      <c r="V69">
        <v>0</v>
      </c>
      <c r="Y69" s="1">
        <v>44118</v>
      </c>
      <c r="Z69" s="2">
        <v>0.82697916666666671</v>
      </c>
      <c r="AB69">
        <v>1</v>
      </c>
      <c r="AD69" s="4">
        <f t="shared" si="5"/>
        <v>0.13626570039100572</v>
      </c>
      <c r="AE69" s="4">
        <f t="shared" si="6"/>
        <v>0.18052188507339142</v>
      </c>
      <c r="AF69" s="4">
        <f t="shared" si="7"/>
        <v>4.4256184682385707E-2</v>
      </c>
      <c r="AG69" s="4">
        <f t="shared" si="8"/>
        <v>3.2293133491734904E-2</v>
      </c>
      <c r="AJ69">
        <f>ABS(100*(AD69-AD70)/(AVERAGE(AD69:AD70)))</f>
        <v>21.021076409472371</v>
      </c>
      <c r="AO69">
        <f>ABS(100*(AE69-AE70)/(AVERAGE(AE69:AE70)))</f>
        <v>1.0240063597656792</v>
      </c>
      <c r="AT69">
        <f>ABS(100*(AF69-AF70)/(AVERAGE(AF69:AF70)))</f>
        <v>47.773827523688354</v>
      </c>
      <c r="AY69">
        <f>ABS(100*(AG69-AG70)/(AVERAGE(AG69:AG70)))</f>
        <v>2.1700524663351572</v>
      </c>
      <c r="BC69" s="4">
        <f>AVERAGE(AD69:AD70)</f>
        <v>0.12330561646397423</v>
      </c>
      <c r="BD69" s="4">
        <f>AVERAGE(AE69:AE70)</f>
        <v>0.18145091955142134</v>
      </c>
      <c r="BE69" s="4">
        <f>AVERAGE(AF69:AF70)</f>
        <v>5.8145303087447121E-2</v>
      </c>
      <c r="BF69" s="4">
        <f>AVERAGE(AG69:AG70)</f>
        <v>3.1946505526195351E-2</v>
      </c>
    </row>
    <row r="70" spans="1:58" x14ac:dyDescent="0.35">
      <c r="A70">
        <v>58</v>
      </c>
      <c r="B70">
        <v>3</v>
      </c>
      <c r="C70" t="s">
        <v>30</v>
      </c>
      <c r="D70" t="s">
        <v>27</v>
      </c>
      <c r="G70">
        <v>0.5</v>
      </c>
      <c r="H70">
        <v>0.5</v>
      </c>
      <c r="I70">
        <v>34</v>
      </c>
      <c r="J70">
        <v>160</v>
      </c>
      <c r="L70">
        <v>68</v>
      </c>
      <c r="M70">
        <v>0.441</v>
      </c>
      <c r="N70">
        <v>0.41399999999999998</v>
      </c>
      <c r="O70">
        <v>0</v>
      </c>
      <c r="Q70">
        <v>0</v>
      </c>
      <c r="R70">
        <v>1</v>
      </c>
      <c r="S70">
        <v>0</v>
      </c>
      <c r="T70">
        <v>0</v>
      </c>
      <c r="V70">
        <v>0</v>
      </c>
      <c r="Y70" s="1">
        <v>44118</v>
      </c>
      <c r="Z70" s="2">
        <v>0.83233796296296303</v>
      </c>
      <c r="AB70">
        <v>1</v>
      </c>
      <c r="AD70" s="4">
        <f t="shared" si="5"/>
        <v>0.11034553253694275</v>
      </c>
      <c r="AE70" s="4">
        <f t="shared" si="6"/>
        <v>0.18237995402945129</v>
      </c>
      <c r="AF70" s="4">
        <f t="shared" si="7"/>
        <v>7.2034421492508535E-2</v>
      </c>
      <c r="AG70" s="4">
        <f t="shared" si="8"/>
        <v>3.1599877560655805E-2</v>
      </c>
    </row>
    <row r="71" spans="1:58" x14ac:dyDescent="0.35">
      <c r="A71">
        <v>59</v>
      </c>
      <c r="B71">
        <v>1</v>
      </c>
      <c r="C71" t="s">
        <v>31</v>
      </c>
      <c r="D71" t="s">
        <v>27</v>
      </c>
      <c r="G71">
        <v>0.5</v>
      </c>
      <c r="H71">
        <v>0.5</v>
      </c>
      <c r="I71">
        <v>4324</v>
      </c>
      <c r="J71">
        <v>11197</v>
      </c>
      <c r="L71">
        <v>8407</v>
      </c>
      <c r="M71">
        <v>3.7330000000000001</v>
      </c>
      <c r="N71">
        <v>9.7650000000000006</v>
      </c>
      <c r="O71">
        <v>6.032</v>
      </c>
      <c r="Q71">
        <v>0.76300000000000001</v>
      </c>
      <c r="R71">
        <v>1</v>
      </c>
      <c r="S71">
        <v>0</v>
      </c>
      <c r="T71">
        <v>0</v>
      </c>
      <c r="V71">
        <v>0</v>
      </c>
      <c r="Y71" s="1">
        <v>44118</v>
      </c>
      <c r="Z71" s="2">
        <v>0.84282407407407411</v>
      </c>
      <c r="AB71">
        <v>1</v>
      </c>
      <c r="AD71" s="4">
        <f t="shared" si="5"/>
        <v>7.5235135387989516</v>
      </c>
      <c r="AE71" s="4">
        <f t="shared" si="6"/>
        <v>10.436133488045789</v>
      </c>
      <c r="AF71" s="4">
        <f t="shared" si="7"/>
        <v>2.912619949246837</v>
      </c>
      <c r="AG71" s="4">
        <f t="shared" si="8"/>
        <v>0.67394001192383923</v>
      </c>
      <c r="BC71" s="4"/>
      <c r="BD71" s="4"/>
      <c r="BE71" s="4"/>
      <c r="BF71" s="4"/>
    </row>
    <row r="72" spans="1:58" x14ac:dyDescent="0.35">
      <c r="A72">
        <v>60</v>
      </c>
      <c r="B72">
        <v>1</v>
      </c>
      <c r="C72" t="s">
        <v>31</v>
      </c>
      <c r="D72" t="s">
        <v>27</v>
      </c>
      <c r="G72">
        <v>0.5</v>
      </c>
      <c r="H72">
        <v>0.5</v>
      </c>
      <c r="I72">
        <v>5927</v>
      </c>
      <c r="J72">
        <v>10710</v>
      </c>
      <c r="L72">
        <v>8162</v>
      </c>
      <c r="M72">
        <v>4.9619999999999997</v>
      </c>
      <c r="N72">
        <v>9.3520000000000003</v>
      </c>
      <c r="O72">
        <v>4.3890000000000002</v>
      </c>
      <c r="Q72">
        <v>0.73799999999999999</v>
      </c>
      <c r="R72">
        <v>1</v>
      </c>
      <c r="S72">
        <v>0</v>
      </c>
      <c r="T72">
        <v>0</v>
      </c>
      <c r="V72">
        <v>0</v>
      </c>
      <c r="Y72" s="1">
        <v>44118</v>
      </c>
      <c r="Z72" s="2">
        <v>0.84846064814814814</v>
      </c>
      <c r="AB72">
        <v>1</v>
      </c>
      <c r="AD72" s="4">
        <f t="shared" si="5"/>
        <v>10.293515476803149</v>
      </c>
      <c r="AE72" s="4">
        <f t="shared" si="6"/>
        <v>9.9836936972452133</v>
      </c>
      <c r="AF72" s="4">
        <f t="shared" si="7"/>
        <v>-0.30982177955793588</v>
      </c>
      <c r="AG72" s="4">
        <f t="shared" si="8"/>
        <v>0.65506804491113024</v>
      </c>
      <c r="AJ72">
        <f>ABS(100*(AD72-AD73)/(AVERAGE(AD72:AD73)))</f>
        <v>5.1995983939492749</v>
      </c>
      <c r="AO72">
        <f>ABS(100*(AE72-AE73)/(AVERAGE(AE72:AE73)))</f>
        <v>1.0183948696359593</v>
      </c>
      <c r="AT72">
        <f>ABS(100*(AF72-AF73)/(AVERAGE(AF72:AF73)))</f>
        <v>83.848483050924642</v>
      </c>
      <c r="AY72">
        <f>ABS(100*(AG72-AG73)/(AVERAGE(AG72:AG73)))</f>
        <v>0.28181462497152449</v>
      </c>
      <c r="BC72" s="4">
        <f>AVERAGE(AD72:AD73)</f>
        <v>10.568269256056215</v>
      </c>
      <c r="BD72" s="4">
        <f>AVERAGE(AE72:AE73)</f>
        <v>10.034790593536858</v>
      </c>
      <c r="BE72" s="4">
        <f>AVERAGE(AF72:AF73)</f>
        <v>-0.53347866251935727</v>
      </c>
      <c r="BF72" s="4">
        <f>AVERAGE(AG72:AG73)</f>
        <v>0.65599238615256905</v>
      </c>
    </row>
    <row r="73" spans="1:58" x14ac:dyDescent="0.35">
      <c r="A73">
        <v>61</v>
      </c>
      <c r="B73">
        <v>1</v>
      </c>
      <c r="C73" t="s">
        <v>31</v>
      </c>
      <c r="D73" t="s">
        <v>27</v>
      </c>
      <c r="G73">
        <v>0.5</v>
      </c>
      <c r="H73">
        <v>0.5</v>
      </c>
      <c r="I73">
        <v>6245</v>
      </c>
      <c r="J73">
        <v>10820</v>
      </c>
      <c r="L73">
        <v>8186</v>
      </c>
      <c r="M73">
        <v>5.2060000000000004</v>
      </c>
      <c r="N73">
        <v>9.4450000000000003</v>
      </c>
      <c r="O73">
        <v>4.2389999999999999</v>
      </c>
      <c r="Q73">
        <v>0.74</v>
      </c>
      <c r="R73">
        <v>1</v>
      </c>
      <c r="S73">
        <v>0</v>
      </c>
      <c r="T73">
        <v>0</v>
      </c>
      <c r="V73">
        <v>0</v>
      </c>
      <c r="Y73" s="1">
        <v>44118</v>
      </c>
      <c r="Z73" s="2">
        <v>0.85460648148148144</v>
      </c>
      <c r="AB73">
        <v>1</v>
      </c>
      <c r="AD73" s="4">
        <f t="shared" si="5"/>
        <v>10.843023035309283</v>
      </c>
      <c r="AE73" s="4">
        <f t="shared" si="6"/>
        <v>10.085887489828504</v>
      </c>
      <c r="AF73" s="4">
        <f t="shared" si="7"/>
        <v>-0.75713554548077866</v>
      </c>
      <c r="AG73" s="4">
        <f t="shared" si="8"/>
        <v>0.65691672739400786</v>
      </c>
    </row>
    <row r="74" spans="1:58" x14ac:dyDescent="0.35">
      <c r="A74">
        <v>62</v>
      </c>
      <c r="B74">
        <v>8</v>
      </c>
      <c r="C74" t="s">
        <v>66</v>
      </c>
      <c r="D74" t="s">
        <v>27</v>
      </c>
      <c r="G74">
        <v>0.5</v>
      </c>
      <c r="H74">
        <v>0.5</v>
      </c>
      <c r="I74">
        <v>3490</v>
      </c>
      <c r="J74">
        <v>7378</v>
      </c>
      <c r="L74">
        <v>3770</v>
      </c>
      <c r="M74">
        <v>3.0920000000000001</v>
      </c>
      <c r="N74">
        <v>6.5289999999999999</v>
      </c>
      <c r="O74">
        <v>3.4369999999999998</v>
      </c>
      <c r="Q74">
        <v>0.27800000000000002</v>
      </c>
      <c r="R74">
        <v>1</v>
      </c>
      <c r="S74">
        <v>0</v>
      </c>
      <c r="T74">
        <v>0</v>
      </c>
      <c r="V74">
        <v>0</v>
      </c>
      <c r="Y74" s="1">
        <v>44118</v>
      </c>
      <c r="Z74" s="2">
        <v>0.86525462962962962</v>
      </c>
      <c r="AB74">
        <v>1</v>
      </c>
      <c r="AD74" s="4">
        <f t="shared" si="5"/>
        <v>6.0823522061130504</v>
      </c>
      <c r="AE74" s="4">
        <f t="shared" si="6"/>
        <v>6.8881508164494853</v>
      </c>
      <c r="AF74" s="4">
        <f t="shared" si="7"/>
        <v>0.80579861033643496</v>
      </c>
      <c r="AG74" s="4">
        <f t="shared" si="8"/>
        <v>0.31675915054452736</v>
      </c>
      <c r="BC74" s="4"/>
      <c r="BD74" s="4"/>
      <c r="BE74" s="4"/>
      <c r="BF74" s="4"/>
    </row>
    <row r="75" spans="1:58" x14ac:dyDescent="0.35">
      <c r="A75">
        <v>63</v>
      </c>
      <c r="B75">
        <v>8</v>
      </c>
      <c r="C75" t="s">
        <v>66</v>
      </c>
      <c r="D75" t="s">
        <v>27</v>
      </c>
      <c r="G75">
        <v>0.5</v>
      </c>
      <c r="H75">
        <v>0.5</v>
      </c>
      <c r="I75">
        <v>2534</v>
      </c>
      <c r="J75">
        <v>7209</v>
      </c>
      <c r="L75">
        <v>3584</v>
      </c>
      <c r="M75">
        <v>2.359</v>
      </c>
      <c r="N75">
        <v>6.3860000000000001</v>
      </c>
      <c r="O75">
        <v>4.0270000000000001</v>
      </c>
      <c r="Q75">
        <v>0.25900000000000001</v>
      </c>
      <c r="R75">
        <v>1</v>
      </c>
      <c r="S75">
        <v>0</v>
      </c>
      <c r="T75">
        <v>0</v>
      </c>
      <c r="V75">
        <v>0</v>
      </c>
      <c r="Y75" s="1">
        <v>44118</v>
      </c>
      <c r="Z75" s="2">
        <v>0.87078703703703697</v>
      </c>
      <c r="AB75">
        <v>1</v>
      </c>
      <c r="AD75" s="4">
        <f t="shared" si="5"/>
        <v>4.430373508214104</v>
      </c>
      <c r="AE75" s="4">
        <f t="shared" si="6"/>
        <v>6.7311439896624279</v>
      </c>
      <c r="AF75" s="4">
        <f t="shared" si="7"/>
        <v>2.3007704814483239</v>
      </c>
      <c r="AG75" s="4">
        <f t="shared" si="8"/>
        <v>0.30243186130222588</v>
      </c>
      <c r="AI75">
        <f>ABS(100*(AVERAGE(AD75:AD76)-3)/3)</f>
        <v>49.867931114813224</v>
      </c>
      <c r="AJ75">
        <f>ABS(100*(AD75-AD76)/(AVERAGE(AD75:AD76)))</f>
        <v>2.9209907123709451</v>
      </c>
      <c r="AN75">
        <f>ABS(100*(AVERAGE(AE75:AE76)-6)/6)</f>
        <v>12.433475688515117</v>
      </c>
      <c r="AO75">
        <f>ABS(100*(AE75-AE76)/(AVERAGE(AE75:AE76)))</f>
        <v>0.44069175298109342</v>
      </c>
      <c r="AS75">
        <f>ABS(100*(AVERAGE(AF75:AF76)-3)/3)</f>
        <v>25.000979737783009</v>
      </c>
      <c r="AT75">
        <f>ABS(100*(AF75-AF76)/(AVERAGE(AF75:AF76)))</f>
        <v>4.5156033064791021</v>
      </c>
      <c r="AX75">
        <f>ABS(100*(AVERAGE(AG75:AG76)-0.3)/0.33)</f>
        <v>0.4218113350324858</v>
      </c>
      <c r="AY75">
        <f>ABS(100*(AG75-AG76)/(AVERAGE(AG75:AG76)))</f>
        <v>0.69005413187837117</v>
      </c>
      <c r="BC75" s="4">
        <f>AVERAGE(AD75:AD76)</f>
        <v>4.4960379334443967</v>
      </c>
      <c r="BD75" s="4">
        <f>AVERAGE(AE75:AE76)</f>
        <v>6.746008541310907</v>
      </c>
      <c r="BE75" s="4">
        <f>AVERAGE(AF75:AF76)</f>
        <v>2.2499706078665098</v>
      </c>
      <c r="BF75" s="4">
        <f>AVERAGE(AG75:AG76)</f>
        <v>0.30139197740560719</v>
      </c>
    </row>
    <row r="76" spans="1:58" x14ac:dyDescent="0.35">
      <c r="A76">
        <v>64</v>
      </c>
      <c r="B76">
        <v>8</v>
      </c>
      <c r="C76" t="s">
        <v>66</v>
      </c>
      <c r="D76" t="s">
        <v>27</v>
      </c>
      <c r="G76">
        <v>0.5</v>
      </c>
      <c r="H76">
        <v>0.5</v>
      </c>
      <c r="I76">
        <v>2610</v>
      </c>
      <c r="J76">
        <v>7241</v>
      </c>
      <c r="L76">
        <v>3557</v>
      </c>
      <c r="M76">
        <v>2.4169999999999998</v>
      </c>
      <c r="N76">
        <v>6.4130000000000003</v>
      </c>
      <c r="O76">
        <v>3.996</v>
      </c>
      <c r="Q76">
        <v>0.25600000000000001</v>
      </c>
      <c r="R76">
        <v>1</v>
      </c>
      <c r="S76">
        <v>0</v>
      </c>
      <c r="T76">
        <v>0</v>
      </c>
      <c r="V76">
        <v>0</v>
      </c>
      <c r="Y76" s="1">
        <v>44118</v>
      </c>
      <c r="Z76" s="2">
        <v>0.87674768518518509</v>
      </c>
      <c r="AB76">
        <v>1</v>
      </c>
      <c r="AD76" s="4">
        <f t="shared" si="5"/>
        <v>4.5617023586746894</v>
      </c>
      <c r="AE76" s="4">
        <f t="shared" si="6"/>
        <v>6.7608730929593852</v>
      </c>
      <c r="AF76" s="4">
        <f t="shared" si="7"/>
        <v>2.1991707342846958</v>
      </c>
      <c r="AG76" s="4">
        <f t="shared" si="8"/>
        <v>0.30035209350898856</v>
      </c>
    </row>
    <row r="77" spans="1:58" x14ac:dyDescent="0.35">
      <c r="A77">
        <v>65</v>
      </c>
      <c r="B77">
        <v>2</v>
      </c>
      <c r="D77" t="s">
        <v>29</v>
      </c>
      <c r="Y77" s="1">
        <v>44118</v>
      </c>
      <c r="Z77" s="2">
        <v>0.88109953703703703</v>
      </c>
      <c r="AB77">
        <v>1</v>
      </c>
      <c r="AD77" s="4" t="e">
        <f t="shared" ref="AD77:AD123" si="13">((I77*$E$9)+$E$10)*1000/G77</f>
        <v>#DIV/0!</v>
      </c>
      <c r="AE77" s="4" t="e">
        <f t="shared" si="6"/>
        <v>#DIV/0!</v>
      </c>
      <c r="AF77" s="4" t="e">
        <f t="shared" si="7"/>
        <v>#DIV/0!</v>
      </c>
      <c r="AG77" s="4" t="e">
        <f t="shared" si="8"/>
        <v>#DIV/0!</v>
      </c>
      <c r="BC77" s="4"/>
      <c r="BD77" s="4"/>
      <c r="BE77" s="4"/>
      <c r="BF77" s="4"/>
    </row>
    <row r="78" spans="1:58" x14ac:dyDescent="0.35">
      <c r="A78">
        <v>66</v>
      </c>
      <c r="B78">
        <v>21</v>
      </c>
      <c r="C78" t="s">
        <v>116</v>
      </c>
      <c r="D78" t="s">
        <v>27</v>
      </c>
      <c r="G78">
        <v>0.5</v>
      </c>
      <c r="H78">
        <v>0.5</v>
      </c>
      <c r="I78">
        <v>2389</v>
      </c>
      <c r="J78">
        <v>7328</v>
      </c>
      <c r="L78">
        <v>1527</v>
      </c>
      <c r="M78">
        <v>2.2480000000000002</v>
      </c>
      <c r="N78">
        <v>6.4870000000000001</v>
      </c>
      <c r="O78">
        <v>4.2389999999999999</v>
      </c>
      <c r="Q78">
        <v>4.3999999999999997E-2</v>
      </c>
      <c r="R78">
        <v>1</v>
      </c>
      <c r="S78">
        <v>0</v>
      </c>
      <c r="T78">
        <v>0</v>
      </c>
      <c r="V78">
        <v>0</v>
      </c>
      <c r="Y78" s="1">
        <v>44118</v>
      </c>
      <c r="Z78" s="2">
        <v>0.89134259259259263</v>
      </c>
      <c r="AB78">
        <v>1</v>
      </c>
      <c r="AD78" s="4">
        <f t="shared" si="13"/>
        <v>4.1798118856248294</v>
      </c>
      <c r="AE78" s="4">
        <f t="shared" ref="AE78:AE123" si="14">((J78*$G$9)+$G$10)*1000/H78</f>
        <v>6.841699092547989</v>
      </c>
      <c r="AF78" s="4">
        <f t="shared" ref="AF78:AF123" si="15">AE78-AD78</f>
        <v>2.6618872069231596</v>
      </c>
      <c r="AG78" s="4">
        <f t="shared" ref="AG78:AG123" si="16">((L78*$I$9)+$I$10)*1000/H78</f>
        <v>0.14398436683225727</v>
      </c>
    </row>
    <row r="79" spans="1:58" x14ac:dyDescent="0.35">
      <c r="A79">
        <v>67</v>
      </c>
      <c r="B79">
        <v>21</v>
      </c>
      <c r="C79" t="s">
        <v>116</v>
      </c>
      <c r="D79" t="s">
        <v>27</v>
      </c>
      <c r="G79">
        <v>0.5</v>
      </c>
      <c r="H79">
        <v>0.5</v>
      </c>
      <c r="I79">
        <v>3052</v>
      </c>
      <c r="J79">
        <v>7334</v>
      </c>
      <c r="L79">
        <v>1554</v>
      </c>
      <c r="M79">
        <v>2.7559999999999998</v>
      </c>
      <c r="N79">
        <v>6.492</v>
      </c>
      <c r="O79">
        <v>3.7360000000000002</v>
      </c>
      <c r="Q79">
        <v>4.7E-2</v>
      </c>
      <c r="R79">
        <v>1</v>
      </c>
      <c r="S79">
        <v>0</v>
      </c>
      <c r="T79">
        <v>0</v>
      </c>
      <c r="V79">
        <v>0</v>
      </c>
      <c r="Y79" s="1">
        <v>44118</v>
      </c>
      <c r="Z79" s="2">
        <v>0.89679398148148148</v>
      </c>
      <c r="AB79">
        <v>1</v>
      </c>
      <c r="AD79" s="4">
        <f t="shared" si="13"/>
        <v>5.3254833047744121</v>
      </c>
      <c r="AE79" s="4">
        <f t="shared" si="14"/>
        <v>6.8472732994161687</v>
      </c>
      <c r="AF79" s="4">
        <f t="shared" si="15"/>
        <v>1.5217899946417566</v>
      </c>
      <c r="AG79" s="4">
        <f t="shared" si="16"/>
        <v>0.14606413462549456</v>
      </c>
      <c r="AJ79">
        <f>ABS(100*(AD79-AD80)/(AVERAGE(AD79:AD80)))</f>
        <v>3.1615686562670118</v>
      </c>
      <c r="AO79">
        <f>ABS(100*(AE79-AE80)/(AVERAGE(AE79:AE80)))</f>
        <v>3.7176204482293493</v>
      </c>
      <c r="AT79">
        <f>ABS(100*(AF79-AF80)/(AVERAGE(AF79:AF80)))</f>
        <v>32.104318393932708</v>
      </c>
      <c r="AY79">
        <f>ABS(100*(AG79-AG80)/(AVERAGE(AG79:AG80)))</f>
        <v>5.5277466655853962</v>
      </c>
      <c r="BC79" s="4">
        <f>AVERAGE(AD79:AD80)</f>
        <v>5.4110198586928195</v>
      </c>
      <c r="BD79" s="4">
        <f>AVERAGE(AE79:AE80)</f>
        <v>6.7223181621211427</v>
      </c>
      <c r="BE79" s="4">
        <f>AVERAGE(AF79:AF80)</f>
        <v>1.3112983034283232</v>
      </c>
      <c r="BF79" s="4">
        <f>AVERAGE(AG79:AG80)</f>
        <v>0.14213568434937965</v>
      </c>
    </row>
    <row r="80" spans="1:58" x14ac:dyDescent="0.35">
      <c r="A80">
        <v>68</v>
      </c>
      <c r="B80">
        <v>21</v>
      </c>
      <c r="C80" t="s">
        <v>116</v>
      </c>
      <c r="D80" t="s">
        <v>27</v>
      </c>
      <c r="G80">
        <v>0.5</v>
      </c>
      <c r="H80">
        <v>0.5</v>
      </c>
      <c r="I80">
        <v>3151</v>
      </c>
      <c r="J80">
        <v>7065</v>
      </c>
      <c r="L80">
        <v>1452</v>
      </c>
      <c r="M80">
        <v>2.8319999999999999</v>
      </c>
      <c r="N80">
        <v>6.2640000000000002</v>
      </c>
      <c r="O80">
        <v>3.4319999999999999</v>
      </c>
      <c r="Q80">
        <v>3.5999999999999997E-2</v>
      </c>
      <c r="R80">
        <v>1</v>
      </c>
      <c r="S80">
        <v>0</v>
      </c>
      <c r="T80">
        <v>0</v>
      </c>
      <c r="V80">
        <v>0</v>
      </c>
      <c r="Y80" s="1">
        <v>44118</v>
      </c>
      <c r="Z80" s="2">
        <v>0.9026967592592593</v>
      </c>
      <c r="AB80">
        <v>1</v>
      </c>
      <c r="AD80" s="4">
        <f t="shared" si="13"/>
        <v>5.4965564126112278</v>
      </c>
      <c r="AE80" s="4">
        <f t="shared" si="14"/>
        <v>6.5973630248261177</v>
      </c>
      <c r="AF80" s="4">
        <f t="shared" si="15"/>
        <v>1.1008066122148898</v>
      </c>
      <c r="AG80" s="4">
        <f t="shared" si="16"/>
        <v>0.13820723407326474</v>
      </c>
    </row>
    <row r="81" spans="1:58" x14ac:dyDescent="0.35">
      <c r="A81">
        <v>69</v>
      </c>
      <c r="B81">
        <v>22</v>
      </c>
      <c r="C81" t="s">
        <v>117</v>
      </c>
      <c r="D81" t="s">
        <v>27</v>
      </c>
      <c r="G81">
        <v>0.5</v>
      </c>
      <c r="H81">
        <v>0.5</v>
      </c>
      <c r="I81">
        <v>3089</v>
      </c>
      <c r="J81">
        <v>7650</v>
      </c>
      <c r="L81">
        <v>17054</v>
      </c>
      <c r="M81">
        <v>2.7850000000000001</v>
      </c>
      <c r="N81">
        <v>6.7590000000000003</v>
      </c>
      <c r="O81">
        <v>3.9750000000000001</v>
      </c>
      <c r="Q81">
        <v>1.6679999999999999</v>
      </c>
      <c r="R81">
        <v>1</v>
      </c>
      <c r="S81">
        <v>0</v>
      </c>
      <c r="T81">
        <v>0</v>
      </c>
      <c r="V81">
        <v>0</v>
      </c>
      <c r="Y81" s="1">
        <v>44118</v>
      </c>
      <c r="Z81" s="2">
        <v>0.91295138888888883</v>
      </c>
      <c r="AB81">
        <v>1</v>
      </c>
      <c r="AD81" s="4">
        <f t="shared" si="13"/>
        <v>5.3894197188144339</v>
      </c>
      <c r="AE81" s="4">
        <f t="shared" si="14"/>
        <v>7.1408481944736266</v>
      </c>
      <c r="AF81" s="4">
        <f t="shared" si="15"/>
        <v>1.7514284756591927</v>
      </c>
      <c r="AG81" s="4">
        <f t="shared" si="16"/>
        <v>1.3400049048172855</v>
      </c>
    </row>
    <row r="82" spans="1:58" x14ac:dyDescent="0.35">
      <c r="A82">
        <v>70</v>
      </c>
      <c r="B82">
        <v>22</v>
      </c>
      <c r="C82" t="s">
        <v>117</v>
      </c>
      <c r="D82" t="s">
        <v>27</v>
      </c>
      <c r="G82">
        <v>0.5</v>
      </c>
      <c r="H82">
        <v>0.5</v>
      </c>
      <c r="I82">
        <v>3016</v>
      </c>
      <c r="J82">
        <v>7666</v>
      </c>
      <c r="L82">
        <v>17415</v>
      </c>
      <c r="M82">
        <v>2.7290000000000001</v>
      </c>
      <c r="N82">
        <v>6.7729999999999997</v>
      </c>
      <c r="O82">
        <v>4.0439999999999996</v>
      </c>
      <c r="Q82">
        <v>1.7050000000000001</v>
      </c>
      <c r="R82">
        <v>1</v>
      </c>
      <c r="S82">
        <v>0</v>
      </c>
      <c r="T82">
        <v>0</v>
      </c>
      <c r="V82">
        <v>0</v>
      </c>
      <c r="Y82" s="1">
        <v>44118</v>
      </c>
      <c r="Z82" s="2">
        <v>0.91847222222222225</v>
      </c>
      <c r="AB82">
        <v>1</v>
      </c>
      <c r="AD82" s="4">
        <f t="shared" si="13"/>
        <v>5.2632749019246612</v>
      </c>
      <c r="AE82" s="4">
        <f t="shared" si="14"/>
        <v>7.1557127461221057</v>
      </c>
      <c r="AF82" s="4">
        <f t="shared" si="15"/>
        <v>1.8924378441974445</v>
      </c>
      <c r="AG82" s="4">
        <f t="shared" si="16"/>
        <v>1.3678121704972361</v>
      </c>
      <c r="AJ82">
        <f>ABS(100*(AD82-AD83)/(AVERAGE(AD82:AD83)))</f>
        <v>1.1749895811275439</v>
      </c>
      <c r="AO82">
        <f>ABS(100*(AE82-AE83)/(AVERAGE(AE82:AE83)))</f>
        <v>3.3395763228007485</v>
      </c>
      <c r="AT82">
        <f>ABS(100*(AF82-AF83)/(AVERAGE(AF82:AF83)))</f>
        <v>17.046237411688598</v>
      </c>
      <c r="AY82">
        <f>ABS(100*(AG82-AG83)/(AVERAGE(AG82:AG83)))</f>
        <v>9.6147396168037673</v>
      </c>
      <c r="BC82" s="4">
        <f>AVERAGE(AD82:AD83)</f>
        <v>5.2943791033495362</v>
      </c>
      <c r="BD82" s="4">
        <f>AVERAGE(AE82:AE83)</f>
        <v>7.0381898846513193</v>
      </c>
      <c r="BE82" s="4">
        <f>AVERAGE(AF82:AF83)</f>
        <v>1.7438107813017827</v>
      </c>
      <c r="BF82" s="4">
        <f>AVERAGE(AG82:AG83)</f>
        <v>1.3050725087345771</v>
      </c>
    </row>
    <row r="83" spans="1:58" x14ac:dyDescent="0.35">
      <c r="A83">
        <v>71</v>
      </c>
      <c r="B83">
        <v>22</v>
      </c>
      <c r="C83" t="s">
        <v>117</v>
      </c>
      <c r="D83" t="s">
        <v>27</v>
      </c>
      <c r="G83">
        <v>0.5</v>
      </c>
      <c r="H83">
        <v>0.5</v>
      </c>
      <c r="I83">
        <v>3052</v>
      </c>
      <c r="J83">
        <v>7413</v>
      </c>
      <c r="L83">
        <v>15786</v>
      </c>
      <c r="M83">
        <v>2.7559999999999998</v>
      </c>
      <c r="N83">
        <v>6.5590000000000002</v>
      </c>
      <c r="O83">
        <v>3.8029999999999999</v>
      </c>
      <c r="Q83">
        <v>1.5349999999999999</v>
      </c>
      <c r="R83">
        <v>1</v>
      </c>
      <c r="S83">
        <v>0</v>
      </c>
      <c r="T83">
        <v>0</v>
      </c>
      <c r="V83">
        <v>0</v>
      </c>
      <c r="Y83" s="1">
        <v>44118</v>
      </c>
      <c r="Z83" s="2">
        <v>0.92442129629629621</v>
      </c>
      <c r="AB83">
        <v>1</v>
      </c>
      <c r="AD83" s="4">
        <f t="shared" si="13"/>
        <v>5.3254833047744121</v>
      </c>
      <c r="AE83" s="4">
        <f t="shared" si="14"/>
        <v>6.920667023180533</v>
      </c>
      <c r="AF83" s="4">
        <f t="shared" si="15"/>
        <v>1.5951837184061208</v>
      </c>
      <c r="AG83" s="4">
        <f t="shared" si="16"/>
        <v>1.2423328469719179</v>
      </c>
    </row>
    <row r="84" spans="1:58" x14ac:dyDescent="0.35">
      <c r="A84">
        <v>72</v>
      </c>
      <c r="B84">
        <v>23</v>
      </c>
      <c r="C84" t="s">
        <v>118</v>
      </c>
      <c r="D84" t="s">
        <v>27</v>
      </c>
      <c r="G84">
        <v>0.5</v>
      </c>
      <c r="H84">
        <v>0.5</v>
      </c>
      <c r="I84">
        <v>2423</v>
      </c>
      <c r="J84">
        <v>6261</v>
      </c>
      <c r="L84">
        <v>2932</v>
      </c>
      <c r="M84">
        <v>2.274</v>
      </c>
      <c r="N84">
        <v>5.5830000000000002</v>
      </c>
      <c r="O84">
        <v>3.3090000000000002</v>
      </c>
      <c r="Q84">
        <v>0.191</v>
      </c>
      <c r="R84">
        <v>1</v>
      </c>
      <c r="S84">
        <v>0</v>
      </c>
      <c r="T84">
        <v>0</v>
      </c>
      <c r="V84">
        <v>0</v>
      </c>
      <c r="Y84" s="1">
        <v>44118</v>
      </c>
      <c r="Z84" s="2">
        <v>0.93459490740740747</v>
      </c>
      <c r="AB84">
        <v>1</v>
      </c>
      <c r="AD84" s="4">
        <f t="shared" si="13"/>
        <v>4.2385642660940386</v>
      </c>
      <c r="AE84" s="4">
        <f t="shared" si="14"/>
        <v>5.8504193044900541</v>
      </c>
      <c r="AF84" s="4">
        <f t="shared" si="15"/>
        <v>1.6118550383960155</v>
      </c>
      <c r="AG84" s="4">
        <f t="shared" si="16"/>
        <v>0.25220932051738409</v>
      </c>
    </row>
    <row r="85" spans="1:58" x14ac:dyDescent="0.35">
      <c r="A85">
        <v>73</v>
      </c>
      <c r="B85">
        <v>23</v>
      </c>
      <c r="C85" t="s">
        <v>118</v>
      </c>
      <c r="D85" t="s">
        <v>27</v>
      </c>
      <c r="G85">
        <v>0.5</v>
      </c>
      <c r="H85">
        <v>0.5</v>
      </c>
      <c r="I85">
        <v>2140</v>
      </c>
      <c r="J85">
        <v>6187</v>
      </c>
      <c r="L85">
        <v>2697</v>
      </c>
      <c r="M85">
        <v>2.0569999999999999</v>
      </c>
      <c r="N85">
        <v>5.52</v>
      </c>
      <c r="O85">
        <v>3.4630000000000001</v>
      </c>
      <c r="Q85">
        <v>0.16600000000000001</v>
      </c>
      <c r="R85">
        <v>1</v>
      </c>
      <c r="S85">
        <v>0</v>
      </c>
      <c r="T85">
        <v>0</v>
      </c>
      <c r="V85">
        <v>0</v>
      </c>
      <c r="Y85" s="1">
        <v>44118</v>
      </c>
      <c r="Z85" s="2">
        <v>0.94004629629629621</v>
      </c>
      <c r="AB85">
        <v>1</v>
      </c>
      <c r="AD85" s="4">
        <f t="shared" si="13"/>
        <v>3.7495370992473838</v>
      </c>
      <c r="AE85" s="4">
        <f t="shared" si="14"/>
        <v>5.7816707531158391</v>
      </c>
      <c r="AF85" s="4">
        <f t="shared" si="15"/>
        <v>2.0321336538684553</v>
      </c>
      <c r="AG85" s="4">
        <f t="shared" si="16"/>
        <v>0.23410763787254082</v>
      </c>
      <c r="AJ85">
        <f>ABS(100*(AD85-AD86)/(AVERAGE(AD85:AD86)))</f>
        <v>0.69368750457404971</v>
      </c>
      <c r="AO85">
        <f>ABS(100*(AE85-AE86)/(AVERAGE(AE85:AE86)))</f>
        <v>0.65665021115396183</v>
      </c>
      <c r="AT85">
        <f>ABS(100*(AF85-AF86)/(AVERAGE(AF85:AF86)))</f>
        <v>3.1010791023007371</v>
      </c>
      <c r="AY85">
        <f>ABS(100*(AG85-AG86)/(AVERAGE(AG85:AG86)))</f>
        <v>0.13152544955340864</v>
      </c>
      <c r="BC85" s="4">
        <f>AVERAGE(AD85:AD86)</f>
        <v>3.7365770153203521</v>
      </c>
      <c r="BD85" s="4">
        <f>AVERAGE(AE85:AE86)</f>
        <v>5.8007159599154523</v>
      </c>
      <c r="BE85" s="4">
        <f>AVERAGE(AF85:AF86)</f>
        <v>2.0641389445951002</v>
      </c>
      <c r="BF85" s="4">
        <f>AVERAGE(AG85:AG86)</f>
        <v>0.23426169474611397</v>
      </c>
    </row>
    <row r="86" spans="1:58" x14ac:dyDescent="0.35">
      <c r="A86">
        <v>74</v>
      </c>
      <c r="B86">
        <v>23</v>
      </c>
      <c r="C86" t="s">
        <v>118</v>
      </c>
      <c r="D86" t="s">
        <v>27</v>
      </c>
      <c r="G86">
        <v>0.5</v>
      </c>
      <c r="H86">
        <v>0.5</v>
      </c>
      <c r="I86">
        <v>2125</v>
      </c>
      <c r="J86">
        <v>6228</v>
      </c>
      <c r="L86">
        <v>2701</v>
      </c>
      <c r="M86">
        <v>2.0449999999999999</v>
      </c>
      <c r="N86">
        <v>5.5549999999999997</v>
      </c>
      <c r="O86">
        <v>3.51</v>
      </c>
      <c r="Q86">
        <v>0.16600000000000001</v>
      </c>
      <c r="R86">
        <v>1</v>
      </c>
      <c r="S86">
        <v>0</v>
      </c>
      <c r="T86">
        <v>0</v>
      </c>
      <c r="V86">
        <v>0</v>
      </c>
      <c r="Y86" s="1">
        <v>44118</v>
      </c>
      <c r="Z86" s="2">
        <v>0.94600694444444444</v>
      </c>
      <c r="AB86">
        <v>1</v>
      </c>
      <c r="AD86" s="4">
        <f t="shared" si="13"/>
        <v>3.7236169313933205</v>
      </c>
      <c r="AE86" s="4">
        <f t="shared" si="14"/>
        <v>5.8197611667150655</v>
      </c>
      <c r="AF86" s="4">
        <f t="shared" si="15"/>
        <v>2.096144235321745</v>
      </c>
      <c r="AG86" s="4">
        <f t="shared" si="16"/>
        <v>0.23441575161968708</v>
      </c>
    </row>
    <row r="87" spans="1:58" x14ac:dyDescent="0.35">
      <c r="A87">
        <v>75</v>
      </c>
      <c r="B87">
        <v>24</v>
      </c>
      <c r="C87" t="s">
        <v>119</v>
      </c>
      <c r="D87" t="s">
        <v>27</v>
      </c>
      <c r="G87">
        <v>0.5</v>
      </c>
      <c r="H87">
        <v>0.5</v>
      </c>
      <c r="I87">
        <v>1945</v>
      </c>
      <c r="J87">
        <v>4657</v>
      </c>
      <c r="L87">
        <v>1596</v>
      </c>
      <c r="M87">
        <v>1.907</v>
      </c>
      <c r="N87">
        <v>4.2240000000000002</v>
      </c>
      <c r="O87">
        <v>2.3170000000000002</v>
      </c>
      <c r="Q87">
        <v>5.0999999999999997E-2</v>
      </c>
      <c r="R87">
        <v>1</v>
      </c>
      <c r="S87">
        <v>0</v>
      </c>
      <c r="T87">
        <v>0</v>
      </c>
      <c r="V87">
        <v>0</v>
      </c>
      <c r="Y87" s="1">
        <v>44118</v>
      </c>
      <c r="Z87" s="2">
        <v>0.95613425925925932</v>
      </c>
      <c r="AB87">
        <v>1</v>
      </c>
      <c r="AD87" s="4">
        <f t="shared" si="13"/>
        <v>3.412574917144565</v>
      </c>
      <c r="AE87" s="4">
        <f t="shared" si="14"/>
        <v>4.3602480017300467</v>
      </c>
      <c r="AF87" s="4">
        <f t="shared" si="15"/>
        <v>0.94767308458548172</v>
      </c>
      <c r="AG87" s="4">
        <f t="shared" si="16"/>
        <v>0.14929932897053041</v>
      </c>
    </row>
    <row r="88" spans="1:58" x14ac:dyDescent="0.35">
      <c r="A88">
        <v>76</v>
      </c>
      <c r="B88">
        <v>24</v>
      </c>
      <c r="C88" t="s">
        <v>119</v>
      </c>
      <c r="D88" t="s">
        <v>27</v>
      </c>
      <c r="G88">
        <v>0.5</v>
      </c>
      <c r="H88">
        <v>0.5</v>
      </c>
      <c r="I88">
        <v>1863</v>
      </c>
      <c r="J88">
        <v>4537</v>
      </c>
      <c r="L88">
        <v>1498</v>
      </c>
      <c r="M88">
        <v>1.8440000000000001</v>
      </c>
      <c r="N88">
        <v>4.1219999999999999</v>
      </c>
      <c r="O88">
        <v>2.278</v>
      </c>
      <c r="Q88">
        <v>4.1000000000000002E-2</v>
      </c>
      <c r="R88">
        <v>1</v>
      </c>
      <c r="S88">
        <v>0</v>
      </c>
      <c r="T88">
        <v>0</v>
      </c>
      <c r="V88">
        <v>0</v>
      </c>
      <c r="Y88" s="1">
        <v>44118</v>
      </c>
      <c r="Z88" s="2">
        <v>0.96155092592592595</v>
      </c>
      <c r="AB88">
        <v>1</v>
      </c>
      <c r="AD88" s="4">
        <f t="shared" si="13"/>
        <v>3.2708779995423538</v>
      </c>
      <c r="AE88" s="4">
        <f t="shared" si="14"/>
        <v>4.2487638643664543</v>
      </c>
      <c r="AF88" s="4">
        <f t="shared" si="15"/>
        <v>0.97788586482410045</v>
      </c>
      <c r="AG88" s="4">
        <f t="shared" si="16"/>
        <v>0.14175054216544683</v>
      </c>
      <c r="AJ88">
        <f>ABS(100*(AD88-AD89)/(AVERAGE(AD88:AD89)))</f>
        <v>0.1056045967405677</v>
      </c>
      <c r="AO88">
        <f>ABS(100*(AE88-AE89)/(AVERAGE(AE88:AE89)))</f>
        <v>1.9058710693423131</v>
      </c>
      <c r="AT88">
        <f>ABS(100*(AF88-AF89)/(AVERAGE(AF88:AF89)))</f>
        <v>7.6987501068650621</v>
      </c>
      <c r="AY88">
        <f>ABS(100*(AG88-AG89)/(AVERAGE(AG88:AG89)))</f>
        <v>0.97337467877587336</v>
      </c>
      <c r="BC88" s="4">
        <f>AVERAGE(AD88:AD89)</f>
        <v>3.2726060107326247</v>
      </c>
      <c r="BD88" s="4">
        <f>AVERAGE(AE88:AE89)</f>
        <v>4.2896413813997718</v>
      </c>
      <c r="BE88" s="4">
        <f>AVERAGE(AF88:AF89)</f>
        <v>1.0170353706671467</v>
      </c>
      <c r="BF88" s="4">
        <f>AVERAGE(AG88:AG89)</f>
        <v>0.14244379809652594</v>
      </c>
    </row>
    <row r="89" spans="1:58" x14ac:dyDescent="0.35">
      <c r="A89">
        <v>77</v>
      </c>
      <c r="B89">
        <v>24</v>
      </c>
      <c r="C89" t="s">
        <v>119</v>
      </c>
      <c r="D89" t="s">
        <v>27</v>
      </c>
      <c r="G89">
        <v>0.5</v>
      </c>
      <c r="H89">
        <v>0.5</v>
      </c>
      <c r="I89">
        <v>1865</v>
      </c>
      <c r="J89">
        <v>4625</v>
      </c>
      <c r="L89">
        <v>1516</v>
      </c>
      <c r="M89">
        <v>1.8460000000000001</v>
      </c>
      <c r="N89">
        <v>4.1970000000000001</v>
      </c>
      <c r="O89">
        <v>2.351</v>
      </c>
      <c r="Q89">
        <v>4.2999999999999997E-2</v>
      </c>
      <c r="R89">
        <v>1</v>
      </c>
      <c r="S89">
        <v>0</v>
      </c>
      <c r="T89">
        <v>0</v>
      </c>
      <c r="V89">
        <v>0</v>
      </c>
      <c r="Y89" s="1">
        <v>44118</v>
      </c>
      <c r="Z89" s="2">
        <v>0.96743055555555557</v>
      </c>
      <c r="AB89">
        <v>1</v>
      </c>
      <c r="AD89" s="4">
        <f t="shared" si="13"/>
        <v>3.2743340219228956</v>
      </c>
      <c r="AE89" s="4">
        <f t="shared" si="14"/>
        <v>4.3305188984330885</v>
      </c>
      <c r="AF89" s="4">
        <f t="shared" si="15"/>
        <v>1.0561848765101929</v>
      </c>
      <c r="AG89" s="4">
        <f t="shared" si="16"/>
        <v>0.14313705402760504</v>
      </c>
    </row>
    <row r="90" spans="1:58" x14ac:dyDescent="0.35">
      <c r="A90">
        <v>78</v>
      </c>
      <c r="B90">
        <v>25</v>
      </c>
      <c r="C90" t="s">
        <v>120</v>
      </c>
      <c r="D90" t="s">
        <v>27</v>
      </c>
      <c r="G90">
        <v>0.5</v>
      </c>
      <c r="H90">
        <v>0.5</v>
      </c>
      <c r="I90">
        <v>1976</v>
      </c>
      <c r="J90">
        <v>6318</v>
      </c>
      <c r="L90">
        <v>1815</v>
      </c>
      <c r="M90">
        <v>1.931</v>
      </c>
      <c r="N90">
        <v>5.6310000000000002</v>
      </c>
      <c r="O90">
        <v>3.7</v>
      </c>
      <c r="Q90">
        <v>7.3999999999999996E-2</v>
      </c>
      <c r="R90">
        <v>1</v>
      </c>
      <c r="S90">
        <v>0</v>
      </c>
      <c r="T90">
        <v>0</v>
      </c>
      <c r="V90">
        <v>0</v>
      </c>
      <c r="Y90" s="1">
        <v>44118</v>
      </c>
      <c r="Z90" s="2">
        <v>0.97769675925925925</v>
      </c>
      <c r="AB90">
        <v>1</v>
      </c>
      <c r="AD90" s="4">
        <f t="shared" si="13"/>
        <v>3.4661432640429615</v>
      </c>
      <c r="AE90" s="4">
        <f t="shared" si="14"/>
        <v>5.9033742697377605</v>
      </c>
      <c r="AF90" s="4">
        <f t="shared" si="15"/>
        <v>2.437231005694799</v>
      </c>
      <c r="AG90" s="4">
        <f t="shared" si="16"/>
        <v>0.16616855662678859</v>
      </c>
    </row>
    <row r="91" spans="1:58" x14ac:dyDescent="0.35">
      <c r="A91">
        <v>79</v>
      </c>
      <c r="B91">
        <v>25</v>
      </c>
      <c r="C91" t="s">
        <v>120</v>
      </c>
      <c r="D91" t="s">
        <v>27</v>
      </c>
      <c r="G91">
        <v>0.5</v>
      </c>
      <c r="H91">
        <v>0.5</v>
      </c>
      <c r="I91">
        <v>2049</v>
      </c>
      <c r="J91">
        <v>6108</v>
      </c>
      <c r="L91">
        <v>1783</v>
      </c>
      <c r="M91">
        <v>1.9870000000000001</v>
      </c>
      <c r="N91">
        <v>5.4530000000000003</v>
      </c>
      <c r="O91">
        <v>3.4660000000000002</v>
      </c>
      <c r="Q91">
        <v>7.0000000000000007E-2</v>
      </c>
      <c r="R91">
        <v>1</v>
      </c>
      <c r="S91">
        <v>0</v>
      </c>
      <c r="T91">
        <v>0</v>
      </c>
      <c r="V91">
        <v>0</v>
      </c>
      <c r="Y91" s="1">
        <v>44118</v>
      </c>
      <c r="Z91" s="2">
        <v>0.98310185185185184</v>
      </c>
      <c r="AB91">
        <v>1</v>
      </c>
      <c r="AD91" s="4">
        <f t="shared" si="13"/>
        <v>3.5922880809327347</v>
      </c>
      <c r="AE91" s="4">
        <f t="shared" si="14"/>
        <v>5.7082770293514749</v>
      </c>
      <c r="AF91" s="4">
        <f t="shared" si="15"/>
        <v>2.1159889484187402</v>
      </c>
      <c r="AG91" s="4">
        <f t="shared" si="16"/>
        <v>0.16370364664961845</v>
      </c>
      <c r="AJ91">
        <f>ABS(100*(AD91-AD92)/(AVERAGE(AD91:AD92)))</f>
        <v>0.43199510190030249</v>
      </c>
      <c r="AO91">
        <f>ABS(100*(AE91-AE92)/(AVERAGE(AE91:AE92)))</f>
        <v>2.9188598872373612</v>
      </c>
      <c r="AT91">
        <f>ABS(100*(AF91-AF92)/(AVERAGE(AF91:AF92)))</f>
        <v>7.0017932600287534</v>
      </c>
      <c r="AY91">
        <f>ABS(100*(AG91-AG92)/(AVERAGE(AG91:AG92)))</f>
        <v>2.0030404138657261</v>
      </c>
      <c r="BC91" s="4">
        <f>AVERAGE(AD91:AD92)</f>
        <v>3.6000641312889536</v>
      </c>
      <c r="BD91" s="4">
        <f>AVERAGE(AE91:AE92)</f>
        <v>5.7928191668521976</v>
      </c>
      <c r="BE91" s="4">
        <f>AVERAGE(AF91:AF92)</f>
        <v>2.1927550355632444</v>
      </c>
      <c r="BF91" s="4">
        <f>AVERAGE(AG91:AG92)</f>
        <v>0.16535975804052966</v>
      </c>
    </row>
    <row r="92" spans="1:58" x14ac:dyDescent="0.35">
      <c r="A92">
        <v>80</v>
      </c>
      <c r="B92">
        <v>25</v>
      </c>
      <c r="C92" t="s">
        <v>120</v>
      </c>
      <c r="D92" t="s">
        <v>27</v>
      </c>
      <c r="G92">
        <v>0.5</v>
      </c>
      <c r="H92">
        <v>0.5</v>
      </c>
      <c r="I92">
        <v>2058</v>
      </c>
      <c r="J92">
        <v>6290</v>
      </c>
      <c r="L92">
        <v>1826</v>
      </c>
      <c r="M92">
        <v>1.9930000000000001</v>
      </c>
      <c r="N92">
        <v>5.6070000000000002</v>
      </c>
      <c r="O92">
        <v>3.6139999999999999</v>
      </c>
      <c r="Q92">
        <v>7.4999999999999997E-2</v>
      </c>
      <c r="R92">
        <v>1</v>
      </c>
      <c r="S92">
        <v>0</v>
      </c>
      <c r="T92">
        <v>0</v>
      </c>
      <c r="V92">
        <v>0</v>
      </c>
      <c r="Y92" s="1">
        <v>44118</v>
      </c>
      <c r="Z92" s="2">
        <v>0.98906250000000007</v>
      </c>
      <c r="AB92">
        <v>1</v>
      </c>
      <c r="AD92" s="4">
        <f t="shared" si="13"/>
        <v>3.6078401816451726</v>
      </c>
      <c r="AE92" s="4">
        <f t="shared" si="14"/>
        <v>5.8773613043529211</v>
      </c>
      <c r="AF92" s="4">
        <f t="shared" si="15"/>
        <v>2.2695211227077485</v>
      </c>
      <c r="AG92" s="4">
        <f t="shared" si="16"/>
        <v>0.16701586943144084</v>
      </c>
    </row>
    <row r="93" spans="1:58" x14ac:dyDescent="0.35">
      <c r="A93">
        <v>81</v>
      </c>
      <c r="B93">
        <v>26</v>
      </c>
      <c r="C93" t="s">
        <v>121</v>
      </c>
      <c r="D93" t="s">
        <v>27</v>
      </c>
      <c r="G93">
        <v>0.5</v>
      </c>
      <c r="H93">
        <v>0.5</v>
      </c>
      <c r="I93">
        <v>2115</v>
      </c>
      <c r="J93">
        <v>5244</v>
      </c>
      <c r="L93">
        <v>4733</v>
      </c>
      <c r="M93">
        <v>2.0369999999999999</v>
      </c>
      <c r="N93">
        <v>4.7210000000000001</v>
      </c>
      <c r="O93">
        <v>2.6829999999999998</v>
      </c>
      <c r="Q93">
        <v>0.379</v>
      </c>
      <c r="R93">
        <v>1</v>
      </c>
      <c r="S93">
        <v>0</v>
      </c>
      <c r="T93">
        <v>0</v>
      </c>
      <c r="V93">
        <v>0</v>
      </c>
      <c r="Y93" s="1">
        <v>44118</v>
      </c>
      <c r="Z93" s="2">
        <v>0.99912037037037038</v>
      </c>
      <c r="AB93">
        <v>1</v>
      </c>
      <c r="AD93" s="4">
        <f t="shared" si="13"/>
        <v>3.7063368194906117</v>
      </c>
      <c r="AE93" s="4">
        <f t="shared" si="14"/>
        <v>4.9055912403336146</v>
      </c>
      <c r="AF93" s="4">
        <f t="shared" si="15"/>
        <v>1.1992544208430029</v>
      </c>
      <c r="AG93" s="4">
        <f t="shared" si="16"/>
        <v>0.39093753516999152</v>
      </c>
    </row>
    <row r="94" spans="1:58" x14ac:dyDescent="0.35">
      <c r="A94">
        <v>82</v>
      </c>
      <c r="B94">
        <v>26</v>
      </c>
      <c r="C94" t="s">
        <v>121</v>
      </c>
      <c r="D94" t="s">
        <v>27</v>
      </c>
      <c r="G94">
        <v>0.5</v>
      </c>
      <c r="H94">
        <v>0.5</v>
      </c>
      <c r="I94">
        <v>2101</v>
      </c>
      <c r="J94">
        <v>5151</v>
      </c>
      <c r="L94">
        <v>4441</v>
      </c>
      <c r="M94">
        <v>2.0270000000000001</v>
      </c>
      <c r="N94">
        <v>4.6420000000000003</v>
      </c>
      <c r="O94">
        <v>2.6150000000000002</v>
      </c>
      <c r="Q94">
        <v>0.34799999999999998</v>
      </c>
      <c r="R94">
        <v>1</v>
      </c>
      <c r="S94">
        <v>0</v>
      </c>
      <c r="T94">
        <v>0</v>
      </c>
      <c r="V94">
        <v>0</v>
      </c>
      <c r="Y94" s="1">
        <v>44119</v>
      </c>
      <c r="Z94" s="2">
        <v>4.5833333333333334E-3</v>
      </c>
      <c r="AB94">
        <v>1</v>
      </c>
      <c r="AD94" s="4">
        <f t="shared" si="13"/>
        <v>3.6821446628268197</v>
      </c>
      <c r="AE94" s="4">
        <f t="shared" si="14"/>
        <v>4.8191910338768311</v>
      </c>
      <c r="AF94" s="4">
        <f t="shared" si="15"/>
        <v>1.1370463710500114</v>
      </c>
      <c r="AG94" s="4">
        <f t="shared" si="16"/>
        <v>0.36844523162831394</v>
      </c>
      <c r="AJ94">
        <f>ABS(100*(AD94-AD95)/(AVERAGE(AD94:AD95)))</f>
        <v>9.3814924845736794E-2</v>
      </c>
      <c r="AO94">
        <f>ABS(100*(AE94-AE95)/(AVERAGE(AE94:AE95)))</f>
        <v>2.2114988730596643</v>
      </c>
      <c r="AT94">
        <f>ABS(100*(AF94-AF95)/(AVERAGE(AF94:AF95)))</f>
        <v>8.7715918346555544</v>
      </c>
      <c r="AY94">
        <f>ABS(100*(AG94-AG95)/(AVERAGE(AG94:AG95)))</f>
        <v>8.1808833142238928</v>
      </c>
      <c r="BC94" s="4">
        <f>AVERAGE(AD94:AD95)</f>
        <v>3.6838726740170906</v>
      </c>
      <c r="BD94" s="4">
        <f>AVERAGE(AE94:AE95)</f>
        <v>4.8730750336025679</v>
      </c>
      <c r="BE94" s="4">
        <f>AVERAGE(AF94:AF95)</f>
        <v>1.1892023595854768</v>
      </c>
      <c r="BF94" s="4">
        <f>AVERAGE(AG94:AG95)</f>
        <v>0.38415903273277363</v>
      </c>
    </row>
    <row r="95" spans="1:58" x14ac:dyDescent="0.35">
      <c r="A95">
        <v>83</v>
      </c>
      <c r="B95">
        <v>26</v>
      </c>
      <c r="C95" t="s">
        <v>121</v>
      </c>
      <c r="D95" t="s">
        <v>27</v>
      </c>
      <c r="G95">
        <v>0.5</v>
      </c>
      <c r="H95">
        <v>0.5</v>
      </c>
      <c r="I95">
        <v>2103</v>
      </c>
      <c r="J95">
        <v>5267</v>
      </c>
      <c r="L95">
        <v>4849</v>
      </c>
      <c r="M95">
        <v>2.028</v>
      </c>
      <c r="N95">
        <v>4.74</v>
      </c>
      <c r="O95">
        <v>2.7120000000000002</v>
      </c>
      <c r="Q95">
        <v>0.39100000000000001</v>
      </c>
      <c r="R95">
        <v>1</v>
      </c>
      <c r="S95">
        <v>0</v>
      </c>
      <c r="T95">
        <v>0</v>
      </c>
      <c r="V95">
        <v>0</v>
      </c>
      <c r="Y95" s="1">
        <v>44119</v>
      </c>
      <c r="Z95" s="2">
        <v>1.0381944444444444E-2</v>
      </c>
      <c r="AB95">
        <v>1</v>
      </c>
      <c r="AD95" s="4">
        <f t="shared" si="13"/>
        <v>3.6856006852073615</v>
      </c>
      <c r="AE95" s="4">
        <f t="shared" si="14"/>
        <v>4.9269590333283038</v>
      </c>
      <c r="AF95" s="4">
        <f t="shared" si="15"/>
        <v>1.2413583481209423</v>
      </c>
      <c r="AG95" s="4">
        <f t="shared" si="16"/>
        <v>0.39987283383723332</v>
      </c>
    </row>
    <row r="96" spans="1:58" x14ac:dyDescent="0.35">
      <c r="A96">
        <v>84</v>
      </c>
      <c r="B96">
        <v>27</v>
      </c>
      <c r="C96" t="s">
        <v>122</v>
      </c>
      <c r="D96" t="s">
        <v>27</v>
      </c>
      <c r="G96">
        <v>0.5</v>
      </c>
      <c r="H96">
        <v>0.5</v>
      </c>
      <c r="I96">
        <v>1852</v>
      </c>
      <c r="J96">
        <v>5010</v>
      </c>
      <c r="L96">
        <v>3560</v>
      </c>
      <c r="M96">
        <v>1.835</v>
      </c>
      <c r="N96">
        <v>4.5229999999999997</v>
      </c>
      <c r="O96">
        <v>2.6869999999999998</v>
      </c>
      <c r="Q96">
        <v>0.25600000000000001</v>
      </c>
      <c r="R96">
        <v>1</v>
      </c>
      <c r="S96">
        <v>0</v>
      </c>
      <c r="T96">
        <v>0</v>
      </c>
      <c r="V96">
        <v>0</v>
      </c>
      <c r="Y96" s="1">
        <v>44119</v>
      </c>
      <c r="Z96" s="2">
        <v>2.0578703703703703E-2</v>
      </c>
      <c r="AB96">
        <v>1</v>
      </c>
      <c r="AD96" s="4">
        <f t="shared" si="13"/>
        <v>3.2518698764493745</v>
      </c>
      <c r="AE96" s="4">
        <f t="shared" si="14"/>
        <v>4.6881971724746121</v>
      </c>
      <c r="AF96" s="4">
        <f t="shared" si="15"/>
        <v>1.4363272960252376</v>
      </c>
      <c r="AG96" s="4">
        <f t="shared" si="16"/>
        <v>0.30058317881934826</v>
      </c>
    </row>
    <row r="97" spans="1:58" x14ac:dyDescent="0.35">
      <c r="A97">
        <v>85</v>
      </c>
      <c r="B97">
        <v>27</v>
      </c>
      <c r="C97" t="s">
        <v>122</v>
      </c>
      <c r="D97" t="s">
        <v>27</v>
      </c>
      <c r="G97">
        <v>0.5</v>
      </c>
      <c r="H97">
        <v>0.5</v>
      </c>
      <c r="I97">
        <v>1755</v>
      </c>
      <c r="J97">
        <v>4949</v>
      </c>
      <c r="L97">
        <v>3488</v>
      </c>
      <c r="M97">
        <v>1.7609999999999999</v>
      </c>
      <c r="N97">
        <v>4.4710000000000001</v>
      </c>
      <c r="O97">
        <v>2.71</v>
      </c>
      <c r="Q97">
        <v>0.249</v>
      </c>
      <c r="R97">
        <v>1</v>
      </c>
      <c r="S97">
        <v>0</v>
      </c>
      <c r="T97">
        <v>0</v>
      </c>
      <c r="V97">
        <v>0</v>
      </c>
      <c r="Y97" s="1">
        <v>44119</v>
      </c>
      <c r="Z97" s="2">
        <v>2.5972222222222219E-2</v>
      </c>
      <c r="AB97">
        <v>1</v>
      </c>
      <c r="AD97" s="4">
        <f t="shared" si="13"/>
        <v>3.084252790993101</v>
      </c>
      <c r="AE97" s="4">
        <f t="shared" si="14"/>
        <v>4.6315260693147859</v>
      </c>
      <c r="AF97" s="4">
        <f t="shared" si="15"/>
        <v>1.5472732783216849</v>
      </c>
      <c r="AG97" s="4">
        <f t="shared" si="16"/>
        <v>0.29503713137071541</v>
      </c>
      <c r="AJ97">
        <f>ABS(100*(AD97-AD98)/(AVERAGE(AD97:AD98)))</f>
        <v>0.72570684278692243</v>
      </c>
      <c r="AO97">
        <f>ABS(100*(AE97-AE98)/(AVERAGE(AE97:AE98)))</f>
        <v>0.58002189153673744</v>
      </c>
      <c r="AT97">
        <f>ABS(100*(AF97-AF98)/(AVERAGE(AF97:AF98)))</f>
        <v>0.28898477684818846</v>
      </c>
      <c r="AY97">
        <f>ABS(100*(AG97-AG98)/(AVERAGE(AG97:AG98)))</f>
        <v>0.10448675213784575</v>
      </c>
      <c r="BC97" s="4">
        <f>AVERAGE(AD97:AD98)</f>
        <v>3.0954848637298618</v>
      </c>
      <c r="BD97" s="4">
        <f>AVERAGE(AE97:AE98)</f>
        <v>4.6449970692462195</v>
      </c>
      <c r="BE97" s="4">
        <f>AVERAGE(AF97:AF98)</f>
        <v>1.5495122055163584</v>
      </c>
      <c r="BF97" s="4">
        <f>AVERAGE(AG97:AG98)</f>
        <v>0.29488307449714224</v>
      </c>
    </row>
    <row r="98" spans="1:58" x14ac:dyDescent="0.35">
      <c r="A98">
        <v>86</v>
      </c>
      <c r="B98">
        <v>27</v>
      </c>
      <c r="C98" t="s">
        <v>122</v>
      </c>
      <c r="D98" t="s">
        <v>27</v>
      </c>
      <c r="G98">
        <v>0.5</v>
      </c>
      <c r="H98">
        <v>0.5</v>
      </c>
      <c r="I98">
        <v>1768</v>
      </c>
      <c r="J98">
        <v>4978</v>
      </c>
      <c r="L98">
        <v>3484</v>
      </c>
      <c r="M98">
        <v>1.7709999999999999</v>
      </c>
      <c r="N98">
        <v>4.4960000000000004</v>
      </c>
      <c r="O98">
        <v>2.7250000000000001</v>
      </c>
      <c r="Q98">
        <v>0.248</v>
      </c>
      <c r="R98">
        <v>1</v>
      </c>
      <c r="S98">
        <v>0</v>
      </c>
      <c r="T98">
        <v>0</v>
      </c>
      <c r="V98">
        <v>0</v>
      </c>
      <c r="Y98" s="1">
        <v>44119</v>
      </c>
      <c r="Z98" s="2">
        <v>3.1886574074074074E-2</v>
      </c>
      <c r="AB98">
        <v>1</v>
      </c>
      <c r="AD98" s="4">
        <f t="shared" si="13"/>
        <v>3.1067169364666221</v>
      </c>
      <c r="AE98" s="4">
        <f t="shared" si="14"/>
        <v>4.6584680691776539</v>
      </c>
      <c r="AF98" s="4">
        <f t="shared" si="15"/>
        <v>1.5517511327110318</v>
      </c>
      <c r="AG98" s="4">
        <f t="shared" si="16"/>
        <v>0.29472901762356912</v>
      </c>
    </row>
    <row r="99" spans="1:58" x14ac:dyDescent="0.35">
      <c r="A99">
        <v>87</v>
      </c>
      <c r="B99">
        <v>28</v>
      </c>
      <c r="C99" t="s">
        <v>123</v>
      </c>
      <c r="D99" t="s">
        <v>27</v>
      </c>
      <c r="G99">
        <v>0.5</v>
      </c>
      <c r="H99">
        <v>0.5</v>
      </c>
      <c r="I99">
        <v>2052</v>
      </c>
      <c r="J99">
        <v>5334</v>
      </c>
      <c r="L99">
        <v>3596</v>
      </c>
      <c r="M99">
        <v>1.9890000000000001</v>
      </c>
      <c r="N99">
        <v>4.798</v>
      </c>
      <c r="O99">
        <v>2.8090000000000002</v>
      </c>
      <c r="Q99">
        <v>0.26</v>
      </c>
      <c r="R99">
        <v>1</v>
      </c>
      <c r="S99">
        <v>0</v>
      </c>
      <c r="T99">
        <v>0</v>
      </c>
      <c r="V99">
        <v>0</v>
      </c>
      <c r="Y99" s="1">
        <v>44119</v>
      </c>
      <c r="Z99" s="2">
        <v>4.2025462962962966E-2</v>
      </c>
      <c r="AB99">
        <v>1</v>
      </c>
      <c r="AD99" s="4">
        <f t="shared" si="13"/>
        <v>3.5974721145035473</v>
      </c>
      <c r="AE99" s="4">
        <f t="shared" si="14"/>
        <v>4.9892043433563096</v>
      </c>
      <c r="AF99" s="4">
        <f t="shared" si="15"/>
        <v>1.3917322288527623</v>
      </c>
      <c r="AG99" s="4">
        <f t="shared" si="16"/>
        <v>0.30335620254366469</v>
      </c>
    </row>
    <row r="100" spans="1:58" x14ac:dyDescent="0.35">
      <c r="A100">
        <v>88</v>
      </c>
      <c r="B100">
        <v>28</v>
      </c>
      <c r="C100" t="s">
        <v>123</v>
      </c>
      <c r="D100" t="s">
        <v>27</v>
      </c>
      <c r="G100">
        <v>0.5</v>
      </c>
      <c r="H100">
        <v>0.5</v>
      </c>
      <c r="I100">
        <v>2164</v>
      </c>
      <c r="J100">
        <v>5206</v>
      </c>
      <c r="L100">
        <v>3335</v>
      </c>
      <c r="M100">
        <v>2.0750000000000002</v>
      </c>
      <c r="N100">
        <v>4.6890000000000001</v>
      </c>
      <c r="O100">
        <v>2.6139999999999999</v>
      </c>
      <c r="Q100">
        <v>0.23300000000000001</v>
      </c>
      <c r="R100">
        <v>1</v>
      </c>
      <c r="S100">
        <v>0</v>
      </c>
      <c r="T100">
        <v>0</v>
      </c>
      <c r="V100">
        <v>0</v>
      </c>
      <c r="Y100" s="1">
        <v>44119</v>
      </c>
      <c r="Z100" s="2">
        <v>4.7407407407407405E-2</v>
      </c>
      <c r="AB100">
        <v>1</v>
      </c>
      <c r="AD100" s="4">
        <f t="shared" si="13"/>
        <v>3.7910093678138841</v>
      </c>
      <c r="AE100" s="4">
        <f t="shared" si="14"/>
        <v>4.8702879301684776</v>
      </c>
      <c r="AF100" s="4">
        <f t="shared" si="15"/>
        <v>1.0792785623545935</v>
      </c>
      <c r="AG100" s="4">
        <f t="shared" si="16"/>
        <v>0.28325178054237066</v>
      </c>
      <c r="AJ100">
        <f>ABS(100*(AD100-AD101)/(AVERAGE(AD100:AD101)))</f>
        <v>1.9409964568505165</v>
      </c>
      <c r="AO100">
        <f>ABS(100*(AE100-AE101)/(AVERAGE(AE100:AE101)))</f>
        <v>1.7584291621252193</v>
      </c>
      <c r="AT100">
        <f>ABS(100*(AF100-AF101)/(AVERAGE(AF100:AF101)))</f>
        <v>1.1144780958616867</v>
      </c>
      <c r="AY100">
        <f>ABS(100*(AG100-AG101)/(AVERAGE(AG100:AG101)))</f>
        <v>7.5368273796751231</v>
      </c>
      <c r="BC100" s="4">
        <f>AVERAGE(AD100:AD101)</f>
        <v>3.8281616084047076</v>
      </c>
      <c r="BD100" s="4">
        <f>AVERAGE(AE100:AE101)</f>
        <v>4.9134880333968693</v>
      </c>
      <c r="BE100" s="4">
        <f>AVERAGE(AF100:AF101)</f>
        <v>1.0853264249921617</v>
      </c>
      <c r="BF100" s="4">
        <f>AVERAGE(AG100:AG101)</f>
        <v>0.29434387543963636</v>
      </c>
    </row>
    <row r="101" spans="1:58" x14ac:dyDescent="0.35">
      <c r="A101">
        <v>89</v>
      </c>
      <c r="B101">
        <v>28</v>
      </c>
      <c r="C101" t="s">
        <v>123</v>
      </c>
      <c r="D101" t="s">
        <v>27</v>
      </c>
      <c r="G101">
        <v>0.5</v>
      </c>
      <c r="H101">
        <v>0.5</v>
      </c>
      <c r="I101">
        <v>2207</v>
      </c>
      <c r="J101">
        <v>5299</v>
      </c>
      <c r="L101">
        <v>3623</v>
      </c>
      <c r="M101">
        <v>2.1080000000000001</v>
      </c>
      <c r="N101">
        <v>4.7670000000000003</v>
      </c>
      <c r="O101">
        <v>2.6589999999999998</v>
      </c>
      <c r="Q101">
        <v>0.26300000000000001</v>
      </c>
      <c r="R101">
        <v>1</v>
      </c>
      <c r="S101">
        <v>0</v>
      </c>
      <c r="T101">
        <v>0</v>
      </c>
      <c r="V101">
        <v>0</v>
      </c>
      <c r="Y101" s="1">
        <v>44119</v>
      </c>
      <c r="Z101" s="2">
        <v>5.3240740740740734E-2</v>
      </c>
      <c r="AB101">
        <v>1</v>
      </c>
      <c r="AD101" s="4">
        <f t="shared" si="13"/>
        <v>3.8653138489955312</v>
      </c>
      <c r="AE101" s="4">
        <f t="shared" si="14"/>
        <v>4.9566881366252611</v>
      </c>
      <c r="AF101" s="4">
        <f t="shared" si="15"/>
        <v>1.0913742876297299</v>
      </c>
      <c r="AG101" s="4">
        <f t="shared" si="16"/>
        <v>0.30543597033690201</v>
      </c>
      <c r="BB101" s="5"/>
    </row>
    <row r="102" spans="1:58" x14ac:dyDescent="0.35">
      <c r="A102">
        <v>90</v>
      </c>
      <c r="B102">
        <v>29</v>
      </c>
      <c r="C102" t="s">
        <v>124</v>
      </c>
      <c r="D102" t="s">
        <v>27</v>
      </c>
      <c r="G102">
        <v>0.5</v>
      </c>
      <c r="H102">
        <v>0.5</v>
      </c>
      <c r="I102">
        <v>2239</v>
      </c>
      <c r="J102">
        <v>6134</v>
      </c>
      <c r="L102">
        <v>2439</v>
      </c>
      <c r="M102">
        <v>2.133</v>
      </c>
      <c r="N102">
        <v>5.4749999999999996</v>
      </c>
      <c r="O102">
        <v>3.343</v>
      </c>
      <c r="Q102">
        <v>0.13900000000000001</v>
      </c>
      <c r="R102">
        <v>1</v>
      </c>
      <c r="S102">
        <v>0</v>
      </c>
      <c r="T102">
        <v>0</v>
      </c>
      <c r="V102">
        <v>0</v>
      </c>
      <c r="Y102" s="1">
        <v>44119</v>
      </c>
      <c r="Z102" s="2">
        <v>6.3437499999999994E-2</v>
      </c>
      <c r="AB102">
        <v>1</v>
      </c>
      <c r="AD102" s="4">
        <f t="shared" si="13"/>
        <v>3.9206102070841995</v>
      </c>
      <c r="AE102" s="4">
        <f t="shared" si="14"/>
        <v>5.7324319257802525</v>
      </c>
      <c r="AF102" s="4">
        <f t="shared" si="15"/>
        <v>1.811821718696053</v>
      </c>
      <c r="AG102" s="4">
        <f t="shared" si="16"/>
        <v>0.2142343011816065</v>
      </c>
      <c r="BB102" s="5"/>
    </row>
    <row r="103" spans="1:58" x14ac:dyDescent="0.35">
      <c r="A103">
        <v>91</v>
      </c>
      <c r="B103">
        <v>29</v>
      </c>
      <c r="C103" t="s">
        <v>124</v>
      </c>
      <c r="D103" t="s">
        <v>27</v>
      </c>
      <c r="G103">
        <v>0.5</v>
      </c>
      <c r="H103">
        <v>0.5</v>
      </c>
      <c r="I103">
        <v>2322</v>
      </c>
      <c r="J103">
        <v>6153</v>
      </c>
      <c r="L103">
        <v>2412</v>
      </c>
      <c r="M103">
        <v>2.1960000000000002</v>
      </c>
      <c r="N103">
        <v>5.4909999999999997</v>
      </c>
      <c r="O103">
        <v>3.2949999999999999</v>
      </c>
      <c r="Q103">
        <v>0.13600000000000001</v>
      </c>
      <c r="R103">
        <v>1</v>
      </c>
      <c r="S103">
        <v>0</v>
      </c>
      <c r="T103">
        <v>0</v>
      </c>
      <c r="V103">
        <v>0</v>
      </c>
      <c r="Y103" s="1">
        <v>44119</v>
      </c>
      <c r="Z103" s="2">
        <v>6.8935185185185183E-2</v>
      </c>
      <c r="AB103">
        <v>1</v>
      </c>
      <c r="AD103" s="4">
        <f t="shared" si="13"/>
        <v>4.0640351358766811</v>
      </c>
      <c r="AE103" s="4">
        <f t="shared" si="14"/>
        <v>5.7500835808628219</v>
      </c>
      <c r="AF103" s="4">
        <f t="shared" si="15"/>
        <v>1.6860484449861408</v>
      </c>
      <c r="AG103" s="4">
        <f t="shared" si="16"/>
        <v>0.21215453338836918</v>
      </c>
      <c r="AJ103">
        <f>ABS(100*(AD103-AD104)/(AVERAGE(AD103:AD104)))</f>
        <v>2.7150994965942363</v>
      </c>
      <c r="AO103">
        <f>ABS(100*(AE103-AE104)/(AVERAGE(AE103:AE104)))</f>
        <v>0.33871998723745472</v>
      </c>
      <c r="AT103">
        <f>ABS(100*(AF103-AF104)/(AVERAGE(AF103:AF104)))</f>
        <v>7.3346939498673276</v>
      </c>
      <c r="AY103">
        <f>ABS(100*(AG103-AG104)/(AVERAGE(AG103:AG104)))</f>
        <v>0.93956551408526279</v>
      </c>
      <c r="BC103" s="4">
        <f>AVERAGE(AD103:AD104)</f>
        <v>4.0096027833831487</v>
      </c>
      <c r="BD103" s="4">
        <f>AVERAGE(AE103:AE104)</f>
        <v>5.7598384428821365</v>
      </c>
      <c r="BE103" s="4">
        <f>AVERAGE(AF103:AF104)</f>
        <v>1.7502356594989872</v>
      </c>
      <c r="BF103" s="4">
        <f>AVERAGE(AG103:AG104)</f>
        <v>0.21315590306659454</v>
      </c>
    </row>
    <row r="104" spans="1:58" x14ac:dyDescent="0.35">
      <c r="A104">
        <v>92</v>
      </c>
      <c r="B104">
        <v>29</v>
      </c>
      <c r="C104" t="s">
        <v>124</v>
      </c>
      <c r="D104" t="s">
        <v>27</v>
      </c>
      <c r="G104">
        <v>0.5</v>
      </c>
      <c r="H104">
        <v>0.5</v>
      </c>
      <c r="I104">
        <v>2259</v>
      </c>
      <c r="J104">
        <v>6174</v>
      </c>
      <c r="L104">
        <v>2438</v>
      </c>
      <c r="M104">
        <v>2.1480000000000001</v>
      </c>
      <c r="N104">
        <v>5.5090000000000003</v>
      </c>
      <c r="O104">
        <v>3.3620000000000001</v>
      </c>
      <c r="Q104">
        <v>0.13900000000000001</v>
      </c>
      <c r="R104">
        <v>1</v>
      </c>
      <c r="S104">
        <v>0</v>
      </c>
      <c r="T104">
        <v>0</v>
      </c>
      <c r="V104">
        <v>0</v>
      </c>
      <c r="Y104" s="1">
        <v>44119</v>
      </c>
      <c r="Z104" s="2">
        <v>7.4849537037037034E-2</v>
      </c>
      <c r="AB104">
        <v>1</v>
      </c>
      <c r="AD104" s="4">
        <f t="shared" si="13"/>
        <v>3.9551704308896167</v>
      </c>
      <c r="AE104" s="4">
        <f t="shared" si="14"/>
        <v>5.7695933049014503</v>
      </c>
      <c r="AF104" s="4">
        <f t="shared" si="15"/>
        <v>1.8144228740118336</v>
      </c>
      <c r="AG104" s="4">
        <f t="shared" si="16"/>
        <v>0.21415727274481991</v>
      </c>
    </row>
    <row r="105" spans="1:58" x14ac:dyDescent="0.35">
      <c r="A105">
        <v>93</v>
      </c>
      <c r="B105">
        <v>30</v>
      </c>
      <c r="C105" t="s">
        <v>125</v>
      </c>
      <c r="D105" t="s">
        <v>27</v>
      </c>
      <c r="G105">
        <v>0.5</v>
      </c>
      <c r="H105">
        <v>0.5</v>
      </c>
      <c r="I105">
        <v>2228</v>
      </c>
      <c r="J105">
        <v>6147</v>
      </c>
      <c r="L105">
        <v>1925</v>
      </c>
      <c r="M105">
        <v>2.1240000000000001</v>
      </c>
      <c r="N105">
        <v>5.4859999999999998</v>
      </c>
      <c r="O105">
        <v>3.3620000000000001</v>
      </c>
      <c r="Q105">
        <v>8.5000000000000006E-2</v>
      </c>
      <c r="R105">
        <v>1</v>
      </c>
      <c r="S105">
        <v>0</v>
      </c>
      <c r="T105">
        <v>0</v>
      </c>
      <c r="V105">
        <v>0</v>
      </c>
      <c r="Y105" s="1">
        <v>44119</v>
      </c>
      <c r="Z105" s="2">
        <v>8.4965277777777778E-2</v>
      </c>
      <c r="AB105">
        <v>1</v>
      </c>
      <c r="AD105" s="4">
        <f t="shared" si="13"/>
        <v>3.9016020839912193</v>
      </c>
      <c r="AE105" s="4">
        <f t="shared" si="14"/>
        <v>5.7445093739946413</v>
      </c>
      <c r="AF105" s="4">
        <f t="shared" si="15"/>
        <v>1.842907290003422</v>
      </c>
      <c r="AG105" s="4">
        <f t="shared" si="16"/>
        <v>0.17464168467331098</v>
      </c>
    </row>
    <row r="106" spans="1:58" x14ac:dyDescent="0.35">
      <c r="A106">
        <v>94</v>
      </c>
      <c r="B106">
        <v>30</v>
      </c>
      <c r="C106" t="s">
        <v>125</v>
      </c>
      <c r="D106" t="s">
        <v>27</v>
      </c>
      <c r="G106">
        <v>0.5</v>
      </c>
      <c r="H106">
        <v>0.5</v>
      </c>
      <c r="I106">
        <v>2199</v>
      </c>
      <c r="J106">
        <v>6113</v>
      </c>
      <c r="L106">
        <v>1911</v>
      </c>
      <c r="M106">
        <v>2.1019999999999999</v>
      </c>
      <c r="N106">
        <v>5.4569999999999999</v>
      </c>
      <c r="O106">
        <v>3.355</v>
      </c>
      <c r="Q106">
        <v>8.4000000000000005E-2</v>
      </c>
      <c r="R106">
        <v>1</v>
      </c>
      <c r="S106">
        <v>0</v>
      </c>
      <c r="T106">
        <v>0</v>
      </c>
      <c r="V106">
        <v>0</v>
      </c>
      <c r="Y106" s="1">
        <v>44119</v>
      </c>
      <c r="Z106" s="2">
        <v>9.0462962962962967E-2</v>
      </c>
      <c r="AB106">
        <v>1</v>
      </c>
      <c r="AD106" s="4">
        <f t="shared" si="13"/>
        <v>3.8514897594733646</v>
      </c>
      <c r="AE106" s="4">
        <f t="shared" si="14"/>
        <v>5.7129222017416241</v>
      </c>
      <c r="AF106" s="4">
        <f t="shared" si="15"/>
        <v>1.8614324422682595</v>
      </c>
      <c r="AG106" s="4">
        <f t="shared" si="16"/>
        <v>0.17356328655829903</v>
      </c>
      <c r="AJ106">
        <f>ABS(100*(AD106-AD107)/(AVERAGE(AD106:AD107)))</f>
        <v>0.72044261856414626</v>
      </c>
      <c r="AO106">
        <f>ABS(100*(AE106-AE107)/(AVERAGE(AE106:AE107)))</f>
        <v>2.4892355469987795</v>
      </c>
      <c r="AT106">
        <f>ABS(100*(AF106-AF107)/(AVERAGE(AF106:AF107)))</f>
        <v>8.8148893158606469</v>
      </c>
      <c r="AY106">
        <f>ABS(100*(AG106-AG107)/(AVERAGE(AG106:AG107)))</f>
        <v>1.1033939657384653</v>
      </c>
      <c r="BC106" s="4">
        <f>AVERAGE(AD106:AD107)</f>
        <v>3.837665669951198</v>
      </c>
      <c r="BD106" s="4">
        <f>AVERAGE(AE106:AE107)</f>
        <v>5.7849223737889446</v>
      </c>
      <c r="BE106" s="4">
        <f>AVERAGE(AF106:AF107)</f>
        <v>1.9472567038377464</v>
      </c>
      <c r="BF106" s="4">
        <f>AVERAGE(AG106:AG107)</f>
        <v>0.17452614201813113</v>
      </c>
    </row>
    <row r="107" spans="1:58" x14ac:dyDescent="0.35">
      <c r="A107">
        <v>95</v>
      </c>
      <c r="B107">
        <v>30</v>
      </c>
      <c r="C107" t="s">
        <v>125</v>
      </c>
      <c r="D107" t="s">
        <v>27</v>
      </c>
      <c r="G107">
        <v>0.5</v>
      </c>
      <c r="H107">
        <v>0.5</v>
      </c>
      <c r="I107">
        <v>2183</v>
      </c>
      <c r="J107">
        <v>6268</v>
      </c>
      <c r="L107">
        <v>1936</v>
      </c>
      <c r="M107">
        <v>2.09</v>
      </c>
      <c r="N107">
        <v>5.5890000000000004</v>
      </c>
      <c r="O107">
        <v>3.4990000000000001</v>
      </c>
      <c r="Q107">
        <v>8.5999999999999993E-2</v>
      </c>
      <c r="R107">
        <v>1</v>
      </c>
      <c r="S107">
        <v>0</v>
      </c>
      <c r="T107">
        <v>0</v>
      </c>
      <c r="V107">
        <v>0</v>
      </c>
      <c r="Y107" s="1">
        <v>44119</v>
      </c>
      <c r="Z107" s="2">
        <v>9.6412037037037046E-2</v>
      </c>
      <c r="AB107">
        <v>1</v>
      </c>
      <c r="AD107" s="4">
        <f t="shared" si="13"/>
        <v>3.8238415804290309</v>
      </c>
      <c r="AE107" s="4">
        <f t="shared" si="14"/>
        <v>5.8569225458362641</v>
      </c>
      <c r="AF107" s="4">
        <f t="shared" si="15"/>
        <v>2.0330809654072333</v>
      </c>
      <c r="AG107" s="4">
        <f t="shared" si="16"/>
        <v>0.17548899747796323</v>
      </c>
    </row>
    <row r="108" spans="1:58" x14ac:dyDescent="0.35">
      <c r="A108">
        <v>96</v>
      </c>
      <c r="B108">
        <v>31</v>
      </c>
      <c r="C108" t="s">
        <v>69</v>
      </c>
      <c r="D108" t="s">
        <v>27</v>
      </c>
      <c r="G108">
        <v>0.5</v>
      </c>
      <c r="H108">
        <v>0.5</v>
      </c>
      <c r="I108">
        <v>3517</v>
      </c>
      <c r="J108">
        <v>12594</v>
      </c>
      <c r="L108">
        <v>4821</v>
      </c>
      <c r="M108">
        <v>3.113</v>
      </c>
      <c r="N108">
        <v>10.948</v>
      </c>
      <c r="O108">
        <v>7.835</v>
      </c>
      <c r="Q108">
        <v>0.38800000000000001</v>
      </c>
      <c r="R108">
        <v>1</v>
      </c>
      <c r="S108">
        <v>0</v>
      </c>
      <c r="T108">
        <v>0</v>
      </c>
      <c r="V108">
        <v>0</v>
      </c>
      <c r="Y108" s="1">
        <v>44119</v>
      </c>
      <c r="Z108" s="2">
        <v>0.10699074074074073</v>
      </c>
      <c r="AB108">
        <v>1</v>
      </c>
      <c r="AD108" s="4">
        <f t="shared" si="13"/>
        <v>6.1290085082503634</v>
      </c>
      <c r="AE108" s="4">
        <f t="shared" si="14"/>
        <v>11.733994653853602</v>
      </c>
      <c r="AF108" s="4">
        <f t="shared" si="15"/>
        <v>5.6049861456032382</v>
      </c>
      <c r="AG108" s="4">
        <f t="shared" si="16"/>
        <v>0.39771603760720947</v>
      </c>
    </row>
    <row r="109" spans="1:58" x14ac:dyDescent="0.35">
      <c r="A109">
        <v>97</v>
      </c>
      <c r="B109">
        <v>31</v>
      </c>
      <c r="C109" t="s">
        <v>69</v>
      </c>
      <c r="D109" t="s">
        <v>27</v>
      </c>
      <c r="G109">
        <v>0.5</v>
      </c>
      <c r="H109">
        <v>0.5</v>
      </c>
      <c r="I109">
        <v>3957</v>
      </c>
      <c r="J109">
        <v>12405</v>
      </c>
      <c r="L109">
        <v>4632</v>
      </c>
      <c r="M109">
        <v>3.4510000000000001</v>
      </c>
      <c r="N109">
        <v>10.788</v>
      </c>
      <c r="O109">
        <v>7.3369999999999997</v>
      </c>
      <c r="Q109">
        <v>0.36799999999999999</v>
      </c>
      <c r="R109">
        <v>1</v>
      </c>
      <c r="S109">
        <v>0</v>
      </c>
      <c r="T109">
        <v>0</v>
      </c>
      <c r="V109">
        <v>0</v>
      </c>
      <c r="Y109" s="1">
        <v>44119</v>
      </c>
      <c r="Z109" s="2">
        <v>0.11266203703703703</v>
      </c>
      <c r="AB109">
        <v>1</v>
      </c>
      <c r="AD109" s="4">
        <f t="shared" si="13"/>
        <v>6.8893334319695443</v>
      </c>
      <c r="AE109" s="4">
        <f t="shared" si="14"/>
        <v>11.558407137505943</v>
      </c>
      <c r="AF109" s="4">
        <f t="shared" si="15"/>
        <v>4.6690737055363991</v>
      </c>
      <c r="AG109" s="4">
        <f t="shared" si="16"/>
        <v>0.38315766305454824</v>
      </c>
      <c r="AJ109">
        <f>ABS(100*(AD109-AD110)/(AVERAGE(AD109:AD110)))</f>
        <v>3.5235934539844593</v>
      </c>
      <c r="AL109">
        <f>100*((AVERAGE(AD109:AD110)*50)-(AVERAGE(AD91:AD92)*50))/(1000*0.15)</f>
        <v>113.7607366928319</v>
      </c>
      <c r="AO109">
        <f>ABS(100*(AE109-AE110)/(AVERAGE(AE109:AE110)))</f>
        <v>0.25753881943815699</v>
      </c>
      <c r="AQ109">
        <f>100*((AVERAGE(AE109:AE110)*50)-(AVERAGE(AE91:AE92)*50))/(2000*0.15)</f>
        <v>95.845390316754447</v>
      </c>
      <c r="AT109">
        <f>ABS(100*(AF109-AF110)/(AVERAGE(AF109:AF110)))</f>
        <v>6.1102560399335335</v>
      </c>
      <c r="AV109">
        <f>100*((AVERAGE(AF109:AF110)*50)-(AVERAGE(AF91:AF92)*50))/(1000*0.15)</f>
        <v>77.930043940676967</v>
      </c>
      <c r="AY109">
        <f>ABS(100*(AG109-AG110)/(AVERAGE(AG109:AG110)))</f>
        <v>0.30200917545914552</v>
      </c>
      <c r="BA109">
        <f>100*((AVERAGE(AG109:AG110)*50)-(AVERAGE(AG91:AG92)*50))/(100*0.15)</f>
        <v>72.406730579373104</v>
      </c>
      <c r="BC109" s="4">
        <f>AVERAGE(AD109:AD110)</f>
        <v>7.0128862320739112</v>
      </c>
      <c r="BD109" s="4">
        <f>AVERAGE(AE109:AE110)</f>
        <v>11.543542585857464</v>
      </c>
      <c r="BE109" s="4">
        <f>AVERAGE(AF109:AF110)</f>
        <v>4.5306563537835531</v>
      </c>
      <c r="BF109" s="4">
        <f>AVERAGE(AG109:AG110)</f>
        <v>0.38257994977864895</v>
      </c>
    </row>
    <row r="110" spans="1:58" x14ac:dyDescent="0.35">
      <c r="A110">
        <v>98</v>
      </c>
      <c r="B110">
        <v>31</v>
      </c>
      <c r="C110" t="s">
        <v>69</v>
      </c>
      <c r="D110" t="s">
        <v>27</v>
      </c>
      <c r="G110">
        <v>0.5</v>
      </c>
      <c r="H110">
        <v>0.5</v>
      </c>
      <c r="I110">
        <v>4100</v>
      </c>
      <c r="J110">
        <v>12373</v>
      </c>
      <c r="L110">
        <v>4617</v>
      </c>
      <c r="M110">
        <v>3.5609999999999999</v>
      </c>
      <c r="N110">
        <v>10.760999999999999</v>
      </c>
      <c r="O110">
        <v>7.2</v>
      </c>
      <c r="Q110">
        <v>0.36699999999999999</v>
      </c>
      <c r="R110">
        <v>1</v>
      </c>
      <c r="S110">
        <v>0</v>
      </c>
      <c r="T110">
        <v>0</v>
      </c>
      <c r="V110">
        <v>0</v>
      </c>
      <c r="Y110" s="1">
        <v>44119</v>
      </c>
      <c r="Z110" s="2">
        <v>0.11883101851851852</v>
      </c>
      <c r="AB110">
        <v>1</v>
      </c>
      <c r="AD110" s="4">
        <f t="shared" si="13"/>
        <v>7.136439032178278</v>
      </c>
      <c r="AE110" s="4">
        <f t="shared" si="14"/>
        <v>11.528678034208985</v>
      </c>
      <c r="AF110" s="4">
        <f t="shared" si="15"/>
        <v>4.3922390020307072</v>
      </c>
      <c r="AG110" s="4">
        <f t="shared" si="16"/>
        <v>0.38200223650274973</v>
      </c>
    </row>
    <row r="111" spans="1:58" x14ac:dyDescent="0.35">
      <c r="A111">
        <v>99</v>
      </c>
      <c r="B111">
        <v>32</v>
      </c>
      <c r="C111" t="s">
        <v>70</v>
      </c>
      <c r="D111" t="s">
        <v>27</v>
      </c>
      <c r="G111">
        <v>0.5</v>
      </c>
      <c r="H111">
        <v>0.5</v>
      </c>
      <c r="I111">
        <v>2720</v>
      </c>
      <c r="J111">
        <v>6414</v>
      </c>
      <c r="L111">
        <v>1966</v>
      </c>
      <c r="M111">
        <v>2.5019999999999998</v>
      </c>
      <c r="N111">
        <v>5.7119999999999997</v>
      </c>
      <c r="O111">
        <v>3.21</v>
      </c>
      <c r="Q111">
        <v>0.09</v>
      </c>
      <c r="R111">
        <v>1</v>
      </c>
      <c r="S111">
        <v>0</v>
      </c>
      <c r="T111">
        <v>0</v>
      </c>
      <c r="V111">
        <v>0</v>
      </c>
      <c r="Y111" s="1">
        <v>44119</v>
      </c>
      <c r="Z111" s="2">
        <v>0.12917824074074075</v>
      </c>
      <c r="AB111">
        <v>1</v>
      </c>
      <c r="AD111" s="4">
        <f t="shared" si="13"/>
        <v>4.7517835896044849</v>
      </c>
      <c r="AE111" s="4">
        <f t="shared" si="14"/>
        <v>5.9925615796286325</v>
      </c>
      <c r="AF111" s="4">
        <f t="shared" si="15"/>
        <v>1.2407779900241476</v>
      </c>
      <c r="AG111" s="4">
        <f t="shared" si="16"/>
        <v>0.17779985058156023</v>
      </c>
    </row>
    <row r="112" spans="1:58" x14ac:dyDescent="0.35">
      <c r="A112">
        <v>100</v>
      </c>
      <c r="B112">
        <v>32</v>
      </c>
      <c r="C112" t="s">
        <v>70</v>
      </c>
      <c r="D112" t="s">
        <v>27</v>
      </c>
      <c r="G112">
        <v>0.5</v>
      </c>
      <c r="H112">
        <v>0.5</v>
      </c>
      <c r="I112">
        <v>2194</v>
      </c>
      <c r="J112">
        <v>6216</v>
      </c>
      <c r="L112">
        <v>1922</v>
      </c>
      <c r="M112">
        <v>2.0979999999999999</v>
      </c>
      <c r="N112">
        <v>5.5449999999999999</v>
      </c>
      <c r="O112">
        <v>3.4470000000000001</v>
      </c>
      <c r="Q112">
        <v>8.5000000000000006E-2</v>
      </c>
      <c r="R112">
        <v>1</v>
      </c>
      <c r="S112">
        <v>0</v>
      </c>
      <c r="T112">
        <v>0</v>
      </c>
      <c r="V112">
        <v>0</v>
      </c>
      <c r="Y112" s="1">
        <v>44119</v>
      </c>
      <c r="Z112" s="2">
        <v>0.13458333333333333</v>
      </c>
      <c r="AB112">
        <v>1</v>
      </c>
      <c r="AD112" s="4">
        <f t="shared" si="13"/>
        <v>3.8428497035220102</v>
      </c>
      <c r="AE112" s="4">
        <f t="shared" si="14"/>
        <v>5.8086127529787071</v>
      </c>
      <c r="AF112" s="4">
        <f t="shared" si="15"/>
        <v>1.9657630494566969</v>
      </c>
      <c r="AG112" s="4">
        <f t="shared" si="16"/>
        <v>0.17441059936295128</v>
      </c>
      <c r="AJ112">
        <f>ABS(100*(AD112-AD113)/(AVERAGE(AD112:AD113)))</f>
        <v>0.89531247543328218</v>
      </c>
      <c r="AK112">
        <f>ABS(100*((AVERAGE(AD112:AD113)-AVERAGE(AD106:AD107))/(AVERAGE(AD106:AD107,AD112:AD113))))</f>
        <v>0.58365139775920094</v>
      </c>
      <c r="AO112">
        <f>ABS(100*(AE112-AE113)/(AVERAGE(AE112:AE113)))</f>
        <v>3.1329646144865611</v>
      </c>
      <c r="AP112">
        <f>ABS(100*((AVERAGE(AE112:AE113)-AVERAGE(AE106:AE107))/(AVERAGE(AE106:AE107,AE112:AE113))))</f>
        <v>1.9874990169241713</v>
      </c>
      <c r="AT112">
        <f>ABS(100*(AF112-AF113)/(AVERAGE(AF112:AF113)))</f>
        <v>7.3651833355655993</v>
      </c>
      <c r="AU112">
        <f>ABS(100*((AVERAGE(AF112:AF113)-AVERAGE(AF106:AF107))/(AVERAGE(AF106:AF107,AF112:AF113))))</f>
        <v>4.6971399394630549</v>
      </c>
      <c r="AY112">
        <f>ABS(100*(AG112-AG113)/(AVERAGE(AG112:AG113)))</f>
        <v>1.0980629432260003</v>
      </c>
      <c r="AZ112">
        <f>ABS(100*((AVERAGE(AG112:AG113)-AVERAGE(AG106:AG107))/(AVERAGE(AG106:AG107,AG112:AG113))))</f>
        <v>0.48431767987288654</v>
      </c>
      <c r="BC112" s="4">
        <f>AVERAGE(AD112:AD113)</f>
        <v>3.8601298154247186</v>
      </c>
      <c r="BD112" s="4">
        <f>AVERAGE(AE112:AE113)</f>
        <v>5.9010516835426845</v>
      </c>
      <c r="BE112" s="4">
        <f>AVERAGE(AF112:AF113)</f>
        <v>2.0409218681179659</v>
      </c>
      <c r="BF112" s="4">
        <f>AVERAGE(AG112:AG113)</f>
        <v>0.17537345482278338</v>
      </c>
    </row>
    <row r="113" spans="1:58" x14ac:dyDescent="0.35">
      <c r="A113">
        <v>101</v>
      </c>
      <c r="B113">
        <v>32</v>
      </c>
      <c r="C113" t="s">
        <v>70</v>
      </c>
      <c r="D113" t="s">
        <v>27</v>
      </c>
      <c r="G113">
        <v>0.5</v>
      </c>
      <c r="H113">
        <v>0.5</v>
      </c>
      <c r="I113">
        <v>2214</v>
      </c>
      <c r="J113">
        <v>6415</v>
      </c>
      <c r="L113">
        <v>1947</v>
      </c>
      <c r="M113">
        <v>2.113</v>
      </c>
      <c r="N113">
        <v>5.7130000000000001</v>
      </c>
      <c r="O113">
        <v>3.6</v>
      </c>
      <c r="Q113">
        <v>8.7999999999999995E-2</v>
      </c>
      <c r="R113">
        <v>1</v>
      </c>
      <c r="S113">
        <v>0</v>
      </c>
      <c r="T113">
        <v>0</v>
      </c>
      <c r="V113">
        <v>0</v>
      </c>
      <c r="Y113" s="1">
        <v>44119</v>
      </c>
      <c r="Z113" s="2">
        <v>0.14053240740740741</v>
      </c>
      <c r="AB113">
        <v>1</v>
      </c>
      <c r="AD113" s="4">
        <f t="shared" si="13"/>
        <v>3.8774099273274274</v>
      </c>
      <c r="AE113" s="4">
        <f t="shared" si="14"/>
        <v>5.9934906141066628</v>
      </c>
      <c r="AF113" s="4">
        <f t="shared" si="15"/>
        <v>2.1160806867792354</v>
      </c>
      <c r="AG113" s="4">
        <f t="shared" si="16"/>
        <v>0.17633631028261545</v>
      </c>
    </row>
    <row r="114" spans="1:58" x14ac:dyDescent="0.35">
      <c r="A114">
        <v>102</v>
      </c>
      <c r="B114">
        <v>2</v>
      </c>
      <c r="D114" t="s">
        <v>29</v>
      </c>
      <c r="Y114" s="1">
        <v>44119</v>
      </c>
      <c r="Z114" s="2">
        <v>0.14462962962962964</v>
      </c>
      <c r="AB114">
        <v>1</v>
      </c>
      <c r="AD114" s="4" t="e">
        <f t="shared" si="13"/>
        <v>#DIV/0!</v>
      </c>
      <c r="AE114" s="4" t="e">
        <f t="shared" si="14"/>
        <v>#DIV/0!</v>
      </c>
      <c r="AF114" s="4" t="e">
        <f t="shared" si="15"/>
        <v>#DIV/0!</v>
      </c>
      <c r="AG114" s="4" t="e">
        <f t="shared" si="16"/>
        <v>#DIV/0!</v>
      </c>
    </row>
    <row r="115" spans="1:58" x14ac:dyDescent="0.35">
      <c r="A115">
        <v>103</v>
      </c>
      <c r="B115">
        <v>3</v>
      </c>
      <c r="C115" t="s">
        <v>30</v>
      </c>
      <c r="D115" t="s">
        <v>27</v>
      </c>
      <c r="G115">
        <v>0.5</v>
      </c>
      <c r="H115">
        <v>0.5</v>
      </c>
      <c r="I115">
        <v>131</v>
      </c>
      <c r="J115">
        <v>208</v>
      </c>
      <c r="L115">
        <v>130</v>
      </c>
      <c r="M115">
        <v>0.51500000000000001</v>
      </c>
      <c r="N115">
        <v>0.45500000000000002</v>
      </c>
      <c r="O115">
        <v>0</v>
      </c>
      <c r="Q115">
        <v>0</v>
      </c>
      <c r="R115">
        <v>1</v>
      </c>
      <c r="S115">
        <v>0</v>
      </c>
      <c r="T115">
        <v>0</v>
      </c>
      <c r="V115">
        <v>0</v>
      </c>
      <c r="Y115" s="1">
        <v>44119</v>
      </c>
      <c r="Z115" s="2">
        <v>0.15501157407407407</v>
      </c>
      <c r="AB115">
        <v>1</v>
      </c>
      <c r="AD115" s="4">
        <f t="shared" si="13"/>
        <v>0.27796261799321659</v>
      </c>
      <c r="AE115" s="4">
        <f t="shared" si="14"/>
        <v>0.22697360897488794</v>
      </c>
      <c r="AF115" s="4">
        <f t="shared" si="15"/>
        <v>-5.0989009018328646E-2</v>
      </c>
      <c r="AG115" s="4">
        <f t="shared" si="16"/>
        <v>3.6375640641422964E-2</v>
      </c>
    </row>
    <row r="116" spans="1:58" x14ac:dyDescent="0.35">
      <c r="A116">
        <v>104</v>
      </c>
      <c r="B116">
        <v>3</v>
      </c>
      <c r="C116" t="s">
        <v>30</v>
      </c>
      <c r="D116" t="s">
        <v>27</v>
      </c>
      <c r="G116">
        <v>0.5</v>
      </c>
      <c r="H116">
        <v>0.5</v>
      </c>
      <c r="I116">
        <v>35</v>
      </c>
      <c r="J116">
        <v>197</v>
      </c>
      <c r="L116">
        <v>53</v>
      </c>
      <c r="M116">
        <v>0.442</v>
      </c>
      <c r="N116">
        <v>0.44500000000000001</v>
      </c>
      <c r="O116">
        <v>3.0000000000000001E-3</v>
      </c>
      <c r="Q116">
        <v>0</v>
      </c>
      <c r="R116">
        <v>1</v>
      </c>
      <c r="S116">
        <v>0</v>
      </c>
      <c r="T116">
        <v>0</v>
      </c>
      <c r="V116">
        <v>0</v>
      </c>
      <c r="Y116" s="1">
        <v>44119</v>
      </c>
      <c r="Z116" s="2">
        <v>0.16020833333333334</v>
      </c>
      <c r="AB116">
        <v>1</v>
      </c>
      <c r="AD116" s="4">
        <f t="shared" si="13"/>
        <v>0.11207354372721361</v>
      </c>
      <c r="AE116" s="4">
        <f t="shared" si="14"/>
        <v>0.21675422971655869</v>
      </c>
      <c r="AF116" s="4">
        <f t="shared" si="15"/>
        <v>0.10468068598934509</v>
      </c>
      <c r="AG116" s="4">
        <f t="shared" si="16"/>
        <v>3.0444451008857294E-2</v>
      </c>
      <c r="AJ116">
        <f>ABS(100*(AD116-AD117)/(AVERAGE(AD116:AD117)))</f>
        <v>9.6997985363152992</v>
      </c>
      <c r="AO116">
        <f>ABS(100*(AE116-AE117)/(AVERAGE(AE116:AE117)))</f>
        <v>7.0302756386685026</v>
      </c>
      <c r="AT116">
        <f>ABS(100*(AF116-AF117)/(AVERAGE(AF116:AF117)))</f>
        <v>22.21579248204462</v>
      </c>
      <c r="AY116">
        <f>ABS(100*(AG116-AG117)/(AVERAGE(AG116:AG117)))</f>
        <v>14.373406934809369</v>
      </c>
      <c r="BC116" s="4">
        <f>AVERAGE(AD116:AD117)</f>
        <v>0.10688951015640102</v>
      </c>
      <c r="BD116" s="4">
        <f>AVERAGE(AE116:AE117)</f>
        <v>0.22465102277981311</v>
      </c>
      <c r="BE116" s="4">
        <f>AVERAGE(AF116:AF117)</f>
        <v>0.11776151262341208</v>
      </c>
      <c r="BF116" s="4">
        <f>AVERAGE(AG116:AG117)</f>
        <v>2.8403197434013264E-2</v>
      </c>
    </row>
    <row r="117" spans="1:58" x14ac:dyDescent="0.35">
      <c r="A117">
        <v>105</v>
      </c>
      <c r="B117">
        <v>3</v>
      </c>
      <c r="C117" t="s">
        <v>30</v>
      </c>
      <c r="D117" t="s">
        <v>27</v>
      </c>
      <c r="G117">
        <v>0.5</v>
      </c>
      <c r="H117">
        <v>0.5</v>
      </c>
      <c r="I117">
        <v>29</v>
      </c>
      <c r="J117">
        <v>214</v>
      </c>
      <c r="L117">
        <v>0</v>
      </c>
      <c r="M117">
        <v>0.437</v>
      </c>
      <c r="N117">
        <v>0.46</v>
      </c>
      <c r="O117">
        <v>2.3E-2</v>
      </c>
      <c r="Q117">
        <v>0</v>
      </c>
      <c r="R117">
        <v>1</v>
      </c>
      <c r="S117">
        <v>0</v>
      </c>
      <c r="T117">
        <v>0</v>
      </c>
      <c r="V117">
        <v>0</v>
      </c>
      <c r="X117" t="s">
        <v>68</v>
      </c>
      <c r="Y117" s="1">
        <v>44119</v>
      </c>
      <c r="Z117" s="2">
        <v>0.16582175925925927</v>
      </c>
      <c r="AB117">
        <v>1</v>
      </c>
      <c r="AD117" s="4">
        <f t="shared" si="13"/>
        <v>0.10170547658558843</v>
      </c>
      <c r="AE117" s="4">
        <f t="shared" si="14"/>
        <v>0.23254781584306752</v>
      </c>
      <c r="AF117" s="4">
        <f t="shared" si="15"/>
        <v>0.1308423392574791</v>
      </c>
      <c r="AG117" s="4">
        <f t="shared" si="16"/>
        <v>2.6361943859169235E-2</v>
      </c>
    </row>
    <row r="118" spans="1:58" x14ac:dyDescent="0.35">
      <c r="A118">
        <v>106</v>
      </c>
      <c r="B118">
        <v>1</v>
      </c>
      <c r="C118" t="s">
        <v>31</v>
      </c>
      <c r="D118" t="s">
        <v>27</v>
      </c>
      <c r="G118">
        <v>0.5</v>
      </c>
      <c r="H118">
        <v>0.5</v>
      </c>
      <c r="I118">
        <v>5220</v>
      </c>
      <c r="J118">
        <v>16587</v>
      </c>
      <c r="L118">
        <v>11840</v>
      </c>
      <c r="M118">
        <v>4.42</v>
      </c>
      <c r="N118">
        <v>14.331</v>
      </c>
      <c r="O118">
        <v>9.9109999999999996</v>
      </c>
      <c r="Q118">
        <v>1.1220000000000001</v>
      </c>
      <c r="R118">
        <v>1</v>
      </c>
      <c r="S118">
        <v>0</v>
      </c>
      <c r="T118">
        <v>0</v>
      </c>
      <c r="V118">
        <v>0</v>
      </c>
      <c r="Y118" s="1">
        <v>44119</v>
      </c>
      <c r="Z118" s="2">
        <v>0.17784722222222224</v>
      </c>
      <c r="AB118">
        <v>1</v>
      </c>
      <c r="AD118" s="4">
        <f t="shared" si="13"/>
        <v>9.0718115652816476</v>
      </c>
      <c r="AE118" s="4">
        <f t="shared" si="14"/>
        <v>15.443629324627111</v>
      </c>
      <c r="AF118" s="4">
        <f t="shared" si="15"/>
        <v>6.371817759345463</v>
      </c>
      <c r="AG118" s="4">
        <f t="shared" si="16"/>
        <v>0.93837863541212418</v>
      </c>
      <c r="BC118" s="4"/>
      <c r="BD118" s="4"/>
      <c r="BE118" s="4"/>
      <c r="BF118" s="4"/>
    </row>
    <row r="119" spans="1:58" x14ac:dyDescent="0.35">
      <c r="A119">
        <v>107</v>
      </c>
      <c r="B119">
        <v>1</v>
      </c>
      <c r="C119" t="s">
        <v>31</v>
      </c>
      <c r="D119" t="s">
        <v>27</v>
      </c>
      <c r="G119">
        <v>0.5</v>
      </c>
      <c r="H119">
        <v>0.5</v>
      </c>
      <c r="I119">
        <v>7385</v>
      </c>
      <c r="J119">
        <v>14914</v>
      </c>
      <c r="L119">
        <v>11630</v>
      </c>
      <c r="M119">
        <v>6.0810000000000004</v>
      </c>
      <c r="N119">
        <v>12.914</v>
      </c>
      <c r="O119">
        <v>6.8330000000000002</v>
      </c>
      <c r="Q119">
        <v>1.1000000000000001</v>
      </c>
      <c r="R119">
        <v>1</v>
      </c>
      <c r="S119">
        <v>0</v>
      </c>
      <c r="T119">
        <v>0</v>
      </c>
      <c r="V119">
        <v>0</v>
      </c>
      <c r="Y119" s="1">
        <v>44119</v>
      </c>
      <c r="Z119" s="2">
        <v>0.18410879629629628</v>
      </c>
      <c r="AB119">
        <v>1</v>
      </c>
      <c r="AD119" s="4">
        <f t="shared" si="13"/>
        <v>12.812955792218069</v>
      </c>
      <c r="AE119" s="4">
        <f t="shared" si="14"/>
        <v>13.889354642883038</v>
      </c>
      <c r="AF119" s="4">
        <f t="shared" si="15"/>
        <v>1.0763988506649689</v>
      </c>
      <c r="AG119" s="4">
        <f t="shared" si="16"/>
        <v>0.92220266368694515</v>
      </c>
      <c r="AJ119">
        <f>ABS(100*(AD119-AD120)/(AVERAGE(AD119:AD120)))</f>
        <v>15.363819437255714</v>
      </c>
      <c r="AO119">
        <f>ABS(100*(AE119-AE120)/(AVERAGE(AE119:AE120)))</f>
        <v>6.5224517694898481</v>
      </c>
      <c r="AT119">
        <f>ABS(100*(AF119-AF120)/(AVERAGE(AF119:AF120)))</f>
        <v>249.95312919542806</v>
      </c>
      <c r="AY119">
        <f>ABS(100*(AG119-AG120)/(AVERAGE(AG119:AG120)))</f>
        <v>1.8782471361551247</v>
      </c>
      <c r="BC119" s="4">
        <f>AVERAGE(AD119:AD120)</f>
        <v>13.879138696615192</v>
      </c>
      <c r="BD119" s="4">
        <f>AVERAGE(AE119:AE120)</f>
        <v>14.357588019810123</v>
      </c>
      <c r="BE119" s="4">
        <f>AVERAGE(AF119:AF120)</f>
        <v>0.47844932319493072</v>
      </c>
      <c r="BF119" s="4">
        <f>AVERAGE(AG119:AG120)</f>
        <v>0.93094539126222053</v>
      </c>
    </row>
    <row r="120" spans="1:58" x14ac:dyDescent="0.35">
      <c r="A120">
        <v>108</v>
      </c>
      <c r="B120">
        <v>1</v>
      </c>
      <c r="C120" t="s">
        <v>31</v>
      </c>
      <c r="D120" t="s">
        <v>27</v>
      </c>
      <c r="G120">
        <v>0.5</v>
      </c>
      <c r="H120">
        <v>0.5</v>
      </c>
      <c r="I120">
        <v>8619</v>
      </c>
      <c r="J120">
        <v>15922</v>
      </c>
      <c r="L120">
        <v>11857</v>
      </c>
      <c r="M120">
        <v>7.0279999999999996</v>
      </c>
      <c r="N120">
        <v>13.766999999999999</v>
      </c>
      <c r="O120">
        <v>6.74</v>
      </c>
      <c r="Q120">
        <v>1.1240000000000001</v>
      </c>
      <c r="R120">
        <v>1</v>
      </c>
      <c r="S120">
        <v>0</v>
      </c>
      <c r="T120">
        <v>0</v>
      </c>
      <c r="V120">
        <v>0</v>
      </c>
      <c r="X120" t="s">
        <v>126</v>
      </c>
      <c r="Y120" s="1">
        <v>44119</v>
      </c>
      <c r="Z120" s="2">
        <v>0.19187500000000002</v>
      </c>
      <c r="AB120">
        <v>1</v>
      </c>
      <c r="AD120" s="4">
        <f t="shared" si="13"/>
        <v>14.945321601012314</v>
      </c>
      <c r="AE120" s="4">
        <f t="shared" si="14"/>
        <v>14.825821396737206</v>
      </c>
      <c r="AF120" s="4">
        <f t="shared" si="15"/>
        <v>-0.11950020427510744</v>
      </c>
      <c r="AG120" s="4">
        <f t="shared" si="16"/>
        <v>0.93968811883749592</v>
      </c>
    </row>
    <row r="121" spans="1:58" x14ac:dyDescent="0.35">
      <c r="A121">
        <v>109</v>
      </c>
      <c r="B121">
        <v>8</v>
      </c>
      <c r="C121" t="s">
        <v>66</v>
      </c>
      <c r="D121" t="s">
        <v>27</v>
      </c>
      <c r="G121">
        <v>0.5</v>
      </c>
      <c r="H121">
        <v>0.5</v>
      </c>
      <c r="I121">
        <v>4525</v>
      </c>
      <c r="J121">
        <v>10503</v>
      </c>
      <c r="L121">
        <v>5321</v>
      </c>
      <c r="M121">
        <v>3.887</v>
      </c>
      <c r="N121">
        <v>9.1769999999999996</v>
      </c>
      <c r="O121">
        <v>5.29</v>
      </c>
      <c r="Q121">
        <v>0.441</v>
      </c>
      <c r="R121">
        <v>1</v>
      </c>
      <c r="S121">
        <v>0</v>
      </c>
      <c r="T121">
        <v>0</v>
      </c>
      <c r="V121">
        <v>0</v>
      </c>
      <c r="Y121" s="1">
        <v>44119</v>
      </c>
      <c r="Z121" s="2">
        <v>0.20407407407407407</v>
      </c>
      <c r="AB121">
        <v>1</v>
      </c>
      <c r="AD121" s="4">
        <f t="shared" si="13"/>
        <v>7.8708437880433966</v>
      </c>
      <c r="AE121" s="4">
        <f t="shared" si="14"/>
        <v>9.791383560293017</v>
      </c>
      <c r="AF121" s="4">
        <f t="shared" si="15"/>
        <v>1.9205397722496205</v>
      </c>
      <c r="AG121" s="4">
        <f t="shared" si="16"/>
        <v>0.43623025600049303</v>
      </c>
      <c r="BC121" s="4"/>
      <c r="BD121" s="4"/>
      <c r="BE121" s="4"/>
      <c r="BF121" s="4"/>
    </row>
    <row r="122" spans="1:58" x14ac:dyDescent="0.35">
      <c r="A122">
        <v>110</v>
      </c>
      <c r="B122">
        <v>8</v>
      </c>
      <c r="C122" t="s">
        <v>66</v>
      </c>
      <c r="D122" t="s">
        <v>27</v>
      </c>
      <c r="G122">
        <v>0.5</v>
      </c>
      <c r="H122">
        <v>0.5</v>
      </c>
      <c r="I122">
        <v>3441</v>
      </c>
      <c r="J122">
        <v>10506</v>
      </c>
      <c r="L122">
        <v>5232</v>
      </c>
      <c r="M122">
        <v>3.0539999999999998</v>
      </c>
      <c r="N122">
        <v>9.1790000000000003</v>
      </c>
      <c r="O122">
        <v>6.125</v>
      </c>
      <c r="Q122">
        <v>0.43099999999999999</v>
      </c>
      <c r="R122">
        <v>1</v>
      </c>
      <c r="S122">
        <v>0</v>
      </c>
      <c r="T122">
        <v>0</v>
      </c>
      <c r="V122">
        <v>0</v>
      </c>
      <c r="Y122" s="1">
        <v>44119</v>
      </c>
      <c r="Z122" s="2">
        <v>0.21035879629629628</v>
      </c>
      <c r="AB122">
        <v>1</v>
      </c>
      <c r="AD122" s="4">
        <f t="shared" si="13"/>
        <v>5.997679657789778</v>
      </c>
      <c r="AE122" s="4">
        <f t="shared" si="14"/>
        <v>9.7941706637271064</v>
      </c>
      <c r="AF122" s="4">
        <f t="shared" si="15"/>
        <v>3.7964910059373285</v>
      </c>
      <c r="AG122" s="4">
        <f t="shared" si="16"/>
        <v>0.42937472512648855</v>
      </c>
      <c r="AI122">
        <f>ABS(100*(AVERAGE(AD122:AD123)-3)/3)</f>
        <v>100.49865898974956</v>
      </c>
      <c r="AJ122">
        <f>ABS(100*(AD122-AD123)/(AVERAGE(AD122:AD123)))</f>
        <v>0.57457115473250386</v>
      </c>
      <c r="AN122">
        <f>ABS(100*(AVERAGE(AE122:AE123)-6)/6)</f>
        <v>65.489086338007681</v>
      </c>
      <c r="AO122">
        <f>ABS(100*(AE122-AE123)/(AVERAGE(AE122:AE123)))</f>
        <v>2.7227277146494933</v>
      </c>
      <c r="AS122">
        <f>ABS(100*(AVERAGE(AF122:AF123)-3)/3)</f>
        <v>30.479513686265818</v>
      </c>
      <c r="AT122">
        <f>ABS(100*(AF122-AF123)/(AVERAGE(AF122:AF123)))</f>
        <v>6.0236482760105776</v>
      </c>
      <c r="AX122">
        <f>ABS(100*(AVERAGE(AG122:AG123)-0.3)/0.33)</f>
        <v>39.15777825845921</v>
      </c>
      <c r="AY122">
        <f>ABS(100*(AG122-AG123)/(AVERAGE(AG122:AG123)))</f>
        <v>7.1784461918020709E-2</v>
      </c>
      <c r="BC122" s="4">
        <f>AVERAGE(AD122:AD123)</f>
        <v>6.0149597696924868</v>
      </c>
      <c r="BD122" s="4">
        <f>AVERAGE(AE122:AE123)</f>
        <v>9.9293451802804604</v>
      </c>
      <c r="BE122" s="4">
        <f>AVERAGE(AF122:AF123)</f>
        <v>3.9143854105879745</v>
      </c>
      <c r="BF122" s="4">
        <f>AVERAGE(AG122:AG123)</f>
        <v>0.42922066825291538</v>
      </c>
    </row>
    <row r="123" spans="1:58" x14ac:dyDescent="0.35">
      <c r="A123">
        <v>111</v>
      </c>
      <c r="B123">
        <v>8</v>
      </c>
      <c r="C123" t="s">
        <v>66</v>
      </c>
      <c r="D123" t="s">
        <v>27</v>
      </c>
      <c r="G123">
        <v>0.5</v>
      </c>
      <c r="H123">
        <v>0.5</v>
      </c>
      <c r="I123">
        <v>3461</v>
      </c>
      <c r="J123">
        <v>10797</v>
      </c>
      <c r="L123">
        <v>5228</v>
      </c>
      <c r="M123">
        <v>3.07</v>
      </c>
      <c r="N123">
        <v>9.4250000000000007</v>
      </c>
      <c r="O123">
        <v>6.3550000000000004</v>
      </c>
      <c r="Q123">
        <v>0.43099999999999999</v>
      </c>
      <c r="R123">
        <v>1</v>
      </c>
      <c r="S123">
        <v>0</v>
      </c>
      <c r="T123">
        <v>0</v>
      </c>
      <c r="V123">
        <v>0</v>
      </c>
      <c r="Y123" s="1">
        <v>44119</v>
      </c>
      <c r="Z123" s="2">
        <v>0.21710648148148148</v>
      </c>
      <c r="AB123">
        <v>1</v>
      </c>
      <c r="AD123" s="4">
        <f t="shared" si="13"/>
        <v>6.0322398815951956</v>
      </c>
      <c r="AE123" s="4">
        <f t="shared" si="14"/>
        <v>10.064519696833816</v>
      </c>
      <c r="AF123" s="4">
        <f t="shared" si="15"/>
        <v>4.0322798152386206</v>
      </c>
      <c r="AG123" s="4">
        <f t="shared" si="16"/>
        <v>0.42906661137934227</v>
      </c>
    </row>
    <row r="124" spans="1:58" x14ac:dyDescent="0.35">
      <c r="A124">
        <v>112</v>
      </c>
      <c r="B124">
        <v>4</v>
      </c>
      <c r="C124" t="s">
        <v>127</v>
      </c>
      <c r="D124" t="s">
        <v>27</v>
      </c>
      <c r="G124">
        <v>0.5</v>
      </c>
      <c r="H124">
        <v>0.5</v>
      </c>
      <c r="I124">
        <v>2435</v>
      </c>
      <c r="J124">
        <v>7599</v>
      </c>
      <c r="L124">
        <v>3963</v>
      </c>
      <c r="M124">
        <v>2.2829999999999999</v>
      </c>
      <c r="N124">
        <v>6.7169999999999996</v>
      </c>
      <c r="O124">
        <v>4.4329999999999998</v>
      </c>
      <c r="Q124">
        <v>0.29799999999999999</v>
      </c>
      <c r="R124">
        <v>1</v>
      </c>
      <c r="S124">
        <v>0</v>
      </c>
      <c r="T124">
        <v>0</v>
      </c>
      <c r="V124">
        <v>0</v>
      </c>
      <c r="Y124" s="1">
        <v>44119</v>
      </c>
      <c r="Z124" s="2">
        <v>0.22851851851851854</v>
      </c>
      <c r="AB124">
        <v>2</v>
      </c>
      <c r="AD124" s="4">
        <f t="shared" ref="AD124:AD127" si="17">((I124*$E$9)+$E$10)*1000/G124</f>
        <v>4.2593004003772883</v>
      </c>
      <c r="AE124" s="4">
        <f t="shared" ref="AE124:AE127" si="18">((J124*$G$9)+$G$10)*1000/H124</f>
        <v>7.0934674360940999</v>
      </c>
      <c r="AF124" s="4">
        <f t="shared" ref="AF124:AF127" si="19">AE124-AD124</f>
        <v>2.8341670357168116</v>
      </c>
      <c r="AG124" s="4">
        <f t="shared" ref="AG124:AG127" si="20">((L124*$I$9)+$I$10)*1000/H124</f>
        <v>0.33162563884433482</v>
      </c>
      <c r="BC124" s="4">
        <f>AVERAGE(AD124:AD125)</f>
        <v>4.1003233708723688</v>
      </c>
      <c r="BD124" s="4">
        <f>AVERAGE(AE124:AE125)</f>
        <v>7.4432489170723688</v>
      </c>
      <c r="BE124" s="4">
        <f>AVERAGE(AF124:AF125)</f>
        <v>3.3429255461999996</v>
      </c>
      <c r="BF124" s="4">
        <f>AVERAGE(AG124:AG125)</f>
        <v>0.32465456531515047</v>
      </c>
    </row>
    <row r="125" spans="1:58" x14ac:dyDescent="0.35">
      <c r="A125">
        <v>113</v>
      </c>
      <c r="B125">
        <v>4</v>
      </c>
      <c r="C125" t="s">
        <v>127</v>
      </c>
      <c r="D125" t="s">
        <v>27</v>
      </c>
      <c r="G125">
        <v>0.5</v>
      </c>
      <c r="H125">
        <v>0.5</v>
      </c>
      <c r="I125">
        <v>2251</v>
      </c>
      <c r="J125">
        <v>8352</v>
      </c>
      <c r="L125">
        <v>3782</v>
      </c>
      <c r="M125">
        <v>2.1419999999999999</v>
      </c>
      <c r="N125">
        <v>7.3540000000000001</v>
      </c>
      <c r="O125">
        <v>5.2130000000000001</v>
      </c>
      <c r="Q125">
        <v>0.28000000000000003</v>
      </c>
      <c r="R125">
        <v>1</v>
      </c>
      <c r="S125">
        <v>0</v>
      </c>
      <c r="T125">
        <v>0</v>
      </c>
      <c r="V125">
        <v>0</v>
      </c>
      <c r="Y125" s="1">
        <v>44119</v>
      </c>
      <c r="Z125" s="2">
        <v>0.23508101851851851</v>
      </c>
      <c r="AB125">
        <v>3</v>
      </c>
      <c r="AD125" s="4">
        <f t="shared" si="17"/>
        <v>3.9413463413674501</v>
      </c>
      <c r="AE125" s="4">
        <f t="shared" si="18"/>
        <v>7.7930303980506377</v>
      </c>
      <c r="AF125" s="4">
        <f t="shared" si="19"/>
        <v>3.8516840566831876</v>
      </c>
      <c r="AG125" s="4">
        <f t="shared" si="20"/>
        <v>0.31768349178596617</v>
      </c>
      <c r="BC125" s="4"/>
      <c r="BD125" s="4"/>
      <c r="BE125" s="4"/>
      <c r="BF125" s="4"/>
    </row>
    <row r="126" spans="1:58" x14ac:dyDescent="0.35">
      <c r="A126">
        <v>114</v>
      </c>
      <c r="B126">
        <v>6</v>
      </c>
      <c r="C126" t="s">
        <v>127</v>
      </c>
      <c r="D126" t="s">
        <v>27</v>
      </c>
      <c r="G126">
        <v>0.5</v>
      </c>
      <c r="H126">
        <v>0.5</v>
      </c>
      <c r="I126">
        <v>2031</v>
      </c>
      <c r="J126">
        <v>8807</v>
      </c>
      <c r="L126">
        <v>4214</v>
      </c>
      <c r="M126">
        <v>1.9730000000000001</v>
      </c>
      <c r="N126">
        <v>7.7389999999999999</v>
      </c>
      <c r="O126">
        <v>5.7670000000000003</v>
      </c>
      <c r="Q126">
        <v>0.32500000000000001</v>
      </c>
      <c r="R126">
        <v>1</v>
      </c>
      <c r="S126">
        <v>0</v>
      </c>
      <c r="T126">
        <v>0</v>
      </c>
      <c r="V126">
        <v>0</v>
      </c>
      <c r="Y126" s="1">
        <v>44119</v>
      </c>
      <c r="Z126" s="2">
        <v>0.24687499999999998</v>
      </c>
      <c r="AB126">
        <v>4</v>
      </c>
      <c r="AD126" s="4">
        <f t="shared" si="17"/>
        <v>3.5611838795078592</v>
      </c>
      <c r="AE126" s="4">
        <f t="shared" si="18"/>
        <v>8.2157410855542548</v>
      </c>
      <c r="AF126" s="4">
        <f t="shared" si="19"/>
        <v>4.6545572060463956</v>
      </c>
      <c r="AG126" s="4">
        <f t="shared" si="20"/>
        <v>0.35095977647776316</v>
      </c>
      <c r="BC126" s="4">
        <f>AVERAGE(AD126:AD127)</f>
        <v>3.7115208530614243</v>
      </c>
      <c r="BD126" s="4">
        <f>AVERAGE(AE126:AE127)</f>
        <v>8.0271470865141801</v>
      </c>
      <c r="BE126" s="4">
        <f>AVERAGE(AF126:AF127)</f>
        <v>4.3156262334527549</v>
      </c>
      <c r="BF126" s="4">
        <f>AVERAGE(AG126:AG127)</f>
        <v>0.34302584748874676</v>
      </c>
    </row>
    <row r="127" spans="1:58" x14ac:dyDescent="0.35">
      <c r="A127">
        <v>115</v>
      </c>
      <c r="B127">
        <v>6</v>
      </c>
      <c r="C127" t="s">
        <v>127</v>
      </c>
      <c r="D127" t="s">
        <v>27</v>
      </c>
      <c r="G127">
        <v>0.5</v>
      </c>
      <c r="H127">
        <v>0.5</v>
      </c>
      <c r="I127">
        <v>2205</v>
      </c>
      <c r="J127">
        <v>8401</v>
      </c>
      <c r="L127">
        <v>4008</v>
      </c>
      <c r="M127">
        <v>2.1070000000000002</v>
      </c>
      <c r="N127">
        <v>7.3959999999999999</v>
      </c>
      <c r="O127">
        <v>5.2889999999999997</v>
      </c>
      <c r="Q127">
        <v>0.30299999999999999</v>
      </c>
      <c r="R127">
        <v>1</v>
      </c>
      <c r="S127">
        <v>0</v>
      </c>
      <c r="T127">
        <v>0</v>
      </c>
      <c r="V127">
        <v>0</v>
      </c>
      <c r="Y127" s="1">
        <v>44119</v>
      </c>
      <c r="Z127" s="2">
        <v>0.25350694444444444</v>
      </c>
      <c r="AB127">
        <v>5</v>
      </c>
      <c r="AD127" s="4">
        <f t="shared" si="17"/>
        <v>3.8618578266149899</v>
      </c>
      <c r="AE127" s="4">
        <f t="shared" si="18"/>
        <v>7.8385530874741045</v>
      </c>
      <c r="AF127" s="4">
        <f t="shared" si="19"/>
        <v>3.9766952608591146</v>
      </c>
      <c r="AG127" s="4">
        <f t="shared" si="20"/>
        <v>0.33509191849973036</v>
      </c>
      <c r="BC127" s="4"/>
      <c r="BD127" s="4"/>
      <c r="BE127" s="4"/>
      <c r="BF127" s="4"/>
    </row>
    <row r="128" spans="1:58" x14ac:dyDescent="0.35">
      <c r="A128">
        <v>116</v>
      </c>
      <c r="B128">
        <v>2</v>
      </c>
      <c r="D128" t="s">
        <v>29</v>
      </c>
      <c r="Y128" s="1">
        <v>44119</v>
      </c>
      <c r="Z128" s="2">
        <v>0.25805555555555554</v>
      </c>
      <c r="AD128" s="4"/>
      <c r="AE128" s="4"/>
      <c r="AF128" s="4"/>
      <c r="AG128" s="4"/>
    </row>
    <row r="129" spans="1:18" x14ac:dyDescent="0.35">
      <c r="A129">
        <v>117</v>
      </c>
      <c r="B129">
        <v>8</v>
      </c>
      <c r="R129">
        <v>1</v>
      </c>
    </row>
  </sheetData>
  <conditionalFormatting sqref="AR25:AR26 AW21:AW26 AJ25:AK26 AT25:AU26 AY21:AZ26 AO25:AP26 AR31:AR53 AW31:AW53 AJ41:AK49 AT41:AU49 AY41:AZ49 AO41:AP49">
    <cfRule type="cellIs" dxfId="1507" priority="377" operator="greaterThan">
      <formula>20</formula>
    </cfRule>
  </conditionalFormatting>
  <conditionalFormatting sqref="AL25:AM26 BA21:BA26 AV25:AV26 AQ25:AQ26 AL31:AM49 BA31:BA49 AV31:AV49 AQ31:AQ49">
    <cfRule type="cellIs" dxfId="1506" priority="376" operator="between">
      <formula>80</formula>
      <formula>120</formula>
    </cfRule>
  </conditionalFormatting>
  <conditionalFormatting sqref="AJ28">
    <cfRule type="cellIs" dxfId="1505" priority="375" operator="greaterThan">
      <formula>20</formula>
    </cfRule>
  </conditionalFormatting>
  <conditionalFormatting sqref="AO28">
    <cfRule type="cellIs" dxfId="1504" priority="374" operator="greaterThan">
      <formula>20</formula>
    </cfRule>
  </conditionalFormatting>
  <conditionalFormatting sqref="AT28">
    <cfRule type="cellIs" dxfId="1503" priority="373" operator="greaterThan">
      <formula>20</formula>
    </cfRule>
  </conditionalFormatting>
  <conditionalFormatting sqref="AY28">
    <cfRule type="cellIs" dxfId="1502" priority="372" operator="greaterThan">
      <formula>20</formula>
    </cfRule>
  </conditionalFormatting>
  <conditionalFormatting sqref="AR30 AW30 AJ30:AK30 AT30:AU30 AY30:AZ30">
    <cfRule type="cellIs" dxfId="1501" priority="371" operator="greaterThan">
      <formula>20</formula>
    </cfRule>
  </conditionalFormatting>
  <conditionalFormatting sqref="AL30:AM30 BA30 AV30">
    <cfRule type="cellIs" dxfId="1500" priority="370" operator="between">
      <formula>80</formula>
      <formula>120</formula>
    </cfRule>
  </conditionalFormatting>
  <conditionalFormatting sqref="AO30:AP30">
    <cfRule type="cellIs" dxfId="1499" priority="369" operator="greaterThan">
      <formula>20</formula>
    </cfRule>
  </conditionalFormatting>
  <conditionalFormatting sqref="AQ30">
    <cfRule type="cellIs" dxfId="1498" priority="368" operator="between">
      <formula>80</formula>
      <formula>120</formula>
    </cfRule>
  </conditionalFormatting>
  <conditionalFormatting sqref="AK31 AU31 AZ31 AW55:AW56 AR55:AR56 AW114 AK53 AK114 AT50:AU52 AU55:AU56 AR114:AU114 AY50:AZ52 AZ55:AZ56 AY114:AZ114 AJ32:AK40 AK41 AK43:AK44 AK46:AK47 AJ50:AK52 AK49 AT32:AU40 AU41 AU43:AU44 AU53 AY32:AZ40 AZ41 AZ43:AZ44 AZ53">
    <cfRule type="cellIs" dxfId="1497" priority="367" operator="greaterThan">
      <formula>20</formula>
    </cfRule>
  </conditionalFormatting>
  <conditionalFormatting sqref="AV55:AV56 BA55:BA56 AL114:AM114 AV114 BA114 AL50:AM53 AV50:AV53 BA50:BA53">
    <cfRule type="cellIs" dxfId="1496" priority="366" operator="between">
      <formula>80</formula>
      <formula>120</formula>
    </cfRule>
  </conditionalFormatting>
  <conditionalFormatting sqref="AL114:AM114 AV114 BA114">
    <cfRule type="cellIs" dxfId="1495" priority="356" operator="between">
      <formula>80</formula>
      <formula>120</formula>
    </cfRule>
  </conditionalFormatting>
  <conditionalFormatting sqref="AK114 AR114:AU114 AW114 AY114:AZ114">
    <cfRule type="cellIs" dxfId="1494" priority="365" operator="greaterThan">
      <formula>20</formula>
    </cfRule>
  </conditionalFormatting>
  <conditionalFormatting sqref="AL114:AM114 AV114 BA114">
    <cfRule type="cellIs" dxfId="1493" priority="364" operator="between">
      <formula>80</formula>
      <formula>120</formula>
    </cfRule>
  </conditionalFormatting>
  <conditionalFormatting sqref="AL114:AM114 AV114 BA114">
    <cfRule type="cellIs" dxfId="1492" priority="354" operator="between">
      <formula>80</formula>
      <formula>120</formula>
    </cfRule>
  </conditionalFormatting>
  <conditionalFormatting sqref="AK114 AR114:AU114 AW114 AY114:AZ114">
    <cfRule type="cellIs" dxfId="1491" priority="363" operator="greaterThan">
      <formula>20</formula>
    </cfRule>
  </conditionalFormatting>
  <conditionalFormatting sqref="AL114:AM114 AV114 BA114">
    <cfRule type="cellIs" dxfId="1490" priority="362" operator="between">
      <formula>80</formula>
      <formula>120</formula>
    </cfRule>
  </conditionalFormatting>
  <conditionalFormatting sqref="AN114:AP114">
    <cfRule type="cellIs" dxfId="1489" priority="302" operator="greaterThan">
      <formula>20</formula>
    </cfRule>
  </conditionalFormatting>
  <conditionalFormatting sqref="AQ114">
    <cfRule type="cellIs" dxfId="1488" priority="301" operator="between">
      <formula>80</formula>
      <formula>120</formula>
    </cfRule>
  </conditionalFormatting>
  <conditionalFormatting sqref="AL114:AM114 AV114 BA114">
    <cfRule type="cellIs" dxfId="1487" priority="350" operator="between">
      <formula>80</formula>
      <formula>120</formula>
    </cfRule>
  </conditionalFormatting>
  <conditionalFormatting sqref="AK114 AR114:AU114 AW114 AY114:AZ114">
    <cfRule type="cellIs" dxfId="1486" priority="361" operator="greaterThan">
      <formula>20</formula>
    </cfRule>
  </conditionalFormatting>
  <conditionalFormatting sqref="AL114:AM114 AV114 BA114">
    <cfRule type="cellIs" dxfId="1485" priority="360" operator="between">
      <formula>80</formula>
      <formula>120</formula>
    </cfRule>
  </conditionalFormatting>
  <conditionalFormatting sqref="AK114 AR114:AU114 AW114 AY114:AZ114">
    <cfRule type="cellIs" dxfId="1484" priority="359" operator="greaterThan">
      <formula>20</formula>
    </cfRule>
  </conditionalFormatting>
  <conditionalFormatting sqref="AL114:AM114 AV114 BA114">
    <cfRule type="cellIs" dxfId="1483" priority="358" operator="between">
      <formula>80</formula>
      <formula>120</formula>
    </cfRule>
  </conditionalFormatting>
  <conditionalFormatting sqref="AJ59:AK61 AR59:AR61 AW59:AW61 AT59:AU61 AY59:AZ61">
    <cfRule type="cellIs" dxfId="1482" priority="339" operator="greaterThan">
      <formula>20</formula>
    </cfRule>
  </conditionalFormatting>
  <conditionalFormatting sqref="AL59:AM61 BA59:BA61 AV59:AV61">
    <cfRule type="cellIs" dxfId="1481" priority="338" operator="between">
      <formula>80</formula>
      <formula>120</formula>
    </cfRule>
  </conditionalFormatting>
  <conditionalFormatting sqref="AL53:AM55 AV53:AV55">
    <cfRule type="cellIs" dxfId="1480" priority="336" operator="between">
      <formula>80</formula>
      <formula>120</formula>
    </cfRule>
  </conditionalFormatting>
  <conditionalFormatting sqref="AK114 AR114:AU114 AW114 AY114:AZ114">
    <cfRule type="cellIs" dxfId="1479" priority="357" operator="greaterThan">
      <formula>20</formula>
    </cfRule>
  </conditionalFormatting>
  <conditionalFormatting sqref="AN114:AP114">
    <cfRule type="cellIs" dxfId="1478" priority="296" operator="greaterThan">
      <formula>20</formula>
    </cfRule>
  </conditionalFormatting>
  <conditionalFormatting sqref="AQ114">
    <cfRule type="cellIs" dxfId="1477" priority="295" operator="between">
      <formula>80</formula>
      <formula>120</formula>
    </cfRule>
  </conditionalFormatting>
  <conditionalFormatting sqref="AL61:AM61">
    <cfRule type="cellIs" dxfId="1476" priority="326" operator="between">
      <formula>80</formula>
      <formula>120</formula>
    </cfRule>
  </conditionalFormatting>
  <conditionalFormatting sqref="AN114:AP114">
    <cfRule type="cellIs" dxfId="1475" priority="294" operator="greaterThan">
      <formula>20</formula>
    </cfRule>
  </conditionalFormatting>
  <conditionalFormatting sqref="AQ114">
    <cfRule type="cellIs" dxfId="1474" priority="293" operator="between">
      <formula>80</formula>
      <formula>120</formula>
    </cfRule>
  </conditionalFormatting>
  <conditionalFormatting sqref="AK114 AR114:AU114 AW114 AY114:AZ114">
    <cfRule type="cellIs" dxfId="1473" priority="355" operator="greaterThan">
      <formula>20</formula>
    </cfRule>
  </conditionalFormatting>
  <conditionalFormatting sqref="AK114 AR114:AU114 AW114 AY114:AZ114">
    <cfRule type="cellIs" dxfId="1472" priority="353" operator="greaterThan">
      <formula>20</formula>
    </cfRule>
  </conditionalFormatting>
  <conditionalFormatting sqref="AL114:AM114 AV114 BA114">
    <cfRule type="cellIs" dxfId="1471" priority="352" operator="between">
      <formula>80</formula>
      <formula>120</formula>
    </cfRule>
  </conditionalFormatting>
  <conditionalFormatting sqref="AU76 AT77:AU77">
    <cfRule type="cellIs" dxfId="1470" priority="318" operator="greaterThan">
      <formula>20</formula>
    </cfRule>
  </conditionalFormatting>
  <conditionalFormatting sqref="AV76:AV77">
    <cfRule type="cellIs" dxfId="1469" priority="317" operator="between">
      <formula>80</formula>
      <formula>120</formula>
    </cfRule>
  </conditionalFormatting>
  <conditionalFormatting sqref="AK114 AR114:AU114 AW114 AY114:AZ114">
    <cfRule type="cellIs" dxfId="1468" priority="351" operator="greaterThan">
      <formula>20</formula>
    </cfRule>
  </conditionalFormatting>
  <conditionalFormatting sqref="AQ46">
    <cfRule type="cellIs" dxfId="1467" priority="280" operator="between">
      <formula>80</formula>
      <formula>120</formula>
    </cfRule>
  </conditionalFormatting>
  <conditionalFormatting sqref="BA53:BA55">
    <cfRule type="cellIs" dxfId="1466" priority="349" operator="between">
      <formula>80</formula>
      <formula>120</formula>
    </cfRule>
  </conditionalFormatting>
  <conditionalFormatting sqref="AK52">
    <cfRule type="cellIs" dxfId="1465" priority="348" operator="greaterThan">
      <formula>20</formula>
    </cfRule>
  </conditionalFormatting>
  <conditionalFormatting sqref="AL52:AM52">
    <cfRule type="cellIs" dxfId="1464" priority="347" operator="between">
      <formula>80</formula>
      <formula>120</formula>
    </cfRule>
  </conditionalFormatting>
  <conditionalFormatting sqref="AK55">
    <cfRule type="cellIs" dxfId="1463" priority="346" operator="greaterThan">
      <formula>20</formula>
    </cfRule>
  </conditionalFormatting>
  <conditionalFormatting sqref="AL55:AM55">
    <cfRule type="cellIs" dxfId="1462" priority="345" operator="between">
      <formula>80</formula>
      <formula>120</formula>
    </cfRule>
  </conditionalFormatting>
  <conditionalFormatting sqref="AW49">
    <cfRule type="cellIs" dxfId="1461" priority="344" operator="greaterThan">
      <formula>20</formula>
    </cfRule>
  </conditionalFormatting>
  <conditionalFormatting sqref="AK61 AU61 AZ61 AW58:AW59 AR58:AR59 AK58:AK59 AR61:AR63 AW61:AW63 AU58:AU59 AZ58:AZ59 AT62:AU63 AY62:AZ63 AJ62:AK63 AJ65:AK68 AY65:AZ68 AT65:AU68 AW65:AW68 AR65:AR68 AR76 AW76:AW77 AT76:AU76 AY76:AZ76 AJ76:AK76 AR70:AR71 AW70:AW71 AT70:AU71 AY70:AZ71 AJ70:AK71 AJ73:AK74 AY73:AZ74 AT73:AU74 AW73:AW74 AR73:AR74">
    <cfRule type="cellIs" dxfId="1460" priority="343" operator="greaterThan">
      <formula>20</formula>
    </cfRule>
  </conditionalFormatting>
  <conditionalFormatting sqref="AV58:AV59 BA58:BA59 AL58:AM59 AL62:AM63 AV62:AV63 BA65:BA68 AV65:AV68 AL65:AM68 AL76:AM76 AV76 BA76 AL70:AM71 AV70:AV71 BA70:BA71 BA73:BA74 AV73:AV74 AL73:AM74">
    <cfRule type="cellIs" dxfId="1459" priority="342" operator="between">
      <formula>80</formula>
      <formula>120</formula>
    </cfRule>
  </conditionalFormatting>
  <conditionalFormatting sqref="AW56:AW58 AR56:AR58 AJ56:AK58 AT56:AU58 AY56:AZ58">
    <cfRule type="cellIs" dxfId="1458" priority="341" operator="greaterThan">
      <formula>20</formula>
    </cfRule>
  </conditionalFormatting>
  <conditionalFormatting sqref="AV56:AV58 BA56:BA58 AL56:AM58">
    <cfRule type="cellIs" dxfId="1457" priority="340" operator="between">
      <formula>80</formula>
      <formula>120</formula>
    </cfRule>
  </conditionalFormatting>
  <conditionalFormatting sqref="AJ53:AK55 AR53:AR55 AW53:AW55 AT53:AU55 AY53:AZ55">
    <cfRule type="cellIs" dxfId="1456" priority="337" operator="greaterThan">
      <formula>20</formula>
    </cfRule>
  </conditionalFormatting>
  <conditionalFormatting sqref="AJ61 AJ58 AJ55 AJ52 AJ49 AJ46 AJ43 AJ40 AJ37 AJ34 AJ31">
    <cfRule type="cellIs" dxfId="1455" priority="270" operator="greaterThan">
      <formula>20</formula>
    </cfRule>
  </conditionalFormatting>
  <conditionalFormatting sqref="AJ76 AJ73 AJ70">
    <cfRule type="cellIs" dxfId="1454" priority="269" operator="greaterThan">
      <formula>20</formula>
    </cfRule>
  </conditionalFormatting>
  <conditionalFormatting sqref="AU46">
    <cfRule type="cellIs" dxfId="1453" priority="335" operator="greaterThan">
      <formula>20</formula>
    </cfRule>
  </conditionalFormatting>
  <conditionalFormatting sqref="AZ46">
    <cfRule type="cellIs" dxfId="1452" priority="334" operator="greaterThan">
      <formula>20</formula>
    </cfRule>
  </conditionalFormatting>
  <conditionalFormatting sqref="AL46:AM46">
    <cfRule type="cellIs" dxfId="1451" priority="333" operator="between">
      <formula>80</formula>
      <formula>120</formula>
    </cfRule>
  </conditionalFormatting>
  <conditionalFormatting sqref="AV46">
    <cfRule type="cellIs" dxfId="1450" priority="332" operator="between">
      <formula>80</formula>
      <formula>120</formula>
    </cfRule>
  </conditionalFormatting>
  <conditionalFormatting sqref="AV46">
    <cfRule type="cellIs" dxfId="1449" priority="331" operator="between">
      <formula>80</formula>
      <formula>120</formula>
    </cfRule>
  </conditionalFormatting>
  <conditionalFormatting sqref="BA46">
    <cfRule type="cellIs" dxfId="1448" priority="330" operator="between">
      <formula>80</formula>
      <formula>120</formula>
    </cfRule>
  </conditionalFormatting>
  <conditionalFormatting sqref="BA46">
    <cfRule type="cellIs" dxfId="1447" priority="329" operator="between">
      <formula>80</formula>
      <formula>120</formula>
    </cfRule>
  </conditionalFormatting>
  <conditionalFormatting sqref="AU49">
    <cfRule type="cellIs" dxfId="1446" priority="328" operator="greaterThan">
      <formula>20</formula>
    </cfRule>
  </conditionalFormatting>
  <conditionalFormatting sqref="AZ49">
    <cfRule type="cellIs" dxfId="1445" priority="327" operator="greaterThan">
      <formula>20</formula>
    </cfRule>
  </conditionalFormatting>
  <conditionalFormatting sqref="AJ114">
    <cfRule type="cellIs" dxfId="1444" priority="325" operator="greaterThan">
      <formula>20</formula>
    </cfRule>
  </conditionalFormatting>
  <conditionalFormatting sqref="AK76 AR76:AR77 AJ77:AK77">
    <cfRule type="cellIs" dxfId="1443" priority="324" operator="greaterThan">
      <formula>20</formula>
    </cfRule>
  </conditionalFormatting>
  <conditionalFormatting sqref="AL76:AM77">
    <cfRule type="cellIs" dxfId="1442" priority="323" operator="between">
      <formula>80</formula>
      <formula>120</formula>
    </cfRule>
  </conditionalFormatting>
  <conditionalFormatting sqref="AY76 AY73 AY70 AY61 AY58 AY55 AY52 AY49 AY46 AY43 AY40 AY37 AY34 AY31">
    <cfRule type="cellIs" dxfId="1441" priority="265" operator="greaterThan">
      <formula>20</formula>
    </cfRule>
  </conditionalFormatting>
  <conditionalFormatting sqref="AL20:AM24 AV20:AV24">
    <cfRule type="cellIs" dxfId="1440" priority="263" operator="between">
      <formula>80</formula>
      <formula>120</formula>
    </cfRule>
  </conditionalFormatting>
  <conditionalFormatting sqref="AJ29">
    <cfRule type="cellIs" dxfId="1439" priority="260" operator="greaterThan">
      <formula>20</formula>
    </cfRule>
  </conditionalFormatting>
  <conditionalFormatting sqref="AV61">
    <cfRule type="cellIs" dxfId="1438" priority="322" operator="between">
      <formula>80</formula>
      <formula>120</formula>
    </cfRule>
  </conditionalFormatting>
  <conditionalFormatting sqref="AV61">
    <cfRule type="cellIs" dxfId="1437" priority="321" operator="between">
      <formula>80</formula>
      <formula>120</formula>
    </cfRule>
  </conditionalFormatting>
  <conditionalFormatting sqref="AT67">
    <cfRule type="cellIs" dxfId="1436" priority="320" operator="greaterThan">
      <formula>20</formula>
    </cfRule>
  </conditionalFormatting>
  <conditionalFormatting sqref="AT67">
    <cfRule type="cellIs" dxfId="1435" priority="319" operator="greaterThan">
      <formula>20</formula>
    </cfRule>
  </conditionalFormatting>
  <conditionalFormatting sqref="AY67">
    <cfRule type="cellIs" dxfId="1434" priority="316" operator="greaterThan">
      <formula>20</formula>
    </cfRule>
  </conditionalFormatting>
  <conditionalFormatting sqref="AY67">
    <cfRule type="cellIs" dxfId="1433" priority="315" operator="greaterThan">
      <formula>20</formula>
    </cfRule>
  </conditionalFormatting>
  <conditionalFormatting sqref="BA62:BA63">
    <cfRule type="cellIs" dxfId="1432" priority="314" operator="between">
      <formula>80</formula>
      <formula>120</formula>
    </cfRule>
  </conditionalFormatting>
  <conditionalFormatting sqref="BA62:BA63">
    <cfRule type="cellIs" dxfId="1431" priority="313" operator="between">
      <formula>80</formula>
      <formula>120</formula>
    </cfRule>
  </conditionalFormatting>
  <conditionalFormatting sqref="BA61">
    <cfRule type="cellIs" dxfId="1430" priority="312" operator="between">
      <formula>80</formula>
      <formula>120</formula>
    </cfRule>
  </conditionalFormatting>
  <conditionalFormatting sqref="BA61">
    <cfRule type="cellIs" dxfId="1429" priority="311" operator="between">
      <formula>80</formula>
      <formula>120</formula>
    </cfRule>
  </conditionalFormatting>
  <conditionalFormatting sqref="AZ76 AY77:AZ77">
    <cfRule type="cellIs" dxfId="1428" priority="310" operator="greaterThan">
      <formula>20</formula>
    </cfRule>
  </conditionalFormatting>
  <conditionalFormatting sqref="BA76:BA77">
    <cfRule type="cellIs" dxfId="1427" priority="309" operator="between">
      <formula>80</formula>
      <formula>120</formula>
    </cfRule>
  </conditionalFormatting>
  <conditionalFormatting sqref="AP31 AO50:AP52 AP55:AP56 AN114:AP114 AO32:AP40 AP41 AP43:AP44 AP53">
    <cfRule type="cellIs" dxfId="1426" priority="308" operator="greaterThan">
      <formula>20</formula>
    </cfRule>
  </conditionalFormatting>
  <conditionalFormatting sqref="AQ55:AQ56 AQ114 AQ50:AQ53">
    <cfRule type="cellIs" dxfId="1425" priority="307" operator="between">
      <formula>80</formula>
      <formula>120</formula>
    </cfRule>
  </conditionalFormatting>
  <conditionalFormatting sqref="AN114:AP114">
    <cfRule type="cellIs" dxfId="1424" priority="306" operator="greaterThan">
      <formula>20</formula>
    </cfRule>
  </conditionalFormatting>
  <conditionalFormatting sqref="AQ114">
    <cfRule type="cellIs" dxfId="1423" priority="305" operator="between">
      <formula>80</formula>
      <formula>120</formula>
    </cfRule>
  </conditionalFormatting>
  <conditionalFormatting sqref="AN114:AP114">
    <cfRule type="cellIs" dxfId="1422" priority="304" operator="greaterThan">
      <formula>20</formula>
    </cfRule>
  </conditionalFormatting>
  <conditionalFormatting sqref="AQ114">
    <cfRule type="cellIs" dxfId="1421" priority="303" operator="between">
      <formula>80</formula>
      <formula>120</formula>
    </cfRule>
  </conditionalFormatting>
  <conditionalFormatting sqref="AO59:AP61">
    <cfRule type="cellIs" dxfId="1420" priority="286" operator="greaterThan">
      <formula>20</formula>
    </cfRule>
  </conditionalFormatting>
  <conditionalFormatting sqref="AQ59:AQ61">
    <cfRule type="cellIs" dxfId="1419" priority="285" operator="between">
      <formula>80</formula>
      <formula>120</formula>
    </cfRule>
  </conditionalFormatting>
  <conditionalFormatting sqref="AN114:AP114">
    <cfRule type="cellIs" dxfId="1418" priority="300" operator="greaterThan">
      <formula>20</formula>
    </cfRule>
  </conditionalFormatting>
  <conditionalFormatting sqref="AQ114">
    <cfRule type="cellIs" dxfId="1417" priority="299" operator="between">
      <formula>80</formula>
      <formula>120</formula>
    </cfRule>
  </conditionalFormatting>
  <conditionalFormatting sqref="AZ47">
    <cfRule type="cellIs" dxfId="1416" priority="246" operator="greaterThan">
      <formula>20</formula>
    </cfRule>
  </conditionalFormatting>
  <conditionalFormatting sqref="AN114:AP114">
    <cfRule type="cellIs" dxfId="1415" priority="298" operator="greaterThan">
      <formula>20</formula>
    </cfRule>
  </conditionalFormatting>
  <conditionalFormatting sqref="AQ114">
    <cfRule type="cellIs" dxfId="1414" priority="297" operator="between">
      <formula>80</formula>
      <formula>120</formula>
    </cfRule>
  </conditionalFormatting>
  <conditionalFormatting sqref="AK65">
    <cfRule type="cellIs" dxfId="1413" priority="237" operator="greaterThan">
      <formula>20</formula>
    </cfRule>
  </conditionalFormatting>
  <conditionalFormatting sqref="AQ61">
    <cfRule type="cellIs" dxfId="1412" priority="273" operator="between">
      <formula>80</formula>
      <formula>120</formula>
    </cfRule>
  </conditionalFormatting>
  <conditionalFormatting sqref="AT68">
    <cfRule type="cellIs" dxfId="1411" priority="233" operator="greaterThan">
      <formula>20</formula>
    </cfRule>
  </conditionalFormatting>
  <conditionalFormatting sqref="AN114:AP114">
    <cfRule type="cellIs" dxfId="1410" priority="292" operator="greaterThan">
      <formula>20</formula>
    </cfRule>
  </conditionalFormatting>
  <conditionalFormatting sqref="AQ114">
    <cfRule type="cellIs" dxfId="1409" priority="291" operator="between">
      <formula>80</formula>
      <formula>120</formula>
    </cfRule>
  </conditionalFormatting>
  <conditionalFormatting sqref="AO20:AP24">
    <cfRule type="cellIs" dxfId="1408" priority="262" operator="greaterThan">
      <formula>20</formula>
    </cfRule>
  </conditionalFormatting>
  <conditionalFormatting sqref="AQ20:AQ24">
    <cfRule type="cellIs" dxfId="1407" priority="261" operator="between">
      <formula>80</formula>
      <formula>120</formula>
    </cfRule>
  </conditionalFormatting>
  <conditionalFormatting sqref="AO62:AO63 AP58:AP59 AO65:AP68 AO76:AP76 AO70:AP71 AO73:AP74">
    <cfRule type="cellIs" dxfId="1406" priority="290" operator="greaterThan">
      <formula>20</formula>
    </cfRule>
  </conditionalFormatting>
  <conditionalFormatting sqref="AQ58:AQ59 AQ65:AQ68 AQ76 AQ70:AQ71 AQ73:AQ74">
    <cfRule type="cellIs" dxfId="1405" priority="289" operator="between">
      <formula>80</formula>
      <formula>120</formula>
    </cfRule>
  </conditionalFormatting>
  <conditionalFormatting sqref="AO56:AP58">
    <cfRule type="cellIs" dxfId="1404" priority="288" operator="greaterThan">
      <formula>20</formula>
    </cfRule>
  </conditionalFormatting>
  <conditionalFormatting sqref="AQ56:AQ58">
    <cfRule type="cellIs" dxfId="1403" priority="287" operator="between">
      <formula>80</formula>
      <formula>120</formula>
    </cfRule>
  </conditionalFormatting>
  <conditionalFormatting sqref="AO53:AP55">
    <cfRule type="cellIs" dxfId="1402" priority="284" operator="greaterThan">
      <formula>20</formula>
    </cfRule>
  </conditionalFormatting>
  <conditionalFormatting sqref="AQ53:AQ55">
    <cfRule type="cellIs" dxfId="1401" priority="283" operator="between">
      <formula>80</formula>
      <formula>120</formula>
    </cfRule>
  </conditionalFormatting>
  <conditionalFormatting sqref="AP46">
    <cfRule type="cellIs" dxfId="1400" priority="282" operator="greaterThan">
      <formula>20</formula>
    </cfRule>
  </conditionalFormatting>
  <conditionalFormatting sqref="AQ46">
    <cfRule type="cellIs" dxfId="1399" priority="281" operator="between">
      <formula>80</formula>
      <formula>120</formula>
    </cfRule>
  </conditionalFormatting>
  <conditionalFormatting sqref="AP49">
    <cfRule type="cellIs" dxfId="1398" priority="279" operator="greaterThan">
      <formula>20</formula>
    </cfRule>
  </conditionalFormatting>
  <conditionalFormatting sqref="AP76 AO77:AP77">
    <cfRule type="cellIs" dxfId="1397" priority="278" operator="greaterThan">
      <formula>20</formula>
    </cfRule>
  </conditionalFormatting>
  <conditionalFormatting sqref="AQ76:AQ77">
    <cfRule type="cellIs" dxfId="1396" priority="277" operator="between">
      <formula>80</formula>
      <formula>120</formula>
    </cfRule>
  </conditionalFormatting>
  <conditionalFormatting sqref="AO67">
    <cfRule type="cellIs" dxfId="1395" priority="276" operator="greaterThan">
      <formula>20</formula>
    </cfRule>
  </conditionalFormatting>
  <conditionalFormatting sqref="AP61:AP63">
    <cfRule type="cellIs" dxfId="1394" priority="275" operator="greaterThan">
      <formula>20</formula>
    </cfRule>
  </conditionalFormatting>
  <conditionalFormatting sqref="AQ62:AQ63 AQ65">
    <cfRule type="cellIs" dxfId="1393" priority="274" operator="between">
      <formula>80</formula>
      <formula>120</formula>
    </cfRule>
  </conditionalFormatting>
  <conditionalFormatting sqref="AQ61">
    <cfRule type="cellIs" dxfId="1392" priority="272" operator="between">
      <formula>80</formula>
      <formula>120</formula>
    </cfRule>
  </conditionalFormatting>
  <conditionalFormatting sqref="AI20:AI27 AN20:AN27 AS20:AS27 AX20:AX27">
    <cfRule type="cellIs" dxfId="1391" priority="271" operator="lessThan">
      <formula>20</formula>
    </cfRule>
  </conditionalFormatting>
  <conditionalFormatting sqref="AO61 AO58 AO55 AO52 AO49 AO46 AO43 AO40 AO37 AO34 AO31">
    <cfRule type="cellIs" dxfId="1390" priority="268" operator="greaterThan">
      <formula>20</formula>
    </cfRule>
  </conditionalFormatting>
  <conditionalFormatting sqref="AO76 AO73 AO70">
    <cfRule type="cellIs" dxfId="1389" priority="267" operator="greaterThan">
      <formula>20</formula>
    </cfRule>
  </conditionalFormatting>
  <conditionalFormatting sqref="AT76 AT73 AT70 AT61 AT58 AT55 AT52 AT49 AT46 AT43 AT40 AT37 AT34 AT31">
    <cfRule type="cellIs" dxfId="1388" priority="266" operator="greaterThan">
      <formula>20</formula>
    </cfRule>
  </conditionalFormatting>
  <conditionalFormatting sqref="AQ47">
    <cfRule type="cellIs" dxfId="1387" priority="225" operator="between">
      <formula>80</formula>
      <formula>120</formula>
    </cfRule>
  </conditionalFormatting>
  <conditionalFormatting sqref="AR20:AR24 AJ20:AK24 AT20:AU24">
    <cfRule type="cellIs" dxfId="1386" priority="264" operator="greaterThan">
      <formula>20</formula>
    </cfRule>
  </conditionalFormatting>
  <conditionalFormatting sqref="AO29">
    <cfRule type="cellIs" dxfId="1385" priority="259" operator="greaterThan">
      <formula>20</formula>
    </cfRule>
  </conditionalFormatting>
  <conditionalFormatting sqref="AT29">
    <cfRule type="cellIs" dxfId="1384" priority="258" operator="greaterThan">
      <formula>20</formula>
    </cfRule>
  </conditionalFormatting>
  <conditionalFormatting sqref="AY29">
    <cfRule type="cellIs" dxfId="1383" priority="257" operator="greaterThan">
      <formula>20</formula>
    </cfRule>
  </conditionalFormatting>
  <conditionalFormatting sqref="AR31 AW31 AJ31:AK31 AT31:AU31 AY31:AZ31">
    <cfRule type="cellIs" dxfId="1382" priority="256" operator="greaterThan">
      <formula>20</formula>
    </cfRule>
  </conditionalFormatting>
  <conditionalFormatting sqref="AL31:AM31 BA31 AV31">
    <cfRule type="cellIs" dxfId="1381" priority="255" operator="between">
      <formula>80</formula>
      <formula>120</formula>
    </cfRule>
  </conditionalFormatting>
  <conditionalFormatting sqref="AO31:AP31">
    <cfRule type="cellIs" dxfId="1380" priority="254" operator="greaterThan">
      <formula>20</formula>
    </cfRule>
  </conditionalFormatting>
  <conditionalFormatting sqref="AQ31">
    <cfRule type="cellIs" dxfId="1379" priority="253" operator="between">
      <formula>80</formula>
      <formula>120</formula>
    </cfRule>
  </conditionalFormatting>
  <conditionalFormatting sqref="AO65 AO62 AO59 AO56 AO53 AO50 AO47 AO44 AO41 AO38 AO35 AO32">
    <cfRule type="cellIs" dxfId="1378" priority="215" operator="greaterThan">
      <formula>20</formula>
    </cfRule>
  </conditionalFormatting>
  <conditionalFormatting sqref="BA47">
    <cfRule type="cellIs" dxfId="1377" priority="241" operator="between">
      <formula>80</formula>
      <formula>120</formula>
    </cfRule>
  </conditionalFormatting>
  <conditionalFormatting sqref="BA100:BA102">
    <cfRule type="cellIs" dxfId="1376" priority="207" operator="between">
      <formula>80</formula>
      <formula>120</formula>
    </cfRule>
  </conditionalFormatting>
  <conditionalFormatting sqref="AK99">
    <cfRule type="cellIs" dxfId="1375" priority="206" operator="greaterThan">
      <formula>20</formula>
    </cfRule>
  </conditionalFormatting>
  <conditionalFormatting sqref="AL99:AM99">
    <cfRule type="cellIs" dxfId="1374" priority="205" operator="between">
      <formula>80</formula>
      <formula>120</formula>
    </cfRule>
  </conditionalFormatting>
  <conditionalFormatting sqref="AK102">
    <cfRule type="cellIs" dxfId="1373" priority="204" operator="greaterThan">
      <formula>20</formula>
    </cfRule>
  </conditionalFormatting>
  <conditionalFormatting sqref="AL102:AM102">
    <cfRule type="cellIs" dxfId="1372" priority="203" operator="between">
      <formula>80</formula>
      <formula>120</formula>
    </cfRule>
  </conditionalFormatting>
  <conditionalFormatting sqref="AV62">
    <cfRule type="cellIs" dxfId="1371" priority="234" operator="between">
      <formula>80</formula>
      <formula>120</formula>
    </cfRule>
  </conditionalFormatting>
  <conditionalFormatting sqref="AZ93">
    <cfRule type="cellIs" dxfId="1370" priority="192" operator="greaterThan">
      <formula>20</formula>
    </cfRule>
  </conditionalFormatting>
  <conditionalFormatting sqref="AV93">
    <cfRule type="cellIs" dxfId="1369" priority="189" operator="between">
      <formula>80</formula>
      <formula>120</formula>
    </cfRule>
  </conditionalFormatting>
  <conditionalFormatting sqref="BA93">
    <cfRule type="cellIs" dxfId="1368" priority="187" operator="between">
      <formula>80</formula>
      <formula>120</formula>
    </cfRule>
  </conditionalFormatting>
  <conditionalFormatting sqref="AY68">
    <cfRule type="cellIs" dxfId="1367" priority="230" operator="greaterThan">
      <formula>20</formula>
    </cfRule>
  </conditionalFormatting>
  <conditionalFormatting sqref="BA62">
    <cfRule type="cellIs" dxfId="1366" priority="227" operator="between">
      <formula>80</formula>
      <formula>120</formula>
    </cfRule>
  </conditionalFormatting>
  <conditionalFormatting sqref="BA108">
    <cfRule type="cellIs" dxfId="1365" priority="178" operator="between">
      <formula>80</formula>
      <formula>120</formula>
    </cfRule>
  </conditionalFormatting>
  <conditionalFormatting sqref="AO109:AO110 AP105:AP106 AO112:AP113">
    <cfRule type="cellIs" dxfId="1364" priority="175" operator="greaterThan">
      <formula>20</formula>
    </cfRule>
  </conditionalFormatting>
  <conditionalFormatting sqref="AQ105:AQ106 AQ112:AQ113">
    <cfRule type="cellIs" dxfId="1363" priority="174" operator="between">
      <formula>80</formula>
      <formula>120</formula>
    </cfRule>
  </conditionalFormatting>
  <conditionalFormatting sqref="AQ108">
    <cfRule type="cellIs" dxfId="1362" priority="161" operator="between">
      <formula>80</formula>
      <formula>120</formula>
    </cfRule>
  </conditionalFormatting>
  <conditionalFormatting sqref="AP96">
    <cfRule type="cellIs" dxfId="1361" priority="164" operator="greaterThan">
      <formula>20</formula>
    </cfRule>
  </conditionalFormatting>
  <conditionalFormatting sqref="AK53">
    <cfRule type="cellIs" dxfId="1360" priority="252" operator="greaterThan">
      <formula>20</formula>
    </cfRule>
  </conditionalFormatting>
  <conditionalFormatting sqref="AL53:AM53">
    <cfRule type="cellIs" dxfId="1359" priority="251" operator="between">
      <formula>80</formula>
      <formula>120</formula>
    </cfRule>
  </conditionalFormatting>
  <conditionalFormatting sqref="AK56">
    <cfRule type="cellIs" dxfId="1358" priority="250" operator="greaterThan">
      <formula>20</formula>
    </cfRule>
  </conditionalFormatting>
  <conditionalFormatting sqref="AL56:AM56">
    <cfRule type="cellIs" dxfId="1357" priority="249" operator="between">
      <formula>80</formula>
      <formula>120</formula>
    </cfRule>
  </conditionalFormatting>
  <conditionalFormatting sqref="AW50">
    <cfRule type="cellIs" dxfId="1356" priority="248" operator="greaterThan">
      <formula>20</formula>
    </cfRule>
  </conditionalFormatting>
  <conditionalFormatting sqref="AU94">
    <cfRule type="cellIs" dxfId="1355" priority="146" operator="greaterThan">
      <formula>20</formula>
    </cfRule>
  </conditionalFormatting>
  <conditionalFormatting sqref="AW97">
    <cfRule type="cellIs" dxfId="1354" priority="147" operator="greaterThan">
      <formula>20</formula>
    </cfRule>
  </conditionalFormatting>
  <conditionalFormatting sqref="AZ94">
    <cfRule type="cellIs" dxfId="1353" priority="145" operator="greaterThan">
      <formula>20</formula>
    </cfRule>
  </conditionalFormatting>
  <conditionalFormatting sqref="AU47">
    <cfRule type="cellIs" dxfId="1352" priority="247" operator="greaterThan">
      <formula>20</formula>
    </cfRule>
  </conditionalFormatting>
  <conditionalFormatting sqref="AL47:AM47">
    <cfRule type="cellIs" dxfId="1351" priority="245" operator="between">
      <formula>80</formula>
      <formula>120</formula>
    </cfRule>
  </conditionalFormatting>
  <conditionalFormatting sqref="AV47">
    <cfRule type="cellIs" dxfId="1350" priority="244" operator="between">
      <formula>80</formula>
      <formula>120</formula>
    </cfRule>
  </conditionalFormatting>
  <conditionalFormatting sqref="AV47">
    <cfRule type="cellIs" dxfId="1349" priority="243" operator="between">
      <formula>80</formula>
      <formula>120</formula>
    </cfRule>
  </conditionalFormatting>
  <conditionalFormatting sqref="BA47">
    <cfRule type="cellIs" dxfId="1348" priority="242" operator="between">
      <formula>80</formula>
      <formula>120</formula>
    </cfRule>
  </conditionalFormatting>
  <conditionalFormatting sqref="AU50">
    <cfRule type="cellIs" dxfId="1347" priority="240" operator="greaterThan">
      <formula>20</formula>
    </cfRule>
  </conditionalFormatting>
  <conditionalFormatting sqref="AZ50">
    <cfRule type="cellIs" dxfId="1346" priority="239" operator="greaterThan">
      <formula>20</formula>
    </cfRule>
  </conditionalFormatting>
  <conditionalFormatting sqref="AL62:AM62">
    <cfRule type="cellIs" dxfId="1345" priority="238" operator="between">
      <formula>80</formula>
      <formula>120</formula>
    </cfRule>
  </conditionalFormatting>
  <conditionalFormatting sqref="BA109">
    <cfRule type="cellIs" dxfId="1344" priority="130" operator="between">
      <formula>80</formula>
      <formula>120</formula>
    </cfRule>
  </conditionalFormatting>
  <conditionalFormatting sqref="AQ94">
    <cfRule type="cellIs" dxfId="1343" priority="128" operator="between">
      <formula>80</formula>
      <formula>120</formula>
    </cfRule>
  </conditionalFormatting>
  <conditionalFormatting sqref="AU65">
    <cfRule type="cellIs" dxfId="1342" priority="236" operator="greaterThan">
      <formula>20</formula>
    </cfRule>
  </conditionalFormatting>
  <conditionalFormatting sqref="AV62">
    <cfRule type="cellIs" dxfId="1341" priority="235" operator="between">
      <formula>80</formula>
      <formula>120</formula>
    </cfRule>
  </conditionalFormatting>
  <conditionalFormatting sqref="AT68">
    <cfRule type="cellIs" dxfId="1340" priority="232" operator="greaterThan">
      <formula>20</formula>
    </cfRule>
  </conditionalFormatting>
  <conditionalFormatting sqref="AO112 AO109 AO106 AO103 AO100 AO97 AO94 AO91 AO88 AO85 AO82 AO79">
    <cfRule type="cellIs" dxfId="1339" priority="120" operator="greaterThan">
      <formula>20</formula>
    </cfRule>
  </conditionalFormatting>
  <conditionalFormatting sqref="AY68">
    <cfRule type="cellIs" dxfId="1338" priority="231" operator="greaterThan">
      <formula>20</formula>
    </cfRule>
  </conditionalFormatting>
  <conditionalFormatting sqref="AZ65">
    <cfRule type="cellIs" dxfId="1337" priority="229" operator="greaterThan">
      <formula>20</formula>
    </cfRule>
  </conditionalFormatting>
  <conditionalFormatting sqref="BA62">
    <cfRule type="cellIs" dxfId="1336" priority="228" operator="between">
      <formula>80</formula>
      <formula>120</formula>
    </cfRule>
  </conditionalFormatting>
  <conditionalFormatting sqref="AV69 BA69 AL69:AM69">
    <cfRule type="cellIs" dxfId="1335" priority="114" operator="between">
      <formula>80</formula>
      <formula>120</formula>
    </cfRule>
  </conditionalFormatting>
  <conditionalFormatting sqref="AP69">
    <cfRule type="cellIs" dxfId="1334" priority="113" operator="greaterThan">
      <formula>20</formula>
    </cfRule>
  </conditionalFormatting>
  <conditionalFormatting sqref="AK69">
    <cfRule type="cellIs" dxfId="1333" priority="109" operator="greaterThan">
      <formula>20</formula>
    </cfRule>
  </conditionalFormatting>
  <conditionalFormatting sqref="AL69:AM69">
    <cfRule type="cellIs" dxfId="1332" priority="108" operator="between">
      <formula>80</formula>
      <formula>120</formula>
    </cfRule>
  </conditionalFormatting>
  <conditionalFormatting sqref="AJ69">
    <cfRule type="cellIs" dxfId="1331" priority="107" operator="greaterThan">
      <formula>20</formula>
    </cfRule>
  </conditionalFormatting>
  <conditionalFormatting sqref="AP50">
    <cfRule type="cellIs" dxfId="1330" priority="223" operator="greaterThan">
      <formula>20</formula>
    </cfRule>
  </conditionalFormatting>
  <conditionalFormatting sqref="AW72 AR72 AJ72:AK72 AT72:AU72 AY72:AZ72">
    <cfRule type="cellIs" dxfId="1329" priority="101" operator="greaterThan">
      <formula>20</formula>
    </cfRule>
  </conditionalFormatting>
  <conditionalFormatting sqref="AV72 BA72 AL72:AM72">
    <cfRule type="cellIs" dxfId="1328" priority="100" operator="between">
      <formula>80</formula>
      <formula>120</formula>
    </cfRule>
  </conditionalFormatting>
  <conditionalFormatting sqref="AP72">
    <cfRule type="cellIs" dxfId="1327" priority="99" operator="greaterThan">
      <formula>20</formula>
    </cfRule>
  </conditionalFormatting>
  <conditionalFormatting sqref="AQ72">
    <cfRule type="cellIs" dxfId="1326" priority="98" operator="between">
      <formula>80</formula>
      <formula>120</formula>
    </cfRule>
  </conditionalFormatting>
  <conditionalFormatting sqref="AP65">
    <cfRule type="cellIs" dxfId="1325" priority="221" operator="greaterThan">
      <formula>20</formula>
    </cfRule>
  </conditionalFormatting>
  <conditionalFormatting sqref="AQ62">
    <cfRule type="cellIs" dxfId="1324" priority="220" operator="between">
      <formula>80</formula>
      <formula>120</formula>
    </cfRule>
  </conditionalFormatting>
  <conditionalFormatting sqref="AK72">
    <cfRule type="cellIs" dxfId="1323" priority="95" operator="greaterThan">
      <formula>20</formula>
    </cfRule>
  </conditionalFormatting>
  <conditionalFormatting sqref="AL72:AM72">
    <cfRule type="cellIs" dxfId="1322" priority="94" operator="between">
      <formula>80</formula>
      <formula>120</formula>
    </cfRule>
  </conditionalFormatting>
  <conditionalFormatting sqref="AJ72">
    <cfRule type="cellIs" dxfId="1321" priority="93" operator="greaterThan">
      <formula>20</formula>
    </cfRule>
  </conditionalFormatting>
  <conditionalFormatting sqref="AK75">
    <cfRule type="cellIs" dxfId="1320" priority="81" operator="greaterThan">
      <formula>20</formula>
    </cfRule>
  </conditionalFormatting>
  <conditionalFormatting sqref="AL75:AM75">
    <cfRule type="cellIs" dxfId="1319" priority="80" operator="between">
      <formula>80</formula>
      <formula>120</formula>
    </cfRule>
  </conditionalFormatting>
  <conditionalFormatting sqref="AW75 AR75 AU75 AZ75">
    <cfRule type="cellIs" dxfId="1318" priority="89" operator="greaterThan">
      <formula>20</formula>
    </cfRule>
  </conditionalFormatting>
  <conditionalFormatting sqref="AV75 BA75">
    <cfRule type="cellIs" dxfId="1317" priority="88" operator="between">
      <formula>80</formula>
      <formula>120</formula>
    </cfRule>
  </conditionalFormatting>
  <conditionalFormatting sqref="AW75 AR75 AJ75:AK75 AT75:AU75 AY75:AZ75">
    <cfRule type="cellIs" dxfId="1316" priority="87" operator="greaterThan">
      <formula>20</formula>
    </cfRule>
  </conditionalFormatting>
  <conditionalFormatting sqref="AV75 BA75 AL75:AM75">
    <cfRule type="cellIs" dxfId="1315" priority="86" operator="between">
      <formula>80</formula>
      <formula>120</formula>
    </cfRule>
  </conditionalFormatting>
  <conditionalFormatting sqref="AP75">
    <cfRule type="cellIs" dxfId="1314" priority="85" operator="greaterThan">
      <formula>20</formula>
    </cfRule>
  </conditionalFormatting>
  <conditionalFormatting sqref="AQ75">
    <cfRule type="cellIs" dxfId="1313" priority="84" operator="between">
      <formula>80</formula>
      <formula>120</formula>
    </cfRule>
  </conditionalFormatting>
  <conditionalFormatting sqref="AJ75">
    <cfRule type="cellIs" dxfId="1312" priority="79" operator="greaterThan">
      <formula>20</formula>
    </cfRule>
  </conditionalFormatting>
  <conditionalFormatting sqref="AY77 AY74 AY71 AY65 AY62 AY59 AY56 AY53 AY50 AY47 AY44 AY41 AY38 AY35 AY32">
    <cfRule type="cellIs" dxfId="1311" priority="212" operator="greaterThan">
      <formula>20</formula>
    </cfRule>
  </conditionalFormatting>
  <conditionalFormatting sqref="AJ115:AK115 AY115:AZ115 AT115:AU115 AW115 AR115 AR123 AW123 AT123:AU123 AY123:AZ123 AJ123:AK123 AR117:AR118 AW117:AW118 AT117:AU118 AY117:AZ118 AJ117:AK118 AJ120:AK121 AY120:AZ121 AT120:AU121 AW120:AW121 AR120:AR121">
    <cfRule type="cellIs" dxfId="1310" priority="71" operator="greaterThan">
      <formula>20</formula>
    </cfRule>
  </conditionalFormatting>
  <conditionalFormatting sqref="BA115 AV115 AL115:AM115 AL123:AM123 AV123 BA123 AL117:AM118 AV117:AV118 BA117:BA118 BA120:BA121 AV120:AV121 AL120:AM121">
    <cfRule type="cellIs" dxfId="1309" priority="70" operator="between">
      <formula>80</formula>
      <formula>120</formula>
    </cfRule>
  </conditionalFormatting>
  <conditionalFormatting sqref="AK123 AR123">
    <cfRule type="cellIs" dxfId="1308" priority="69" operator="greaterThan">
      <formula>20</formula>
    </cfRule>
  </conditionalFormatting>
  <conditionalFormatting sqref="AL123:AM123">
    <cfRule type="cellIs" dxfId="1307" priority="68" operator="between">
      <formula>80</formula>
      <formula>120</formula>
    </cfRule>
  </conditionalFormatting>
  <conditionalFormatting sqref="AO123 AO120 AO117">
    <cfRule type="cellIs" dxfId="1306" priority="58" operator="greaterThan">
      <formula>20</formula>
    </cfRule>
  </conditionalFormatting>
  <conditionalFormatting sqref="AL106:AM108 BA106:BA108 AV106:AV108">
    <cfRule type="cellIs" dxfId="1305" priority="196" operator="between">
      <formula>80</formula>
      <formula>120</formula>
    </cfRule>
  </conditionalFormatting>
  <conditionalFormatting sqref="AJ100:AK102 AR100:AR102 AW100:AW102 AT100:AU102 AY100:AZ102">
    <cfRule type="cellIs" dxfId="1304" priority="195" operator="greaterThan">
      <formula>20</formula>
    </cfRule>
  </conditionalFormatting>
  <conditionalFormatting sqref="AL100:AM102 AV100:AV102">
    <cfRule type="cellIs" dxfId="1303" priority="194" operator="between">
      <formula>80</formula>
      <formula>120</formula>
    </cfRule>
  </conditionalFormatting>
  <conditionalFormatting sqref="AY121 AY118">
    <cfRule type="cellIs" dxfId="1302" priority="47" operator="greaterThan">
      <formula>20</formula>
    </cfRule>
  </conditionalFormatting>
  <conditionalFormatting sqref="AY115">
    <cfRule type="cellIs" dxfId="1301" priority="53" operator="greaterThan">
      <formula>20</formula>
    </cfRule>
  </conditionalFormatting>
  <conditionalFormatting sqref="AV93">
    <cfRule type="cellIs" dxfId="1300" priority="190" operator="between">
      <formula>80</formula>
      <formula>120</formula>
    </cfRule>
  </conditionalFormatting>
  <conditionalFormatting sqref="AO121 AO118">
    <cfRule type="cellIs" dxfId="1299" priority="49" operator="greaterThan">
      <formula>20</formula>
    </cfRule>
  </conditionalFormatting>
  <conditionalFormatting sqref="AV108">
    <cfRule type="cellIs" dxfId="1298" priority="182" operator="between">
      <formula>80</formula>
      <formula>120</formula>
    </cfRule>
  </conditionalFormatting>
  <conditionalFormatting sqref="BA109:BA110">
    <cfRule type="cellIs" dxfId="1297" priority="180" operator="between">
      <formula>80</formula>
      <formula>120</formula>
    </cfRule>
  </conditionalFormatting>
  <conditionalFormatting sqref="AP47">
    <cfRule type="cellIs" dxfId="1296" priority="226" operator="greaterThan">
      <formula>20</formula>
    </cfRule>
  </conditionalFormatting>
  <conditionalFormatting sqref="AQ47">
    <cfRule type="cellIs" dxfId="1295" priority="224" operator="between">
      <formula>80</formula>
      <formula>120</formula>
    </cfRule>
  </conditionalFormatting>
  <conditionalFormatting sqref="AW119 AR119 AU119 AZ119">
    <cfRule type="cellIs" dxfId="1294" priority="32" operator="greaterThan">
      <formula>20</formula>
    </cfRule>
  </conditionalFormatting>
  <conditionalFormatting sqref="AV119 BA119">
    <cfRule type="cellIs" dxfId="1293" priority="31" operator="between">
      <formula>80</formula>
      <formula>120</formula>
    </cfRule>
  </conditionalFormatting>
  <conditionalFormatting sqref="AO68">
    <cfRule type="cellIs" dxfId="1292" priority="222" operator="greaterThan">
      <formula>20</formula>
    </cfRule>
  </conditionalFormatting>
  <conditionalFormatting sqref="AQ62">
    <cfRule type="cellIs" dxfId="1291" priority="219" operator="between">
      <formula>80</formula>
      <formula>120</formula>
    </cfRule>
  </conditionalFormatting>
  <conditionalFormatting sqref="AK65 AP65 AU65 AZ65">
    <cfRule type="cellIs" dxfId="1290" priority="218" operator="lessThan">
      <formula>20</formula>
    </cfRule>
  </conditionalFormatting>
  <conditionalFormatting sqref="AJ65 AJ62 AJ59 AJ56 AJ53 AJ50 AJ47 AJ44 AJ41 AJ38 AJ35 AJ32">
    <cfRule type="cellIs" dxfId="1289" priority="217" operator="greaterThan">
      <formula>20</formula>
    </cfRule>
  </conditionalFormatting>
  <conditionalFormatting sqref="AJ77 AJ74 AJ71">
    <cfRule type="cellIs" dxfId="1288" priority="216" operator="greaterThan">
      <formula>20</formula>
    </cfRule>
  </conditionalFormatting>
  <conditionalFormatting sqref="AY119">
    <cfRule type="cellIs" dxfId="1287" priority="19" operator="greaterThan">
      <formula>20</formula>
    </cfRule>
  </conditionalFormatting>
  <conditionalFormatting sqref="AO77 AO74 AO71">
    <cfRule type="cellIs" dxfId="1286" priority="214" operator="greaterThan">
      <formula>20</formula>
    </cfRule>
  </conditionalFormatting>
  <conditionalFormatting sqref="AQ122">
    <cfRule type="cellIs" dxfId="1285" priority="13" operator="between">
      <formula>80</formula>
      <formula>120</formula>
    </cfRule>
  </conditionalFormatting>
  <conditionalFormatting sqref="AT77 AT74 AT71 AT65 AT62 AT59 AT56 AT53 AT50 AT47 AT44 AT41 AT38 AT35 AT32">
    <cfRule type="cellIs" dxfId="1284" priority="213" operator="greaterThan">
      <formula>20</formula>
    </cfRule>
  </conditionalFormatting>
  <conditionalFormatting sqref="AK122">
    <cfRule type="cellIs" dxfId="1283" priority="10" operator="greaterThan">
      <formula>20</formula>
    </cfRule>
  </conditionalFormatting>
  <conditionalFormatting sqref="AL122:AM122">
    <cfRule type="cellIs" dxfId="1282" priority="9" operator="between">
      <formula>80</formula>
      <formula>120</formula>
    </cfRule>
  </conditionalFormatting>
  <conditionalFormatting sqref="AX122">
    <cfRule type="cellIs" dxfId="1281" priority="1" operator="lessThan">
      <formula>20</formula>
    </cfRule>
  </conditionalFormatting>
  <conditionalFormatting sqref="AR78:AR100 AW78:AW100 AJ88:AK96 AT88:AU96 AY88:AZ96 AO88:AP96">
    <cfRule type="cellIs" dxfId="1280" priority="211" operator="greaterThan">
      <formula>20</formula>
    </cfRule>
  </conditionalFormatting>
  <conditionalFormatting sqref="AL78:AM96 BA78:BA96 AV78:AV96 AQ78:AQ96">
    <cfRule type="cellIs" dxfId="1279" priority="210" operator="between">
      <formula>80</formula>
      <formula>120</formula>
    </cfRule>
  </conditionalFormatting>
  <conditionalFormatting sqref="AK78 AU78 AZ78 AW102:AW103 AR102:AR103 AK100 AT97:AU99 AU102:AU103 AY97:AZ99 AZ102:AZ103 AJ79:AK87 AK88 AK90:AK91 AK93:AK94 AJ97:AK99 AK96 AT79:AU87 AU88 AU90:AU91 AU100 AY79:AZ87 AZ88 AZ90:AZ91 AZ100">
    <cfRule type="cellIs" dxfId="1278" priority="209" operator="greaterThan">
      <formula>20</formula>
    </cfRule>
  </conditionalFormatting>
  <conditionalFormatting sqref="AV102:AV103 BA102:BA103 AL97:AM100 AV97:AV100 BA97:BA100">
    <cfRule type="cellIs" dxfId="1277" priority="208" operator="between">
      <formula>80</formula>
      <formula>120</formula>
    </cfRule>
  </conditionalFormatting>
  <conditionalFormatting sqref="AW96">
    <cfRule type="cellIs" dxfId="1276" priority="202" operator="greaterThan">
      <formula>20</formula>
    </cfRule>
  </conditionalFormatting>
  <conditionalFormatting sqref="AK108 AU108 AZ108 AW105:AW106 AR105:AR106 AK105:AK106 AR108:AR110 AW108:AW110 AU105:AU106 AZ105:AZ106 AT109:AU110 AY109:AZ110 AJ109:AK110 AJ112:AK113 AY112:AZ113 AT112:AU113 AW112:AW113 AR112:AR113">
    <cfRule type="cellIs" dxfId="1275" priority="201" operator="greaterThan">
      <formula>20</formula>
    </cfRule>
  </conditionalFormatting>
  <conditionalFormatting sqref="AV105:AV106 BA105:BA106 AL105:AM106 AL109:AM110 AV109:AV110 BA112:BA113 AV112:AV113 AL112:AM113">
    <cfRule type="cellIs" dxfId="1274" priority="200" operator="between">
      <formula>80</formula>
      <formula>120</formula>
    </cfRule>
  </conditionalFormatting>
  <conditionalFormatting sqref="AJ106:AK108 AR106:AR108 AW106:AW108 AT106:AU108 AY106:AZ108">
    <cfRule type="cellIs" dxfId="1273" priority="197" operator="greaterThan">
      <formula>20</formula>
    </cfRule>
  </conditionalFormatting>
  <conditionalFormatting sqref="AW103:AW105 AR103:AR105 AJ103:AK105 AT103:AU105 AY103:AZ105">
    <cfRule type="cellIs" dxfId="1272" priority="199" operator="greaterThan">
      <formula>20</formula>
    </cfRule>
  </conditionalFormatting>
  <conditionalFormatting sqref="AV103:AV105 BA103:BA105 AL103:AM105">
    <cfRule type="cellIs" dxfId="1271" priority="198" operator="between">
      <formula>80</formula>
      <formula>120</formula>
    </cfRule>
  </conditionalFormatting>
  <conditionalFormatting sqref="AU93">
    <cfRule type="cellIs" dxfId="1270" priority="193" operator="greaterThan">
      <formula>20</formula>
    </cfRule>
  </conditionalFormatting>
  <conditionalFormatting sqref="AL93:AM93">
    <cfRule type="cellIs" dxfId="1269" priority="191" operator="between">
      <formula>80</formula>
      <formula>120</formula>
    </cfRule>
  </conditionalFormatting>
  <conditionalFormatting sqref="BA93">
    <cfRule type="cellIs" dxfId="1268" priority="188" operator="between">
      <formula>80</formula>
      <formula>120</formula>
    </cfRule>
  </conditionalFormatting>
  <conditionalFormatting sqref="AU96">
    <cfRule type="cellIs" dxfId="1267" priority="186" operator="greaterThan">
      <formula>20</formula>
    </cfRule>
  </conditionalFormatting>
  <conditionalFormatting sqref="AZ96">
    <cfRule type="cellIs" dxfId="1266" priority="185" operator="greaterThan">
      <formula>20</formula>
    </cfRule>
  </conditionalFormatting>
  <conditionalFormatting sqref="AL108:AM108">
    <cfRule type="cellIs" dxfId="1265" priority="184" operator="between">
      <formula>80</formula>
      <formula>120</formula>
    </cfRule>
  </conditionalFormatting>
  <conditionalFormatting sqref="AV108">
    <cfRule type="cellIs" dxfId="1264" priority="183" operator="between">
      <formula>80</formula>
      <formula>120</formula>
    </cfRule>
  </conditionalFormatting>
  <conditionalFormatting sqref="BA109:BA110">
    <cfRule type="cellIs" dxfId="1263" priority="181" operator="between">
      <formula>80</formula>
      <formula>120</formula>
    </cfRule>
  </conditionalFormatting>
  <conditionalFormatting sqref="BA108">
    <cfRule type="cellIs" dxfId="1262" priority="179" operator="between">
      <formula>80</formula>
      <formula>120</formula>
    </cfRule>
  </conditionalFormatting>
  <conditionalFormatting sqref="AP78 AO97:AP99 AP102:AP103 AO79:AP87 AP88 AP90:AP91 AP100">
    <cfRule type="cellIs" dxfId="1261" priority="177" operator="greaterThan">
      <formula>20</formula>
    </cfRule>
  </conditionalFormatting>
  <conditionalFormatting sqref="AQ102:AQ103 AQ97:AQ100">
    <cfRule type="cellIs" dxfId="1260" priority="176" operator="between">
      <formula>80</formula>
      <formula>120</formula>
    </cfRule>
  </conditionalFormatting>
  <conditionalFormatting sqref="AO106:AP108">
    <cfRule type="cellIs" dxfId="1259" priority="171" operator="greaterThan">
      <formula>20</formula>
    </cfRule>
  </conditionalFormatting>
  <conditionalFormatting sqref="AQ106:AQ108">
    <cfRule type="cellIs" dxfId="1258" priority="170" operator="between">
      <formula>80</formula>
      <formula>120</formula>
    </cfRule>
  </conditionalFormatting>
  <conditionalFormatting sqref="AO103:AP105">
    <cfRule type="cellIs" dxfId="1257" priority="173" operator="greaterThan">
      <formula>20</formula>
    </cfRule>
  </conditionalFormatting>
  <conditionalFormatting sqref="AQ103:AQ105">
    <cfRule type="cellIs" dxfId="1256" priority="172" operator="between">
      <formula>80</formula>
      <formula>120</formula>
    </cfRule>
  </conditionalFormatting>
  <conditionalFormatting sqref="AO100:AP102">
    <cfRule type="cellIs" dxfId="1255" priority="169" operator="greaterThan">
      <formula>20</formula>
    </cfRule>
  </conditionalFormatting>
  <conditionalFormatting sqref="AQ100:AQ102">
    <cfRule type="cellIs" dxfId="1254" priority="168" operator="between">
      <formula>80</formula>
      <formula>120</formula>
    </cfRule>
  </conditionalFormatting>
  <conditionalFormatting sqref="AP93">
    <cfRule type="cellIs" dxfId="1253" priority="167" operator="greaterThan">
      <formula>20</formula>
    </cfRule>
  </conditionalFormatting>
  <conditionalFormatting sqref="AQ93">
    <cfRule type="cellIs" dxfId="1252" priority="166" operator="between">
      <formula>80</formula>
      <formula>120</formula>
    </cfRule>
  </conditionalFormatting>
  <conditionalFormatting sqref="AQ93">
    <cfRule type="cellIs" dxfId="1251" priority="165" operator="between">
      <formula>80</formula>
      <formula>120</formula>
    </cfRule>
  </conditionalFormatting>
  <conditionalFormatting sqref="AP108:AP110">
    <cfRule type="cellIs" dxfId="1250" priority="163" operator="greaterThan">
      <formula>20</formula>
    </cfRule>
  </conditionalFormatting>
  <conditionalFormatting sqref="AQ109:AQ110 AQ112">
    <cfRule type="cellIs" dxfId="1249" priority="162" operator="between">
      <formula>80</formula>
      <formula>120</formula>
    </cfRule>
  </conditionalFormatting>
  <conditionalFormatting sqref="AQ108">
    <cfRule type="cellIs" dxfId="1248" priority="160" operator="between">
      <formula>80</formula>
      <formula>120</formula>
    </cfRule>
  </conditionalFormatting>
  <conditionalFormatting sqref="AJ108 AJ105 AJ102 AJ99 AJ96 AJ93 AJ90 AJ87 AJ84 AJ81 AJ78">
    <cfRule type="cellIs" dxfId="1247" priority="159" operator="greaterThan">
      <formula>20</formula>
    </cfRule>
  </conditionalFormatting>
  <conditionalFormatting sqref="AO108 AO105 AO102 AO99 AO96 AO93 AO90 AO87 AO84 AO81 AO78">
    <cfRule type="cellIs" dxfId="1246" priority="158" operator="greaterThan">
      <formula>20</formula>
    </cfRule>
  </conditionalFormatting>
  <conditionalFormatting sqref="AT108 AT105 AT102 AT99 AT96 AT93 AT90 AT87 AT84 AT81 AT78">
    <cfRule type="cellIs" dxfId="1245" priority="157" operator="greaterThan">
      <formula>20</formula>
    </cfRule>
  </conditionalFormatting>
  <conditionalFormatting sqref="AY108 AY105 AY102 AY99 AY96 AY93 AY90 AY87 AY84 AY81 AY78">
    <cfRule type="cellIs" dxfId="1244" priority="156" operator="greaterThan">
      <formula>20</formula>
    </cfRule>
  </conditionalFormatting>
  <conditionalFormatting sqref="AR78 AW78 AJ78:AK78 AT78:AU78 AY78:AZ78">
    <cfRule type="cellIs" dxfId="1243" priority="155" operator="greaterThan">
      <formula>20</formula>
    </cfRule>
  </conditionalFormatting>
  <conditionalFormatting sqref="AL78:AM78 BA78 AV78">
    <cfRule type="cellIs" dxfId="1242" priority="154" operator="between">
      <formula>80</formula>
      <formula>120</formula>
    </cfRule>
  </conditionalFormatting>
  <conditionalFormatting sqref="AO78:AP78">
    <cfRule type="cellIs" dxfId="1241" priority="153" operator="greaterThan">
      <formula>20</formula>
    </cfRule>
  </conditionalFormatting>
  <conditionalFormatting sqref="AQ78">
    <cfRule type="cellIs" dxfId="1240" priority="152" operator="between">
      <formula>80</formula>
      <formula>120</formula>
    </cfRule>
  </conditionalFormatting>
  <conditionalFormatting sqref="AK100">
    <cfRule type="cellIs" dxfId="1239" priority="151" operator="greaterThan">
      <formula>20</formula>
    </cfRule>
  </conditionalFormatting>
  <conditionalFormatting sqref="AL100:AM100">
    <cfRule type="cellIs" dxfId="1238" priority="150" operator="between">
      <formula>80</formula>
      <formula>120</formula>
    </cfRule>
  </conditionalFormatting>
  <conditionalFormatting sqref="AK103">
    <cfRule type="cellIs" dxfId="1237" priority="149" operator="greaterThan">
      <formula>20</formula>
    </cfRule>
  </conditionalFormatting>
  <conditionalFormatting sqref="AL103:AM103">
    <cfRule type="cellIs" dxfId="1236" priority="148" operator="between">
      <formula>80</formula>
      <formula>120</formula>
    </cfRule>
  </conditionalFormatting>
  <conditionalFormatting sqref="AL94:AM94">
    <cfRule type="cellIs" dxfId="1235" priority="144" operator="between">
      <formula>80</formula>
      <formula>120</formula>
    </cfRule>
  </conditionalFormatting>
  <conditionalFormatting sqref="AV94">
    <cfRule type="cellIs" dxfId="1234" priority="143" operator="between">
      <formula>80</formula>
      <formula>120</formula>
    </cfRule>
  </conditionalFormatting>
  <conditionalFormatting sqref="AV94">
    <cfRule type="cellIs" dxfId="1233" priority="142" operator="between">
      <formula>80</formula>
      <formula>120</formula>
    </cfRule>
  </conditionalFormatting>
  <conditionalFormatting sqref="BA94">
    <cfRule type="cellIs" dxfId="1232" priority="141" operator="between">
      <formula>80</formula>
      <formula>120</formula>
    </cfRule>
  </conditionalFormatting>
  <conditionalFormatting sqref="BA94">
    <cfRule type="cellIs" dxfId="1231" priority="140" operator="between">
      <formula>80</formula>
      <formula>120</formula>
    </cfRule>
  </conditionalFormatting>
  <conditionalFormatting sqref="AU97">
    <cfRule type="cellIs" dxfId="1230" priority="139" operator="greaterThan">
      <formula>20</formula>
    </cfRule>
  </conditionalFormatting>
  <conditionalFormatting sqref="AZ97">
    <cfRule type="cellIs" dxfId="1229" priority="138" operator="greaterThan">
      <formula>20</formula>
    </cfRule>
  </conditionalFormatting>
  <conditionalFormatting sqref="AL109:AM109">
    <cfRule type="cellIs" dxfId="1228" priority="137" operator="between">
      <formula>80</formula>
      <formula>120</formula>
    </cfRule>
  </conditionalFormatting>
  <conditionalFormatting sqref="AK112">
    <cfRule type="cellIs" dxfId="1227" priority="136" operator="greaterThan">
      <formula>20</formula>
    </cfRule>
  </conditionalFormatting>
  <conditionalFormatting sqref="AU112">
    <cfRule type="cellIs" dxfId="1226" priority="135" operator="greaterThan">
      <formula>20</formula>
    </cfRule>
  </conditionalFormatting>
  <conditionalFormatting sqref="AV109">
    <cfRule type="cellIs" dxfId="1225" priority="134" operator="between">
      <formula>80</formula>
      <formula>120</formula>
    </cfRule>
  </conditionalFormatting>
  <conditionalFormatting sqref="AV109">
    <cfRule type="cellIs" dxfId="1224" priority="133" operator="between">
      <formula>80</formula>
      <formula>120</formula>
    </cfRule>
  </conditionalFormatting>
  <conditionalFormatting sqref="AZ112">
    <cfRule type="cellIs" dxfId="1223" priority="132" operator="greaterThan">
      <formula>20</formula>
    </cfRule>
  </conditionalFormatting>
  <conditionalFormatting sqref="BA109">
    <cfRule type="cellIs" dxfId="1222" priority="131" operator="between">
      <formula>80</formula>
      <formula>120</formula>
    </cfRule>
  </conditionalFormatting>
  <conditionalFormatting sqref="AP94">
    <cfRule type="cellIs" dxfId="1221" priority="129" operator="greaterThan">
      <formula>20</formula>
    </cfRule>
  </conditionalFormatting>
  <conditionalFormatting sqref="AQ94">
    <cfRule type="cellIs" dxfId="1220" priority="127" operator="between">
      <formula>80</formula>
      <formula>120</formula>
    </cfRule>
  </conditionalFormatting>
  <conditionalFormatting sqref="AP97">
    <cfRule type="cellIs" dxfId="1219" priority="126" operator="greaterThan">
      <formula>20</formula>
    </cfRule>
  </conditionalFormatting>
  <conditionalFormatting sqref="AP112">
    <cfRule type="cellIs" dxfId="1218" priority="125" operator="greaterThan">
      <formula>20</formula>
    </cfRule>
  </conditionalFormatting>
  <conditionalFormatting sqref="AQ109">
    <cfRule type="cellIs" dxfId="1217" priority="124" operator="between">
      <formula>80</formula>
      <formula>120</formula>
    </cfRule>
  </conditionalFormatting>
  <conditionalFormatting sqref="AQ109">
    <cfRule type="cellIs" dxfId="1216" priority="123" operator="between">
      <formula>80</formula>
      <formula>120</formula>
    </cfRule>
  </conditionalFormatting>
  <conditionalFormatting sqref="AK112 AP112 AU112 AZ112">
    <cfRule type="cellIs" dxfId="1215" priority="122" operator="lessThan">
      <formula>20</formula>
    </cfRule>
  </conditionalFormatting>
  <conditionalFormatting sqref="AJ112 AJ109 AJ106 AJ103 AJ100 AJ97 AJ94 AJ91 AJ88 AJ85 AJ82 AJ79">
    <cfRule type="cellIs" dxfId="1214" priority="121" operator="greaterThan">
      <formula>20</formula>
    </cfRule>
  </conditionalFormatting>
  <conditionalFormatting sqref="AT112 AT109 AT106 AT103 AT100 AT97 AT94 AT91 AT88 AT85 AT82 AT79">
    <cfRule type="cellIs" dxfId="1213" priority="119" operator="greaterThan">
      <formula>20</formula>
    </cfRule>
  </conditionalFormatting>
  <conditionalFormatting sqref="AY112 AY109 AY106 AY103 AY100 AY97 AY94 AY91 AY88 AY85 AY82 AY79">
    <cfRule type="cellIs" dxfId="1212" priority="118" operator="greaterThan">
      <formula>20</formula>
    </cfRule>
  </conditionalFormatting>
  <conditionalFormatting sqref="AO116">
    <cfRule type="cellIs" dxfId="1211" priority="35" operator="greaterThan">
      <formula>20</formula>
    </cfRule>
  </conditionalFormatting>
  <conditionalFormatting sqref="AW119 AR119 AJ119:AK119 AT119:AU119 AY119:AZ119">
    <cfRule type="cellIs" dxfId="1210" priority="30" operator="greaterThan">
      <formula>20</formula>
    </cfRule>
  </conditionalFormatting>
  <conditionalFormatting sqref="AV119 BA119 AL119:AM119">
    <cfRule type="cellIs" dxfId="1209" priority="29" operator="between">
      <formula>80</formula>
      <formula>120</formula>
    </cfRule>
  </conditionalFormatting>
  <conditionalFormatting sqref="AW69 AR69 AU69 AZ69">
    <cfRule type="cellIs" dxfId="1208" priority="117" operator="greaterThan">
      <formula>20</formula>
    </cfRule>
  </conditionalFormatting>
  <conditionalFormatting sqref="AV69 BA69">
    <cfRule type="cellIs" dxfId="1207" priority="116" operator="between">
      <formula>80</formula>
      <formula>120</formula>
    </cfRule>
  </conditionalFormatting>
  <conditionalFormatting sqref="AW69 AR69 AJ69:AK69 AT69:AU69 AY69:AZ69">
    <cfRule type="cellIs" dxfId="1206" priority="115" operator="greaterThan">
      <formula>20</formula>
    </cfRule>
  </conditionalFormatting>
  <conditionalFormatting sqref="AQ69">
    <cfRule type="cellIs" dxfId="1205" priority="112" operator="between">
      <formula>80</formula>
      <formula>120</formula>
    </cfRule>
  </conditionalFormatting>
  <conditionalFormatting sqref="AO69:AP69">
    <cfRule type="cellIs" dxfId="1204" priority="111" operator="greaterThan">
      <formula>20</formula>
    </cfRule>
  </conditionalFormatting>
  <conditionalFormatting sqref="AQ69">
    <cfRule type="cellIs" dxfId="1203" priority="110" operator="between">
      <formula>80</formula>
      <formula>120</formula>
    </cfRule>
  </conditionalFormatting>
  <conditionalFormatting sqref="AO69">
    <cfRule type="cellIs" dxfId="1202" priority="106" operator="greaterThan">
      <formula>20</formula>
    </cfRule>
  </conditionalFormatting>
  <conditionalFormatting sqref="AT69">
    <cfRule type="cellIs" dxfId="1201" priority="105" operator="greaterThan">
      <formula>20</formula>
    </cfRule>
  </conditionalFormatting>
  <conditionalFormatting sqref="AY69">
    <cfRule type="cellIs" dxfId="1200" priority="104" operator="greaterThan">
      <formula>20</formula>
    </cfRule>
  </conditionalFormatting>
  <conditionalFormatting sqref="AW72 AR72 AU72 AZ72">
    <cfRule type="cellIs" dxfId="1199" priority="103" operator="greaterThan">
      <formula>20</formula>
    </cfRule>
  </conditionalFormatting>
  <conditionalFormatting sqref="AV72 BA72">
    <cfRule type="cellIs" dxfId="1198" priority="102" operator="between">
      <formula>80</formula>
      <formula>120</formula>
    </cfRule>
  </conditionalFormatting>
  <conditionalFormatting sqref="AO72:AP72">
    <cfRule type="cellIs" dxfId="1197" priority="97" operator="greaterThan">
      <formula>20</formula>
    </cfRule>
  </conditionalFormatting>
  <conditionalFormatting sqref="AQ72">
    <cfRule type="cellIs" dxfId="1196" priority="96" operator="between">
      <formula>80</formula>
      <formula>120</formula>
    </cfRule>
  </conditionalFormatting>
  <conditionalFormatting sqref="AO72">
    <cfRule type="cellIs" dxfId="1195" priority="92" operator="greaterThan">
      <formula>20</formula>
    </cfRule>
  </conditionalFormatting>
  <conditionalFormatting sqref="AT72">
    <cfRule type="cellIs" dxfId="1194" priority="91" operator="greaterThan">
      <formula>20</formula>
    </cfRule>
  </conditionalFormatting>
  <conditionalFormatting sqref="AY72">
    <cfRule type="cellIs" dxfId="1193" priority="90" operator="greaterThan">
      <formula>20</formula>
    </cfRule>
  </conditionalFormatting>
  <conditionalFormatting sqref="AO75:AP75">
    <cfRule type="cellIs" dxfId="1192" priority="83" operator="greaterThan">
      <formula>20</formula>
    </cfRule>
  </conditionalFormatting>
  <conditionalFormatting sqref="AQ75">
    <cfRule type="cellIs" dxfId="1191" priority="82" operator="between">
      <formula>80</formula>
      <formula>120</formula>
    </cfRule>
  </conditionalFormatting>
  <conditionalFormatting sqref="AO75">
    <cfRule type="cellIs" dxfId="1190" priority="78" operator="greaterThan">
      <formula>20</formula>
    </cfRule>
  </conditionalFormatting>
  <conditionalFormatting sqref="AT75">
    <cfRule type="cellIs" dxfId="1189" priority="77" operator="greaterThan">
      <formula>20</formula>
    </cfRule>
  </conditionalFormatting>
  <conditionalFormatting sqref="AY75">
    <cfRule type="cellIs" dxfId="1188" priority="76" operator="greaterThan">
      <formula>20</formula>
    </cfRule>
  </conditionalFormatting>
  <conditionalFormatting sqref="AI75">
    <cfRule type="cellIs" dxfId="1187" priority="75" operator="lessThan">
      <formula>20</formula>
    </cfRule>
  </conditionalFormatting>
  <conditionalFormatting sqref="AN75">
    <cfRule type="cellIs" dxfId="1186" priority="74" operator="lessThan">
      <formula>20</formula>
    </cfRule>
  </conditionalFormatting>
  <conditionalFormatting sqref="AS75">
    <cfRule type="cellIs" dxfId="1185" priority="73" operator="lessThan">
      <formula>20</formula>
    </cfRule>
  </conditionalFormatting>
  <conditionalFormatting sqref="AX75">
    <cfRule type="cellIs" dxfId="1184" priority="72" operator="lessThan">
      <formula>20</formula>
    </cfRule>
  </conditionalFormatting>
  <conditionalFormatting sqref="AU123">
    <cfRule type="cellIs" dxfId="1183" priority="67" operator="greaterThan">
      <formula>20</formula>
    </cfRule>
  </conditionalFormatting>
  <conditionalFormatting sqref="AV123">
    <cfRule type="cellIs" dxfId="1182" priority="66" operator="between">
      <formula>80</formula>
      <formula>120</formula>
    </cfRule>
  </conditionalFormatting>
  <conditionalFormatting sqref="AZ123">
    <cfRule type="cellIs" dxfId="1181" priority="65" operator="greaterThan">
      <formula>20</formula>
    </cfRule>
  </conditionalFormatting>
  <conditionalFormatting sqref="BA123">
    <cfRule type="cellIs" dxfId="1180" priority="64" operator="between">
      <formula>80</formula>
      <formula>120</formula>
    </cfRule>
  </conditionalFormatting>
  <conditionalFormatting sqref="AO115:AP115 AO123:AP123 AO117:AP118 AO120:AP121">
    <cfRule type="cellIs" dxfId="1179" priority="63" operator="greaterThan">
      <formula>20</formula>
    </cfRule>
  </conditionalFormatting>
  <conditionalFormatting sqref="AQ115 AQ123 AQ117:AQ118 AQ120:AQ121">
    <cfRule type="cellIs" dxfId="1178" priority="62" operator="between">
      <formula>80</formula>
      <formula>120</formula>
    </cfRule>
  </conditionalFormatting>
  <conditionalFormatting sqref="AP123">
    <cfRule type="cellIs" dxfId="1177" priority="61" operator="greaterThan">
      <formula>20</formula>
    </cfRule>
  </conditionalFormatting>
  <conditionalFormatting sqref="AQ123">
    <cfRule type="cellIs" dxfId="1176" priority="60" operator="between">
      <formula>80</formula>
      <formula>120</formula>
    </cfRule>
  </conditionalFormatting>
  <conditionalFormatting sqref="AJ123 AJ120 AJ117">
    <cfRule type="cellIs" dxfId="1175" priority="59" operator="greaterThan">
      <formula>20</formula>
    </cfRule>
  </conditionalFormatting>
  <conditionalFormatting sqref="AT123 AT120 AT117">
    <cfRule type="cellIs" dxfId="1174" priority="57" operator="greaterThan">
      <formula>20</formula>
    </cfRule>
  </conditionalFormatting>
  <conditionalFormatting sqref="AY123 AY120 AY117">
    <cfRule type="cellIs" dxfId="1173" priority="56" operator="greaterThan">
      <formula>20</formula>
    </cfRule>
  </conditionalFormatting>
  <conditionalFormatting sqref="AT115">
    <cfRule type="cellIs" dxfId="1172" priority="55" operator="greaterThan">
      <formula>20</formula>
    </cfRule>
  </conditionalFormatting>
  <conditionalFormatting sqref="AT115">
    <cfRule type="cellIs" dxfId="1171" priority="54" operator="greaterThan">
      <formula>20</formula>
    </cfRule>
  </conditionalFormatting>
  <conditionalFormatting sqref="AY115">
    <cfRule type="cellIs" dxfId="1170" priority="52" operator="greaterThan">
      <formula>20</formula>
    </cfRule>
  </conditionalFormatting>
  <conditionalFormatting sqref="AO115">
    <cfRule type="cellIs" dxfId="1169" priority="51" operator="greaterThan">
      <formula>20</formula>
    </cfRule>
  </conditionalFormatting>
  <conditionalFormatting sqref="AJ121 AJ118">
    <cfRule type="cellIs" dxfId="1168" priority="50" operator="greaterThan">
      <formula>20</formula>
    </cfRule>
  </conditionalFormatting>
  <conditionalFormatting sqref="AT121 AT118">
    <cfRule type="cellIs" dxfId="1167" priority="48" operator="greaterThan">
      <formula>20</formula>
    </cfRule>
  </conditionalFormatting>
  <conditionalFormatting sqref="AW116 AR116 AU116 AZ116">
    <cfRule type="cellIs" dxfId="1166" priority="46" operator="greaterThan">
      <formula>20</formula>
    </cfRule>
  </conditionalFormatting>
  <conditionalFormatting sqref="AV116 BA116">
    <cfRule type="cellIs" dxfId="1165" priority="45" operator="between">
      <formula>80</formula>
      <formula>120</formula>
    </cfRule>
  </conditionalFormatting>
  <conditionalFormatting sqref="AW116 AR116 AJ116:AK116 AT116:AU116 AY116:AZ116">
    <cfRule type="cellIs" dxfId="1164" priority="44" operator="greaterThan">
      <formula>20</formula>
    </cfRule>
  </conditionalFormatting>
  <conditionalFormatting sqref="AV116 BA116 AL116:AM116">
    <cfRule type="cellIs" dxfId="1163" priority="43" operator="between">
      <formula>80</formula>
      <formula>120</formula>
    </cfRule>
  </conditionalFormatting>
  <conditionalFormatting sqref="AP116">
    <cfRule type="cellIs" dxfId="1162" priority="42" operator="greaterThan">
      <formula>20</formula>
    </cfRule>
  </conditionalFormatting>
  <conditionalFormatting sqref="AQ116">
    <cfRule type="cellIs" dxfId="1161" priority="41" operator="between">
      <formula>80</formula>
      <formula>120</formula>
    </cfRule>
  </conditionalFormatting>
  <conditionalFormatting sqref="AO116:AP116">
    <cfRule type="cellIs" dxfId="1160" priority="40" operator="greaterThan">
      <formula>20</formula>
    </cfRule>
  </conditionalFormatting>
  <conditionalFormatting sqref="AQ116">
    <cfRule type="cellIs" dxfId="1159" priority="39" operator="between">
      <formula>80</formula>
      <formula>120</formula>
    </cfRule>
  </conditionalFormatting>
  <conditionalFormatting sqref="AK116">
    <cfRule type="cellIs" dxfId="1158" priority="38" operator="greaterThan">
      <formula>20</formula>
    </cfRule>
  </conditionalFormatting>
  <conditionalFormatting sqref="AL116:AM116">
    <cfRule type="cellIs" dxfId="1157" priority="37" operator="between">
      <formula>80</formula>
      <formula>120</formula>
    </cfRule>
  </conditionalFormatting>
  <conditionalFormatting sqref="AJ116">
    <cfRule type="cellIs" dxfId="1156" priority="36" operator="greaterThan">
      <formula>20</formula>
    </cfRule>
  </conditionalFormatting>
  <conditionalFormatting sqref="AT116">
    <cfRule type="cellIs" dxfId="1155" priority="34" operator="greaterThan">
      <formula>20</formula>
    </cfRule>
  </conditionalFormatting>
  <conditionalFormatting sqref="AY116">
    <cfRule type="cellIs" dxfId="1154" priority="33" operator="greaterThan">
      <formula>20</formula>
    </cfRule>
  </conditionalFormatting>
  <conditionalFormatting sqref="AP119">
    <cfRule type="cellIs" dxfId="1153" priority="28" operator="greaterThan">
      <formula>20</formula>
    </cfRule>
  </conditionalFormatting>
  <conditionalFormatting sqref="AQ119">
    <cfRule type="cellIs" dxfId="1152" priority="27" operator="between">
      <formula>80</formula>
      <formula>120</formula>
    </cfRule>
  </conditionalFormatting>
  <conditionalFormatting sqref="AO119:AP119">
    <cfRule type="cellIs" dxfId="1151" priority="26" operator="greaterThan">
      <formula>20</formula>
    </cfRule>
  </conditionalFormatting>
  <conditionalFormatting sqref="AQ119">
    <cfRule type="cellIs" dxfId="1150" priority="25" operator="between">
      <formula>80</formula>
      <formula>120</formula>
    </cfRule>
  </conditionalFormatting>
  <conditionalFormatting sqref="AK119">
    <cfRule type="cellIs" dxfId="1149" priority="24" operator="greaterThan">
      <formula>20</formula>
    </cfRule>
  </conditionalFormatting>
  <conditionalFormatting sqref="AL119:AM119">
    <cfRule type="cellIs" dxfId="1148" priority="23" operator="between">
      <formula>80</formula>
      <formula>120</formula>
    </cfRule>
  </conditionalFormatting>
  <conditionalFormatting sqref="AJ119">
    <cfRule type="cellIs" dxfId="1147" priority="22" operator="greaterThan">
      <formula>20</formula>
    </cfRule>
  </conditionalFormatting>
  <conditionalFormatting sqref="AO119">
    <cfRule type="cellIs" dxfId="1146" priority="21" operator="greaterThan">
      <formula>20</formula>
    </cfRule>
  </conditionalFormatting>
  <conditionalFormatting sqref="AT119">
    <cfRule type="cellIs" dxfId="1145" priority="20" operator="greaterThan">
      <formula>20</formula>
    </cfRule>
  </conditionalFormatting>
  <conditionalFormatting sqref="AW122 AR122 AU122 AZ122">
    <cfRule type="cellIs" dxfId="1144" priority="18" operator="greaterThan">
      <formula>20</formula>
    </cfRule>
  </conditionalFormatting>
  <conditionalFormatting sqref="AV122 BA122">
    <cfRule type="cellIs" dxfId="1143" priority="17" operator="between">
      <formula>80</formula>
      <formula>120</formula>
    </cfRule>
  </conditionalFormatting>
  <conditionalFormatting sqref="AW122 AR122 AJ122:AK122 AT122:AU122 AY122:AZ122">
    <cfRule type="cellIs" dxfId="1142" priority="16" operator="greaterThan">
      <formula>20</formula>
    </cfRule>
  </conditionalFormatting>
  <conditionalFormatting sqref="AV122 BA122 AL122:AM122">
    <cfRule type="cellIs" dxfId="1141" priority="15" operator="between">
      <formula>80</formula>
      <formula>120</formula>
    </cfRule>
  </conditionalFormatting>
  <conditionalFormatting sqref="AP122">
    <cfRule type="cellIs" dxfId="1140" priority="14" operator="greaterThan">
      <formula>20</formula>
    </cfRule>
  </conditionalFormatting>
  <conditionalFormatting sqref="AO122:AP122">
    <cfRule type="cellIs" dxfId="1139" priority="12" operator="greaterThan">
      <formula>20</formula>
    </cfRule>
  </conditionalFormatting>
  <conditionalFormatting sqref="AQ122">
    <cfRule type="cellIs" dxfId="1138" priority="11" operator="between">
      <formula>80</formula>
      <formula>120</formula>
    </cfRule>
  </conditionalFormatting>
  <conditionalFormatting sqref="AJ122">
    <cfRule type="cellIs" dxfId="1137" priority="8" operator="greaterThan">
      <formula>20</formula>
    </cfRule>
  </conditionalFormatting>
  <conditionalFormatting sqref="AO122">
    <cfRule type="cellIs" dxfId="1136" priority="7" operator="greaterThan">
      <formula>20</formula>
    </cfRule>
  </conditionalFormatting>
  <conditionalFormatting sqref="AT122">
    <cfRule type="cellIs" dxfId="1135" priority="6" operator="greaterThan">
      <formula>20</formula>
    </cfRule>
  </conditionalFormatting>
  <conditionalFormatting sqref="AY122">
    <cfRule type="cellIs" dxfId="1134" priority="5" operator="greaterThan">
      <formula>20</formula>
    </cfRule>
  </conditionalFormatting>
  <conditionalFormatting sqref="AI122">
    <cfRule type="cellIs" dxfId="1133" priority="4" operator="lessThan">
      <formula>20</formula>
    </cfRule>
  </conditionalFormatting>
  <conditionalFormatting sqref="AN122">
    <cfRule type="cellIs" dxfId="1132" priority="3" operator="lessThan">
      <formula>20</formula>
    </cfRule>
  </conditionalFormatting>
  <conditionalFormatting sqref="AS122">
    <cfRule type="cellIs" dxfId="1131" priority="2" operator="lessThan">
      <formula>20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34"/>
  <sheetViews>
    <sheetView topLeftCell="A123" workbookViewId="0">
      <selection activeCell="A134" sqref="A13:BH134"/>
    </sheetView>
  </sheetViews>
  <sheetFormatPr defaultRowHeight="14.5" x14ac:dyDescent="0.35"/>
  <cols>
    <col min="3" max="3" width="26.453125" customWidth="1"/>
    <col min="5" max="5" width="11.81640625" bestFit="1" customWidth="1"/>
    <col min="7" max="7" width="12" customWidth="1"/>
    <col min="9" max="9" width="11.54296875" customWidth="1"/>
    <col min="25" max="25" width="13" customWidth="1"/>
  </cols>
  <sheetData>
    <row r="1" spans="1:58" x14ac:dyDescent="0.35">
      <c r="A1" t="s">
        <v>32</v>
      </c>
      <c r="D1" t="s">
        <v>33</v>
      </c>
      <c r="E1" s="3" t="s">
        <v>8</v>
      </c>
      <c r="F1" t="s">
        <v>34</v>
      </c>
      <c r="G1" s="3" t="s">
        <v>9</v>
      </c>
      <c r="H1" t="s">
        <v>35</v>
      </c>
      <c r="I1" s="3" t="s">
        <v>11</v>
      </c>
    </row>
    <row r="2" spans="1:58" x14ac:dyDescent="0.35">
      <c r="D2">
        <v>0</v>
      </c>
      <c r="E2">
        <f>I18</f>
        <v>12</v>
      </c>
      <c r="F2">
        <v>0</v>
      </c>
      <c r="G2" s="3">
        <f>J18</f>
        <v>79</v>
      </c>
      <c r="H2">
        <v>0</v>
      </c>
      <c r="I2" s="3">
        <f>L18</f>
        <v>16</v>
      </c>
    </row>
    <row r="3" spans="1:58" x14ac:dyDescent="0.35">
      <c r="D3">
        <v>0</v>
      </c>
      <c r="E3">
        <f>I19</f>
        <v>7</v>
      </c>
      <c r="F3">
        <v>0</v>
      </c>
      <c r="G3" s="3">
        <f>J19</f>
        <v>75</v>
      </c>
      <c r="H3">
        <v>0</v>
      </c>
      <c r="I3" s="3">
        <f>L19</f>
        <v>1</v>
      </c>
    </row>
    <row r="4" spans="1:58" x14ac:dyDescent="0.35">
      <c r="D4">
        <f>3*G21/1000</f>
        <v>6.0000000000000006E-4</v>
      </c>
      <c r="E4">
        <f>I21</f>
        <v>571</v>
      </c>
      <c r="F4">
        <f>6*H21/1000</f>
        <v>1.2000000000000001E-3</v>
      </c>
      <c r="G4" s="3">
        <f t="shared" ref="G4" si="0">J21</f>
        <v>2750</v>
      </c>
      <c r="H4">
        <f>0.3*H21/1000</f>
        <v>5.9999999999999995E-5</v>
      </c>
      <c r="I4" s="3">
        <f t="shared" ref="I4" si="1">L21</f>
        <v>1386</v>
      </c>
    </row>
    <row r="5" spans="1:58" x14ac:dyDescent="0.35">
      <c r="D5">
        <f t="shared" ref="D5" si="2">3*G23/1000</f>
        <v>1.7999999999999997E-3</v>
      </c>
      <c r="E5">
        <f>I23</f>
        <v>1887</v>
      </c>
      <c r="F5">
        <f t="shared" ref="F5" si="3">6*H23/1000</f>
        <v>3.5999999999999995E-3</v>
      </c>
      <c r="G5" s="3">
        <f>J23</f>
        <v>8546</v>
      </c>
      <c r="H5">
        <f t="shared" ref="H5" si="4">0.3*H23/1000</f>
        <v>1.7999999999999998E-4</v>
      </c>
      <c r="I5" s="3">
        <f>L23</f>
        <v>4359</v>
      </c>
    </row>
    <row r="6" spans="1:58" x14ac:dyDescent="0.35">
      <c r="D6">
        <f>3*G25/1000</f>
        <v>3.0000000000000001E-3</v>
      </c>
      <c r="E6">
        <f>I25</f>
        <v>3014</v>
      </c>
      <c r="F6">
        <f>6*H25/1000</f>
        <v>6.0000000000000001E-3</v>
      </c>
      <c r="G6" s="3">
        <f>J25</f>
        <v>14755</v>
      </c>
      <c r="H6">
        <f>0.3*H25/1000</f>
        <v>2.9999999999999997E-4</v>
      </c>
      <c r="I6" s="3">
        <f>L25</f>
        <v>7540</v>
      </c>
    </row>
    <row r="7" spans="1:58" x14ac:dyDescent="0.35">
      <c r="D7">
        <f>3*G26/1000</f>
        <v>4.1999999999999989E-3</v>
      </c>
      <c r="E7">
        <f>I26</f>
        <v>3922</v>
      </c>
      <c r="F7">
        <f>6*H26/1000</f>
        <v>8.3999999999999977E-3</v>
      </c>
      <c r="G7" s="3">
        <f>J26</f>
        <v>22224</v>
      </c>
      <c r="H7">
        <f>0.3*H26/1000</f>
        <v>4.1999999999999996E-4</v>
      </c>
      <c r="I7" s="3">
        <f>L26</f>
        <v>11569</v>
      </c>
    </row>
    <row r="8" spans="1:58" x14ac:dyDescent="0.35">
      <c r="D8">
        <f>3*G27/1000</f>
        <v>5.4000000000000003E-3</v>
      </c>
      <c r="E8">
        <f>I27</f>
        <v>4760</v>
      </c>
      <c r="F8">
        <f>6*H27/1000</f>
        <v>1.0800000000000001E-2</v>
      </c>
      <c r="G8" s="3">
        <f>J27</f>
        <v>27375</v>
      </c>
      <c r="H8">
        <f>0.3*H27/1000</f>
        <v>5.4000000000000001E-4</v>
      </c>
      <c r="I8" s="3">
        <f>L27</f>
        <v>12354</v>
      </c>
    </row>
    <row r="9" spans="1:58" x14ac:dyDescent="0.35">
      <c r="C9" t="s">
        <v>36</v>
      </c>
      <c r="E9" s="6">
        <f>SLOPE(D2:D8,E2:E8)</f>
        <v>1.1018291848954906E-6</v>
      </c>
      <c r="F9" s="6"/>
      <c r="G9" s="6">
        <f>SLOPE(F2:F8,G2:G8)</f>
        <v>3.8857220973716167E-7</v>
      </c>
      <c r="H9" s="6"/>
      <c r="I9" s="6">
        <f>SLOPE(H2:H8,I2:I8)</f>
        <v>4.0192153069235407E-8</v>
      </c>
    </row>
    <row r="10" spans="1:58" x14ac:dyDescent="0.35">
      <c r="C10" t="s">
        <v>37</v>
      </c>
      <c r="E10" s="6">
        <f>INTERCEPT(D2:D8,E2:E8)</f>
        <v>-8.8032148217683827E-5</v>
      </c>
      <c r="F10" s="6"/>
      <c r="G10" s="6">
        <f>INTERCEPT(F2:F8,G2:G8)</f>
        <v>7.7810316154885463E-5</v>
      </c>
      <c r="H10" s="6"/>
      <c r="I10" s="6">
        <f>INTERCEPT(H2:H8,I2:I8)</f>
        <v>5.4958599967315437E-7</v>
      </c>
    </row>
    <row r="11" spans="1:58" x14ac:dyDescent="0.35">
      <c r="C11" t="s">
        <v>38</v>
      </c>
      <c r="E11" s="7">
        <f>RSQ(D2:D8,E2:E8)</f>
        <v>0.99388803836388917</v>
      </c>
      <c r="F11" s="7"/>
      <c r="G11" s="7">
        <f>RSQ(F2:F8,G2:G8)</f>
        <v>0.99809415386703804</v>
      </c>
      <c r="H11" s="7"/>
      <c r="I11" s="7">
        <f>RSQ(H2:H8,I2:I8)</f>
        <v>0.98546482880282282</v>
      </c>
    </row>
    <row r="12" spans="1:58" s="3" customFormat="1" ht="174" x14ac:dyDescent="0.3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  <c r="L12" t="s">
        <v>11</v>
      </c>
      <c r="M12" t="s">
        <v>12</v>
      </c>
      <c r="N12" t="s">
        <v>13</v>
      </c>
      <c r="O12" t="s">
        <v>14</v>
      </c>
      <c r="P12" t="s">
        <v>15</v>
      </c>
      <c r="Q12" t="s">
        <v>16</v>
      </c>
      <c r="R12" t="s">
        <v>17</v>
      </c>
      <c r="S12" t="s">
        <v>18</v>
      </c>
      <c r="T12" t="s">
        <v>19</v>
      </c>
      <c r="U12" t="s">
        <v>20</v>
      </c>
      <c r="V12" t="s">
        <v>21</v>
      </c>
      <c r="W12" t="s">
        <v>22</v>
      </c>
      <c r="X12" t="s">
        <v>23</v>
      </c>
      <c r="Y12" t="s">
        <v>24</v>
      </c>
      <c r="Z12" t="s">
        <v>25</v>
      </c>
      <c r="AA12" s="3" t="s">
        <v>39</v>
      </c>
      <c r="AB12" s="3" t="s">
        <v>40</v>
      </c>
      <c r="AC12" s="3" t="s">
        <v>41</v>
      </c>
      <c r="AD12" s="3" t="s">
        <v>42</v>
      </c>
      <c r="AE12" s="3" t="s">
        <v>43</v>
      </c>
      <c r="AF12" s="3" t="s">
        <v>44</v>
      </c>
      <c r="AG12" s="3" t="s">
        <v>45</v>
      </c>
      <c r="AI12" s="3" t="s">
        <v>46</v>
      </c>
      <c r="AJ12" s="3" t="s">
        <v>47</v>
      </c>
      <c r="AK12" s="3" t="s">
        <v>48</v>
      </c>
      <c r="AL12" s="3" t="s">
        <v>49</v>
      </c>
      <c r="AN12" s="3" t="s">
        <v>50</v>
      </c>
      <c r="AO12" s="3" t="s">
        <v>51</v>
      </c>
      <c r="AP12" s="3" t="s">
        <v>52</v>
      </c>
      <c r="AQ12" s="3" t="s">
        <v>53</v>
      </c>
      <c r="AS12" s="3" t="s">
        <v>54</v>
      </c>
      <c r="AT12" s="3" t="s">
        <v>55</v>
      </c>
      <c r="AU12" s="3" t="s">
        <v>56</v>
      </c>
      <c r="AV12" s="3" t="s">
        <v>57</v>
      </c>
      <c r="AX12" s="3" t="s">
        <v>58</v>
      </c>
      <c r="AY12" s="3" t="s">
        <v>59</v>
      </c>
      <c r="AZ12" s="3" t="s">
        <v>60</v>
      </c>
      <c r="BA12" s="3" t="s">
        <v>61</v>
      </c>
      <c r="BC12" s="3" t="s">
        <v>62</v>
      </c>
      <c r="BD12" s="3" t="s">
        <v>63</v>
      </c>
      <c r="BE12" s="3" t="s">
        <v>64</v>
      </c>
      <c r="BF12" s="3" t="s">
        <v>65</v>
      </c>
    </row>
    <row r="13" spans="1:58" x14ac:dyDescent="0.35">
      <c r="A13">
        <v>1</v>
      </c>
      <c r="B13">
        <v>1</v>
      </c>
      <c r="C13" t="s">
        <v>26</v>
      </c>
      <c r="D13" t="s">
        <v>27</v>
      </c>
      <c r="G13">
        <v>0.5</v>
      </c>
      <c r="H13">
        <v>0.5</v>
      </c>
      <c r="I13">
        <v>3055</v>
      </c>
      <c r="J13">
        <v>11693</v>
      </c>
      <c r="L13">
        <v>24236</v>
      </c>
      <c r="M13">
        <v>2.7589999999999999</v>
      </c>
      <c r="N13">
        <v>10.185</v>
      </c>
      <c r="O13">
        <v>7.4260000000000002</v>
      </c>
      <c r="Q13">
        <v>2.419</v>
      </c>
      <c r="R13">
        <v>1</v>
      </c>
      <c r="S13">
        <v>0</v>
      </c>
      <c r="T13">
        <v>0</v>
      </c>
      <c r="V13">
        <v>0</v>
      </c>
      <c r="Y13" s="1">
        <v>44120</v>
      </c>
      <c r="Z13" s="2">
        <v>0.41946759259259259</v>
      </c>
      <c r="AB13">
        <v>1</v>
      </c>
      <c r="AD13" s="4">
        <f t="shared" ref="AD13:AD76" si="5">((I13*$E$9)+$E$10)*1000/G13</f>
        <v>6.5561120232760803</v>
      </c>
      <c r="AE13" s="4">
        <f>((J13*$G$9)+$G$10)*1000/H13</f>
        <v>9.242770329223033</v>
      </c>
      <c r="AF13" s="4">
        <f>AE13-AD13</f>
        <v>2.6866583059469527</v>
      </c>
      <c r="AG13" s="4">
        <f>((L13*$I$9)+$I$10)*1000/H13</f>
        <v>1.9492932155713247</v>
      </c>
    </row>
    <row r="14" spans="1:58" x14ac:dyDescent="0.35">
      <c r="A14">
        <v>2</v>
      </c>
      <c r="B14">
        <v>1</v>
      </c>
      <c r="C14" t="s">
        <v>26</v>
      </c>
      <c r="D14" t="s">
        <v>27</v>
      </c>
      <c r="G14">
        <v>0.5</v>
      </c>
      <c r="H14">
        <v>0.5</v>
      </c>
      <c r="I14">
        <v>4049</v>
      </c>
      <c r="J14">
        <v>11193</v>
      </c>
      <c r="L14">
        <v>24575</v>
      </c>
      <c r="M14">
        <v>3.5209999999999999</v>
      </c>
      <c r="N14">
        <v>9.7609999999999992</v>
      </c>
      <c r="O14">
        <v>6.24</v>
      </c>
      <c r="Q14">
        <v>2.4540000000000002</v>
      </c>
      <c r="R14">
        <v>1</v>
      </c>
      <c r="S14">
        <v>0</v>
      </c>
      <c r="T14">
        <v>0</v>
      </c>
      <c r="V14">
        <v>0</v>
      </c>
      <c r="Y14" s="1">
        <v>44120</v>
      </c>
      <c r="Z14" s="2">
        <v>0.42504629629629626</v>
      </c>
      <c r="AB14">
        <v>1</v>
      </c>
      <c r="AD14" s="4">
        <f t="shared" si="5"/>
        <v>8.7465484428483151</v>
      </c>
      <c r="AE14" s="4">
        <f t="shared" ref="AE14:AE77" si="6">((J14*$G$9)+$G$10)*1000/H14</f>
        <v>8.8541981194858721</v>
      </c>
      <c r="AF14" s="4">
        <f t="shared" ref="AF14:AF77" si="7">AE14-AD14</f>
        <v>0.10764967663755698</v>
      </c>
      <c r="AG14" s="4">
        <f t="shared" ref="AG14:AG77" si="8">((L14*$I$9)+$I$10)*1000/H14</f>
        <v>1.9765434953522665</v>
      </c>
    </row>
    <row r="15" spans="1:58" x14ac:dyDescent="0.35">
      <c r="A15">
        <v>3</v>
      </c>
      <c r="B15">
        <v>1</v>
      </c>
      <c r="C15" t="s">
        <v>26</v>
      </c>
      <c r="D15" t="s">
        <v>27</v>
      </c>
      <c r="G15">
        <v>0.5</v>
      </c>
      <c r="H15">
        <v>0.5</v>
      </c>
      <c r="I15">
        <v>3968</v>
      </c>
      <c r="J15">
        <v>10613</v>
      </c>
      <c r="L15">
        <v>24575</v>
      </c>
      <c r="M15">
        <v>3.4590000000000001</v>
      </c>
      <c r="N15">
        <v>9.27</v>
      </c>
      <c r="O15">
        <v>5.8109999999999999</v>
      </c>
      <c r="Q15">
        <v>2.4540000000000002</v>
      </c>
      <c r="R15">
        <v>1</v>
      </c>
      <c r="S15">
        <v>0</v>
      </c>
      <c r="T15">
        <v>0</v>
      </c>
      <c r="V15">
        <v>0</v>
      </c>
      <c r="Y15" s="1">
        <v>44120</v>
      </c>
      <c r="Z15" s="2">
        <v>0.43113425925925924</v>
      </c>
      <c r="AB15">
        <v>1</v>
      </c>
      <c r="AD15" s="4">
        <f t="shared" si="5"/>
        <v>8.5680521148952451</v>
      </c>
      <c r="AE15" s="4">
        <f t="shared" si="6"/>
        <v>8.403454356190764</v>
      </c>
      <c r="AF15" s="4">
        <f t="shared" si="7"/>
        <v>-0.16459775870448112</v>
      </c>
      <c r="AG15" s="4">
        <f t="shared" si="8"/>
        <v>1.9765434953522665</v>
      </c>
    </row>
    <row r="16" spans="1:58" x14ac:dyDescent="0.35">
      <c r="A16">
        <v>4</v>
      </c>
      <c r="B16">
        <v>2</v>
      </c>
      <c r="D16" t="s">
        <v>29</v>
      </c>
      <c r="Y16" s="1">
        <v>44120</v>
      </c>
      <c r="Z16" s="2">
        <v>0.43554398148148149</v>
      </c>
      <c r="AB16">
        <v>1</v>
      </c>
      <c r="AD16" s="4" t="e">
        <f t="shared" si="5"/>
        <v>#DIV/0!</v>
      </c>
      <c r="AE16" s="4" t="e">
        <f t="shared" si="6"/>
        <v>#DIV/0!</v>
      </c>
      <c r="AF16" s="4" t="e">
        <f t="shared" si="7"/>
        <v>#DIV/0!</v>
      </c>
      <c r="AG16" s="4" t="e">
        <f t="shared" si="8"/>
        <v>#DIV/0!</v>
      </c>
    </row>
    <row r="17" spans="1:58" x14ac:dyDescent="0.35">
      <c r="A17">
        <v>5</v>
      </c>
      <c r="B17">
        <v>3</v>
      </c>
      <c r="C17" t="s">
        <v>30</v>
      </c>
      <c r="D17" t="s">
        <v>27</v>
      </c>
      <c r="G17">
        <v>0.5</v>
      </c>
      <c r="H17">
        <v>0.5</v>
      </c>
      <c r="I17">
        <v>214</v>
      </c>
      <c r="J17">
        <v>68</v>
      </c>
      <c r="L17">
        <v>96</v>
      </c>
      <c r="M17">
        <v>0.57899999999999996</v>
      </c>
      <c r="N17">
        <v>0.33600000000000002</v>
      </c>
      <c r="O17">
        <v>0</v>
      </c>
      <c r="Q17">
        <v>0</v>
      </c>
      <c r="R17">
        <v>1</v>
      </c>
      <c r="S17">
        <v>0</v>
      </c>
      <c r="T17">
        <v>0</v>
      </c>
      <c r="V17">
        <v>0</v>
      </c>
      <c r="Y17" s="1">
        <v>44120</v>
      </c>
      <c r="Z17" s="2">
        <v>0.44519675925925922</v>
      </c>
      <c r="AB17">
        <v>1</v>
      </c>
      <c r="AD17" s="4">
        <f t="shared" si="5"/>
        <v>0.29551859469990233</v>
      </c>
      <c r="AE17" s="4">
        <f t="shared" si="6"/>
        <v>0.20846645283402493</v>
      </c>
      <c r="AF17" s="4">
        <f t="shared" si="7"/>
        <v>-8.7052141865877397E-2</v>
      </c>
      <c r="AG17" s="4">
        <f t="shared" si="8"/>
        <v>8.8160653886395074E-3</v>
      </c>
    </row>
    <row r="18" spans="1:58" x14ac:dyDescent="0.35">
      <c r="A18">
        <v>6</v>
      </c>
      <c r="B18">
        <v>3</v>
      </c>
      <c r="C18" t="s">
        <v>30</v>
      </c>
      <c r="D18" t="s">
        <v>27</v>
      </c>
      <c r="G18">
        <v>0.5</v>
      </c>
      <c r="H18">
        <v>0.5</v>
      </c>
      <c r="I18">
        <v>12</v>
      </c>
      <c r="J18">
        <v>79</v>
      </c>
      <c r="L18">
        <v>16</v>
      </c>
      <c r="M18">
        <v>0.42399999999999999</v>
      </c>
      <c r="N18">
        <v>0.34599999999999997</v>
      </c>
      <c r="O18">
        <v>0</v>
      </c>
      <c r="Q18">
        <v>0</v>
      </c>
      <c r="R18">
        <v>1</v>
      </c>
      <c r="S18">
        <v>0</v>
      </c>
      <c r="T18">
        <v>0</v>
      </c>
      <c r="V18">
        <v>0</v>
      </c>
      <c r="Y18" s="1">
        <v>44120</v>
      </c>
      <c r="Z18" s="2">
        <v>0.45013888888888887</v>
      </c>
      <c r="AB18">
        <v>1</v>
      </c>
      <c r="AD18" s="4">
        <f t="shared" si="5"/>
        <v>-0.14962039599787588</v>
      </c>
      <c r="AE18" s="4">
        <f t="shared" si="6"/>
        <v>0.21701504144824246</v>
      </c>
      <c r="AF18" s="4">
        <f t="shared" si="7"/>
        <v>0.36663543744611837</v>
      </c>
      <c r="AG18" s="4">
        <f t="shared" si="8"/>
        <v>2.3853208975618419E-3</v>
      </c>
    </row>
    <row r="19" spans="1:58" x14ac:dyDescent="0.35">
      <c r="A19">
        <v>7</v>
      </c>
      <c r="B19">
        <v>3</v>
      </c>
      <c r="C19" t="s">
        <v>30</v>
      </c>
      <c r="D19" t="s">
        <v>27</v>
      </c>
      <c r="G19">
        <v>0.5</v>
      </c>
      <c r="H19">
        <v>0.5</v>
      </c>
      <c r="I19">
        <v>7</v>
      </c>
      <c r="J19">
        <v>75</v>
      </c>
      <c r="L19">
        <v>1</v>
      </c>
      <c r="M19">
        <v>0.42</v>
      </c>
      <c r="N19">
        <v>0.34200000000000003</v>
      </c>
      <c r="O19">
        <v>0</v>
      </c>
      <c r="Q19">
        <v>0</v>
      </c>
      <c r="R19">
        <v>1</v>
      </c>
      <c r="S19">
        <v>0</v>
      </c>
      <c r="T19">
        <v>0</v>
      </c>
      <c r="V19">
        <v>0</v>
      </c>
      <c r="Y19" s="1">
        <v>44120</v>
      </c>
      <c r="Z19" s="2">
        <v>0.45555555555555555</v>
      </c>
      <c r="AB19">
        <v>1</v>
      </c>
      <c r="AD19" s="4">
        <f t="shared" si="5"/>
        <v>-0.1606386878468308</v>
      </c>
      <c r="AE19" s="4">
        <f t="shared" si="6"/>
        <v>0.2139064637703452</v>
      </c>
      <c r="AF19" s="4">
        <f t="shared" si="7"/>
        <v>0.374545151617176</v>
      </c>
      <c r="AG19" s="4">
        <f t="shared" si="8"/>
        <v>1.1795563054847794E-3</v>
      </c>
    </row>
    <row r="20" spans="1:58" x14ac:dyDescent="0.35">
      <c r="A20">
        <v>8</v>
      </c>
      <c r="B20">
        <v>4</v>
      </c>
      <c r="C20" t="s">
        <v>66</v>
      </c>
      <c r="D20" t="s">
        <v>27</v>
      </c>
      <c r="G20">
        <v>0.2</v>
      </c>
      <c r="H20">
        <v>0.2</v>
      </c>
      <c r="I20">
        <v>217</v>
      </c>
      <c r="J20">
        <v>2750</v>
      </c>
      <c r="L20">
        <v>1398</v>
      </c>
      <c r="M20">
        <v>1.4530000000000001</v>
      </c>
      <c r="N20">
        <v>6.52</v>
      </c>
      <c r="O20">
        <v>5.0670000000000002</v>
      </c>
      <c r="Q20">
        <v>7.4999999999999997E-2</v>
      </c>
      <c r="R20">
        <v>1</v>
      </c>
      <c r="S20">
        <v>0</v>
      </c>
      <c r="T20">
        <v>0</v>
      </c>
      <c r="V20">
        <v>0</v>
      </c>
      <c r="Y20" s="1">
        <v>44120</v>
      </c>
      <c r="Z20" s="2">
        <v>0.46560185185185188</v>
      </c>
      <c r="AB20">
        <v>1</v>
      </c>
      <c r="AD20" s="4">
        <f t="shared" si="5"/>
        <v>0.75532392452318819</v>
      </c>
      <c r="AE20" s="4">
        <f t="shared" si="6"/>
        <v>5.7319194646603995</v>
      </c>
      <c r="AF20" s="4">
        <f t="shared" si="7"/>
        <v>4.9765955401372111</v>
      </c>
      <c r="AG20" s="4">
        <f t="shared" si="8"/>
        <v>0.28369107995232123</v>
      </c>
      <c r="AI20">
        <f>ABS(100*(AD20-3)/3)</f>
        <v>74.822535849227052</v>
      </c>
      <c r="AN20">
        <f t="shared" ref="AN20:AN27" si="9">ABS(100*(AE20-6)/6)</f>
        <v>4.4680089223266757</v>
      </c>
      <c r="AS20">
        <f t="shared" ref="AS20:AS27" si="10">ABS(100*(AF20-3)/3)</f>
        <v>65.886518004573702</v>
      </c>
      <c r="AX20">
        <f t="shared" ref="AX20:AX27" si="11">ABS(100*(AG20-0.3)/0.3)</f>
        <v>5.4363066825595849</v>
      </c>
    </row>
    <row r="21" spans="1:58" x14ac:dyDescent="0.35">
      <c r="A21">
        <v>9</v>
      </c>
      <c r="B21">
        <v>4</v>
      </c>
      <c r="C21" t="s">
        <v>66</v>
      </c>
      <c r="D21" t="s">
        <v>27</v>
      </c>
      <c r="G21">
        <v>0.2</v>
      </c>
      <c r="H21">
        <v>0.2</v>
      </c>
      <c r="I21">
        <v>571</v>
      </c>
      <c r="J21">
        <v>2750</v>
      </c>
      <c r="L21">
        <v>1386</v>
      </c>
      <c r="M21">
        <v>2.133</v>
      </c>
      <c r="N21">
        <v>6.52</v>
      </c>
      <c r="O21">
        <v>4.3869999999999996</v>
      </c>
      <c r="Q21">
        <v>7.1999999999999995E-2</v>
      </c>
      <c r="R21">
        <v>1</v>
      </c>
      <c r="S21">
        <v>0</v>
      </c>
      <c r="T21">
        <v>0</v>
      </c>
      <c r="V21">
        <v>0</v>
      </c>
      <c r="Y21" s="1">
        <v>44120</v>
      </c>
      <c r="Z21" s="2">
        <v>0.47121527777777777</v>
      </c>
      <c r="AB21">
        <v>1</v>
      </c>
      <c r="AD21" s="4">
        <f t="shared" si="5"/>
        <v>2.7055615817882064</v>
      </c>
      <c r="AE21" s="4">
        <f t="shared" si="6"/>
        <v>5.7319194646603995</v>
      </c>
      <c r="AF21" s="4">
        <f t="shared" si="7"/>
        <v>3.0263578828721931</v>
      </c>
      <c r="AG21" s="4">
        <f t="shared" si="8"/>
        <v>0.28127955076816713</v>
      </c>
      <c r="AI21">
        <f t="shared" ref="AI21:AI27" si="12">ABS(100*(AD21-3)/3)</f>
        <v>9.8146139403931212</v>
      </c>
      <c r="AN21">
        <f t="shared" si="9"/>
        <v>4.4680089223266757</v>
      </c>
      <c r="AS21">
        <f t="shared" si="10"/>
        <v>0.87859609573976982</v>
      </c>
      <c r="AX21">
        <f t="shared" si="11"/>
        <v>6.2401497439442863</v>
      </c>
    </row>
    <row r="22" spans="1:58" x14ac:dyDescent="0.35">
      <c r="A22">
        <v>10</v>
      </c>
      <c r="B22">
        <v>5</v>
      </c>
      <c r="C22" t="s">
        <v>66</v>
      </c>
      <c r="D22" t="s">
        <v>27</v>
      </c>
      <c r="G22">
        <v>0.6</v>
      </c>
      <c r="H22">
        <v>0.6</v>
      </c>
      <c r="I22">
        <v>1944</v>
      </c>
      <c r="J22">
        <v>8545</v>
      </c>
      <c r="L22">
        <v>4245</v>
      </c>
      <c r="M22">
        <v>1.589</v>
      </c>
      <c r="N22">
        <v>6.2649999999999997</v>
      </c>
      <c r="O22">
        <v>4.6760000000000002</v>
      </c>
      <c r="Q22">
        <v>0.27300000000000002</v>
      </c>
      <c r="R22">
        <v>1</v>
      </c>
      <c r="S22">
        <v>0</v>
      </c>
      <c r="T22">
        <v>0</v>
      </c>
      <c r="V22">
        <v>0</v>
      </c>
      <c r="Y22" s="1">
        <v>44120</v>
      </c>
      <c r="Z22" s="2">
        <v>0.481875</v>
      </c>
      <c r="AB22">
        <v>1</v>
      </c>
      <c r="AD22" s="4">
        <f t="shared" si="5"/>
        <v>3.4232063120319163</v>
      </c>
      <c r="AE22" s="4">
        <f t="shared" si="6"/>
        <v>5.663599747264886</v>
      </c>
      <c r="AF22" s="4">
        <f t="shared" si="7"/>
        <v>2.2403934352329697</v>
      </c>
      <c r="AG22" s="4">
        <f t="shared" si="8"/>
        <v>0.28527545963096246</v>
      </c>
      <c r="AI22">
        <f t="shared" si="12"/>
        <v>14.106877067730542</v>
      </c>
      <c r="AN22">
        <f t="shared" si="9"/>
        <v>5.6066708789185666</v>
      </c>
      <c r="AS22">
        <f t="shared" si="10"/>
        <v>25.320218825567675</v>
      </c>
      <c r="AX22">
        <f t="shared" si="11"/>
        <v>4.9081801230125102</v>
      </c>
    </row>
    <row r="23" spans="1:58" x14ac:dyDescent="0.35">
      <c r="A23">
        <v>11</v>
      </c>
      <c r="B23">
        <v>5</v>
      </c>
      <c r="C23" t="s">
        <v>66</v>
      </c>
      <c r="D23" t="s">
        <v>27</v>
      </c>
      <c r="G23">
        <v>0.6</v>
      </c>
      <c r="H23">
        <v>0.6</v>
      </c>
      <c r="I23">
        <v>1887</v>
      </c>
      <c r="J23">
        <v>8546</v>
      </c>
      <c r="L23">
        <v>4359</v>
      </c>
      <c r="M23">
        <v>1.552</v>
      </c>
      <c r="N23">
        <v>6.2649999999999997</v>
      </c>
      <c r="O23">
        <v>4.7130000000000001</v>
      </c>
      <c r="Q23">
        <v>0.28299999999999997</v>
      </c>
      <c r="R23">
        <v>1</v>
      </c>
      <c r="S23">
        <v>0</v>
      </c>
      <c r="T23">
        <v>0</v>
      </c>
      <c r="V23">
        <v>0</v>
      </c>
      <c r="Y23" s="1">
        <v>44120</v>
      </c>
      <c r="Z23" s="2">
        <v>0.48798611111111106</v>
      </c>
      <c r="AB23">
        <v>1</v>
      </c>
      <c r="AD23" s="4">
        <f t="shared" si="5"/>
        <v>3.3185325394668452</v>
      </c>
      <c r="AE23" s="4">
        <f t="shared" si="6"/>
        <v>5.6642473676144487</v>
      </c>
      <c r="AF23" s="4">
        <f t="shared" si="7"/>
        <v>2.3457148281476035</v>
      </c>
      <c r="AG23" s="4">
        <f t="shared" si="8"/>
        <v>0.29291196871411718</v>
      </c>
      <c r="AI23">
        <f t="shared" si="12"/>
        <v>10.617751315561508</v>
      </c>
      <c r="AN23">
        <f t="shared" si="9"/>
        <v>5.5958772064258548</v>
      </c>
      <c r="AS23">
        <f t="shared" si="10"/>
        <v>21.809505728413217</v>
      </c>
      <c r="AX23">
        <f t="shared" si="11"/>
        <v>2.3626770952942708</v>
      </c>
    </row>
    <row r="24" spans="1:58" x14ac:dyDescent="0.35">
      <c r="A24">
        <v>12</v>
      </c>
      <c r="B24">
        <v>6</v>
      </c>
      <c r="C24" t="s">
        <v>66</v>
      </c>
      <c r="D24" t="s">
        <v>27</v>
      </c>
      <c r="G24">
        <v>1</v>
      </c>
      <c r="H24">
        <v>1</v>
      </c>
      <c r="I24">
        <v>3022</v>
      </c>
      <c r="J24">
        <v>14914</v>
      </c>
      <c r="L24">
        <v>7413</v>
      </c>
      <c r="M24">
        <v>1.367</v>
      </c>
      <c r="N24">
        <v>6.4569999999999999</v>
      </c>
      <c r="O24">
        <v>5.09</v>
      </c>
      <c r="Q24">
        <v>0.33</v>
      </c>
      <c r="R24">
        <v>1</v>
      </c>
      <c r="S24">
        <v>0</v>
      </c>
      <c r="T24">
        <v>0</v>
      </c>
      <c r="V24">
        <v>0</v>
      </c>
      <c r="Y24" s="1">
        <v>44120</v>
      </c>
      <c r="Z24" s="2">
        <v>0.49927083333333333</v>
      </c>
      <c r="AB24">
        <v>1</v>
      </c>
      <c r="AD24" s="4">
        <f t="shared" si="5"/>
        <v>3.2416956485364889</v>
      </c>
      <c r="AE24" s="4">
        <f t="shared" si="6"/>
        <v>5.8729762521749151</v>
      </c>
      <c r="AF24" s="4">
        <f t="shared" si="7"/>
        <v>2.6312806036384262</v>
      </c>
      <c r="AG24" s="4">
        <f t="shared" si="8"/>
        <v>0.29849401670191517</v>
      </c>
      <c r="AI24">
        <f t="shared" si="12"/>
        <v>8.0565216178829644</v>
      </c>
      <c r="AN24">
        <f t="shared" si="9"/>
        <v>2.1170624637514144</v>
      </c>
      <c r="AS24">
        <f t="shared" si="10"/>
        <v>12.290646545385792</v>
      </c>
      <c r="AX24">
        <f t="shared" si="11"/>
        <v>0.50199443269494104</v>
      </c>
    </row>
    <row r="25" spans="1:58" x14ac:dyDescent="0.35">
      <c r="A25">
        <v>13</v>
      </c>
      <c r="B25">
        <v>6</v>
      </c>
      <c r="C25" t="s">
        <v>66</v>
      </c>
      <c r="D25" t="s">
        <v>27</v>
      </c>
      <c r="G25">
        <v>1</v>
      </c>
      <c r="H25">
        <v>1</v>
      </c>
      <c r="I25">
        <v>3014</v>
      </c>
      <c r="J25">
        <v>14755</v>
      </c>
      <c r="L25">
        <v>7540</v>
      </c>
      <c r="M25">
        <v>1.3640000000000001</v>
      </c>
      <c r="N25">
        <v>6.3890000000000002</v>
      </c>
      <c r="O25">
        <v>5.0259999999999998</v>
      </c>
      <c r="Q25">
        <v>0.33600000000000002</v>
      </c>
      <c r="R25">
        <v>1</v>
      </c>
      <c r="S25">
        <v>0</v>
      </c>
      <c r="T25">
        <v>0</v>
      </c>
      <c r="V25">
        <v>0</v>
      </c>
      <c r="Y25" s="1">
        <v>44120</v>
      </c>
      <c r="Z25" s="2">
        <v>0.50578703703703709</v>
      </c>
      <c r="AB25">
        <v>1</v>
      </c>
      <c r="AD25" s="4">
        <f t="shared" si="5"/>
        <v>3.2328810150573246</v>
      </c>
      <c r="AE25" s="4">
        <f t="shared" si="6"/>
        <v>5.8111932708267053</v>
      </c>
      <c r="AF25" s="4">
        <f t="shared" si="7"/>
        <v>2.5783122557693807</v>
      </c>
      <c r="AG25" s="4">
        <f t="shared" si="8"/>
        <v>0.30359842014170807</v>
      </c>
      <c r="AI25">
        <f t="shared" si="12"/>
        <v>7.7627005019108211</v>
      </c>
      <c r="AN25">
        <f t="shared" si="9"/>
        <v>3.1467788195549109</v>
      </c>
      <c r="AS25">
        <f t="shared" si="10"/>
        <v>14.056258141020642</v>
      </c>
      <c r="AX25">
        <f t="shared" si="11"/>
        <v>1.1994733805693603</v>
      </c>
    </row>
    <row r="26" spans="1:58" x14ac:dyDescent="0.35">
      <c r="A26">
        <v>14</v>
      </c>
      <c r="B26">
        <v>7</v>
      </c>
      <c r="C26" t="s">
        <v>66</v>
      </c>
      <c r="D26" t="s">
        <v>27</v>
      </c>
      <c r="G26">
        <v>1.4</v>
      </c>
      <c r="H26">
        <v>1.4</v>
      </c>
      <c r="I26">
        <v>3922</v>
      </c>
      <c r="J26">
        <v>22224</v>
      </c>
      <c r="L26">
        <v>11569</v>
      </c>
      <c r="M26">
        <v>1.2230000000000001</v>
      </c>
      <c r="N26">
        <v>6.8239999999999998</v>
      </c>
      <c r="O26">
        <v>5.601</v>
      </c>
      <c r="Q26">
        <v>0.39100000000000001</v>
      </c>
      <c r="R26">
        <v>1</v>
      </c>
      <c r="S26">
        <v>0</v>
      </c>
      <c r="T26">
        <v>0</v>
      </c>
      <c r="V26">
        <v>0</v>
      </c>
      <c r="Y26" s="1">
        <v>44120</v>
      </c>
      <c r="Z26" s="2">
        <v>0.51810185185185187</v>
      </c>
      <c r="AB26">
        <v>1</v>
      </c>
      <c r="AD26" s="4">
        <f t="shared" si="5"/>
        <v>3.0238156535303076</v>
      </c>
      <c r="AE26" s="4">
        <f t="shared" si="6"/>
        <v>6.2238850752525483</v>
      </c>
      <c r="AF26" s="4">
        <f t="shared" si="7"/>
        <v>3.2000694217222407</v>
      </c>
      <c r="AG26" s="4">
        <f t="shared" si="8"/>
        <v>0.33252328918404117</v>
      </c>
      <c r="AI26">
        <f t="shared" si="12"/>
        <v>0.79385511767691896</v>
      </c>
      <c r="AN26">
        <f t="shared" si="9"/>
        <v>3.7314179208758049</v>
      </c>
      <c r="AS26">
        <f t="shared" si="10"/>
        <v>6.6689807240746903</v>
      </c>
      <c r="AX26">
        <f t="shared" si="11"/>
        <v>10.841096394680395</v>
      </c>
    </row>
    <row r="27" spans="1:58" x14ac:dyDescent="0.35">
      <c r="A27">
        <v>15</v>
      </c>
      <c r="B27">
        <v>8</v>
      </c>
      <c r="C27" t="s">
        <v>66</v>
      </c>
      <c r="D27" t="s">
        <v>27</v>
      </c>
      <c r="G27">
        <v>1.8</v>
      </c>
      <c r="H27">
        <v>1.8</v>
      </c>
      <c r="I27">
        <v>4760</v>
      </c>
      <c r="J27">
        <v>27375</v>
      </c>
      <c r="L27">
        <v>12354</v>
      </c>
      <c r="M27">
        <v>1.1299999999999999</v>
      </c>
      <c r="N27">
        <v>6.52</v>
      </c>
      <c r="O27">
        <v>5.39</v>
      </c>
      <c r="Q27">
        <v>0.32700000000000001</v>
      </c>
      <c r="R27">
        <v>1</v>
      </c>
      <c r="S27">
        <v>0</v>
      </c>
      <c r="T27">
        <v>0</v>
      </c>
      <c r="V27">
        <v>0</v>
      </c>
      <c r="Y27" s="1">
        <v>44120</v>
      </c>
      <c r="Z27" s="2">
        <v>0.53104166666666663</v>
      </c>
      <c r="AB27">
        <v>1</v>
      </c>
      <c r="AD27" s="4">
        <f t="shared" si="5"/>
        <v>2.8648193177138062</v>
      </c>
      <c r="AE27" s="4">
        <f t="shared" si="6"/>
        <v>5.9527636431720481</v>
      </c>
      <c r="AF27" s="4">
        <f t="shared" si="7"/>
        <v>3.0879443254582419</v>
      </c>
      <c r="AG27" s="4">
        <f t="shared" si="8"/>
        <v>0.27615746945389297</v>
      </c>
      <c r="AI27">
        <f t="shared" si="12"/>
        <v>4.5060227428731281</v>
      </c>
      <c r="AN27">
        <f t="shared" si="9"/>
        <v>0.78727261379919844</v>
      </c>
      <c r="AS27">
        <f t="shared" si="10"/>
        <v>2.931477515274731</v>
      </c>
      <c r="AX27">
        <f t="shared" si="11"/>
        <v>7.9475101820356731</v>
      </c>
    </row>
    <row r="28" spans="1:58" x14ac:dyDescent="0.35">
      <c r="A28">
        <v>16</v>
      </c>
      <c r="B28">
        <v>1</v>
      </c>
      <c r="C28" t="s">
        <v>31</v>
      </c>
      <c r="D28" t="s">
        <v>27</v>
      </c>
      <c r="G28">
        <v>0.5</v>
      </c>
      <c r="H28">
        <v>0.5</v>
      </c>
      <c r="I28">
        <v>3154</v>
      </c>
      <c r="J28">
        <v>13349</v>
      </c>
      <c r="L28">
        <v>25260</v>
      </c>
      <c r="M28">
        <v>2.835</v>
      </c>
      <c r="N28">
        <v>11.587999999999999</v>
      </c>
      <c r="O28">
        <v>8.7530000000000001</v>
      </c>
      <c r="Q28">
        <v>2.5259999999999998</v>
      </c>
      <c r="R28">
        <v>1</v>
      </c>
      <c r="S28">
        <v>0</v>
      </c>
      <c r="T28">
        <v>0</v>
      </c>
      <c r="V28">
        <v>0</v>
      </c>
      <c r="Y28" s="1">
        <v>44120</v>
      </c>
      <c r="Z28" s="2">
        <v>0.54208333333333336</v>
      </c>
      <c r="AB28">
        <v>1</v>
      </c>
      <c r="AD28" s="4">
        <f t="shared" si="5"/>
        <v>6.7742742018853868</v>
      </c>
      <c r="AE28" s="4">
        <f t="shared" si="6"/>
        <v>10.529721487872514</v>
      </c>
      <c r="AF28" s="4">
        <f t="shared" si="7"/>
        <v>3.7554472859871275</v>
      </c>
      <c r="AG28" s="4">
        <f t="shared" si="8"/>
        <v>2.0316067450571187</v>
      </c>
      <c r="BC28" s="4"/>
      <c r="BD28" s="4"/>
      <c r="BE28" s="4"/>
      <c r="BF28" s="4"/>
    </row>
    <row r="29" spans="1:58" x14ac:dyDescent="0.35">
      <c r="A29">
        <v>17</v>
      </c>
      <c r="B29">
        <v>1</v>
      </c>
      <c r="C29" t="s">
        <v>31</v>
      </c>
      <c r="D29" t="s">
        <v>27</v>
      </c>
      <c r="G29">
        <v>0.5</v>
      </c>
      <c r="H29">
        <v>0.5</v>
      </c>
      <c r="I29">
        <v>3792</v>
      </c>
      <c r="J29">
        <v>13321</v>
      </c>
      <c r="L29">
        <v>25841</v>
      </c>
      <c r="M29">
        <v>3.3239999999999998</v>
      </c>
      <c r="N29">
        <v>11.564</v>
      </c>
      <c r="O29">
        <v>8.24</v>
      </c>
      <c r="Q29">
        <v>2.5870000000000002</v>
      </c>
      <c r="R29">
        <v>1</v>
      </c>
      <c r="S29">
        <v>0</v>
      </c>
      <c r="T29">
        <v>0</v>
      </c>
      <c r="V29">
        <v>0</v>
      </c>
      <c r="Y29" s="1">
        <v>44120</v>
      </c>
      <c r="Z29" s="2">
        <v>0.54805555555555552</v>
      </c>
      <c r="AB29">
        <v>1</v>
      </c>
      <c r="AD29" s="4">
        <f t="shared" si="5"/>
        <v>8.1802082418120339</v>
      </c>
      <c r="AE29" s="4">
        <f t="shared" si="6"/>
        <v>10.507961444127231</v>
      </c>
      <c r="AF29" s="4">
        <f t="shared" si="7"/>
        <v>2.327753202315197</v>
      </c>
      <c r="AG29" s="4">
        <f t="shared" si="8"/>
        <v>2.0783100269235706</v>
      </c>
      <c r="AJ29">
        <f>ABS(100*(AD29-AD30)/(AVERAGE(AD29:AD30)))</f>
        <v>4.1676518309290662</v>
      </c>
      <c r="AO29">
        <f>ABS(100*(AE29-AE30)/(AVERAGE(AE29:AE30)))</f>
        <v>3.0484493048573311</v>
      </c>
      <c r="AT29">
        <f>ABS(100*(AF29-AF30)/(AVERAGE(AF29:AF30)))</f>
        <v>33.253037152564723</v>
      </c>
      <c r="AY29">
        <f>ABS(100*(AG29-AG30)/(AVERAGE(AG29:AG30)))</f>
        <v>4.3631752186740451</v>
      </c>
      <c r="BC29" s="4">
        <f>AVERAGE(AD29:AD30)</f>
        <v>8.3542972530255213</v>
      </c>
      <c r="BD29" s="4">
        <f>AVERAGE(AE29:AE30)</f>
        <v>10.350201126973944</v>
      </c>
      <c r="BE29" s="4">
        <f>AVERAGE(AF29:AF30)</f>
        <v>1.9959038739484232</v>
      </c>
      <c r="BF29" s="4">
        <f>AVERAGE(AG29:AG30)</f>
        <v>2.0339378899351348</v>
      </c>
    </row>
    <row r="30" spans="1:58" x14ac:dyDescent="0.35">
      <c r="A30">
        <v>18</v>
      </c>
      <c r="B30">
        <v>1</v>
      </c>
      <c r="C30" t="s">
        <v>31</v>
      </c>
      <c r="D30" t="s">
        <v>27</v>
      </c>
      <c r="G30">
        <v>0.5</v>
      </c>
      <c r="H30">
        <v>0.5</v>
      </c>
      <c r="I30">
        <v>3950</v>
      </c>
      <c r="J30">
        <v>12915</v>
      </c>
      <c r="L30">
        <v>24737</v>
      </c>
      <c r="M30">
        <v>3.4460000000000002</v>
      </c>
      <c r="N30">
        <v>11.22</v>
      </c>
      <c r="O30">
        <v>7.774</v>
      </c>
      <c r="Q30">
        <v>2.4710000000000001</v>
      </c>
      <c r="R30">
        <v>1</v>
      </c>
      <c r="S30">
        <v>0</v>
      </c>
      <c r="T30">
        <v>0</v>
      </c>
      <c r="V30">
        <v>0</v>
      </c>
      <c r="Y30" s="1">
        <v>44120</v>
      </c>
      <c r="Z30" s="2">
        <v>0.55450231481481482</v>
      </c>
      <c r="AB30">
        <v>1</v>
      </c>
      <c r="AD30" s="4">
        <f t="shared" si="5"/>
        <v>8.5283862642390087</v>
      </c>
      <c r="AE30" s="4">
        <f t="shared" si="6"/>
        <v>10.192440809820658</v>
      </c>
      <c r="AF30" s="4">
        <f t="shared" si="7"/>
        <v>1.6640545455816493</v>
      </c>
      <c r="AG30" s="4">
        <f t="shared" si="8"/>
        <v>1.989565752946699</v>
      </c>
    </row>
    <row r="31" spans="1:58" x14ac:dyDescent="0.35">
      <c r="A31">
        <v>19</v>
      </c>
      <c r="B31">
        <v>9</v>
      </c>
      <c r="C31" t="s">
        <v>128</v>
      </c>
      <c r="D31" t="s">
        <v>27</v>
      </c>
      <c r="G31">
        <v>0.5</v>
      </c>
      <c r="H31">
        <v>0.5</v>
      </c>
      <c r="I31">
        <v>1950</v>
      </c>
      <c r="J31">
        <v>6348</v>
      </c>
      <c r="L31">
        <v>2058</v>
      </c>
      <c r="M31">
        <v>1.911</v>
      </c>
      <c r="N31">
        <v>5.6559999999999997</v>
      </c>
      <c r="O31">
        <v>3.7450000000000001</v>
      </c>
      <c r="Q31">
        <v>9.9000000000000005E-2</v>
      </c>
      <c r="R31">
        <v>1</v>
      </c>
      <c r="S31">
        <v>0</v>
      </c>
      <c r="T31">
        <v>0</v>
      </c>
      <c r="V31">
        <v>0</v>
      </c>
      <c r="Y31" s="1">
        <v>44120</v>
      </c>
      <c r="Z31" s="2">
        <v>0.56532407407407403</v>
      </c>
      <c r="AB31">
        <v>1</v>
      </c>
      <c r="AD31" s="4">
        <f t="shared" si="5"/>
        <v>4.1210695246570461</v>
      </c>
      <c r="AE31" s="4">
        <f t="shared" si="6"/>
        <v>5.0889334071327754</v>
      </c>
      <c r="AF31" s="4">
        <f t="shared" si="7"/>
        <v>0.9678638824757293</v>
      </c>
      <c r="AG31" s="4">
        <f t="shared" si="8"/>
        <v>0.16653007403231926</v>
      </c>
    </row>
    <row r="32" spans="1:58" x14ac:dyDescent="0.35">
      <c r="A32">
        <v>20</v>
      </c>
      <c r="B32">
        <v>9</v>
      </c>
      <c r="C32" t="s">
        <v>128</v>
      </c>
      <c r="D32" t="s">
        <v>27</v>
      </c>
      <c r="G32">
        <v>0.5</v>
      </c>
      <c r="H32">
        <v>0.5</v>
      </c>
      <c r="I32">
        <v>1254</v>
      </c>
      <c r="J32">
        <v>6300</v>
      </c>
      <c r="L32">
        <v>1978</v>
      </c>
      <c r="M32">
        <v>1.377</v>
      </c>
      <c r="N32">
        <v>5.6159999999999997</v>
      </c>
      <c r="O32">
        <v>4.24</v>
      </c>
      <c r="Q32">
        <v>9.0999999999999998E-2</v>
      </c>
      <c r="R32">
        <v>1</v>
      </c>
      <c r="S32">
        <v>0</v>
      </c>
      <c r="T32">
        <v>0</v>
      </c>
      <c r="V32">
        <v>0</v>
      </c>
      <c r="Y32" s="1">
        <v>44120</v>
      </c>
      <c r="Z32" s="2">
        <v>0.57111111111111112</v>
      </c>
      <c r="AB32">
        <v>1</v>
      </c>
      <c r="AD32" s="4">
        <f t="shared" si="5"/>
        <v>2.5873232992825228</v>
      </c>
      <c r="AE32" s="4">
        <f t="shared" si="6"/>
        <v>5.0516304749980074</v>
      </c>
      <c r="AF32" s="4">
        <f t="shared" si="7"/>
        <v>2.4643071757154846</v>
      </c>
      <c r="AG32" s="4">
        <f t="shared" si="8"/>
        <v>0.16009932954124156</v>
      </c>
      <c r="AJ32">
        <f>ABS(100*(AD32-AD33)/(AVERAGE(AD32:AD33)))</f>
        <v>0.85535616451959173</v>
      </c>
      <c r="AO32">
        <f>ABS(100*(AE32-AE33)/(AVERAGE(AE32:AE33)))</f>
        <v>0.46045838664401773</v>
      </c>
      <c r="AT32">
        <f>ABS(100*(AF32-AF33)/(AVERAGE(AF32:AF33)))</f>
        <v>1.8235316831229691</v>
      </c>
      <c r="AY32">
        <f>ABS(100*(AG32-AG33)/(AVERAGE(AG32:AG33)))</f>
        <v>4.7810633797278461</v>
      </c>
      <c r="BC32" s="4">
        <f>AVERAGE(AD32:AD33)</f>
        <v>2.5763050074335681</v>
      </c>
      <c r="BD32" s="4">
        <f>AVERAGE(AE32:AE33)</f>
        <v>5.0632876412901222</v>
      </c>
      <c r="BE32" s="4">
        <f>AVERAGE(AF32:AF33)</f>
        <v>2.486982633856555</v>
      </c>
      <c r="BF32" s="4">
        <f>AVERAGE(AG32:AG33)</f>
        <v>0.15636145930580267</v>
      </c>
    </row>
    <row r="33" spans="1:58" x14ac:dyDescent="0.35">
      <c r="A33">
        <v>21</v>
      </c>
      <c r="B33">
        <v>9</v>
      </c>
      <c r="C33" t="s">
        <v>128</v>
      </c>
      <c r="D33" t="s">
        <v>27</v>
      </c>
      <c r="G33">
        <v>0.5</v>
      </c>
      <c r="H33">
        <v>0.5</v>
      </c>
      <c r="I33">
        <v>1244</v>
      </c>
      <c r="J33">
        <v>6330</v>
      </c>
      <c r="L33">
        <v>1885</v>
      </c>
      <c r="M33">
        <v>1.369</v>
      </c>
      <c r="N33">
        <v>5.641</v>
      </c>
      <c r="O33">
        <v>4.2709999999999999</v>
      </c>
      <c r="Q33">
        <v>8.1000000000000003E-2</v>
      </c>
      <c r="R33">
        <v>1</v>
      </c>
      <c r="S33">
        <v>0</v>
      </c>
      <c r="T33">
        <v>0</v>
      </c>
      <c r="V33">
        <v>0</v>
      </c>
      <c r="Y33" s="1">
        <v>44120</v>
      </c>
      <c r="Z33" s="2">
        <v>0.57738425925925929</v>
      </c>
      <c r="AB33">
        <v>1</v>
      </c>
      <c r="AD33" s="4">
        <f t="shared" si="5"/>
        <v>2.5652867155846129</v>
      </c>
      <c r="AE33" s="4">
        <f t="shared" si="6"/>
        <v>5.0749448075822379</v>
      </c>
      <c r="AF33" s="4">
        <f t="shared" si="7"/>
        <v>2.509658091997625</v>
      </c>
      <c r="AG33" s="4">
        <f t="shared" si="8"/>
        <v>0.15262358907036377</v>
      </c>
    </row>
    <row r="34" spans="1:58" x14ac:dyDescent="0.35">
      <c r="A34">
        <v>22</v>
      </c>
      <c r="B34">
        <v>10</v>
      </c>
      <c r="C34" t="s">
        <v>129</v>
      </c>
      <c r="D34" t="s">
        <v>27</v>
      </c>
      <c r="G34">
        <v>0.5</v>
      </c>
      <c r="H34">
        <v>0.5</v>
      </c>
      <c r="I34">
        <v>1029</v>
      </c>
      <c r="J34">
        <v>7009</v>
      </c>
      <c r="L34">
        <v>2092</v>
      </c>
      <c r="M34">
        <v>1.2050000000000001</v>
      </c>
      <c r="N34">
        <v>6.2169999999999996</v>
      </c>
      <c r="O34">
        <v>5.0119999999999996</v>
      </c>
      <c r="Q34">
        <v>0.10299999999999999</v>
      </c>
      <c r="R34">
        <v>1</v>
      </c>
      <c r="S34">
        <v>0</v>
      </c>
      <c r="T34">
        <v>0</v>
      </c>
      <c r="V34">
        <v>0</v>
      </c>
      <c r="Y34" s="1">
        <v>44120</v>
      </c>
      <c r="Z34" s="2">
        <v>0.58827546296296296</v>
      </c>
      <c r="AB34">
        <v>1</v>
      </c>
      <c r="AD34" s="4">
        <f t="shared" si="5"/>
        <v>2.0915001660795522</v>
      </c>
      <c r="AE34" s="4">
        <f t="shared" si="6"/>
        <v>5.602625868405303</v>
      </c>
      <c r="AF34" s="4">
        <f t="shared" si="7"/>
        <v>3.5111257023257507</v>
      </c>
      <c r="AG34" s="4">
        <f t="shared" si="8"/>
        <v>0.16926314044102725</v>
      </c>
    </row>
    <row r="35" spans="1:58" x14ac:dyDescent="0.35">
      <c r="A35">
        <v>23</v>
      </c>
      <c r="B35">
        <v>10</v>
      </c>
      <c r="C35" t="s">
        <v>129</v>
      </c>
      <c r="D35" t="s">
        <v>27</v>
      </c>
      <c r="G35">
        <v>0.5</v>
      </c>
      <c r="H35">
        <v>0.5</v>
      </c>
      <c r="I35">
        <v>990</v>
      </c>
      <c r="J35">
        <v>7208</v>
      </c>
      <c r="L35">
        <v>2154</v>
      </c>
      <c r="M35">
        <v>1.175</v>
      </c>
      <c r="N35">
        <v>6.3849999999999998</v>
      </c>
      <c r="O35">
        <v>5.21</v>
      </c>
      <c r="Q35">
        <v>0.109</v>
      </c>
      <c r="R35">
        <v>1</v>
      </c>
      <c r="S35">
        <v>0</v>
      </c>
      <c r="T35">
        <v>0</v>
      </c>
      <c r="V35">
        <v>0</v>
      </c>
      <c r="Y35" s="1">
        <v>44120</v>
      </c>
      <c r="Z35" s="2">
        <v>0.59417824074074077</v>
      </c>
      <c r="AB35">
        <v>1</v>
      </c>
      <c r="AD35" s="4">
        <f t="shared" si="5"/>
        <v>2.0055574896577038</v>
      </c>
      <c r="AE35" s="4">
        <f t="shared" si="6"/>
        <v>5.7572776078806935</v>
      </c>
      <c r="AF35" s="4">
        <f t="shared" si="7"/>
        <v>3.7517201182229898</v>
      </c>
      <c r="AG35" s="4">
        <f t="shared" si="8"/>
        <v>0.17424696742161244</v>
      </c>
      <c r="AJ35">
        <f>ABS(100*(AD35-AD36)/(AVERAGE(AD35:AD36)))</f>
        <v>10.890928543897937</v>
      </c>
      <c r="AO35">
        <f>ABS(100*(AE35-AE36)/(AVERAGE(AE35:AE36)))</f>
        <v>2.8081862145880039</v>
      </c>
      <c r="AT35">
        <f>ABS(100*(AF35-AF36)/(AVERAGE(AF35:AF36)))</f>
        <v>9.4258291019366336</v>
      </c>
      <c r="AY35">
        <f>ABS(100*(AG35-AG36)/(AVERAGE(AG35:AG36)))</f>
        <v>3.8557861449543323</v>
      </c>
      <c r="BC35" s="4">
        <f>AVERAGE(AD35:AD36)</f>
        <v>1.9019855462775275</v>
      </c>
      <c r="BD35" s="4">
        <f>AVERAGE(AE35:AE36)</f>
        <v>5.8392663441352344</v>
      </c>
      <c r="BE35" s="4">
        <f>AVERAGE(AF35:AF36)</f>
        <v>3.9372807978577073</v>
      </c>
      <c r="BF35" s="4">
        <f>AVERAGE(AG35:AG36)</f>
        <v>0.17095121086993514</v>
      </c>
    </row>
    <row r="36" spans="1:58" x14ac:dyDescent="0.35">
      <c r="A36">
        <v>24</v>
      </c>
      <c r="B36">
        <v>10</v>
      </c>
      <c r="C36" t="s">
        <v>129</v>
      </c>
      <c r="D36" t="s">
        <v>27</v>
      </c>
      <c r="G36">
        <v>0.5</v>
      </c>
      <c r="H36">
        <v>0.5</v>
      </c>
      <c r="I36">
        <v>896</v>
      </c>
      <c r="J36">
        <v>7419</v>
      </c>
      <c r="L36">
        <v>2072</v>
      </c>
      <c r="M36">
        <v>1.103</v>
      </c>
      <c r="N36">
        <v>6.5640000000000001</v>
      </c>
      <c r="O36">
        <v>5.4610000000000003</v>
      </c>
      <c r="Q36">
        <v>0.10100000000000001</v>
      </c>
      <c r="R36">
        <v>1</v>
      </c>
      <c r="S36">
        <v>0</v>
      </c>
      <c r="T36">
        <v>0</v>
      </c>
      <c r="V36">
        <v>0</v>
      </c>
      <c r="Y36" s="1">
        <v>44120</v>
      </c>
      <c r="Z36" s="2">
        <v>0.60059027777777774</v>
      </c>
      <c r="AB36">
        <v>1</v>
      </c>
      <c r="AD36" s="4">
        <f t="shared" si="5"/>
        <v>1.7984136028973514</v>
      </c>
      <c r="AE36" s="4">
        <f t="shared" si="6"/>
        <v>5.9212550803897761</v>
      </c>
      <c r="AF36" s="4">
        <f t="shared" si="7"/>
        <v>4.1228414774924245</v>
      </c>
      <c r="AG36" s="4">
        <f t="shared" si="8"/>
        <v>0.16765545431825782</v>
      </c>
    </row>
    <row r="37" spans="1:58" x14ac:dyDescent="0.35">
      <c r="A37">
        <v>25</v>
      </c>
      <c r="B37">
        <v>11</v>
      </c>
      <c r="C37" t="s">
        <v>130</v>
      </c>
      <c r="D37" t="s">
        <v>27</v>
      </c>
      <c r="G37">
        <v>0.5</v>
      </c>
      <c r="H37">
        <v>0.5</v>
      </c>
      <c r="I37">
        <v>1305</v>
      </c>
      <c r="J37">
        <v>9320</v>
      </c>
      <c r="L37">
        <v>2318</v>
      </c>
      <c r="M37">
        <v>1.4159999999999999</v>
      </c>
      <c r="N37">
        <v>8.1750000000000007</v>
      </c>
      <c r="O37">
        <v>6.758</v>
      </c>
      <c r="Q37">
        <v>0.126</v>
      </c>
      <c r="R37">
        <v>1</v>
      </c>
      <c r="S37">
        <v>0</v>
      </c>
      <c r="T37">
        <v>0</v>
      </c>
      <c r="V37">
        <v>0</v>
      </c>
      <c r="Y37" s="1">
        <v>44120</v>
      </c>
      <c r="Z37" s="2">
        <v>0.61177083333333326</v>
      </c>
      <c r="AB37">
        <v>1</v>
      </c>
      <c r="AD37" s="4">
        <f t="shared" si="5"/>
        <v>2.699709876141863</v>
      </c>
      <c r="AE37" s="4">
        <f t="shared" si="6"/>
        <v>7.3986066218104645</v>
      </c>
      <c r="AF37" s="4">
        <f t="shared" si="7"/>
        <v>4.6988967456686019</v>
      </c>
      <c r="AG37" s="4">
        <f t="shared" si="8"/>
        <v>0.18742999362832166</v>
      </c>
    </row>
    <row r="38" spans="1:58" x14ac:dyDescent="0.35">
      <c r="A38">
        <v>26</v>
      </c>
      <c r="B38">
        <v>11</v>
      </c>
      <c r="C38" t="s">
        <v>130</v>
      </c>
      <c r="D38" t="s">
        <v>27</v>
      </c>
      <c r="G38">
        <v>0.5</v>
      </c>
      <c r="H38">
        <v>0.5</v>
      </c>
      <c r="I38">
        <v>1460</v>
      </c>
      <c r="J38">
        <v>9332</v>
      </c>
      <c r="L38">
        <v>2218</v>
      </c>
      <c r="M38">
        <v>1.5349999999999999</v>
      </c>
      <c r="N38">
        <v>8.1850000000000005</v>
      </c>
      <c r="O38">
        <v>6.65</v>
      </c>
      <c r="Q38">
        <v>0.11600000000000001</v>
      </c>
      <c r="R38">
        <v>1</v>
      </c>
      <c r="S38">
        <v>0</v>
      </c>
      <c r="T38">
        <v>0</v>
      </c>
      <c r="V38">
        <v>0</v>
      </c>
      <c r="Y38" s="1">
        <v>44120</v>
      </c>
      <c r="Z38" s="2">
        <v>0.61774305555555553</v>
      </c>
      <c r="AB38">
        <v>1</v>
      </c>
      <c r="AD38" s="4">
        <f t="shared" si="5"/>
        <v>3.0412769234594652</v>
      </c>
      <c r="AE38" s="4">
        <f t="shared" si="6"/>
        <v>7.4079323548441565</v>
      </c>
      <c r="AF38" s="4">
        <f t="shared" si="7"/>
        <v>4.3666554313846913</v>
      </c>
      <c r="AG38" s="4">
        <f t="shared" si="8"/>
        <v>0.17939156301447456</v>
      </c>
      <c r="AJ38">
        <f>ABS(100*(AD38-AD39)/(AVERAGE(AD38:AD39)))</f>
        <v>1.3862505201069277</v>
      </c>
      <c r="AO38">
        <f>ABS(100*(AE38-AE39)/(AVERAGE(AE38:AE39)))</f>
        <v>1.1712880285675791</v>
      </c>
      <c r="AT38">
        <f>ABS(100*(AF38-AF39)/(AVERAGE(AF38:AF39)))</f>
        <v>1.0218424181560395</v>
      </c>
      <c r="AY38">
        <f>ABS(100*(AG38-AG39)/(AVERAGE(AG38:AG39)))</f>
        <v>0.80983537408172357</v>
      </c>
      <c r="BC38" s="4">
        <f>AVERAGE(AD38:AD39)</f>
        <v>3.0203421689464509</v>
      </c>
      <c r="BD38" s="4">
        <f>AVERAGE(AE38:AE39)</f>
        <v>7.3648008395633315</v>
      </c>
      <c r="BE38" s="4">
        <f>AVERAGE(AF38:AF39)</f>
        <v>4.3444586706168806</v>
      </c>
      <c r="BF38" s="4">
        <f>AVERAGE(AG38:AG39)</f>
        <v>0.17866810425922836</v>
      </c>
    </row>
    <row r="39" spans="1:58" x14ac:dyDescent="0.35">
      <c r="A39">
        <v>27</v>
      </c>
      <c r="B39">
        <v>11</v>
      </c>
      <c r="C39" t="s">
        <v>130</v>
      </c>
      <c r="D39" t="s">
        <v>27</v>
      </c>
      <c r="G39">
        <v>0.5</v>
      </c>
      <c r="H39">
        <v>0.5</v>
      </c>
      <c r="I39">
        <v>1441</v>
      </c>
      <c r="J39">
        <v>9221</v>
      </c>
      <c r="L39">
        <v>2200</v>
      </c>
      <c r="M39">
        <v>1.52</v>
      </c>
      <c r="N39">
        <v>8.09</v>
      </c>
      <c r="O39">
        <v>6.57</v>
      </c>
      <c r="Q39">
        <v>0.114</v>
      </c>
      <c r="R39">
        <v>1</v>
      </c>
      <c r="S39">
        <v>0</v>
      </c>
      <c r="T39">
        <v>0</v>
      </c>
      <c r="V39">
        <v>0</v>
      </c>
      <c r="Y39" s="1">
        <v>44120</v>
      </c>
      <c r="Z39" s="2">
        <v>0.6242361111111111</v>
      </c>
      <c r="AB39">
        <v>1</v>
      </c>
      <c r="AD39" s="4">
        <f t="shared" si="5"/>
        <v>2.9994074144334362</v>
      </c>
      <c r="AE39" s="4">
        <f t="shared" si="6"/>
        <v>7.3216693242825066</v>
      </c>
      <c r="AF39" s="4">
        <f t="shared" si="7"/>
        <v>4.32226190984907</v>
      </c>
      <c r="AG39" s="4">
        <f t="shared" si="8"/>
        <v>0.17794464550398212</v>
      </c>
    </row>
    <row r="40" spans="1:58" x14ac:dyDescent="0.35">
      <c r="A40">
        <v>28</v>
      </c>
      <c r="B40">
        <v>12</v>
      </c>
      <c r="C40" t="s">
        <v>131</v>
      </c>
      <c r="D40" t="s">
        <v>27</v>
      </c>
      <c r="G40">
        <v>0.5</v>
      </c>
      <c r="H40">
        <v>0.5</v>
      </c>
      <c r="I40">
        <v>1294</v>
      </c>
      <c r="J40">
        <v>8877</v>
      </c>
      <c r="L40">
        <v>2925</v>
      </c>
      <c r="M40">
        <v>1.4079999999999999</v>
      </c>
      <c r="N40">
        <v>7.7990000000000004</v>
      </c>
      <c r="O40">
        <v>6.3920000000000003</v>
      </c>
      <c r="Q40">
        <v>0.19</v>
      </c>
      <c r="R40">
        <v>1</v>
      </c>
      <c r="S40">
        <v>0</v>
      </c>
      <c r="T40">
        <v>0</v>
      </c>
      <c r="V40">
        <v>0</v>
      </c>
      <c r="Y40" s="1">
        <v>44120</v>
      </c>
      <c r="Z40" s="2">
        <v>0.63541666666666663</v>
      </c>
      <c r="AB40">
        <v>1</v>
      </c>
      <c r="AD40" s="4">
        <f t="shared" si="5"/>
        <v>2.6754696340741617</v>
      </c>
      <c r="AE40" s="4">
        <f t="shared" si="6"/>
        <v>7.054331643983339</v>
      </c>
      <c r="AF40" s="4">
        <f t="shared" si="7"/>
        <v>4.3788620099091773</v>
      </c>
      <c r="AG40" s="4">
        <f t="shared" si="8"/>
        <v>0.23622326745437344</v>
      </c>
    </row>
    <row r="41" spans="1:58" x14ac:dyDescent="0.35">
      <c r="A41">
        <v>29</v>
      </c>
      <c r="B41">
        <v>12</v>
      </c>
      <c r="C41" t="s">
        <v>131</v>
      </c>
      <c r="D41" t="s">
        <v>27</v>
      </c>
      <c r="G41">
        <v>0.5</v>
      </c>
      <c r="H41">
        <v>0.5</v>
      </c>
      <c r="I41">
        <v>1222</v>
      </c>
      <c r="J41">
        <v>9071</v>
      </c>
      <c r="L41">
        <v>2917</v>
      </c>
      <c r="M41">
        <v>1.353</v>
      </c>
      <c r="N41">
        <v>7.9640000000000004</v>
      </c>
      <c r="O41">
        <v>6.6109999999999998</v>
      </c>
      <c r="Q41">
        <v>0.189</v>
      </c>
      <c r="R41">
        <v>1</v>
      </c>
      <c r="S41">
        <v>0</v>
      </c>
      <c r="T41">
        <v>0</v>
      </c>
      <c r="V41">
        <v>0</v>
      </c>
      <c r="Y41" s="1">
        <v>44120</v>
      </c>
      <c r="Z41" s="2">
        <v>0.64163194444444438</v>
      </c>
      <c r="AB41">
        <v>1</v>
      </c>
      <c r="AD41" s="4">
        <f t="shared" si="5"/>
        <v>2.5168062314492112</v>
      </c>
      <c r="AE41" s="4">
        <f t="shared" si="6"/>
        <v>7.205097661361358</v>
      </c>
      <c r="AF41" s="4">
        <f t="shared" si="7"/>
        <v>4.6882914299121463</v>
      </c>
      <c r="AG41" s="4">
        <f t="shared" si="8"/>
        <v>0.23558019300526567</v>
      </c>
      <c r="AJ41">
        <f>ABS(100*(AD41-AD42)/(AVERAGE(AD41:AD42)))</f>
        <v>6.0436388594311765</v>
      </c>
      <c r="AO41">
        <f>ABS(100*(AE41-AE42)/(AVERAGE(AE41:AE42)))</f>
        <v>1.3072950541236741</v>
      </c>
      <c r="AT41">
        <f>ABS(100*(AF41-AF42)/(AVERAGE(AF41:AF42)))</f>
        <v>5.0411837416609746</v>
      </c>
      <c r="AY41">
        <f>ABS(100*(AG41-AG42)/(AVERAGE(AG41:AG42)))</f>
        <v>4.1107235587094539</v>
      </c>
      <c r="BC41" s="4">
        <f>AVERAGE(AD41:AD42)</f>
        <v>2.4429836760612131</v>
      </c>
      <c r="BD41" s="4">
        <f>AVERAGE(AE41:AE42)</f>
        <v>7.2525034709492919</v>
      </c>
      <c r="BE41" s="4">
        <f>AVERAGE(AF41:AF42)</f>
        <v>4.8095197948880788</v>
      </c>
      <c r="BF41" s="4">
        <f>AVERAGE(AG41:AG42)</f>
        <v>0.24052382783278164</v>
      </c>
    </row>
    <row r="42" spans="1:58" x14ac:dyDescent="0.35">
      <c r="A42">
        <v>30</v>
      </c>
      <c r="B42">
        <v>12</v>
      </c>
      <c r="C42" t="s">
        <v>131</v>
      </c>
      <c r="D42" t="s">
        <v>27</v>
      </c>
      <c r="G42">
        <v>0.5</v>
      </c>
      <c r="H42">
        <v>0.5</v>
      </c>
      <c r="I42">
        <v>1155</v>
      </c>
      <c r="J42">
        <v>9193</v>
      </c>
      <c r="L42">
        <v>3040</v>
      </c>
      <c r="M42">
        <v>1.3009999999999999</v>
      </c>
      <c r="N42">
        <v>8.0670000000000002</v>
      </c>
      <c r="O42">
        <v>6.766</v>
      </c>
      <c r="Q42">
        <v>0.20200000000000001</v>
      </c>
      <c r="R42">
        <v>1</v>
      </c>
      <c r="S42">
        <v>0</v>
      </c>
      <c r="T42">
        <v>0</v>
      </c>
      <c r="V42">
        <v>0</v>
      </c>
      <c r="Y42" s="1">
        <v>44120</v>
      </c>
      <c r="Z42" s="2">
        <v>0.64820601851851845</v>
      </c>
      <c r="AB42">
        <v>1</v>
      </c>
      <c r="AD42" s="4">
        <f t="shared" si="5"/>
        <v>2.3691611206732155</v>
      </c>
      <c r="AE42" s="4">
        <f t="shared" si="6"/>
        <v>7.2999092805372259</v>
      </c>
      <c r="AF42" s="4">
        <f t="shared" si="7"/>
        <v>4.9307481598640104</v>
      </c>
      <c r="AG42" s="4">
        <f t="shared" si="8"/>
        <v>0.24546746266029759</v>
      </c>
    </row>
    <row r="43" spans="1:58" x14ac:dyDescent="0.35">
      <c r="A43">
        <v>31</v>
      </c>
      <c r="B43">
        <v>13</v>
      </c>
      <c r="C43" t="s">
        <v>132</v>
      </c>
      <c r="D43" t="s">
        <v>27</v>
      </c>
      <c r="G43">
        <v>0.5</v>
      </c>
      <c r="H43">
        <v>0.5</v>
      </c>
      <c r="I43">
        <v>1025</v>
      </c>
      <c r="J43">
        <v>6781</v>
      </c>
      <c r="L43">
        <v>1092</v>
      </c>
      <c r="M43">
        <v>1.2010000000000001</v>
      </c>
      <c r="N43">
        <v>6.0229999999999997</v>
      </c>
      <c r="O43">
        <v>4.8230000000000004</v>
      </c>
      <c r="Q43">
        <v>0</v>
      </c>
      <c r="R43">
        <v>1</v>
      </c>
      <c r="S43">
        <v>0</v>
      </c>
      <c r="T43">
        <v>0</v>
      </c>
      <c r="V43">
        <v>0</v>
      </c>
      <c r="Y43" s="1">
        <v>44120</v>
      </c>
      <c r="Z43" s="2">
        <v>0.65927083333333336</v>
      </c>
      <c r="AB43">
        <v>1</v>
      </c>
      <c r="AD43" s="4">
        <f t="shared" si="5"/>
        <v>2.0826855326003884</v>
      </c>
      <c r="AE43" s="4">
        <f t="shared" si="6"/>
        <v>5.4254369407651568</v>
      </c>
      <c r="AF43" s="4">
        <f t="shared" si="7"/>
        <v>3.3427514081647685</v>
      </c>
      <c r="AG43" s="4">
        <f t="shared" si="8"/>
        <v>8.8878834302556442E-2</v>
      </c>
    </row>
    <row r="44" spans="1:58" x14ac:dyDescent="0.35">
      <c r="A44">
        <v>32</v>
      </c>
      <c r="B44">
        <v>13</v>
      </c>
      <c r="C44" t="s">
        <v>132</v>
      </c>
      <c r="D44" t="s">
        <v>27</v>
      </c>
      <c r="G44">
        <v>0.5</v>
      </c>
      <c r="H44">
        <v>0.5</v>
      </c>
      <c r="I44">
        <v>975</v>
      </c>
      <c r="J44">
        <v>6803</v>
      </c>
      <c r="L44">
        <v>1170</v>
      </c>
      <c r="M44">
        <v>1.163</v>
      </c>
      <c r="N44">
        <v>6.0419999999999998</v>
      </c>
      <c r="O44">
        <v>4.8789999999999996</v>
      </c>
      <c r="Q44">
        <v>6.0000000000000001E-3</v>
      </c>
      <c r="R44">
        <v>1</v>
      </c>
      <c r="S44">
        <v>0</v>
      </c>
      <c r="T44">
        <v>0</v>
      </c>
      <c r="V44">
        <v>0</v>
      </c>
      <c r="Y44" s="1">
        <v>44120</v>
      </c>
      <c r="Z44" s="2">
        <v>0.66517361111111117</v>
      </c>
      <c r="AB44">
        <v>1</v>
      </c>
      <c r="AD44" s="4">
        <f t="shared" si="5"/>
        <v>1.972502614110839</v>
      </c>
      <c r="AE44" s="4">
        <f t="shared" si="6"/>
        <v>5.4425341179935929</v>
      </c>
      <c r="AF44" s="4">
        <f t="shared" si="7"/>
        <v>3.4700315038827538</v>
      </c>
      <c r="AG44" s="4">
        <f t="shared" si="8"/>
        <v>9.5148810181357166E-2</v>
      </c>
      <c r="AJ44">
        <f>ABS(100*(AD44-AD45)/(AVERAGE(AD44:AD45)))</f>
        <v>0.22318847116666338</v>
      </c>
      <c r="AO44">
        <f>ABS(100*(AE44-AE45)/(AVERAGE(AE44:AE45)))</f>
        <v>1.42801109036292E-2</v>
      </c>
      <c r="AT44">
        <f>ABS(100*(AF44-AF45)/(AVERAGE(AF44:AF45)))</f>
        <v>0.14951844143236123</v>
      </c>
      <c r="AY44">
        <f>ABS(100*(AG44-AG45)/(AVERAGE(AG44:AG45)))</f>
        <v>8.4531303136026885</v>
      </c>
      <c r="BC44" s="4">
        <f>AVERAGE(AD44:AD45)</f>
        <v>1.9747062724806299</v>
      </c>
      <c r="BD44" s="4">
        <f>AVERAGE(AE44:AE45)</f>
        <v>5.4421455457838555</v>
      </c>
      <c r="BE44" s="4">
        <f>AVERAGE(AF44:AF45)</f>
        <v>3.4674392733032255</v>
      </c>
      <c r="BF44" s="4">
        <f>AVERAGE(AG44:AG45)</f>
        <v>9.129036348671056E-2</v>
      </c>
    </row>
    <row r="45" spans="1:58" x14ac:dyDescent="0.35">
      <c r="A45">
        <v>33</v>
      </c>
      <c r="B45">
        <v>13</v>
      </c>
      <c r="C45" t="s">
        <v>132</v>
      </c>
      <c r="D45" t="s">
        <v>27</v>
      </c>
      <c r="G45">
        <v>0.5</v>
      </c>
      <c r="H45">
        <v>0.5</v>
      </c>
      <c r="I45">
        <v>977</v>
      </c>
      <c r="J45">
        <v>6802</v>
      </c>
      <c r="L45">
        <v>1074</v>
      </c>
      <c r="M45">
        <v>1.165</v>
      </c>
      <c r="N45">
        <v>6.0410000000000004</v>
      </c>
      <c r="O45">
        <v>4.8760000000000003</v>
      </c>
      <c r="Q45">
        <v>0</v>
      </c>
      <c r="R45">
        <v>1</v>
      </c>
      <c r="S45">
        <v>0</v>
      </c>
      <c r="T45">
        <v>0</v>
      </c>
      <c r="V45">
        <v>0</v>
      </c>
      <c r="Y45" s="1">
        <v>44120</v>
      </c>
      <c r="Z45" s="2">
        <v>0.67151620370370368</v>
      </c>
      <c r="AB45">
        <v>1</v>
      </c>
      <c r="AD45" s="4">
        <f t="shared" si="5"/>
        <v>1.9769099308504208</v>
      </c>
      <c r="AE45" s="4">
        <f t="shared" si="6"/>
        <v>5.441756973574118</v>
      </c>
      <c r="AF45" s="4">
        <f t="shared" si="7"/>
        <v>3.4648470427236973</v>
      </c>
      <c r="AG45" s="4">
        <f t="shared" si="8"/>
        <v>8.7431916792063955E-2</v>
      </c>
    </row>
    <row r="46" spans="1:58" x14ac:dyDescent="0.35">
      <c r="A46">
        <v>34</v>
      </c>
      <c r="B46">
        <v>14</v>
      </c>
      <c r="C46" t="s">
        <v>133</v>
      </c>
      <c r="D46" t="s">
        <v>27</v>
      </c>
      <c r="G46">
        <v>0.5</v>
      </c>
      <c r="H46">
        <v>0.5</v>
      </c>
      <c r="I46">
        <v>825</v>
      </c>
      <c r="J46">
        <v>6569</v>
      </c>
      <c r="L46">
        <v>1692</v>
      </c>
      <c r="M46">
        <v>1.048</v>
      </c>
      <c r="N46">
        <v>5.8440000000000003</v>
      </c>
      <c r="O46">
        <v>4.7960000000000003</v>
      </c>
      <c r="Q46">
        <v>6.0999999999999999E-2</v>
      </c>
      <c r="R46">
        <v>1</v>
      </c>
      <c r="S46">
        <v>0</v>
      </c>
      <c r="T46">
        <v>0</v>
      </c>
      <c r="V46">
        <v>0</v>
      </c>
      <c r="Y46" s="1">
        <v>44120</v>
      </c>
      <c r="Z46" s="2">
        <v>0.68265046296296295</v>
      </c>
      <c r="AB46">
        <v>1</v>
      </c>
      <c r="AD46" s="4">
        <f t="shared" si="5"/>
        <v>1.6419538586421918</v>
      </c>
      <c r="AE46" s="4">
        <f t="shared" si="6"/>
        <v>5.2606823238366012</v>
      </c>
      <c r="AF46" s="4">
        <f t="shared" si="7"/>
        <v>3.6187284651944092</v>
      </c>
      <c r="AG46" s="4">
        <f t="shared" si="8"/>
        <v>0.13710941798563892</v>
      </c>
    </row>
    <row r="47" spans="1:58" x14ac:dyDescent="0.35">
      <c r="A47">
        <v>35</v>
      </c>
      <c r="B47">
        <v>14</v>
      </c>
      <c r="C47" t="s">
        <v>133</v>
      </c>
      <c r="D47" t="s">
        <v>27</v>
      </c>
      <c r="G47">
        <v>0.5</v>
      </c>
      <c r="H47">
        <v>0.5</v>
      </c>
      <c r="I47">
        <v>745</v>
      </c>
      <c r="J47">
        <v>6597</v>
      </c>
      <c r="L47">
        <v>1673</v>
      </c>
      <c r="M47">
        <v>0.98599999999999999</v>
      </c>
      <c r="N47">
        <v>5.8680000000000003</v>
      </c>
      <c r="O47">
        <v>4.8810000000000002</v>
      </c>
      <c r="Q47">
        <v>5.8999999999999997E-2</v>
      </c>
      <c r="R47">
        <v>1</v>
      </c>
      <c r="S47">
        <v>0</v>
      </c>
      <c r="T47">
        <v>0</v>
      </c>
      <c r="V47">
        <v>0</v>
      </c>
      <c r="Y47" s="1">
        <v>44120</v>
      </c>
      <c r="Z47" s="2">
        <v>0.68851851851851853</v>
      </c>
      <c r="AB47">
        <v>1</v>
      </c>
      <c r="AD47" s="4">
        <f t="shared" si="5"/>
        <v>1.4656611890589133</v>
      </c>
      <c r="AE47" s="4">
        <f t="shared" si="6"/>
        <v>5.2824423675818819</v>
      </c>
      <c r="AF47" s="4">
        <f t="shared" si="7"/>
        <v>3.8167811785229686</v>
      </c>
      <c r="AG47" s="4">
        <f t="shared" si="8"/>
        <v>0.13558211616900798</v>
      </c>
      <c r="AJ47">
        <f>ABS(100*(AD47-AD48)/(AVERAGE(AD47:AD48)))</f>
        <v>1.6403132115792693</v>
      </c>
      <c r="AO47">
        <f>ABS(100*(AE47-AE48)/(AVERAGE(AE47:AE48)))</f>
        <v>0.82048315874267719</v>
      </c>
      <c r="AT47">
        <f>ABS(100*(AF47-AF48)/(AVERAGE(AF47:AF48)))</f>
        <v>0.50386104698831724</v>
      </c>
      <c r="AY47">
        <f>ABS(100*(AG47-AG48)/(AVERAGE(AG47:AG48)))</f>
        <v>0.59113045544352183</v>
      </c>
      <c r="BC47" s="4">
        <f>AVERAGE(AD47:AD48)</f>
        <v>1.4777813100927637</v>
      </c>
      <c r="BD47" s="4">
        <f>AVERAGE(AE47:AE48)</f>
        <v>5.3042024113271626</v>
      </c>
      <c r="BE47" s="4">
        <f>AVERAGE(AF47:AF48)</f>
        <v>3.8264211012343994</v>
      </c>
      <c r="BF47" s="4">
        <f>AVERAGE(AG47:AG48)</f>
        <v>0.13598403769970036</v>
      </c>
    </row>
    <row r="48" spans="1:58" x14ac:dyDescent="0.35">
      <c r="A48">
        <v>36</v>
      </c>
      <c r="B48">
        <v>14</v>
      </c>
      <c r="C48" t="s">
        <v>133</v>
      </c>
      <c r="D48" t="s">
        <v>27</v>
      </c>
      <c r="G48">
        <v>0.5</v>
      </c>
      <c r="H48">
        <v>0.5</v>
      </c>
      <c r="I48">
        <v>756</v>
      </c>
      <c r="J48">
        <v>6653</v>
      </c>
      <c r="L48">
        <v>1683</v>
      </c>
      <c r="M48">
        <v>0.995</v>
      </c>
      <c r="N48">
        <v>5.915</v>
      </c>
      <c r="O48">
        <v>4.92</v>
      </c>
      <c r="Q48">
        <v>0.06</v>
      </c>
      <c r="R48">
        <v>1</v>
      </c>
      <c r="S48">
        <v>0</v>
      </c>
      <c r="T48">
        <v>0</v>
      </c>
      <c r="V48">
        <v>0</v>
      </c>
      <c r="Y48" s="1">
        <v>44120</v>
      </c>
      <c r="Z48" s="2">
        <v>0.69493055555555561</v>
      </c>
      <c r="AB48">
        <v>1</v>
      </c>
      <c r="AD48" s="4">
        <f t="shared" si="5"/>
        <v>1.4899014311266141</v>
      </c>
      <c r="AE48" s="4">
        <f t="shared" si="6"/>
        <v>5.3259624550724443</v>
      </c>
      <c r="AF48" s="4">
        <f t="shared" si="7"/>
        <v>3.8360610239458302</v>
      </c>
      <c r="AG48" s="4">
        <f t="shared" si="8"/>
        <v>0.13638595923039271</v>
      </c>
    </row>
    <row r="49" spans="1:58" x14ac:dyDescent="0.35">
      <c r="A49">
        <v>37</v>
      </c>
      <c r="B49">
        <v>15</v>
      </c>
      <c r="C49" t="s">
        <v>134</v>
      </c>
      <c r="D49" t="s">
        <v>27</v>
      </c>
      <c r="G49">
        <v>0.5</v>
      </c>
      <c r="H49">
        <v>0.5</v>
      </c>
      <c r="I49">
        <v>708</v>
      </c>
      <c r="J49">
        <v>6628</v>
      </c>
      <c r="L49">
        <v>1903</v>
      </c>
      <c r="M49">
        <v>0.95799999999999996</v>
      </c>
      <c r="N49">
        <v>5.8940000000000001</v>
      </c>
      <c r="O49">
        <v>4.9359999999999999</v>
      </c>
      <c r="Q49">
        <v>8.3000000000000004E-2</v>
      </c>
      <c r="R49">
        <v>1</v>
      </c>
      <c r="S49">
        <v>0</v>
      </c>
      <c r="T49">
        <v>0</v>
      </c>
      <c r="V49">
        <v>0</v>
      </c>
      <c r="Y49" s="1">
        <v>44120</v>
      </c>
      <c r="Z49" s="2">
        <v>0.70606481481481476</v>
      </c>
      <c r="AB49">
        <v>1</v>
      </c>
      <c r="AD49" s="4">
        <f t="shared" si="5"/>
        <v>1.384125829376647</v>
      </c>
      <c r="AE49" s="4">
        <f t="shared" si="6"/>
        <v>5.3065338445855863</v>
      </c>
      <c r="AF49" s="4">
        <f t="shared" si="7"/>
        <v>3.9224080152089393</v>
      </c>
      <c r="AG49" s="4">
        <f t="shared" si="8"/>
        <v>0.15407050658085628</v>
      </c>
    </row>
    <row r="50" spans="1:58" x14ac:dyDescent="0.35">
      <c r="A50">
        <v>38</v>
      </c>
      <c r="B50">
        <v>15</v>
      </c>
      <c r="C50" t="s">
        <v>134</v>
      </c>
      <c r="D50" t="s">
        <v>27</v>
      </c>
      <c r="G50">
        <v>0.5</v>
      </c>
      <c r="H50">
        <v>0.5</v>
      </c>
      <c r="I50">
        <v>715</v>
      </c>
      <c r="J50">
        <v>6601</v>
      </c>
      <c r="L50">
        <v>1884</v>
      </c>
      <c r="M50">
        <v>0.96399999999999997</v>
      </c>
      <c r="N50">
        <v>5.8710000000000004</v>
      </c>
      <c r="O50">
        <v>4.907</v>
      </c>
      <c r="Q50">
        <v>8.1000000000000003E-2</v>
      </c>
      <c r="R50">
        <v>1</v>
      </c>
      <c r="S50">
        <v>0</v>
      </c>
      <c r="T50">
        <v>0</v>
      </c>
      <c r="V50">
        <v>0</v>
      </c>
      <c r="Y50" s="1">
        <v>44120</v>
      </c>
      <c r="Z50" s="2">
        <v>0.71206018518518521</v>
      </c>
      <c r="AB50">
        <v>1</v>
      </c>
      <c r="AD50" s="4">
        <f t="shared" si="5"/>
        <v>1.3995514379651839</v>
      </c>
      <c r="AE50" s="4">
        <f t="shared" si="6"/>
        <v>5.2855509452597795</v>
      </c>
      <c r="AF50" s="4">
        <f t="shared" si="7"/>
        <v>3.8859995072945956</v>
      </c>
      <c r="AG50" s="4">
        <f t="shared" si="8"/>
        <v>0.15254320476422531</v>
      </c>
      <c r="AJ50">
        <f>ABS(100*(AD50-AD51)/(AVERAGE(AD50:AD51)))</f>
        <v>5.3345952408305699</v>
      </c>
      <c r="AO50">
        <f>ABS(100*(AE50-AE51)/(AVERAGE(AE50:AE51)))</f>
        <v>1.1839081910238798</v>
      </c>
      <c r="AT50">
        <f>ABS(100*(AF50-AF51)/(AVERAGE(AF50:AF51)))</f>
        <v>3.4313382062242739</v>
      </c>
      <c r="AY50">
        <f>ABS(100*(AG50-AG51)/(AVERAGE(AG50:AG51)))</f>
        <v>1.8275102253202522</v>
      </c>
      <c r="BC50" s="4">
        <f>AVERAGE(AD50:AD51)</f>
        <v>1.3631910748636327</v>
      </c>
      <c r="BD50" s="4">
        <f>AVERAGE(AE50:AE51)</f>
        <v>5.3170252942484897</v>
      </c>
      <c r="BE50" s="4">
        <f>AVERAGE(AF50:AF51)</f>
        <v>3.9538342193848566</v>
      </c>
      <c r="BF50" s="4">
        <f>AVERAGE(AG50:AG51)</f>
        <v>0.15394993012164856</v>
      </c>
    </row>
    <row r="51" spans="1:58" x14ac:dyDescent="0.35">
      <c r="A51">
        <v>39</v>
      </c>
      <c r="B51">
        <v>15</v>
      </c>
      <c r="C51" t="s">
        <v>134</v>
      </c>
      <c r="D51" t="s">
        <v>27</v>
      </c>
      <c r="G51">
        <v>0.5</v>
      </c>
      <c r="H51">
        <v>0.5</v>
      </c>
      <c r="I51">
        <v>682</v>
      </c>
      <c r="J51">
        <v>6682</v>
      </c>
      <c r="L51">
        <v>1919</v>
      </c>
      <c r="M51">
        <v>0.93799999999999994</v>
      </c>
      <c r="N51">
        <v>5.94</v>
      </c>
      <c r="O51">
        <v>5.0019999999999998</v>
      </c>
      <c r="Q51">
        <v>8.5000000000000006E-2</v>
      </c>
      <c r="R51">
        <v>1</v>
      </c>
      <c r="S51">
        <v>0</v>
      </c>
      <c r="T51">
        <v>0</v>
      </c>
      <c r="V51">
        <v>0</v>
      </c>
      <c r="Y51" s="1">
        <v>44120</v>
      </c>
      <c r="Z51" s="2">
        <v>0.7185300925925926</v>
      </c>
      <c r="AB51">
        <v>1</v>
      </c>
      <c r="AD51" s="4">
        <f t="shared" si="5"/>
        <v>1.3268307117620814</v>
      </c>
      <c r="AE51" s="4">
        <f t="shared" si="6"/>
        <v>5.348499643237199</v>
      </c>
      <c r="AF51" s="4">
        <f t="shared" si="7"/>
        <v>4.0216689314751175</v>
      </c>
      <c r="AG51" s="4">
        <f t="shared" si="8"/>
        <v>0.15535665547907182</v>
      </c>
    </row>
    <row r="52" spans="1:58" x14ac:dyDescent="0.35">
      <c r="A52">
        <v>40</v>
      </c>
      <c r="B52">
        <v>16</v>
      </c>
      <c r="C52" t="s">
        <v>135</v>
      </c>
      <c r="D52" t="s">
        <v>27</v>
      </c>
      <c r="G52">
        <v>0.5</v>
      </c>
      <c r="H52">
        <v>0.5</v>
      </c>
      <c r="I52">
        <v>926</v>
      </c>
      <c r="J52">
        <v>9214</v>
      </c>
      <c r="L52">
        <v>3398</v>
      </c>
      <c r="M52">
        <v>1.125</v>
      </c>
      <c r="N52">
        <v>8.0839999999999996</v>
      </c>
      <c r="O52">
        <v>6.9589999999999996</v>
      </c>
      <c r="Q52">
        <v>0.23899999999999999</v>
      </c>
      <c r="R52">
        <v>1</v>
      </c>
      <c r="S52">
        <v>0</v>
      </c>
      <c r="T52">
        <v>0</v>
      </c>
      <c r="V52">
        <v>0</v>
      </c>
      <c r="Y52" s="1">
        <v>44120</v>
      </c>
      <c r="Z52" s="2">
        <v>0.72978009259259258</v>
      </c>
      <c r="AB52">
        <v>1</v>
      </c>
      <c r="AD52" s="4">
        <f t="shared" si="5"/>
        <v>1.864523353991081</v>
      </c>
      <c r="AE52" s="4">
        <f t="shared" si="6"/>
        <v>7.3162293133461862</v>
      </c>
      <c r="AF52" s="4">
        <f t="shared" si="7"/>
        <v>5.4517059593551052</v>
      </c>
      <c r="AG52" s="4">
        <f t="shared" si="8"/>
        <v>0.27424504425787016</v>
      </c>
    </row>
    <row r="53" spans="1:58" x14ac:dyDescent="0.35">
      <c r="A53">
        <v>41</v>
      </c>
      <c r="B53">
        <v>16</v>
      </c>
      <c r="C53" t="s">
        <v>135</v>
      </c>
      <c r="D53" t="s">
        <v>27</v>
      </c>
      <c r="G53">
        <v>0.5</v>
      </c>
      <c r="H53">
        <v>0.5</v>
      </c>
      <c r="I53">
        <v>997</v>
      </c>
      <c r="J53">
        <v>9313</v>
      </c>
      <c r="L53">
        <v>3509</v>
      </c>
      <c r="M53">
        <v>1.18</v>
      </c>
      <c r="N53">
        <v>8.1679999999999993</v>
      </c>
      <c r="O53">
        <v>6.9889999999999999</v>
      </c>
      <c r="Q53">
        <v>0.251</v>
      </c>
      <c r="R53">
        <v>1</v>
      </c>
      <c r="S53">
        <v>0</v>
      </c>
      <c r="T53">
        <v>0</v>
      </c>
      <c r="V53">
        <v>0</v>
      </c>
      <c r="Y53" s="1">
        <v>44120</v>
      </c>
      <c r="Z53" s="2">
        <v>0.73586805555555557</v>
      </c>
      <c r="AB53">
        <v>1</v>
      </c>
      <c r="AD53" s="4">
        <f t="shared" si="5"/>
        <v>2.0209830982462407</v>
      </c>
      <c r="AE53" s="4">
        <f t="shared" si="6"/>
        <v>7.3931666108741441</v>
      </c>
      <c r="AF53" s="4">
        <f t="shared" si="7"/>
        <v>5.3721835126279034</v>
      </c>
      <c r="AG53" s="4">
        <f t="shared" si="8"/>
        <v>0.28316770223924043</v>
      </c>
      <c r="AJ53">
        <f>ABS(100*(AD53-AD54)/(AVERAGE(AD53:AD54)))</f>
        <v>1.2066647821514507</v>
      </c>
      <c r="AO53">
        <f>ABS(100*(AE53-AE54)/(AVERAGE(AE53:AE54)))</f>
        <v>1.0673433711454354</v>
      </c>
      <c r="AT53">
        <f>ABS(100*(AF53-AF54)/(AVERAGE(AF53:AF54)))</f>
        <v>1.0149814261757419</v>
      </c>
      <c r="AY53">
        <f>ABS(100*(AG53-AG54)/(AVERAGE(AG53:AG54)))</f>
        <v>2.4714959195383943</v>
      </c>
      <c r="BC53" s="4">
        <f>AVERAGE(AD53:AD54)</f>
        <v>2.0088629772123903</v>
      </c>
      <c r="BD53" s="4">
        <f>AVERAGE(AE53:AE54)</f>
        <v>7.3539208176906907</v>
      </c>
      <c r="BE53" s="4">
        <f>AVERAGE(AF53:AF54)</f>
        <v>5.3450578404783009</v>
      </c>
      <c r="BF53" s="4">
        <f>AVERAGE(AG53:AG54)</f>
        <v>0.27971117707528614</v>
      </c>
    </row>
    <row r="54" spans="1:58" x14ac:dyDescent="0.35">
      <c r="A54">
        <v>42</v>
      </c>
      <c r="B54">
        <v>16</v>
      </c>
      <c r="C54" t="s">
        <v>135</v>
      </c>
      <c r="D54" t="s">
        <v>27</v>
      </c>
      <c r="G54">
        <v>0.5</v>
      </c>
      <c r="H54">
        <v>0.5</v>
      </c>
      <c r="I54">
        <v>986</v>
      </c>
      <c r="J54">
        <v>9212</v>
      </c>
      <c r="L54">
        <v>3423</v>
      </c>
      <c r="M54">
        <v>1.171</v>
      </c>
      <c r="N54">
        <v>8.0830000000000002</v>
      </c>
      <c r="O54">
        <v>6.9109999999999996</v>
      </c>
      <c r="Q54">
        <v>0.24199999999999999</v>
      </c>
      <c r="R54">
        <v>1</v>
      </c>
      <c r="S54">
        <v>0</v>
      </c>
      <c r="T54">
        <v>0</v>
      </c>
      <c r="V54">
        <v>0</v>
      </c>
      <c r="Y54" s="1">
        <v>44120</v>
      </c>
      <c r="Z54" s="2">
        <v>0.74233796296296306</v>
      </c>
      <c r="AB54">
        <v>1</v>
      </c>
      <c r="AD54" s="4">
        <f t="shared" si="5"/>
        <v>1.9967428561785396</v>
      </c>
      <c r="AE54" s="4">
        <f t="shared" si="6"/>
        <v>7.3146750245072383</v>
      </c>
      <c r="AF54" s="4">
        <f t="shared" si="7"/>
        <v>5.3179321683286984</v>
      </c>
      <c r="AG54" s="4">
        <f t="shared" si="8"/>
        <v>0.27625465191133192</v>
      </c>
      <c r="BB54" s="5"/>
    </row>
    <row r="55" spans="1:58" x14ac:dyDescent="0.35">
      <c r="A55">
        <v>43</v>
      </c>
      <c r="B55">
        <v>17</v>
      </c>
      <c r="C55" t="s">
        <v>136</v>
      </c>
      <c r="D55" t="s">
        <v>27</v>
      </c>
      <c r="G55">
        <v>0.5</v>
      </c>
      <c r="H55">
        <v>0.5</v>
      </c>
      <c r="I55">
        <v>1042</v>
      </c>
      <c r="J55">
        <v>7291</v>
      </c>
      <c r="L55">
        <v>4992</v>
      </c>
      <c r="M55">
        <v>1.2150000000000001</v>
      </c>
      <c r="N55">
        <v>6.4560000000000004</v>
      </c>
      <c r="O55">
        <v>5.2409999999999997</v>
      </c>
      <c r="Q55">
        <v>0.40600000000000003</v>
      </c>
      <c r="R55">
        <v>1</v>
      </c>
      <c r="S55">
        <v>0</v>
      </c>
      <c r="T55">
        <v>0</v>
      </c>
      <c r="V55">
        <v>0</v>
      </c>
      <c r="Y55" s="1">
        <v>44120</v>
      </c>
      <c r="Z55" s="2">
        <v>0.7533333333333333</v>
      </c>
      <c r="AB55">
        <v>1</v>
      </c>
      <c r="AD55" s="4">
        <f t="shared" si="5"/>
        <v>2.1201477248868348</v>
      </c>
      <c r="AE55" s="4">
        <f t="shared" si="6"/>
        <v>5.8217805946970627</v>
      </c>
      <c r="AF55" s="4">
        <f t="shared" si="7"/>
        <v>3.7016328698102279</v>
      </c>
      <c r="AG55" s="4">
        <f t="shared" si="8"/>
        <v>0.4023776282425926</v>
      </c>
      <c r="BB55" s="5"/>
    </row>
    <row r="56" spans="1:58" x14ac:dyDescent="0.35">
      <c r="A56">
        <v>44</v>
      </c>
      <c r="B56">
        <v>17</v>
      </c>
      <c r="C56" t="s">
        <v>136</v>
      </c>
      <c r="D56" t="s">
        <v>27</v>
      </c>
      <c r="G56">
        <v>0.5</v>
      </c>
      <c r="H56">
        <v>0.5</v>
      </c>
      <c r="I56">
        <v>1037</v>
      </c>
      <c r="J56">
        <v>7318</v>
      </c>
      <c r="L56">
        <v>5048</v>
      </c>
      <c r="M56">
        <v>1.2110000000000001</v>
      </c>
      <c r="N56">
        <v>6.4790000000000001</v>
      </c>
      <c r="O56">
        <v>5.2679999999999998</v>
      </c>
      <c r="Q56">
        <v>0.41199999999999998</v>
      </c>
      <c r="R56">
        <v>1</v>
      </c>
      <c r="S56">
        <v>0</v>
      </c>
      <c r="T56">
        <v>0</v>
      </c>
      <c r="V56">
        <v>0</v>
      </c>
      <c r="Y56" s="1">
        <v>44120</v>
      </c>
      <c r="Z56" s="2">
        <v>0.75925925925925919</v>
      </c>
      <c r="AB56">
        <v>1</v>
      </c>
      <c r="AD56" s="4">
        <f t="shared" si="5"/>
        <v>2.10912943303788</v>
      </c>
      <c r="AE56" s="4">
        <f t="shared" si="6"/>
        <v>5.8427634940228694</v>
      </c>
      <c r="AF56" s="4">
        <f t="shared" si="7"/>
        <v>3.7336340609849894</v>
      </c>
      <c r="AG56" s="4">
        <f t="shared" si="8"/>
        <v>0.40687914938634695</v>
      </c>
      <c r="AJ56">
        <f>ABS(100*(AD56-AD57)/(AVERAGE(AD56:AD57)))</f>
        <v>2.0680306953901377</v>
      </c>
      <c r="AO56">
        <f>ABS(100*(AE56-AE57)/(AVERAGE(AE56:AE57)))</f>
        <v>0.35848257982410581</v>
      </c>
      <c r="AT56">
        <f>ABS(100*(AF56-AF57)/(AVERAGE(AF56:AF57)))</f>
        <v>0.62035777551756954</v>
      </c>
      <c r="AY56">
        <f>ABS(100*(AG56-AG57)/(AVERAGE(AG56:AG57)))</f>
        <v>0.41574493682662211</v>
      </c>
      <c r="BC56" s="4">
        <f>AVERAGE(AD56:AD57)</f>
        <v>2.13116601673579</v>
      </c>
      <c r="BD56" s="4">
        <f>AVERAGE(AE56:AE57)</f>
        <v>5.8532549436857728</v>
      </c>
      <c r="BE56" s="4">
        <f>AVERAGE(AF56:AF57)</f>
        <v>3.7220889269499828</v>
      </c>
      <c r="BF56" s="4">
        <f>AVERAGE(AG56:AG57)</f>
        <v>0.40603511417189303</v>
      </c>
    </row>
    <row r="57" spans="1:58" x14ac:dyDescent="0.35">
      <c r="A57">
        <v>45</v>
      </c>
      <c r="B57">
        <v>17</v>
      </c>
      <c r="C57" t="s">
        <v>136</v>
      </c>
      <c r="D57" t="s">
        <v>27</v>
      </c>
      <c r="G57">
        <v>0.5</v>
      </c>
      <c r="H57">
        <v>0.5</v>
      </c>
      <c r="I57">
        <v>1057</v>
      </c>
      <c r="J57">
        <v>7345</v>
      </c>
      <c r="L57">
        <v>5027</v>
      </c>
      <c r="M57">
        <v>1.226</v>
      </c>
      <c r="N57">
        <v>6.5010000000000003</v>
      </c>
      <c r="O57">
        <v>5.2759999999999998</v>
      </c>
      <c r="Q57">
        <v>0.41</v>
      </c>
      <c r="R57">
        <v>1</v>
      </c>
      <c r="S57">
        <v>0</v>
      </c>
      <c r="T57">
        <v>0</v>
      </c>
      <c r="V57">
        <v>0</v>
      </c>
      <c r="Y57" s="1">
        <v>44120</v>
      </c>
      <c r="Z57" s="2">
        <v>0.76561342592592585</v>
      </c>
      <c r="AB57">
        <v>1</v>
      </c>
      <c r="AD57" s="4">
        <f t="shared" si="5"/>
        <v>2.1532026004336995</v>
      </c>
      <c r="AE57" s="4">
        <f t="shared" si="6"/>
        <v>5.8637463933486762</v>
      </c>
      <c r="AF57" s="4">
        <f t="shared" si="7"/>
        <v>3.7105437929149767</v>
      </c>
      <c r="AG57" s="4">
        <f t="shared" si="8"/>
        <v>0.40519107895743911</v>
      </c>
    </row>
    <row r="58" spans="1:58" x14ac:dyDescent="0.35">
      <c r="A58">
        <v>46</v>
      </c>
      <c r="B58">
        <v>18</v>
      </c>
      <c r="C58" t="s">
        <v>137</v>
      </c>
      <c r="D58" t="s">
        <v>27</v>
      </c>
      <c r="G58">
        <v>0.5</v>
      </c>
      <c r="H58">
        <v>0.5</v>
      </c>
      <c r="I58">
        <v>1131</v>
      </c>
      <c r="J58">
        <v>8465</v>
      </c>
      <c r="L58">
        <v>8815</v>
      </c>
      <c r="M58">
        <v>1.2829999999999999</v>
      </c>
      <c r="N58">
        <v>7.45</v>
      </c>
      <c r="O58">
        <v>6.1680000000000001</v>
      </c>
      <c r="Q58">
        <v>0.80600000000000005</v>
      </c>
      <c r="R58">
        <v>1</v>
      </c>
      <c r="S58">
        <v>0</v>
      </c>
      <c r="T58">
        <v>0</v>
      </c>
      <c r="V58">
        <v>0</v>
      </c>
      <c r="Y58" s="1">
        <v>44120</v>
      </c>
      <c r="Z58" s="2">
        <v>0.77672453703703714</v>
      </c>
      <c r="AB58">
        <v>1</v>
      </c>
      <c r="AD58" s="4">
        <f t="shared" si="5"/>
        <v>2.3162733197982321</v>
      </c>
      <c r="AE58" s="4">
        <f t="shared" si="6"/>
        <v>6.7341481431599179</v>
      </c>
      <c r="AF58" s="4">
        <f t="shared" si="7"/>
        <v>4.4178748233616858</v>
      </c>
      <c r="AG58" s="4">
        <f t="shared" si="8"/>
        <v>0.70968683060996662</v>
      </c>
    </row>
    <row r="59" spans="1:58" x14ac:dyDescent="0.35">
      <c r="A59">
        <v>47</v>
      </c>
      <c r="B59">
        <v>18</v>
      </c>
      <c r="C59" t="s">
        <v>137</v>
      </c>
      <c r="D59" t="s">
        <v>27</v>
      </c>
      <c r="G59">
        <v>0.5</v>
      </c>
      <c r="H59">
        <v>0.5</v>
      </c>
      <c r="I59">
        <v>1164</v>
      </c>
      <c r="J59">
        <v>8453</v>
      </c>
      <c r="L59">
        <v>8935</v>
      </c>
      <c r="M59">
        <v>1.3080000000000001</v>
      </c>
      <c r="N59">
        <v>7.44</v>
      </c>
      <c r="O59">
        <v>6.1319999999999997</v>
      </c>
      <c r="Q59">
        <v>0.81799999999999995</v>
      </c>
      <c r="R59">
        <v>1</v>
      </c>
      <c r="S59">
        <v>0</v>
      </c>
      <c r="T59">
        <v>0</v>
      </c>
      <c r="V59">
        <v>0</v>
      </c>
      <c r="Y59" s="1">
        <v>44120</v>
      </c>
      <c r="Z59" s="2">
        <v>0.78271990740740749</v>
      </c>
      <c r="AB59">
        <v>1</v>
      </c>
      <c r="AD59" s="4">
        <f t="shared" si="5"/>
        <v>2.3889940460013346</v>
      </c>
      <c r="AE59" s="4">
        <f t="shared" si="6"/>
        <v>6.7248224101262268</v>
      </c>
      <c r="AF59" s="4">
        <f t="shared" si="7"/>
        <v>4.3358283641248923</v>
      </c>
      <c r="AG59" s="4">
        <f t="shared" si="8"/>
        <v>0.71933294734658293</v>
      </c>
      <c r="AJ59">
        <f>ABS(100*(AD59-AD60)/(AVERAGE(AD59:AD60)))</f>
        <v>0.18465453700587364</v>
      </c>
      <c r="AO59">
        <f>ABS(100*(AE59-AE60)/(AVERAGE(AE59:AE60)))</f>
        <v>0.20823098359698333</v>
      </c>
      <c r="AT59">
        <f>ABS(100*(AF59-AF60)/(AVERAGE(AF59:AF60)))</f>
        <v>0.22122372106564631</v>
      </c>
      <c r="AY59">
        <f>ABS(100*(AG59-AG60)/(AVERAGE(AG59:AG60)))</f>
        <v>0.47044728756601639</v>
      </c>
      <c r="BC59" s="4">
        <f>AVERAGE(AD59:AD60)</f>
        <v>2.3867903876315437</v>
      </c>
      <c r="BD59" s="4">
        <f>AVERAGE(AE59:AE60)</f>
        <v>6.7178281103509576</v>
      </c>
      <c r="BE59" s="4">
        <f>AVERAGE(AF59:AF60)</f>
        <v>4.3310377227194135</v>
      </c>
      <c r="BF59" s="4">
        <f>AVERAGE(AG59:AG60)</f>
        <v>0.71764487691767509</v>
      </c>
    </row>
    <row r="60" spans="1:58" x14ac:dyDescent="0.35">
      <c r="A60">
        <v>48</v>
      </c>
      <c r="B60">
        <v>18</v>
      </c>
      <c r="C60" t="s">
        <v>137</v>
      </c>
      <c r="D60" t="s">
        <v>27</v>
      </c>
      <c r="G60">
        <v>0.5</v>
      </c>
      <c r="H60">
        <v>0.5</v>
      </c>
      <c r="I60">
        <v>1162</v>
      </c>
      <c r="J60">
        <v>8435</v>
      </c>
      <c r="L60">
        <v>8893</v>
      </c>
      <c r="M60">
        <v>1.306</v>
      </c>
      <c r="N60">
        <v>7.4240000000000004</v>
      </c>
      <c r="O60">
        <v>6.1180000000000003</v>
      </c>
      <c r="Q60">
        <v>0.81399999999999995</v>
      </c>
      <c r="R60">
        <v>1</v>
      </c>
      <c r="S60">
        <v>0</v>
      </c>
      <c r="T60">
        <v>0</v>
      </c>
      <c r="V60">
        <v>0</v>
      </c>
      <c r="Y60" s="1">
        <v>44120</v>
      </c>
      <c r="Z60" s="2">
        <v>0.78915509259259264</v>
      </c>
      <c r="AB60">
        <v>1</v>
      </c>
      <c r="AD60" s="4">
        <f t="shared" si="5"/>
        <v>2.3845867292617529</v>
      </c>
      <c r="AE60" s="4">
        <f t="shared" si="6"/>
        <v>6.7108338105756884</v>
      </c>
      <c r="AF60" s="4">
        <f t="shared" si="7"/>
        <v>4.3262470813139355</v>
      </c>
      <c r="AG60" s="4">
        <f t="shared" si="8"/>
        <v>0.71595680648876725</v>
      </c>
    </row>
    <row r="61" spans="1:58" x14ac:dyDescent="0.35">
      <c r="A61">
        <v>49</v>
      </c>
      <c r="B61">
        <v>19</v>
      </c>
      <c r="C61" t="s">
        <v>69</v>
      </c>
      <c r="D61" t="s">
        <v>27</v>
      </c>
      <c r="G61">
        <v>0.5</v>
      </c>
      <c r="H61">
        <v>0.5</v>
      </c>
      <c r="I61">
        <v>1652</v>
      </c>
      <c r="J61">
        <v>12562</v>
      </c>
      <c r="L61">
        <v>4249</v>
      </c>
      <c r="M61">
        <v>1.6819999999999999</v>
      </c>
      <c r="N61">
        <v>10.920999999999999</v>
      </c>
      <c r="O61">
        <v>9.2390000000000008</v>
      </c>
      <c r="Q61">
        <v>0.32800000000000001</v>
      </c>
      <c r="R61">
        <v>1</v>
      </c>
      <c r="S61">
        <v>0</v>
      </c>
      <c r="T61">
        <v>0</v>
      </c>
      <c r="V61">
        <v>0</v>
      </c>
      <c r="Y61" s="1">
        <v>44120</v>
      </c>
      <c r="Z61" s="2">
        <v>0.80010416666666673</v>
      </c>
      <c r="AB61">
        <v>1</v>
      </c>
      <c r="AD61" s="4">
        <f t="shared" si="5"/>
        <v>3.4643793304593333</v>
      </c>
      <c r="AE61" s="4">
        <f t="shared" si="6"/>
        <v>9.9181088297462221</v>
      </c>
      <c r="AF61" s="4">
        <f t="shared" si="7"/>
        <v>6.4537294992868883</v>
      </c>
      <c r="AG61" s="4">
        <f t="shared" si="8"/>
        <v>0.34265208878170883</v>
      </c>
    </row>
    <row r="62" spans="1:58" x14ac:dyDescent="0.35">
      <c r="A62">
        <v>50</v>
      </c>
      <c r="B62">
        <v>19</v>
      </c>
      <c r="C62" t="s">
        <v>69</v>
      </c>
      <c r="D62" t="s">
        <v>27</v>
      </c>
      <c r="G62">
        <v>0.5</v>
      </c>
      <c r="H62">
        <v>0.5</v>
      </c>
      <c r="I62">
        <v>1816</v>
      </c>
      <c r="J62">
        <v>12659</v>
      </c>
      <c r="L62">
        <v>4214</v>
      </c>
      <c r="M62">
        <v>1.8080000000000001</v>
      </c>
      <c r="N62">
        <v>11.003</v>
      </c>
      <c r="O62">
        <v>9.1950000000000003</v>
      </c>
      <c r="Q62">
        <v>0.32500000000000001</v>
      </c>
      <c r="R62">
        <v>1</v>
      </c>
      <c r="S62">
        <v>0</v>
      </c>
      <c r="T62">
        <v>0</v>
      </c>
      <c r="V62">
        <v>0</v>
      </c>
      <c r="Y62" s="1">
        <v>44120</v>
      </c>
      <c r="Z62" s="2">
        <v>0.8060532407407407</v>
      </c>
      <c r="AB62">
        <v>1</v>
      </c>
      <c r="AD62" s="4">
        <f t="shared" si="5"/>
        <v>3.8257793031050547</v>
      </c>
      <c r="AE62" s="4">
        <f t="shared" si="6"/>
        <v>9.9934918384352294</v>
      </c>
      <c r="AF62" s="4">
        <f t="shared" si="7"/>
        <v>6.1677125353301747</v>
      </c>
      <c r="AG62" s="4">
        <f t="shared" si="8"/>
        <v>0.33983863806686232</v>
      </c>
      <c r="AJ62">
        <f>ABS(100*(AD62-AD63)/(AVERAGE(AD62:AD63)))</f>
        <v>1.1454073867457857</v>
      </c>
      <c r="AL62">
        <f>100*((AVERAGE(AD62:AD63)*50)-(AVERAGE(AD44:AD45)*50))/(1000*0.15)</f>
        <v>62.436987144077804</v>
      </c>
      <c r="AO62">
        <f>ABS(100*(AE62-AE63)/(AVERAGE(AE62:AE63)))</f>
        <v>1.3780956836674603</v>
      </c>
      <c r="AQ62">
        <f>100*((AVERAGE(AE62:AE63)*50)-(AVERAGE(AE44:AE45)*50))/(2000*0.15)</f>
        <v>74.715959728960556</v>
      </c>
      <c r="AT62">
        <f>ABS(100*(AF62-AF63)/(AVERAGE(AF62:AF63)))</f>
        <v>2.9758439580091265</v>
      </c>
      <c r="AV62">
        <f>100*((AVERAGE(AF62:AF63)*50)-(AVERAGE(AF44:AF45)*50))/(1000*0.15)</f>
        <v>86.994932313843336</v>
      </c>
      <c r="AY62">
        <f>ABS(100*(AG62-AG63)/(AVERAGE(AG62:AG63)))</f>
        <v>2.4179026514868092</v>
      </c>
      <c r="BA62">
        <f>100*((AVERAGE(AG62:AG63)*50)-(AVERAGE(AG44:AG45)*50))/(100*0.15)</f>
        <v>81.496289040052986</v>
      </c>
      <c r="BC62" s="4">
        <f>AVERAGE(AD62:AD63)</f>
        <v>3.8478158868029642</v>
      </c>
      <c r="BD62" s="4">
        <f>AVERAGE(AE62:AE63)</f>
        <v>9.9251031295214887</v>
      </c>
      <c r="BE62" s="4">
        <f>AVERAGE(AF62:AF63)</f>
        <v>6.0772872427185254</v>
      </c>
      <c r="BF62" s="4">
        <f>AVERAGE(AG62:AG63)</f>
        <v>0.33577923060686954</v>
      </c>
    </row>
    <row r="63" spans="1:58" x14ac:dyDescent="0.35">
      <c r="A63">
        <v>51</v>
      </c>
      <c r="B63">
        <v>19</v>
      </c>
      <c r="C63" t="s">
        <v>69</v>
      </c>
      <c r="D63" t="s">
        <v>27</v>
      </c>
      <c r="G63">
        <v>0.5</v>
      </c>
      <c r="H63">
        <v>0.5</v>
      </c>
      <c r="I63">
        <v>1836</v>
      </c>
      <c r="J63">
        <v>12483</v>
      </c>
      <c r="L63">
        <v>4113</v>
      </c>
      <c r="M63">
        <v>1.823</v>
      </c>
      <c r="N63">
        <v>10.853999999999999</v>
      </c>
      <c r="O63">
        <v>9.0299999999999994</v>
      </c>
      <c r="Q63">
        <v>0.314</v>
      </c>
      <c r="R63">
        <v>1</v>
      </c>
      <c r="S63">
        <v>0</v>
      </c>
      <c r="T63">
        <v>0</v>
      </c>
      <c r="V63">
        <v>0</v>
      </c>
      <c r="Y63" s="1">
        <v>44120</v>
      </c>
      <c r="Z63" s="2">
        <v>0.81260416666666668</v>
      </c>
      <c r="AB63">
        <v>1</v>
      </c>
      <c r="AD63" s="4">
        <f t="shared" si="5"/>
        <v>3.8698524705008737</v>
      </c>
      <c r="AE63" s="4">
        <f t="shared" si="6"/>
        <v>9.8567144206077497</v>
      </c>
      <c r="AF63" s="4">
        <f t="shared" si="7"/>
        <v>5.9868619501068761</v>
      </c>
      <c r="AG63" s="4">
        <f t="shared" si="8"/>
        <v>0.33171982314687681</v>
      </c>
    </row>
    <row r="64" spans="1:58" x14ac:dyDescent="0.35">
      <c r="A64">
        <v>52</v>
      </c>
      <c r="B64">
        <v>20</v>
      </c>
      <c r="C64" t="s">
        <v>70</v>
      </c>
      <c r="D64" t="s">
        <v>27</v>
      </c>
      <c r="G64">
        <v>0.5</v>
      </c>
      <c r="H64">
        <v>0.5</v>
      </c>
      <c r="I64">
        <v>1378</v>
      </c>
      <c r="J64">
        <v>7469</v>
      </c>
      <c r="L64">
        <v>7678</v>
      </c>
      <c r="M64">
        <v>1.472</v>
      </c>
      <c r="N64">
        <v>6.6070000000000002</v>
      </c>
      <c r="O64">
        <v>5.1340000000000003</v>
      </c>
      <c r="Q64">
        <v>0.68700000000000006</v>
      </c>
      <c r="R64">
        <v>1</v>
      </c>
      <c r="S64">
        <v>0</v>
      </c>
      <c r="T64">
        <v>0</v>
      </c>
      <c r="V64">
        <v>0</v>
      </c>
      <c r="Y64" s="1">
        <v>44120</v>
      </c>
      <c r="Z64" s="2">
        <v>0.82337962962962974</v>
      </c>
      <c r="AB64">
        <v>1</v>
      </c>
      <c r="AD64" s="4">
        <f t="shared" si="5"/>
        <v>2.8605769371366043</v>
      </c>
      <c r="AE64" s="4">
        <f t="shared" si="6"/>
        <v>5.9601123013634911</v>
      </c>
      <c r="AF64" s="4">
        <f t="shared" si="7"/>
        <v>3.0995353642268868</v>
      </c>
      <c r="AG64" s="4">
        <f t="shared" si="8"/>
        <v>0.6182898745305252</v>
      </c>
    </row>
    <row r="65" spans="1:58" x14ac:dyDescent="0.35">
      <c r="A65">
        <v>53</v>
      </c>
      <c r="B65">
        <v>20</v>
      </c>
      <c r="C65" t="s">
        <v>70</v>
      </c>
      <c r="D65" t="s">
        <v>27</v>
      </c>
      <c r="G65">
        <v>0.5</v>
      </c>
      <c r="H65">
        <v>0.5</v>
      </c>
      <c r="I65">
        <v>1190</v>
      </c>
      <c r="J65">
        <v>7354</v>
      </c>
      <c r="L65">
        <v>7471</v>
      </c>
      <c r="M65">
        <v>1.3280000000000001</v>
      </c>
      <c r="N65">
        <v>6.5090000000000003</v>
      </c>
      <c r="O65">
        <v>5.181</v>
      </c>
      <c r="Q65">
        <v>0.66500000000000004</v>
      </c>
      <c r="R65">
        <v>1</v>
      </c>
      <c r="S65">
        <v>0</v>
      </c>
      <c r="T65">
        <v>0</v>
      </c>
      <c r="V65">
        <v>0</v>
      </c>
      <c r="Y65" s="1">
        <v>44120</v>
      </c>
      <c r="Z65" s="2">
        <v>0.8291898148148148</v>
      </c>
      <c r="AB65">
        <v>1</v>
      </c>
      <c r="AD65" s="4">
        <f t="shared" si="5"/>
        <v>2.4462891636158997</v>
      </c>
      <c r="AE65" s="4">
        <f t="shared" si="6"/>
        <v>5.8707406931239445</v>
      </c>
      <c r="AF65" s="4">
        <f t="shared" si="7"/>
        <v>3.4244515295080449</v>
      </c>
      <c r="AG65" s="4">
        <f t="shared" si="8"/>
        <v>0.60165032315986178</v>
      </c>
      <c r="AJ65">
        <f>ABS(100*(AD65-AD66)/(AVERAGE(AD65:AD66)))</f>
        <v>1.0868544975610892</v>
      </c>
      <c r="AK65">
        <f>ABS(100*((AVERAGE(AD65:AD66)-AVERAGE(AD59:AD60))/(AVERAGE(AD59:AD60,AD65:AD66))))</f>
        <v>1.9202569700703813</v>
      </c>
      <c r="AO65">
        <f>ABS(100*(AE65-AE66)/(AVERAGE(AE65:AE66)))</f>
        <v>1.1712457739220177</v>
      </c>
      <c r="AP65">
        <f>ABS(100*((AVERAGE(AE65:AE66)-AVERAGE(AE59:AE60))/(AVERAGE(AE59:AE60,AE65:AE66))))</f>
        <v>12.873242878326661</v>
      </c>
      <c r="AT65">
        <f>ABS(100*(AF65-AF66)/(AVERAGE(AF65:AF66)))</f>
        <v>2.7535337999423781</v>
      </c>
      <c r="AU65">
        <f>ABS(100*((AVERAGE(AF65:AF66)-AVERAGE(AF59:AF60))/(AVERAGE(AF59:AF60,AF65:AF66))))</f>
        <v>22.010738083600948</v>
      </c>
      <c r="AY65">
        <f>ABS(100*(AG65-AG66)/(AVERAGE(AG65:AG66)))</f>
        <v>3.7109040704582017</v>
      </c>
      <c r="AZ65">
        <f>ABS(100*((AVERAGE(AG65:AG66)-AVERAGE(AG59:AG60))/(AVERAGE(AG59:AG60,AG65:AG66))))</f>
        <v>15.724440696494652</v>
      </c>
      <c r="BC65" s="4">
        <f>AVERAGE(AD65:AD66)</f>
        <v>2.433067213397154</v>
      </c>
      <c r="BD65" s="4">
        <f>AVERAGE(AE65:AE66)</f>
        <v>5.9053236197905523</v>
      </c>
      <c r="BE65" s="4">
        <f>AVERAGE(AF65:AF66)</f>
        <v>3.4722564063933983</v>
      </c>
      <c r="BF65" s="4">
        <f>AVERAGE(AG65:AG66)</f>
        <v>0.61302470247845542</v>
      </c>
    </row>
    <row r="66" spans="1:58" x14ac:dyDescent="0.35">
      <c r="A66">
        <v>54</v>
      </c>
      <c r="B66">
        <v>20</v>
      </c>
      <c r="C66" t="s">
        <v>70</v>
      </c>
      <c r="D66" t="s">
        <v>27</v>
      </c>
      <c r="G66">
        <v>0.5</v>
      </c>
      <c r="H66">
        <v>0.5</v>
      </c>
      <c r="I66">
        <v>1178</v>
      </c>
      <c r="J66">
        <v>7443</v>
      </c>
      <c r="L66">
        <v>7754</v>
      </c>
      <c r="M66">
        <v>1.319</v>
      </c>
      <c r="N66">
        <v>6.5839999999999996</v>
      </c>
      <c r="O66">
        <v>5.2649999999999997</v>
      </c>
      <c r="Q66">
        <v>0.69499999999999995</v>
      </c>
      <c r="R66">
        <v>1</v>
      </c>
      <c r="S66">
        <v>0</v>
      </c>
      <c r="T66">
        <v>0</v>
      </c>
      <c r="V66">
        <v>0</v>
      </c>
      <c r="Y66" s="1">
        <v>44120</v>
      </c>
      <c r="Z66" s="2">
        <v>0.83532407407407405</v>
      </c>
      <c r="AB66">
        <v>1</v>
      </c>
      <c r="AD66" s="4">
        <f t="shared" si="5"/>
        <v>2.4198452631784084</v>
      </c>
      <c r="AE66" s="4">
        <f t="shared" si="6"/>
        <v>5.9399065464571601</v>
      </c>
      <c r="AF66" s="4">
        <f t="shared" si="7"/>
        <v>3.5200612832787517</v>
      </c>
      <c r="AG66" s="4">
        <f t="shared" si="8"/>
        <v>0.62439908179704906</v>
      </c>
    </row>
    <row r="67" spans="1:58" x14ac:dyDescent="0.35">
      <c r="A67">
        <v>55</v>
      </c>
      <c r="B67">
        <v>2</v>
      </c>
      <c r="D67" t="s">
        <v>29</v>
      </c>
      <c r="Y67" s="1">
        <v>44120</v>
      </c>
      <c r="Z67" s="2">
        <v>0.83964120370370365</v>
      </c>
      <c r="AB67">
        <v>1</v>
      </c>
      <c r="AD67" s="4" t="e">
        <f t="shared" si="5"/>
        <v>#DIV/0!</v>
      </c>
      <c r="AE67" s="4" t="e">
        <f t="shared" si="6"/>
        <v>#DIV/0!</v>
      </c>
      <c r="AF67" s="4" t="e">
        <f t="shared" si="7"/>
        <v>#DIV/0!</v>
      </c>
      <c r="AG67" s="4" t="e">
        <f t="shared" si="8"/>
        <v>#DIV/0!</v>
      </c>
    </row>
    <row r="68" spans="1:58" x14ac:dyDescent="0.35">
      <c r="A68">
        <v>56</v>
      </c>
      <c r="B68">
        <v>3</v>
      </c>
      <c r="C68" t="s">
        <v>30</v>
      </c>
      <c r="D68" t="s">
        <v>27</v>
      </c>
      <c r="G68">
        <v>0.5</v>
      </c>
      <c r="H68">
        <v>0.5</v>
      </c>
      <c r="I68">
        <v>86</v>
      </c>
      <c r="J68">
        <v>224</v>
      </c>
      <c r="L68">
        <v>52</v>
      </c>
      <c r="M68">
        <v>0.48099999999999998</v>
      </c>
      <c r="N68">
        <v>0.46800000000000003</v>
      </c>
      <c r="O68">
        <v>0</v>
      </c>
      <c r="Q68">
        <v>0</v>
      </c>
      <c r="R68">
        <v>1</v>
      </c>
      <c r="S68">
        <v>0</v>
      </c>
      <c r="T68">
        <v>0</v>
      </c>
      <c r="V68">
        <v>0</v>
      </c>
      <c r="Y68" s="1">
        <v>44120</v>
      </c>
      <c r="Z68" s="2">
        <v>0.84958333333333336</v>
      </c>
      <c r="AB68">
        <v>1</v>
      </c>
      <c r="AD68" s="4">
        <f t="shared" si="5"/>
        <v>1.3450323366656722E-2</v>
      </c>
      <c r="AE68" s="4">
        <f t="shared" si="6"/>
        <v>0.32970098227201938</v>
      </c>
      <c r="AF68" s="4">
        <f t="shared" si="7"/>
        <v>0.31625065890536264</v>
      </c>
      <c r="AG68" s="4">
        <f t="shared" si="8"/>
        <v>5.2791559185467905E-3</v>
      </c>
    </row>
    <row r="69" spans="1:58" x14ac:dyDescent="0.35">
      <c r="A69">
        <v>57</v>
      </c>
      <c r="B69">
        <v>3</v>
      </c>
      <c r="C69" t="s">
        <v>30</v>
      </c>
      <c r="D69" t="s">
        <v>27</v>
      </c>
      <c r="G69">
        <v>0.5</v>
      </c>
      <c r="H69">
        <v>0.5</v>
      </c>
      <c r="I69">
        <v>20</v>
      </c>
      <c r="J69">
        <v>191</v>
      </c>
      <c r="L69">
        <v>0</v>
      </c>
      <c r="M69">
        <v>0.43</v>
      </c>
      <c r="N69">
        <v>0.44</v>
      </c>
      <c r="O69">
        <v>0.01</v>
      </c>
      <c r="Q69">
        <v>0</v>
      </c>
      <c r="R69">
        <v>1</v>
      </c>
      <c r="S69">
        <v>0</v>
      </c>
      <c r="T69">
        <v>0</v>
      </c>
      <c r="V69">
        <v>0</v>
      </c>
      <c r="Y69" s="1">
        <v>44120</v>
      </c>
      <c r="Z69" s="2">
        <v>0.85453703703703709</v>
      </c>
      <c r="AB69">
        <v>1</v>
      </c>
      <c r="AD69" s="4">
        <f t="shared" si="5"/>
        <v>-0.13199112903954802</v>
      </c>
      <c r="AE69" s="4">
        <f t="shared" si="6"/>
        <v>0.30405521642936667</v>
      </c>
      <c r="AF69" s="4">
        <f t="shared" si="7"/>
        <v>0.43604634546891469</v>
      </c>
      <c r="AG69" s="4">
        <f t="shared" si="8"/>
        <v>1.0991719993463087E-3</v>
      </c>
      <c r="AJ69">
        <f>ABS(100*(AD69-AD70)/(AVERAGE(AD69:AD70)))</f>
        <v>11.041642293404919</v>
      </c>
      <c r="AO69">
        <f>ABS(100*(AE69-AE70)/(AVERAGE(AE69:AE70)))</f>
        <v>9.4949020199257976</v>
      </c>
      <c r="AT69">
        <f>ABS(100*(AF69-AF70)/(AVERAGE(AF69:AF70)))</f>
        <v>9.9657657362625169</v>
      </c>
      <c r="AY69">
        <f>ABS(100*(AG69-AG70)/(AVERAGE(AG69:AG70)))</f>
        <v>0</v>
      </c>
      <c r="BC69" s="4">
        <f>AVERAGE(AD69:AD70)</f>
        <v>-0.13970393333381648</v>
      </c>
      <c r="BD69" s="4">
        <f>AVERAGE(AE69:AE70)</f>
        <v>0.319209532609116</v>
      </c>
      <c r="BE69" s="4">
        <f>AVERAGE(AF69:AF70)</f>
        <v>0.45891346594293247</v>
      </c>
      <c r="BF69" s="4">
        <f>AVERAGE(AG69:AG70)</f>
        <v>1.0991719993463087E-3</v>
      </c>
    </row>
    <row r="70" spans="1:58" x14ac:dyDescent="0.35">
      <c r="A70">
        <v>58</v>
      </c>
      <c r="B70">
        <v>3</v>
      </c>
      <c r="C70" t="s">
        <v>30</v>
      </c>
      <c r="D70" t="s">
        <v>27</v>
      </c>
      <c r="G70">
        <v>0.5</v>
      </c>
      <c r="H70">
        <v>0.5</v>
      </c>
      <c r="I70">
        <v>13</v>
      </c>
      <c r="J70">
        <v>230</v>
      </c>
      <c r="L70">
        <v>0</v>
      </c>
      <c r="M70">
        <v>0.42499999999999999</v>
      </c>
      <c r="N70">
        <v>0.47299999999999998</v>
      </c>
      <c r="O70">
        <v>4.9000000000000002E-2</v>
      </c>
      <c r="Q70">
        <v>0</v>
      </c>
      <c r="R70">
        <v>1</v>
      </c>
      <c r="S70">
        <v>0</v>
      </c>
      <c r="T70">
        <v>0</v>
      </c>
      <c r="V70">
        <v>0</v>
      </c>
      <c r="Y70" s="1">
        <v>44120</v>
      </c>
      <c r="Z70" s="2">
        <v>0.8599768518518518</v>
      </c>
      <c r="AB70">
        <v>1</v>
      </c>
      <c r="AD70" s="4">
        <f t="shared" si="5"/>
        <v>-0.14741673762808491</v>
      </c>
      <c r="AE70" s="4">
        <f t="shared" si="6"/>
        <v>0.33436384878886533</v>
      </c>
      <c r="AF70" s="4">
        <f t="shared" si="7"/>
        <v>0.48178058641695021</v>
      </c>
      <c r="AG70" s="4">
        <f t="shared" si="8"/>
        <v>1.0991719993463087E-3</v>
      </c>
    </row>
    <row r="71" spans="1:58" x14ac:dyDescent="0.35">
      <c r="A71">
        <v>59</v>
      </c>
      <c r="B71">
        <v>1</v>
      </c>
      <c r="C71" t="s">
        <v>31</v>
      </c>
      <c r="D71" t="s">
        <v>27</v>
      </c>
      <c r="G71">
        <v>0.5</v>
      </c>
      <c r="H71">
        <v>0.5</v>
      </c>
      <c r="I71">
        <v>2042</v>
      </c>
      <c r="J71">
        <v>12350</v>
      </c>
      <c r="L71">
        <v>24309</v>
      </c>
      <c r="M71">
        <v>1.9810000000000001</v>
      </c>
      <c r="N71">
        <v>10.742000000000001</v>
      </c>
      <c r="O71">
        <v>8.76</v>
      </c>
      <c r="Q71">
        <v>2.4260000000000002</v>
      </c>
      <c r="R71">
        <v>1</v>
      </c>
      <c r="S71">
        <v>0</v>
      </c>
      <c r="T71">
        <v>0</v>
      </c>
      <c r="V71">
        <v>0</v>
      </c>
      <c r="Y71" s="1">
        <v>44120</v>
      </c>
      <c r="Z71" s="2">
        <v>0.87091435185185195</v>
      </c>
      <c r="AB71">
        <v>1</v>
      </c>
      <c r="AD71" s="4">
        <f t="shared" si="5"/>
        <v>4.3238060946778161</v>
      </c>
      <c r="AE71" s="4">
        <f t="shared" si="6"/>
        <v>9.7533542128176638</v>
      </c>
      <c r="AF71" s="4">
        <f t="shared" si="7"/>
        <v>5.4295481181398477</v>
      </c>
      <c r="AG71" s="4">
        <f t="shared" si="8"/>
        <v>1.9551612699194332</v>
      </c>
      <c r="BC71" s="4"/>
      <c r="BD71" s="4"/>
      <c r="BE71" s="4"/>
      <c r="BF71" s="4"/>
    </row>
    <row r="72" spans="1:58" x14ac:dyDescent="0.35">
      <c r="A72">
        <v>60</v>
      </c>
      <c r="B72">
        <v>1</v>
      </c>
      <c r="C72" t="s">
        <v>31</v>
      </c>
      <c r="D72" t="s">
        <v>27</v>
      </c>
      <c r="G72">
        <v>0.5</v>
      </c>
      <c r="H72">
        <v>0.5</v>
      </c>
      <c r="I72">
        <v>2841</v>
      </c>
      <c r="J72">
        <v>12338</v>
      </c>
      <c r="L72">
        <v>24561</v>
      </c>
      <c r="M72">
        <v>2.5950000000000002</v>
      </c>
      <c r="N72">
        <v>10.731</v>
      </c>
      <c r="O72">
        <v>8.1359999999999992</v>
      </c>
      <c r="Q72">
        <v>2.4529999999999998</v>
      </c>
      <c r="R72">
        <v>1</v>
      </c>
      <c r="S72">
        <v>0</v>
      </c>
      <c r="T72">
        <v>0</v>
      </c>
      <c r="V72">
        <v>0</v>
      </c>
      <c r="Y72" s="1">
        <v>44120</v>
      </c>
      <c r="Z72" s="2">
        <v>0.87672453703703701</v>
      </c>
      <c r="AB72">
        <v>1</v>
      </c>
      <c r="AD72" s="4">
        <f t="shared" si="5"/>
        <v>6.0845291321408093</v>
      </c>
      <c r="AE72" s="4">
        <f t="shared" si="6"/>
        <v>9.7440284797839727</v>
      </c>
      <c r="AF72" s="4">
        <f t="shared" si="7"/>
        <v>3.6594993476431634</v>
      </c>
      <c r="AG72" s="4">
        <f t="shared" si="8"/>
        <v>1.9754181150663281</v>
      </c>
      <c r="AJ72">
        <f>ABS(100*(AD72-AD73)/(AVERAGE(AD72:AD73)))</f>
        <v>3.4874158670406179</v>
      </c>
      <c r="AO72">
        <f>ABS(100*(AE72-AE73)/(AVERAGE(AE72:AE73)))</f>
        <v>0.9214192263129567</v>
      </c>
      <c r="AT72">
        <f>ABS(100*(AF72-AF73)/(AVERAGE(AF72:AF73)))</f>
        <v>8.7067167651480766</v>
      </c>
      <c r="AY72">
        <f>ABS(100*(AG72-AG73)/(AVERAGE(AG72:AG73)))</f>
        <v>0.18700955248798162</v>
      </c>
      <c r="BC72" s="4">
        <f>AVERAGE(AD72:AD73)</f>
        <v>6.1925083922605673</v>
      </c>
      <c r="BD72" s="4">
        <f>AVERAGE(AE72:AE73)</f>
        <v>9.6993426756641981</v>
      </c>
      <c r="BE72" s="4">
        <f>AVERAGE(AF72:AF73)</f>
        <v>3.5068342834036312</v>
      </c>
      <c r="BF72" s="4">
        <f>AVERAGE(AG72:AG73)</f>
        <v>1.9772669541075127</v>
      </c>
    </row>
    <row r="73" spans="1:58" x14ac:dyDescent="0.35">
      <c r="A73">
        <v>61</v>
      </c>
      <c r="B73">
        <v>1</v>
      </c>
      <c r="C73" t="s">
        <v>31</v>
      </c>
      <c r="D73" t="s">
        <v>27</v>
      </c>
      <c r="G73">
        <v>0.5</v>
      </c>
      <c r="H73">
        <v>0.5</v>
      </c>
      <c r="I73">
        <v>2939</v>
      </c>
      <c r="J73">
        <v>12223</v>
      </c>
      <c r="L73">
        <v>24607</v>
      </c>
      <c r="M73">
        <v>2.67</v>
      </c>
      <c r="N73">
        <v>10.634</v>
      </c>
      <c r="O73">
        <v>7.9640000000000004</v>
      </c>
      <c r="Q73">
        <v>2.4580000000000002</v>
      </c>
      <c r="R73">
        <v>1</v>
      </c>
      <c r="S73">
        <v>0</v>
      </c>
      <c r="T73">
        <v>0</v>
      </c>
      <c r="V73">
        <v>0</v>
      </c>
      <c r="Y73" s="1">
        <v>44120</v>
      </c>
      <c r="Z73" s="2">
        <v>0.88295138888888891</v>
      </c>
      <c r="AB73">
        <v>1</v>
      </c>
      <c r="AD73" s="4">
        <f t="shared" si="5"/>
        <v>6.3004876523803262</v>
      </c>
      <c r="AE73" s="4">
        <f t="shared" si="6"/>
        <v>9.6546568715444252</v>
      </c>
      <c r="AF73" s="4">
        <f t="shared" si="7"/>
        <v>3.354169219164099</v>
      </c>
      <c r="AG73" s="4">
        <f t="shared" si="8"/>
        <v>1.9791157931486973</v>
      </c>
    </row>
    <row r="74" spans="1:58" x14ac:dyDescent="0.35">
      <c r="A74">
        <v>62</v>
      </c>
      <c r="B74">
        <v>7</v>
      </c>
      <c r="C74" t="s">
        <v>66</v>
      </c>
      <c r="D74" t="s">
        <v>27</v>
      </c>
      <c r="G74">
        <v>0.5</v>
      </c>
      <c r="H74">
        <v>0.5</v>
      </c>
      <c r="I74">
        <v>1847</v>
      </c>
      <c r="J74">
        <v>8657</v>
      </c>
      <c r="L74">
        <v>3782</v>
      </c>
      <c r="M74">
        <v>1.8320000000000001</v>
      </c>
      <c r="N74">
        <v>7.6130000000000004</v>
      </c>
      <c r="O74">
        <v>5.7809999999999997</v>
      </c>
      <c r="Q74">
        <v>0.28000000000000003</v>
      </c>
      <c r="R74">
        <v>1</v>
      </c>
      <c r="S74">
        <v>0</v>
      </c>
      <c r="T74">
        <v>0</v>
      </c>
      <c r="V74">
        <v>0</v>
      </c>
      <c r="Y74" s="1">
        <v>44120</v>
      </c>
      <c r="Z74" s="2">
        <v>0.8940393518518519</v>
      </c>
      <c r="AB74">
        <v>1</v>
      </c>
      <c r="AD74" s="4">
        <f t="shared" si="5"/>
        <v>3.8940927125685745</v>
      </c>
      <c r="AE74" s="4">
        <f t="shared" si="6"/>
        <v>6.8833598716989872</v>
      </c>
      <c r="AF74" s="4">
        <f t="shared" si="7"/>
        <v>2.9892671591304127</v>
      </c>
      <c r="AG74" s="4">
        <f t="shared" si="8"/>
        <v>0.3051126178150429</v>
      </c>
      <c r="BC74" s="4"/>
      <c r="BD74" s="4"/>
      <c r="BE74" s="4"/>
      <c r="BF74" s="4"/>
    </row>
    <row r="75" spans="1:58" x14ac:dyDescent="0.35">
      <c r="A75">
        <v>63</v>
      </c>
      <c r="B75">
        <v>7</v>
      </c>
      <c r="C75" t="s">
        <v>66</v>
      </c>
      <c r="D75" t="s">
        <v>27</v>
      </c>
      <c r="G75">
        <v>0.5</v>
      </c>
      <c r="H75">
        <v>0.5</v>
      </c>
      <c r="I75">
        <v>1443</v>
      </c>
      <c r="J75">
        <v>8717</v>
      </c>
      <c r="L75">
        <v>3648</v>
      </c>
      <c r="M75">
        <v>1.522</v>
      </c>
      <c r="N75">
        <v>7.6630000000000003</v>
      </c>
      <c r="O75">
        <v>6.1420000000000003</v>
      </c>
      <c r="Q75">
        <v>0.26500000000000001</v>
      </c>
      <c r="R75">
        <v>1</v>
      </c>
      <c r="S75">
        <v>0</v>
      </c>
      <c r="T75">
        <v>0</v>
      </c>
      <c r="V75">
        <v>0</v>
      </c>
      <c r="Y75" s="1">
        <v>44120</v>
      </c>
      <c r="Z75" s="2">
        <v>0.89997685185185183</v>
      </c>
      <c r="AB75">
        <v>1</v>
      </c>
      <c r="AD75" s="4">
        <f t="shared" si="5"/>
        <v>3.0038147311730183</v>
      </c>
      <c r="AE75" s="4">
        <f t="shared" si="6"/>
        <v>6.9299885368674481</v>
      </c>
      <c r="AF75" s="4">
        <f t="shared" si="7"/>
        <v>3.9261738056944298</v>
      </c>
      <c r="AG75" s="4">
        <f t="shared" si="8"/>
        <v>0.29434112079248781</v>
      </c>
      <c r="AI75">
        <f>ABS(100*(AVERAGE(AD75:AD76)-3)/3)</f>
        <v>0.60739508416305377</v>
      </c>
      <c r="AJ75">
        <f>ABS(100*(AD75-AD76)/(AVERAGE(AD75:AD76)))</f>
        <v>1.4780833856851459</v>
      </c>
      <c r="AN75">
        <f>ABS(100*(AVERAGE(AE75:AE76)-6)/6)</f>
        <v>15.091808127566786</v>
      </c>
      <c r="AO75">
        <f>ABS(100*(AE75-AE76)/(AVERAGE(AE75:AE76)))</f>
        <v>0.70900062630313065</v>
      </c>
      <c r="AS75">
        <f>ABS(100*(AVERAGE(AF75:AF76)-3)/3)</f>
        <v>30.791011339296613</v>
      </c>
      <c r="AT75">
        <f>ABS(100*(AF75-AF76)/(AVERAGE(AF75:AF76)))</f>
        <v>0.12454808581060754</v>
      </c>
      <c r="AX75">
        <f>ABS(100*(AVERAGE(AG75:AG76)-0.3)/0.33)</f>
        <v>3.1519858392975442</v>
      </c>
      <c r="AY75">
        <f>ABS(100*(AG75-AG76)/(AVERAGE(AG75:AG76)))</f>
        <v>3.2753449583148146</v>
      </c>
      <c r="BC75" s="4">
        <f>AVERAGE(AD75:AD76)</f>
        <v>2.9817781474751084</v>
      </c>
      <c r="BD75" s="4">
        <f>AVERAGE(AE75:AE76)</f>
        <v>6.9055084876540072</v>
      </c>
      <c r="BE75" s="4">
        <f>AVERAGE(AF75:AF76)</f>
        <v>3.9237303401788983</v>
      </c>
      <c r="BF75" s="4">
        <f>AVERAGE(AG75:AG76)</f>
        <v>0.28959844673031809</v>
      </c>
    </row>
    <row r="76" spans="1:58" x14ac:dyDescent="0.35">
      <c r="A76">
        <v>64</v>
      </c>
      <c r="B76">
        <v>7</v>
      </c>
      <c r="C76" t="s">
        <v>66</v>
      </c>
      <c r="D76" t="s">
        <v>27</v>
      </c>
      <c r="G76">
        <v>0.5</v>
      </c>
      <c r="H76">
        <v>0.5</v>
      </c>
      <c r="I76">
        <v>1423</v>
      </c>
      <c r="J76">
        <v>8654</v>
      </c>
      <c r="L76">
        <v>3530</v>
      </c>
      <c r="M76">
        <v>1.5069999999999999</v>
      </c>
      <c r="N76">
        <v>7.61</v>
      </c>
      <c r="O76">
        <v>6.1029999999999998</v>
      </c>
      <c r="Q76">
        <v>0.253</v>
      </c>
      <c r="R76">
        <v>1</v>
      </c>
      <c r="S76">
        <v>0</v>
      </c>
      <c r="T76">
        <v>0</v>
      </c>
      <c r="V76">
        <v>0</v>
      </c>
      <c r="Y76" s="1">
        <v>44120</v>
      </c>
      <c r="Z76" s="2">
        <v>0.90636574074074072</v>
      </c>
      <c r="AB76">
        <v>1</v>
      </c>
      <c r="AD76" s="4">
        <f t="shared" si="5"/>
        <v>2.9597415637771984</v>
      </c>
      <c r="AE76" s="4">
        <f t="shared" si="6"/>
        <v>6.8810284384405653</v>
      </c>
      <c r="AF76" s="4">
        <f t="shared" si="7"/>
        <v>3.9212868746633669</v>
      </c>
      <c r="AG76" s="4">
        <f t="shared" si="8"/>
        <v>0.28485577266814832</v>
      </c>
    </row>
    <row r="77" spans="1:58" x14ac:dyDescent="0.35">
      <c r="A77">
        <v>65</v>
      </c>
      <c r="B77">
        <v>2</v>
      </c>
      <c r="D77" t="s">
        <v>29</v>
      </c>
      <c r="Y77" s="1">
        <v>44120</v>
      </c>
      <c r="Z77" s="2">
        <v>0.91083333333333327</v>
      </c>
      <c r="AB77">
        <v>1</v>
      </c>
      <c r="AD77" s="4" t="e">
        <f t="shared" ref="AD77:AD127" si="13">((I77*$E$9)+$E$10)*1000/G77</f>
        <v>#DIV/0!</v>
      </c>
      <c r="AE77" s="4" t="e">
        <f t="shared" si="6"/>
        <v>#DIV/0!</v>
      </c>
      <c r="AF77" s="4" t="e">
        <f t="shared" si="7"/>
        <v>#DIV/0!</v>
      </c>
      <c r="AG77" s="4" t="e">
        <f t="shared" si="8"/>
        <v>#DIV/0!</v>
      </c>
      <c r="BC77" s="4"/>
      <c r="BD77" s="4"/>
      <c r="BE77" s="4"/>
      <c r="BF77" s="4"/>
    </row>
    <row r="78" spans="1:58" x14ac:dyDescent="0.35">
      <c r="A78">
        <v>66</v>
      </c>
      <c r="B78">
        <v>21</v>
      </c>
      <c r="C78" t="s">
        <v>138</v>
      </c>
      <c r="D78" t="s">
        <v>27</v>
      </c>
      <c r="G78">
        <v>0.5</v>
      </c>
      <c r="H78">
        <v>0.5</v>
      </c>
      <c r="I78">
        <v>1128</v>
      </c>
      <c r="J78">
        <v>7527</v>
      </c>
      <c r="L78">
        <v>10333</v>
      </c>
      <c r="M78">
        <v>1.28</v>
      </c>
      <c r="N78">
        <v>6.6559999999999997</v>
      </c>
      <c r="O78">
        <v>5.375</v>
      </c>
      <c r="Q78">
        <v>0.96499999999999997</v>
      </c>
      <c r="R78">
        <v>1</v>
      </c>
      <c r="S78">
        <v>0</v>
      </c>
      <c r="T78">
        <v>0</v>
      </c>
      <c r="V78">
        <v>0</v>
      </c>
      <c r="Y78" s="1">
        <v>44120</v>
      </c>
      <c r="Z78" s="2">
        <v>0.92151620370370368</v>
      </c>
      <c r="AB78">
        <v>1</v>
      </c>
      <c r="AD78" s="4">
        <f t="shared" si="13"/>
        <v>2.3096623446888591</v>
      </c>
      <c r="AE78" s="4">
        <f t="shared" ref="AE78:AE127" si="14">((J78*$G$9)+$G$10)*1000/H78</f>
        <v>6.0051866776930023</v>
      </c>
      <c r="AF78" s="4">
        <f t="shared" ref="AF78:AF127" si="15">AE78-AD78</f>
        <v>3.6955243330041432</v>
      </c>
      <c r="AG78" s="4">
        <f t="shared" ref="AG78:AG127" si="16">((L78*$I$9)+$I$10)*1000/H78</f>
        <v>0.83171020732816536</v>
      </c>
    </row>
    <row r="79" spans="1:58" x14ac:dyDescent="0.35">
      <c r="A79">
        <v>67</v>
      </c>
      <c r="B79">
        <v>21</v>
      </c>
      <c r="C79" t="s">
        <v>138</v>
      </c>
      <c r="D79" t="s">
        <v>27</v>
      </c>
      <c r="G79">
        <v>0.5</v>
      </c>
      <c r="H79">
        <v>0.5</v>
      </c>
      <c r="I79">
        <v>1445</v>
      </c>
      <c r="J79">
        <v>7517</v>
      </c>
      <c r="L79">
        <v>10521</v>
      </c>
      <c r="M79">
        <v>1.524</v>
      </c>
      <c r="N79">
        <v>6.6470000000000002</v>
      </c>
      <c r="O79">
        <v>5.1230000000000002</v>
      </c>
      <c r="Q79">
        <v>0.98399999999999999</v>
      </c>
      <c r="R79">
        <v>1</v>
      </c>
      <c r="S79">
        <v>0</v>
      </c>
      <c r="T79">
        <v>0</v>
      </c>
      <c r="V79">
        <v>0</v>
      </c>
      <c r="Y79" s="1">
        <v>44120</v>
      </c>
      <c r="Z79" s="2">
        <v>0.92724537037037036</v>
      </c>
      <c r="AB79">
        <v>1</v>
      </c>
      <c r="AD79" s="4">
        <f t="shared" si="13"/>
        <v>3.0082220479126001</v>
      </c>
      <c r="AE79" s="4">
        <f t="shared" si="14"/>
        <v>5.99741523349826</v>
      </c>
      <c r="AF79" s="4">
        <f t="shared" si="15"/>
        <v>2.9891931855856599</v>
      </c>
      <c r="AG79" s="4">
        <f t="shared" si="16"/>
        <v>0.84682245688219782</v>
      </c>
      <c r="AJ79">
        <f>ABS(100*(AD79-AD80)/(AVERAGE(AD79:AD80)))</f>
        <v>1.454435833828351</v>
      </c>
      <c r="AO79">
        <f>ABS(100*(AE79-AE80)/(AVERAGE(AE79:AE80)))</f>
        <v>0.14243636853608138</v>
      </c>
      <c r="AT79">
        <f>ABS(100*(AF79-AF80)/(AVERAGE(AF79:AF80)))</f>
        <v>1.1955377736394797</v>
      </c>
      <c r="AY79">
        <f>ABS(100*(AG79-AG80)/(AVERAGE(AG79:AG80)))</f>
        <v>0.20861634901599027</v>
      </c>
      <c r="BC79" s="4">
        <f>AVERAGE(AD79:AD80)</f>
        <v>3.03025863161051</v>
      </c>
      <c r="BD79" s="4">
        <f>AVERAGE(AE79:AE80)</f>
        <v>6.0016895278053681</v>
      </c>
      <c r="BE79" s="4">
        <f>AVERAGE(AF79:AF80)</f>
        <v>2.9714308961948581</v>
      </c>
      <c r="BF79" s="4">
        <f>AVERAGE(AG79:AG80)</f>
        <v>0.84770668424972095</v>
      </c>
    </row>
    <row r="80" spans="1:58" x14ac:dyDescent="0.35">
      <c r="A80">
        <v>68</v>
      </c>
      <c r="B80">
        <v>21</v>
      </c>
      <c r="C80" t="s">
        <v>138</v>
      </c>
      <c r="D80" t="s">
        <v>27</v>
      </c>
      <c r="G80">
        <v>0.5</v>
      </c>
      <c r="H80">
        <v>0.5</v>
      </c>
      <c r="I80">
        <v>1465</v>
      </c>
      <c r="J80">
        <v>7528</v>
      </c>
      <c r="L80">
        <v>10543</v>
      </c>
      <c r="M80">
        <v>1.5389999999999999</v>
      </c>
      <c r="N80">
        <v>6.6559999999999997</v>
      </c>
      <c r="O80">
        <v>5.117</v>
      </c>
      <c r="Q80">
        <v>0.98699999999999999</v>
      </c>
      <c r="R80">
        <v>1</v>
      </c>
      <c r="S80">
        <v>0</v>
      </c>
      <c r="T80">
        <v>0</v>
      </c>
      <c r="V80">
        <v>0</v>
      </c>
      <c r="Y80" s="1">
        <v>44120</v>
      </c>
      <c r="Z80" s="2">
        <v>0.93349537037037045</v>
      </c>
      <c r="AB80">
        <v>1</v>
      </c>
      <c r="AD80" s="4">
        <f t="shared" si="13"/>
        <v>3.05229521530842</v>
      </c>
      <c r="AE80" s="4">
        <f t="shared" si="14"/>
        <v>6.0059638221124763</v>
      </c>
      <c r="AF80" s="4">
        <f t="shared" si="15"/>
        <v>2.9536686068040563</v>
      </c>
      <c r="AG80" s="4">
        <f t="shared" si="16"/>
        <v>0.84859091161724409</v>
      </c>
    </row>
    <row r="81" spans="1:58" x14ac:dyDescent="0.35">
      <c r="A81">
        <v>69</v>
      </c>
      <c r="B81">
        <v>22</v>
      </c>
      <c r="C81" t="s">
        <v>139</v>
      </c>
      <c r="D81" t="s">
        <v>27</v>
      </c>
      <c r="G81">
        <v>0.5</v>
      </c>
      <c r="H81">
        <v>0.5</v>
      </c>
      <c r="I81">
        <v>1444</v>
      </c>
      <c r="J81">
        <v>7573</v>
      </c>
      <c r="L81">
        <v>2582</v>
      </c>
      <c r="M81">
        <v>1.522</v>
      </c>
      <c r="N81">
        <v>6.694</v>
      </c>
      <c r="O81">
        <v>5.1719999999999997</v>
      </c>
      <c r="Q81">
        <v>0.154</v>
      </c>
      <c r="R81">
        <v>1</v>
      </c>
      <c r="S81">
        <v>0</v>
      </c>
      <c r="T81">
        <v>0</v>
      </c>
      <c r="V81">
        <v>0</v>
      </c>
      <c r="Y81" s="1">
        <v>44120</v>
      </c>
      <c r="Z81" s="2">
        <v>0.94425925925925924</v>
      </c>
      <c r="AB81">
        <v>1</v>
      </c>
      <c r="AD81" s="4">
        <f t="shared" si="13"/>
        <v>3.0060183895428092</v>
      </c>
      <c r="AE81" s="4">
        <f t="shared" si="14"/>
        <v>6.0409353209888215</v>
      </c>
      <c r="AF81" s="4">
        <f t="shared" si="15"/>
        <v>3.0349169314460123</v>
      </c>
      <c r="AG81" s="4">
        <f t="shared" si="16"/>
        <v>0.20865145044887795</v>
      </c>
    </row>
    <row r="82" spans="1:58" x14ac:dyDescent="0.35">
      <c r="A82">
        <v>70</v>
      </c>
      <c r="B82">
        <v>22</v>
      </c>
      <c r="C82" t="s">
        <v>139</v>
      </c>
      <c r="D82" t="s">
        <v>27</v>
      </c>
      <c r="G82">
        <v>0.5</v>
      </c>
      <c r="H82">
        <v>0.5</v>
      </c>
      <c r="I82">
        <v>1440</v>
      </c>
      <c r="J82">
        <v>7520</v>
      </c>
      <c r="L82">
        <v>2553</v>
      </c>
      <c r="M82">
        <v>1.5189999999999999</v>
      </c>
      <c r="N82">
        <v>6.649</v>
      </c>
      <c r="O82">
        <v>5.13</v>
      </c>
      <c r="Q82">
        <v>0.151</v>
      </c>
      <c r="R82">
        <v>1</v>
      </c>
      <c r="S82">
        <v>0</v>
      </c>
      <c r="T82">
        <v>0</v>
      </c>
      <c r="V82">
        <v>0</v>
      </c>
      <c r="Y82" s="1">
        <v>44120</v>
      </c>
      <c r="Z82" s="2">
        <v>0.95001157407407411</v>
      </c>
      <c r="AB82">
        <v>1</v>
      </c>
      <c r="AD82" s="4">
        <f t="shared" si="13"/>
        <v>2.9972037560636453</v>
      </c>
      <c r="AE82" s="4">
        <f t="shared" si="14"/>
        <v>5.9997466667566819</v>
      </c>
      <c r="AF82" s="4">
        <f t="shared" si="15"/>
        <v>3.0025429106930366</v>
      </c>
      <c r="AG82" s="4">
        <f t="shared" si="16"/>
        <v>0.20632030557086231</v>
      </c>
      <c r="AJ82">
        <f>ABS(100*(AD82-AD83)/(AVERAGE(AD82:AD83)))</f>
        <v>1.8551448939322495</v>
      </c>
      <c r="AO82">
        <f>ABS(100*(AE82-AE83)/(AVERAGE(AE82:AE83)))</f>
        <v>0.45232806397643377</v>
      </c>
      <c r="AT82">
        <f>ABS(100*(AF82-AF83)/(AVERAGE(AF82:AF83)))</f>
        <v>2.7036771139192877</v>
      </c>
      <c r="AY82">
        <f>ABS(100*(AG82-AG83)/(AVERAGE(AG82:AG83)))</f>
        <v>0.19499457029207215</v>
      </c>
      <c r="BC82" s="4">
        <f>AVERAGE(AD82:AD83)</f>
        <v>2.969658026441258</v>
      </c>
      <c r="BD82" s="4">
        <f>AVERAGE(AE82:AE83)</f>
        <v>6.0133466940974829</v>
      </c>
      <c r="BE82" s="4">
        <f>AVERAGE(AF82:AF83)</f>
        <v>3.0436886676562249</v>
      </c>
      <c r="BF82" s="4">
        <f>AVERAGE(AG82:AG83)</f>
        <v>0.20611934480551614</v>
      </c>
    </row>
    <row r="83" spans="1:58" x14ac:dyDescent="0.35">
      <c r="A83">
        <v>71</v>
      </c>
      <c r="B83">
        <v>22</v>
      </c>
      <c r="C83" t="s">
        <v>139</v>
      </c>
      <c r="D83" t="s">
        <v>27</v>
      </c>
      <c r="G83">
        <v>0.5</v>
      </c>
      <c r="H83">
        <v>0.5</v>
      </c>
      <c r="I83">
        <v>1415</v>
      </c>
      <c r="J83">
        <v>7555</v>
      </c>
      <c r="L83">
        <v>2548</v>
      </c>
      <c r="M83">
        <v>1.5</v>
      </c>
      <c r="N83">
        <v>6.6790000000000003</v>
      </c>
      <c r="O83">
        <v>5.1779999999999999</v>
      </c>
      <c r="Q83">
        <v>0.151</v>
      </c>
      <c r="R83">
        <v>1</v>
      </c>
      <c r="S83">
        <v>0</v>
      </c>
      <c r="T83">
        <v>0</v>
      </c>
      <c r="V83">
        <v>0</v>
      </c>
      <c r="Y83" s="1">
        <v>44120</v>
      </c>
      <c r="Z83" s="2">
        <v>0.95611111111111102</v>
      </c>
      <c r="AB83">
        <v>1</v>
      </c>
      <c r="AD83" s="4">
        <f t="shared" si="13"/>
        <v>2.9421122968188711</v>
      </c>
      <c r="AE83" s="4">
        <f t="shared" si="14"/>
        <v>6.0269467214382839</v>
      </c>
      <c r="AF83" s="4">
        <f t="shared" si="15"/>
        <v>3.0848344246194128</v>
      </c>
      <c r="AG83" s="4">
        <f t="shared" si="16"/>
        <v>0.20591838404016996</v>
      </c>
    </row>
    <row r="84" spans="1:58" x14ac:dyDescent="0.35">
      <c r="A84">
        <v>72</v>
      </c>
      <c r="B84">
        <v>23</v>
      </c>
      <c r="C84" t="s">
        <v>140</v>
      </c>
      <c r="D84" t="s">
        <v>27</v>
      </c>
      <c r="G84">
        <v>0.5</v>
      </c>
      <c r="H84">
        <v>0.5</v>
      </c>
      <c r="I84">
        <v>941</v>
      </c>
      <c r="J84">
        <v>5722</v>
      </c>
      <c r="L84">
        <v>1552</v>
      </c>
      <c r="M84">
        <v>1.137</v>
      </c>
      <c r="N84">
        <v>5.1260000000000003</v>
      </c>
      <c r="O84">
        <v>3.9889999999999999</v>
      </c>
      <c r="Q84">
        <v>4.5999999999999999E-2</v>
      </c>
      <c r="R84">
        <v>1</v>
      </c>
      <c r="S84">
        <v>0</v>
      </c>
      <c r="T84">
        <v>0</v>
      </c>
      <c r="V84">
        <v>0</v>
      </c>
      <c r="Y84" s="1">
        <v>44120</v>
      </c>
      <c r="Z84" s="2">
        <v>0.9668402777777777</v>
      </c>
      <c r="AB84">
        <v>1</v>
      </c>
      <c r="AD84" s="4">
        <f t="shared" si="13"/>
        <v>1.8975782295379455</v>
      </c>
      <c r="AE84" s="4">
        <f t="shared" si="14"/>
        <v>4.602441000541849</v>
      </c>
      <c r="AF84" s="4">
        <f t="shared" si="15"/>
        <v>2.7048627710039037</v>
      </c>
      <c r="AG84" s="4">
        <f t="shared" si="16"/>
        <v>0.12585561512625301</v>
      </c>
    </row>
    <row r="85" spans="1:58" x14ac:dyDescent="0.35">
      <c r="A85">
        <v>73</v>
      </c>
      <c r="B85">
        <v>23</v>
      </c>
      <c r="C85" t="s">
        <v>140</v>
      </c>
      <c r="D85" t="s">
        <v>27</v>
      </c>
      <c r="G85">
        <v>0.5</v>
      </c>
      <c r="H85">
        <v>0.5</v>
      </c>
      <c r="I85">
        <v>767</v>
      </c>
      <c r="J85">
        <v>5712</v>
      </c>
      <c r="L85">
        <v>1548</v>
      </c>
      <c r="M85">
        <v>1.0029999999999999</v>
      </c>
      <c r="N85">
        <v>5.1180000000000003</v>
      </c>
      <c r="O85">
        <v>4.1139999999999999</v>
      </c>
      <c r="Q85">
        <v>4.5999999999999999E-2</v>
      </c>
      <c r="R85">
        <v>1</v>
      </c>
      <c r="S85">
        <v>0</v>
      </c>
      <c r="T85">
        <v>0</v>
      </c>
      <c r="V85">
        <v>0</v>
      </c>
      <c r="Y85" s="1">
        <v>44120</v>
      </c>
      <c r="Z85" s="2">
        <v>0.97255787037037045</v>
      </c>
      <c r="AB85">
        <v>1</v>
      </c>
      <c r="AD85" s="4">
        <f t="shared" si="13"/>
        <v>1.5141416731943149</v>
      </c>
      <c r="AE85" s="4">
        <f t="shared" si="14"/>
        <v>4.5946695563471058</v>
      </c>
      <c r="AF85" s="4">
        <f t="shared" si="15"/>
        <v>3.0805278831527909</v>
      </c>
      <c r="AG85" s="4">
        <f t="shared" si="16"/>
        <v>0.12553407790169913</v>
      </c>
      <c r="AJ85">
        <f>ABS(100*(AD85-AD86)/(AVERAGE(AD85:AD86)))</f>
        <v>0.58385327468224602</v>
      </c>
      <c r="AO85">
        <f>ABS(100*(AE85-AE86)/(AVERAGE(AE85:AE86)))</f>
        <v>0.83223688464848111</v>
      </c>
      <c r="AT85">
        <f>ABS(100*(AF85-AF86)/(AVERAGE(AF85:AF86)))</f>
        <v>0.95454806940168491</v>
      </c>
      <c r="AY85">
        <f>ABS(100*(AG85-AG86)/(AVERAGE(AG85:AG86)))</f>
        <v>2.2011117441113748</v>
      </c>
      <c r="BC85" s="4">
        <f>AVERAGE(AD85:AD86)</f>
        <v>1.509734356454733</v>
      </c>
      <c r="BD85" s="4">
        <f>AVERAGE(AE85:AE86)</f>
        <v>4.5756295180699844</v>
      </c>
      <c r="BE85" s="4">
        <f>AVERAGE(AF85:AF86)</f>
        <v>3.0658951616152521</v>
      </c>
      <c r="BF85" s="4">
        <f>AVERAGE(AG85:AG86)</f>
        <v>0.12416754469734512</v>
      </c>
    </row>
    <row r="86" spans="1:58" x14ac:dyDescent="0.35">
      <c r="A86">
        <v>74</v>
      </c>
      <c r="B86">
        <v>23</v>
      </c>
      <c r="C86" t="s">
        <v>140</v>
      </c>
      <c r="D86" t="s">
        <v>27</v>
      </c>
      <c r="G86">
        <v>0.5</v>
      </c>
      <c r="H86">
        <v>0.5</v>
      </c>
      <c r="I86">
        <v>763</v>
      </c>
      <c r="J86">
        <v>5663</v>
      </c>
      <c r="L86">
        <v>1514</v>
      </c>
      <c r="M86">
        <v>1.0009999999999999</v>
      </c>
      <c r="N86">
        <v>5.0759999999999996</v>
      </c>
      <c r="O86">
        <v>4.0759999999999996</v>
      </c>
      <c r="Q86">
        <v>4.2000000000000003E-2</v>
      </c>
      <c r="R86">
        <v>1</v>
      </c>
      <c r="S86">
        <v>0</v>
      </c>
      <c r="T86">
        <v>0</v>
      </c>
      <c r="V86">
        <v>0</v>
      </c>
      <c r="Y86" s="1">
        <v>44120</v>
      </c>
      <c r="Z86" s="2">
        <v>0.97870370370370363</v>
      </c>
      <c r="AB86">
        <v>1</v>
      </c>
      <c r="AD86" s="4">
        <f t="shared" si="13"/>
        <v>1.505327039715151</v>
      </c>
      <c r="AE86" s="4">
        <f t="shared" si="14"/>
        <v>4.5565894797928639</v>
      </c>
      <c r="AF86" s="4">
        <f t="shared" si="15"/>
        <v>3.0512624400777129</v>
      </c>
      <c r="AG86" s="4">
        <f t="shared" si="16"/>
        <v>0.12280101149299112</v>
      </c>
    </row>
    <row r="87" spans="1:58" x14ac:dyDescent="0.35">
      <c r="A87">
        <v>75</v>
      </c>
      <c r="B87">
        <v>24</v>
      </c>
      <c r="C87" t="s">
        <v>141</v>
      </c>
      <c r="D87" t="s">
        <v>27</v>
      </c>
      <c r="G87">
        <v>0.5</v>
      </c>
      <c r="H87">
        <v>0.5</v>
      </c>
      <c r="I87">
        <v>1149</v>
      </c>
      <c r="J87">
        <v>7575</v>
      </c>
      <c r="L87">
        <v>10166</v>
      </c>
      <c r="M87">
        <v>1.2969999999999999</v>
      </c>
      <c r="N87">
        <v>6.6959999999999997</v>
      </c>
      <c r="O87">
        <v>5.4</v>
      </c>
      <c r="Q87">
        <v>0.94699999999999995</v>
      </c>
      <c r="R87">
        <v>1</v>
      </c>
      <c r="S87">
        <v>0</v>
      </c>
      <c r="T87">
        <v>0</v>
      </c>
      <c r="V87">
        <v>0</v>
      </c>
      <c r="Y87" s="1">
        <v>44120</v>
      </c>
      <c r="Z87" s="2">
        <v>0.98925925925925917</v>
      </c>
      <c r="AB87">
        <v>1</v>
      </c>
      <c r="AD87" s="4">
        <f t="shared" si="13"/>
        <v>2.3559391704544694</v>
      </c>
      <c r="AE87" s="4">
        <f t="shared" si="14"/>
        <v>6.0424896098277703</v>
      </c>
      <c r="AF87" s="4">
        <f t="shared" si="15"/>
        <v>3.6865504393733008</v>
      </c>
      <c r="AG87" s="4">
        <f t="shared" si="16"/>
        <v>0.81828602820304075</v>
      </c>
    </row>
    <row r="88" spans="1:58" x14ac:dyDescent="0.35">
      <c r="A88">
        <v>76</v>
      </c>
      <c r="B88">
        <v>24</v>
      </c>
      <c r="C88" t="s">
        <v>141</v>
      </c>
      <c r="D88" t="s">
        <v>27</v>
      </c>
      <c r="G88">
        <v>0.5</v>
      </c>
      <c r="H88">
        <v>0.5</v>
      </c>
      <c r="I88">
        <v>1276</v>
      </c>
      <c r="J88">
        <v>7577</v>
      </c>
      <c r="L88">
        <v>10264</v>
      </c>
      <c r="M88">
        <v>1.3939999999999999</v>
      </c>
      <c r="N88">
        <v>6.6980000000000004</v>
      </c>
      <c r="O88">
        <v>5.3040000000000003</v>
      </c>
      <c r="Q88">
        <v>0.95699999999999996</v>
      </c>
      <c r="R88">
        <v>1</v>
      </c>
      <c r="S88">
        <v>0</v>
      </c>
      <c r="T88">
        <v>0</v>
      </c>
      <c r="V88">
        <v>0</v>
      </c>
      <c r="Y88" s="1">
        <v>44120</v>
      </c>
      <c r="Z88" s="2">
        <v>0.99498842592592596</v>
      </c>
      <c r="AB88">
        <v>1</v>
      </c>
      <c r="AD88" s="4">
        <f t="shared" si="13"/>
        <v>2.6358037834179244</v>
      </c>
      <c r="AE88" s="4">
        <f t="shared" si="14"/>
        <v>6.0440438986667191</v>
      </c>
      <c r="AF88" s="4">
        <f t="shared" si="15"/>
        <v>3.4082401152487947</v>
      </c>
      <c r="AG88" s="4">
        <f t="shared" si="16"/>
        <v>0.82616369020461067</v>
      </c>
      <c r="AJ88">
        <f>ABS(100*(AD88-AD89)/(AVERAGE(AD88:AD89)))</f>
        <v>2.0685027997653123</v>
      </c>
      <c r="AO88">
        <f>ABS(100*(AE88-AE89)/(AVERAGE(AE88:AE89)))</f>
        <v>0.72265088360120278</v>
      </c>
      <c r="AT88">
        <f>ABS(100*(AF88-AF89)/(AVERAGE(AF88:AF89)))</f>
        <v>2.9357985806924387</v>
      </c>
      <c r="AY88">
        <f>ABS(100*(AG88-AG89)/(AVERAGE(AG88:AG89)))</f>
        <v>1.2088771470536415</v>
      </c>
      <c r="BC88" s="4">
        <f>AVERAGE(AD88:AD89)</f>
        <v>2.6633495130403118</v>
      </c>
      <c r="BD88" s="4">
        <f>AVERAGE(AE88:AE89)</f>
        <v>6.0222838549214384</v>
      </c>
      <c r="BE88" s="4">
        <f>AVERAGE(AF88:AF89)</f>
        <v>3.3589343418811262</v>
      </c>
      <c r="BF88" s="4">
        <f>AVERAGE(AG88:AG89)</f>
        <v>0.83118770933826513</v>
      </c>
    </row>
    <row r="89" spans="1:58" x14ac:dyDescent="0.35">
      <c r="A89">
        <v>77</v>
      </c>
      <c r="B89">
        <v>24</v>
      </c>
      <c r="C89" t="s">
        <v>141</v>
      </c>
      <c r="D89" t="s">
        <v>27</v>
      </c>
      <c r="G89">
        <v>0.5</v>
      </c>
      <c r="H89">
        <v>0.5</v>
      </c>
      <c r="I89">
        <v>1301</v>
      </c>
      <c r="J89">
        <v>7521</v>
      </c>
      <c r="L89">
        <v>10389</v>
      </c>
      <c r="M89">
        <v>1.413</v>
      </c>
      <c r="N89">
        <v>6.65</v>
      </c>
      <c r="O89">
        <v>5.2370000000000001</v>
      </c>
      <c r="Q89">
        <v>0.97099999999999997</v>
      </c>
      <c r="R89">
        <v>1</v>
      </c>
      <c r="S89">
        <v>0</v>
      </c>
      <c r="T89">
        <v>0</v>
      </c>
      <c r="V89">
        <v>0</v>
      </c>
      <c r="Y89" s="1">
        <v>44121</v>
      </c>
      <c r="Z89" s="2">
        <v>1.0879629629629629E-3</v>
      </c>
      <c r="AB89">
        <v>1</v>
      </c>
      <c r="AD89" s="4">
        <f t="shared" si="13"/>
        <v>2.6908952426626991</v>
      </c>
      <c r="AE89" s="4">
        <f t="shared" si="14"/>
        <v>6.0005238111761567</v>
      </c>
      <c r="AF89" s="4">
        <f t="shared" si="15"/>
        <v>3.3096285685134577</v>
      </c>
      <c r="AG89" s="4">
        <f t="shared" si="16"/>
        <v>0.8362117284719196</v>
      </c>
    </row>
    <row r="90" spans="1:58" x14ac:dyDescent="0.35">
      <c r="A90">
        <v>78</v>
      </c>
      <c r="B90">
        <v>25</v>
      </c>
      <c r="C90" t="s">
        <v>142</v>
      </c>
      <c r="D90" t="s">
        <v>27</v>
      </c>
      <c r="G90">
        <v>0.5</v>
      </c>
      <c r="H90">
        <v>0.5</v>
      </c>
      <c r="I90">
        <v>1194</v>
      </c>
      <c r="J90">
        <v>6990</v>
      </c>
      <c r="L90">
        <v>2199</v>
      </c>
      <c r="M90">
        <v>1.331</v>
      </c>
      <c r="N90">
        <v>6.2009999999999996</v>
      </c>
      <c r="O90">
        <v>4.87</v>
      </c>
      <c r="Q90">
        <v>0.114</v>
      </c>
      <c r="R90">
        <v>1</v>
      </c>
      <c r="S90">
        <v>0</v>
      </c>
      <c r="T90">
        <v>0</v>
      </c>
      <c r="V90">
        <v>0</v>
      </c>
      <c r="Y90" s="1">
        <v>44121</v>
      </c>
      <c r="Z90" s="2">
        <v>1.1828703703703704E-2</v>
      </c>
      <c r="AB90">
        <v>1</v>
      </c>
      <c r="AD90" s="4">
        <f t="shared" si="13"/>
        <v>2.4551037970950635</v>
      </c>
      <c r="AE90" s="4">
        <f t="shared" si="14"/>
        <v>5.5878601244352915</v>
      </c>
      <c r="AF90" s="4">
        <f t="shared" si="15"/>
        <v>3.1327563273402279</v>
      </c>
      <c r="AG90" s="4">
        <f t="shared" si="16"/>
        <v>0.17786426119784363</v>
      </c>
    </row>
    <row r="91" spans="1:58" x14ac:dyDescent="0.35">
      <c r="A91">
        <v>79</v>
      </c>
      <c r="B91">
        <v>25</v>
      </c>
      <c r="C91" t="s">
        <v>142</v>
      </c>
      <c r="D91" t="s">
        <v>27</v>
      </c>
      <c r="G91">
        <v>0.5</v>
      </c>
      <c r="H91">
        <v>0.5</v>
      </c>
      <c r="I91">
        <v>1133</v>
      </c>
      <c r="J91">
        <v>6931</v>
      </c>
      <c r="L91">
        <v>2155</v>
      </c>
      <c r="M91">
        <v>1.284</v>
      </c>
      <c r="N91">
        <v>6.15</v>
      </c>
      <c r="O91">
        <v>4.8659999999999997</v>
      </c>
      <c r="Q91">
        <v>0.109</v>
      </c>
      <c r="R91">
        <v>1</v>
      </c>
      <c r="S91">
        <v>0</v>
      </c>
      <c r="T91">
        <v>0</v>
      </c>
      <c r="V91">
        <v>0</v>
      </c>
      <c r="Y91" s="1">
        <v>44121</v>
      </c>
      <c r="Z91" s="2">
        <v>1.7557870370370373E-2</v>
      </c>
      <c r="AB91">
        <v>1</v>
      </c>
      <c r="AD91" s="4">
        <f t="shared" si="13"/>
        <v>2.3206806365378139</v>
      </c>
      <c r="AE91" s="4">
        <f t="shared" si="14"/>
        <v>5.5420086036863063</v>
      </c>
      <c r="AF91" s="4">
        <f t="shared" si="15"/>
        <v>3.2213279671484925</v>
      </c>
      <c r="AG91" s="4">
        <f t="shared" si="16"/>
        <v>0.17432735172775091</v>
      </c>
      <c r="AJ91">
        <f>ABS(100*(AD91-AD92)/(AVERAGE(AD91:AD92)))</f>
        <v>0.18973466518518403</v>
      </c>
      <c r="AO91">
        <f>ABS(100*(AE91-AE92)/(AVERAGE(AE91:AE92)))</f>
        <v>0.23810368395315942</v>
      </c>
      <c r="AT91">
        <f>ABS(100*(AF91-AF92)/(AVERAGE(AF91:AF92)))</f>
        <v>0.27293475561455471</v>
      </c>
      <c r="AY91">
        <f>ABS(100*(AG91-AG92)/(AVERAGE(AG91:AG92)))</f>
        <v>0.13823776580308486</v>
      </c>
      <c r="BC91" s="4">
        <f>AVERAGE(AD91:AD92)</f>
        <v>2.3228842949076052</v>
      </c>
      <c r="BD91" s="4">
        <f>AVERAGE(AE91:AE92)</f>
        <v>5.5486143312518381</v>
      </c>
      <c r="BE91" s="4">
        <f>AVERAGE(AF91:AF92)</f>
        <v>3.2257300363442329</v>
      </c>
      <c r="BF91" s="4">
        <f>AVERAGE(AG91:AG92)</f>
        <v>0.17444792818695862</v>
      </c>
    </row>
    <row r="92" spans="1:58" x14ac:dyDescent="0.35">
      <c r="A92">
        <v>80</v>
      </c>
      <c r="B92">
        <v>25</v>
      </c>
      <c r="C92" t="s">
        <v>142</v>
      </c>
      <c r="D92" t="s">
        <v>27</v>
      </c>
      <c r="G92">
        <v>0.5</v>
      </c>
      <c r="H92">
        <v>0.5</v>
      </c>
      <c r="I92">
        <v>1135</v>
      </c>
      <c r="J92">
        <v>6948</v>
      </c>
      <c r="L92">
        <v>2158</v>
      </c>
      <c r="M92">
        <v>1.286</v>
      </c>
      <c r="N92">
        <v>6.165</v>
      </c>
      <c r="O92">
        <v>4.8789999999999996</v>
      </c>
      <c r="Q92">
        <v>0.11</v>
      </c>
      <c r="R92">
        <v>1</v>
      </c>
      <c r="S92">
        <v>0</v>
      </c>
      <c r="T92">
        <v>0</v>
      </c>
      <c r="V92">
        <v>0</v>
      </c>
      <c r="Y92" s="1">
        <v>44121</v>
      </c>
      <c r="Z92" s="2">
        <v>2.3807870370370368E-2</v>
      </c>
      <c r="AB92">
        <v>1</v>
      </c>
      <c r="AD92" s="4">
        <f t="shared" si="13"/>
        <v>2.325087953277396</v>
      </c>
      <c r="AE92" s="4">
        <f t="shared" si="14"/>
        <v>5.5552200588173699</v>
      </c>
      <c r="AF92" s="4">
        <f t="shared" si="15"/>
        <v>3.2301321055399739</v>
      </c>
      <c r="AG92" s="4">
        <f t="shared" si="16"/>
        <v>0.17456850464616633</v>
      </c>
    </row>
    <row r="93" spans="1:58" x14ac:dyDescent="0.35">
      <c r="A93">
        <v>81</v>
      </c>
      <c r="B93">
        <v>26</v>
      </c>
      <c r="C93" t="s">
        <v>143</v>
      </c>
      <c r="D93" t="s">
        <v>27</v>
      </c>
      <c r="G93">
        <v>0.5</v>
      </c>
      <c r="H93">
        <v>0.5</v>
      </c>
      <c r="I93">
        <v>1319</v>
      </c>
      <c r="J93">
        <v>7670</v>
      </c>
      <c r="L93">
        <v>1389</v>
      </c>
      <c r="M93">
        <v>1.427</v>
      </c>
      <c r="N93">
        <v>6.7770000000000001</v>
      </c>
      <c r="O93">
        <v>5.35</v>
      </c>
      <c r="Q93">
        <v>2.9000000000000001E-2</v>
      </c>
      <c r="R93">
        <v>1</v>
      </c>
      <c r="S93">
        <v>0</v>
      </c>
      <c r="T93">
        <v>0</v>
      </c>
      <c r="V93">
        <v>0</v>
      </c>
      <c r="Y93" s="1">
        <v>44121</v>
      </c>
      <c r="Z93" s="2">
        <v>3.4513888888888893E-2</v>
      </c>
      <c r="AB93">
        <v>1</v>
      </c>
      <c r="AD93" s="4">
        <f t="shared" si="13"/>
        <v>2.7305610933189368</v>
      </c>
      <c r="AE93" s="4">
        <f t="shared" si="14"/>
        <v>6.1163183296778314</v>
      </c>
      <c r="AF93" s="4">
        <f t="shared" si="15"/>
        <v>3.3857572363588946</v>
      </c>
      <c r="AG93" s="4">
        <f t="shared" si="16"/>
        <v>0.11275297322568227</v>
      </c>
    </row>
    <row r="94" spans="1:58" x14ac:dyDescent="0.35">
      <c r="A94">
        <v>82</v>
      </c>
      <c r="B94">
        <v>26</v>
      </c>
      <c r="C94" t="s">
        <v>143</v>
      </c>
      <c r="D94" t="s">
        <v>27</v>
      </c>
      <c r="G94">
        <v>0.5</v>
      </c>
      <c r="H94">
        <v>0.5</v>
      </c>
      <c r="I94">
        <v>1374</v>
      </c>
      <c r="J94">
        <v>7686</v>
      </c>
      <c r="L94">
        <v>1401</v>
      </c>
      <c r="M94">
        <v>1.4690000000000001</v>
      </c>
      <c r="N94">
        <v>6.79</v>
      </c>
      <c r="O94">
        <v>5.3209999999999997</v>
      </c>
      <c r="Q94">
        <v>0.03</v>
      </c>
      <c r="R94">
        <v>1</v>
      </c>
      <c r="S94">
        <v>0</v>
      </c>
      <c r="T94">
        <v>0</v>
      </c>
      <c r="V94">
        <v>0</v>
      </c>
      <c r="Y94" s="1">
        <v>44121</v>
      </c>
      <c r="Z94" s="2">
        <v>4.0324074074074075E-2</v>
      </c>
      <c r="AB94">
        <v>1</v>
      </c>
      <c r="AD94" s="4">
        <f t="shared" si="13"/>
        <v>2.8517623036574404</v>
      </c>
      <c r="AE94" s="4">
        <f t="shared" si="14"/>
        <v>6.1287526403894201</v>
      </c>
      <c r="AF94" s="4">
        <f t="shared" si="15"/>
        <v>3.2769903367319797</v>
      </c>
      <c r="AG94" s="4">
        <f t="shared" si="16"/>
        <v>0.11371758489934392</v>
      </c>
      <c r="AJ94">
        <f>ABS(100*(AD94-AD95)/(AVERAGE(AD94:AD95)))</f>
        <v>0</v>
      </c>
      <c r="AO94">
        <f>ABS(100*(AE94-AE95)/(AVERAGE(AE94:AE95)))</f>
        <v>0.25392805322044032</v>
      </c>
      <c r="AT94">
        <f>ABS(100*(AF94-AF95)/(AVERAGE(AF94:AF95)))</f>
        <v>0.47543125438821715</v>
      </c>
      <c r="AY94">
        <f>ABS(100*(AG94-AG95)/(AVERAGE(AG94:AG95)))</f>
        <v>2.7953503322320614</v>
      </c>
      <c r="BC94" s="4">
        <f>AVERAGE(AD94:AD95)</f>
        <v>2.8517623036574404</v>
      </c>
      <c r="BD94" s="4">
        <f>AVERAGE(AE94:AE95)</f>
        <v>6.120981196194677</v>
      </c>
      <c r="BE94" s="4">
        <f>AVERAGE(AF94:AF95)</f>
        <v>3.2692188925372365</v>
      </c>
      <c r="BF94" s="4">
        <f>AVERAGE(AG94:AG95)</f>
        <v>0.11215009092964373</v>
      </c>
    </row>
    <row r="95" spans="1:58" x14ac:dyDescent="0.35">
      <c r="A95">
        <v>83</v>
      </c>
      <c r="B95">
        <v>26</v>
      </c>
      <c r="C95" t="s">
        <v>143</v>
      </c>
      <c r="D95" t="s">
        <v>27</v>
      </c>
      <c r="G95">
        <v>0.5</v>
      </c>
      <c r="H95">
        <v>0.5</v>
      </c>
      <c r="I95">
        <v>1374</v>
      </c>
      <c r="J95">
        <v>7666</v>
      </c>
      <c r="L95">
        <v>1362</v>
      </c>
      <c r="M95">
        <v>1.4690000000000001</v>
      </c>
      <c r="N95">
        <v>6.7729999999999997</v>
      </c>
      <c r="O95">
        <v>5.3040000000000003</v>
      </c>
      <c r="Q95">
        <v>2.5999999999999999E-2</v>
      </c>
      <c r="R95">
        <v>1</v>
      </c>
      <c r="S95">
        <v>0</v>
      </c>
      <c r="T95">
        <v>0</v>
      </c>
      <c r="V95">
        <v>0</v>
      </c>
      <c r="Y95" s="1">
        <v>44121</v>
      </c>
      <c r="Z95" s="2">
        <v>4.6574074074074073E-2</v>
      </c>
      <c r="AB95">
        <v>1</v>
      </c>
      <c r="AD95" s="4">
        <f t="shared" si="13"/>
        <v>2.8517623036574404</v>
      </c>
      <c r="AE95" s="4">
        <f t="shared" si="14"/>
        <v>6.1132097519999338</v>
      </c>
      <c r="AF95" s="4">
        <f t="shared" si="15"/>
        <v>3.2614474483424933</v>
      </c>
      <c r="AG95" s="4">
        <f t="shared" si="16"/>
        <v>0.11058259695994356</v>
      </c>
    </row>
    <row r="96" spans="1:58" x14ac:dyDescent="0.35">
      <c r="A96">
        <v>84</v>
      </c>
      <c r="B96">
        <v>27</v>
      </c>
      <c r="C96" t="s">
        <v>144</v>
      </c>
      <c r="D96" t="s">
        <v>27</v>
      </c>
      <c r="G96">
        <v>0.5</v>
      </c>
      <c r="H96">
        <v>0.5</v>
      </c>
      <c r="I96">
        <v>946</v>
      </c>
      <c r="J96">
        <v>5787</v>
      </c>
      <c r="L96">
        <v>1706</v>
      </c>
      <c r="M96">
        <v>1.1399999999999999</v>
      </c>
      <c r="N96">
        <v>5.181</v>
      </c>
      <c r="O96">
        <v>4.0410000000000004</v>
      </c>
      <c r="Q96">
        <v>6.2E-2</v>
      </c>
      <c r="R96">
        <v>1</v>
      </c>
      <c r="S96">
        <v>0</v>
      </c>
      <c r="T96">
        <v>0</v>
      </c>
      <c r="V96">
        <v>0</v>
      </c>
      <c r="Y96" s="1">
        <v>44121</v>
      </c>
      <c r="Z96" s="2">
        <v>5.724537037037037E-2</v>
      </c>
      <c r="AB96">
        <v>1</v>
      </c>
      <c r="AD96" s="4">
        <f t="shared" si="13"/>
        <v>1.9085965213869005</v>
      </c>
      <c r="AE96" s="4">
        <f t="shared" si="14"/>
        <v>4.6529553878076806</v>
      </c>
      <c r="AF96" s="4">
        <f t="shared" si="15"/>
        <v>2.7443588664207801</v>
      </c>
      <c r="AG96" s="4">
        <f t="shared" si="16"/>
        <v>0.13823479827157753</v>
      </c>
    </row>
    <row r="97" spans="1:58" x14ac:dyDescent="0.35">
      <c r="A97">
        <v>85</v>
      </c>
      <c r="B97">
        <v>27</v>
      </c>
      <c r="C97" t="s">
        <v>144</v>
      </c>
      <c r="D97" t="s">
        <v>27</v>
      </c>
      <c r="G97">
        <v>0.5</v>
      </c>
      <c r="H97">
        <v>0.5</v>
      </c>
      <c r="I97">
        <v>769</v>
      </c>
      <c r="J97">
        <v>5781</v>
      </c>
      <c r="L97">
        <v>1666</v>
      </c>
      <c r="M97">
        <v>1.0049999999999999</v>
      </c>
      <c r="N97">
        <v>5.1760000000000002</v>
      </c>
      <c r="O97">
        <v>4.1719999999999997</v>
      </c>
      <c r="Q97">
        <v>5.8000000000000003E-2</v>
      </c>
      <c r="R97">
        <v>1</v>
      </c>
      <c r="S97">
        <v>0</v>
      </c>
      <c r="T97">
        <v>0</v>
      </c>
      <c r="V97">
        <v>0</v>
      </c>
      <c r="Y97" s="1">
        <v>44121</v>
      </c>
      <c r="Z97" s="2">
        <v>6.2916666666666662E-2</v>
      </c>
      <c r="AB97">
        <v>1</v>
      </c>
      <c r="AD97" s="4">
        <f t="shared" si="13"/>
        <v>1.5185489899338971</v>
      </c>
      <c r="AE97" s="4">
        <f t="shared" si="14"/>
        <v>4.6482925212908341</v>
      </c>
      <c r="AF97" s="4">
        <f t="shared" si="15"/>
        <v>3.1297435313569371</v>
      </c>
      <c r="AG97" s="4">
        <f t="shared" si="16"/>
        <v>0.1350194260260387</v>
      </c>
      <c r="AJ97">
        <f>ABS(100*(AD97-AD98)/(AVERAGE(AD97:AD98)))</f>
        <v>1.4617668300820428</v>
      </c>
      <c r="AO97">
        <f>ABS(100*(AE97-AE98)/(AVERAGE(AE97:AE98)))</f>
        <v>0.73293672482970273</v>
      </c>
      <c r="AT97">
        <f>ABS(100*(AF97-AF98)/(AVERAGE(AF97:AF98)))</f>
        <v>1.7806665258659589</v>
      </c>
      <c r="AY97">
        <f>ABS(100*(AG97-AG98)/(AVERAGE(AG97:AG98)))</f>
        <v>1.6810012420164639</v>
      </c>
      <c r="BC97" s="4">
        <f>AVERAGE(AD97:AD98)</f>
        <v>1.5075306980849421</v>
      </c>
      <c r="BD97" s="4">
        <f>AVERAGE(AE97:AE98)</f>
        <v>4.6653896985192684</v>
      </c>
      <c r="BE97" s="4">
        <f>AVERAGE(AF97:AF98)</f>
        <v>3.1578590004343265</v>
      </c>
      <c r="BF97" s="4">
        <f>AVERAGE(AG97:AG98)</f>
        <v>0.13389404574010011</v>
      </c>
    </row>
    <row r="98" spans="1:58" x14ac:dyDescent="0.35">
      <c r="A98">
        <v>86</v>
      </c>
      <c r="B98">
        <v>27</v>
      </c>
      <c r="C98" t="s">
        <v>144</v>
      </c>
      <c r="D98" t="s">
        <v>27</v>
      </c>
      <c r="G98">
        <v>0.5</v>
      </c>
      <c r="H98">
        <v>0.5</v>
      </c>
      <c r="I98">
        <v>759</v>
      </c>
      <c r="J98">
        <v>5825</v>
      </c>
      <c r="L98">
        <v>1638</v>
      </c>
      <c r="M98">
        <v>0.997</v>
      </c>
      <c r="N98">
        <v>5.2140000000000004</v>
      </c>
      <c r="O98">
        <v>4.2169999999999996</v>
      </c>
      <c r="Q98">
        <v>5.5E-2</v>
      </c>
      <c r="R98">
        <v>1</v>
      </c>
      <c r="S98">
        <v>0</v>
      </c>
      <c r="T98">
        <v>0</v>
      </c>
      <c r="V98">
        <v>0</v>
      </c>
      <c r="Y98" s="1">
        <v>44121</v>
      </c>
      <c r="Z98" s="2">
        <v>6.9108796296296293E-2</v>
      </c>
      <c r="AB98">
        <v>1</v>
      </c>
      <c r="AD98" s="4">
        <f t="shared" si="13"/>
        <v>1.4965124062359871</v>
      </c>
      <c r="AE98" s="4">
        <f t="shared" si="14"/>
        <v>4.6824868757477036</v>
      </c>
      <c r="AF98" s="4">
        <f t="shared" si="15"/>
        <v>3.1859744695117165</v>
      </c>
      <c r="AG98" s="4">
        <f t="shared" si="16"/>
        <v>0.13276866545416152</v>
      </c>
    </row>
    <row r="99" spans="1:58" x14ac:dyDescent="0.35">
      <c r="A99">
        <v>87</v>
      </c>
      <c r="B99">
        <v>28</v>
      </c>
      <c r="C99" t="s">
        <v>145</v>
      </c>
      <c r="D99" t="s">
        <v>27</v>
      </c>
      <c r="G99">
        <v>0.5</v>
      </c>
      <c r="H99">
        <v>0.5</v>
      </c>
      <c r="I99">
        <v>1295</v>
      </c>
      <c r="J99">
        <v>7891</v>
      </c>
      <c r="L99">
        <v>14493</v>
      </c>
      <c r="M99">
        <v>1.409</v>
      </c>
      <c r="N99">
        <v>6.9640000000000004</v>
      </c>
      <c r="O99">
        <v>5.5549999999999997</v>
      </c>
      <c r="Q99">
        <v>1.4</v>
      </c>
      <c r="R99">
        <v>1</v>
      </c>
      <c r="S99">
        <v>0</v>
      </c>
      <c r="T99">
        <v>0</v>
      </c>
      <c r="V99">
        <v>0</v>
      </c>
      <c r="Y99" s="1">
        <v>44121</v>
      </c>
      <c r="Z99" s="2">
        <v>7.9710648148148142E-2</v>
      </c>
      <c r="AB99">
        <v>1</v>
      </c>
      <c r="AD99" s="4">
        <f t="shared" si="13"/>
        <v>2.677673292443953</v>
      </c>
      <c r="AE99" s="4">
        <f t="shared" si="14"/>
        <v>6.2880672463816563</v>
      </c>
      <c r="AF99" s="4">
        <f t="shared" si="15"/>
        <v>3.6103939539377032</v>
      </c>
      <c r="AG99" s="4">
        <f t="shared" si="16"/>
        <v>1.1661089208642037</v>
      </c>
    </row>
    <row r="100" spans="1:58" x14ac:dyDescent="0.35">
      <c r="A100">
        <v>88</v>
      </c>
      <c r="B100">
        <v>28</v>
      </c>
      <c r="C100" t="s">
        <v>145</v>
      </c>
      <c r="D100" t="s">
        <v>27</v>
      </c>
      <c r="G100">
        <v>0.5</v>
      </c>
      <c r="H100">
        <v>0.5</v>
      </c>
      <c r="I100">
        <v>1489</v>
      </c>
      <c r="J100">
        <v>8059</v>
      </c>
      <c r="L100">
        <v>15676</v>
      </c>
      <c r="M100">
        <v>1.5569999999999999</v>
      </c>
      <c r="N100">
        <v>7.1059999999999999</v>
      </c>
      <c r="O100">
        <v>5.5490000000000004</v>
      </c>
      <c r="Q100">
        <v>1.5229999999999999</v>
      </c>
      <c r="R100">
        <v>1</v>
      </c>
      <c r="S100">
        <v>0</v>
      </c>
      <c r="T100">
        <v>0</v>
      </c>
      <c r="V100">
        <v>0</v>
      </c>
      <c r="Y100" s="1">
        <v>44121</v>
      </c>
      <c r="Z100" s="2">
        <v>8.5324074074074066E-2</v>
      </c>
      <c r="AB100">
        <v>1</v>
      </c>
      <c r="AD100" s="4">
        <f t="shared" si="13"/>
        <v>3.1051830161834033</v>
      </c>
      <c r="AE100" s="4">
        <f t="shared" si="14"/>
        <v>6.4186275088533424</v>
      </c>
      <c r="AF100" s="4">
        <f t="shared" si="15"/>
        <v>3.3134444926699391</v>
      </c>
      <c r="AG100" s="4">
        <f t="shared" si="16"/>
        <v>1.2612035550260148</v>
      </c>
      <c r="AJ100">
        <f>ABS(100*(AD100-AD101)/(AVERAGE(AD100:AD101)))</f>
        <v>1.6888282762638618</v>
      </c>
      <c r="AO100">
        <f>ABS(100*(AE100-AE101)/(AVERAGE(AE100:AE101)))</f>
        <v>7.26722467590184E-2</v>
      </c>
      <c r="AT100">
        <f>ABS(100*(AF100-AF101)/(AVERAGE(AF100:AF101)))</f>
        <v>1.7520993624151013</v>
      </c>
      <c r="AY100">
        <f>ABS(100*(AG100-AG101)/(AVERAGE(AG100:AG101)))</f>
        <v>0.45785001120480967</v>
      </c>
      <c r="BC100" s="4">
        <f>AVERAGE(AD100:AD101)</f>
        <v>3.1316269166208954</v>
      </c>
      <c r="BD100" s="4">
        <f>AVERAGE(AE100:AE101)</f>
        <v>6.4162960755949197</v>
      </c>
      <c r="BE100" s="4">
        <f>AVERAGE(AF100:AF101)</f>
        <v>3.2846691589740242</v>
      </c>
      <c r="BF100" s="4">
        <f>AVERAGE(AG100:AG101)</f>
        <v>1.2640973900469996</v>
      </c>
    </row>
    <row r="101" spans="1:58" x14ac:dyDescent="0.35">
      <c r="A101">
        <v>89</v>
      </c>
      <c r="B101">
        <v>28</v>
      </c>
      <c r="C101" t="s">
        <v>145</v>
      </c>
      <c r="D101" t="s">
        <v>27</v>
      </c>
      <c r="G101">
        <v>0.5</v>
      </c>
      <c r="H101">
        <v>0.5</v>
      </c>
      <c r="I101">
        <v>1513</v>
      </c>
      <c r="J101">
        <v>8053</v>
      </c>
      <c r="L101">
        <v>15748</v>
      </c>
      <c r="M101">
        <v>1.5760000000000001</v>
      </c>
      <c r="N101">
        <v>7.101</v>
      </c>
      <c r="O101">
        <v>5.5250000000000004</v>
      </c>
      <c r="Q101">
        <v>1.5309999999999999</v>
      </c>
      <c r="R101">
        <v>1</v>
      </c>
      <c r="S101">
        <v>0</v>
      </c>
      <c r="T101">
        <v>0</v>
      </c>
      <c r="V101">
        <v>0</v>
      </c>
      <c r="Y101" s="1">
        <v>44121</v>
      </c>
      <c r="Z101" s="2">
        <v>9.1423611111111122E-2</v>
      </c>
      <c r="AB101">
        <v>1</v>
      </c>
      <c r="AD101" s="4">
        <f t="shared" si="13"/>
        <v>3.1580708170583871</v>
      </c>
      <c r="AE101" s="4">
        <f t="shared" si="14"/>
        <v>6.4139646423364969</v>
      </c>
      <c r="AF101" s="4">
        <f t="shared" si="15"/>
        <v>3.2558938252781098</v>
      </c>
      <c r="AG101" s="4">
        <f t="shared" si="16"/>
        <v>1.2669912250679847</v>
      </c>
      <c r="BB101" s="5"/>
    </row>
    <row r="102" spans="1:58" x14ac:dyDescent="0.35">
      <c r="A102">
        <v>90</v>
      </c>
      <c r="B102">
        <v>29</v>
      </c>
      <c r="C102" t="s">
        <v>146</v>
      </c>
      <c r="D102" t="s">
        <v>27</v>
      </c>
      <c r="G102">
        <v>0.5</v>
      </c>
      <c r="H102">
        <v>0.5</v>
      </c>
      <c r="I102">
        <v>1464</v>
      </c>
      <c r="J102">
        <v>7288</v>
      </c>
      <c r="L102">
        <v>1467</v>
      </c>
      <c r="M102">
        <v>1.538</v>
      </c>
      <c r="N102">
        <v>6.4530000000000003</v>
      </c>
      <c r="O102">
        <v>4.915</v>
      </c>
      <c r="Q102">
        <v>3.6999999999999998E-2</v>
      </c>
      <c r="R102">
        <v>1</v>
      </c>
      <c r="S102">
        <v>0</v>
      </c>
      <c r="T102">
        <v>0</v>
      </c>
      <c r="V102">
        <v>0</v>
      </c>
      <c r="Y102" s="1">
        <v>44121</v>
      </c>
      <c r="Z102" s="2">
        <v>0.10221064814814813</v>
      </c>
      <c r="AB102">
        <v>1</v>
      </c>
      <c r="AD102" s="4">
        <f t="shared" si="13"/>
        <v>3.0500915569386291</v>
      </c>
      <c r="AE102" s="4">
        <f t="shared" si="14"/>
        <v>5.819449161438639</v>
      </c>
      <c r="AF102" s="4">
        <f t="shared" si="15"/>
        <v>2.7693576045000099</v>
      </c>
      <c r="AG102" s="4">
        <f t="shared" si="16"/>
        <v>0.11902294910448299</v>
      </c>
      <c r="BB102" s="5"/>
    </row>
    <row r="103" spans="1:58" x14ac:dyDescent="0.35">
      <c r="A103">
        <v>91</v>
      </c>
      <c r="B103">
        <v>29</v>
      </c>
      <c r="C103" t="s">
        <v>146</v>
      </c>
      <c r="D103" t="s">
        <v>27</v>
      </c>
      <c r="G103">
        <v>0.5</v>
      </c>
      <c r="H103">
        <v>0.5</v>
      </c>
      <c r="I103">
        <v>1371</v>
      </c>
      <c r="J103">
        <v>7389</v>
      </c>
      <c r="L103">
        <v>1434</v>
      </c>
      <c r="M103">
        <v>1.4670000000000001</v>
      </c>
      <c r="N103">
        <v>6.5380000000000003</v>
      </c>
      <c r="O103">
        <v>5.0709999999999997</v>
      </c>
      <c r="Q103">
        <v>3.4000000000000002E-2</v>
      </c>
      <c r="R103">
        <v>1</v>
      </c>
      <c r="S103">
        <v>0</v>
      </c>
      <c r="T103">
        <v>0</v>
      </c>
      <c r="V103">
        <v>0</v>
      </c>
      <c r="Y103" s="1">
        <v>44121</v>
      </c>
      <c r="Z103" s="2">
        <v>0.10784722222222222</v>
      </c>
      <c r="AB103">
        <v>1</v>
      </c>
      <c r="AD103" s="4">
        <f t="shared" si="13"/>
        <v>2.8451513285480674</v>
      </c>
      <c r="AE103" s="4">
        <f t="shared" si="14"/>
        <v>5.8979407478055457</v>
      </c>
      <c r="AF103" s="4">
        <f t="shared" si="15"/>
        <v>3.0527894192574783</v>
      </c>
      <c r="AG103" s="4">
        <f t="shared" si="16"/>
        <v>0.11637026700191345</v>
      </c>
      <c r="AJ103">
        <f>ABS(100*(AD103-AD104)/(AVERAGE(AD103:AD104)))</f>
        <v>0.7715432424089278</v>
      </c>
      <c r="AO103">
        <f>ABS(100*(AE103-AE104)/(AVERAGE(AE103:AE104)))</f>
        <v>0.59470736339369623</v>
      </c>
      <c r="AT103">
        <f>ABS(100*(AF103-AF104)/(AVERAGE(AF103:AF104)))</f>
        <v>1.8850100254927813</v>
      </c>
      <c r="AY103">
        <f>ABS(100*(AG103-AG104)/(AVERAGE(AG103:AG104)))</f>
        <v>1.8826168026515455</v>
      </c>
      <c r="BC103" s="4">
        <f>AVERAGE(AD103:AD104)</f>
        <v>2.8561696203970222</v>
      </c>
      <c r="BD103" s="4">
        <f>AVERAGE(AE103:AE104)</f>
        <v>5.880454998367374</v>
      </c>
      <c r="BE103" s="4">
        <f>AVERAGE(AF103:AF104)</f>
        <v>3.0242853779703518</v>
      </c>
      <c r="BF103" s="4">
        <f>AVERAGE(AG103:AG104)</f>
        <v>0.1152850788690441</v>
      </c>
    </row>
    <row r="104" spans="1:58" x14ac:dyDescent="0.35">
      <c r="A104">
        <v>92</v>
      </c>
      <c r="B104">
        <v>29</v>
      </c>
      <c r="C104" t="s">
        <v>146</v>
      </c>
      <c r="D104" t="s">
        <v>27</v>
      </c>
      <c r="G104">
        <v>0.5</v>
      </c>
      <c r="H104">
        <v>0.5</v>
      </c>
      <c r="I104">
        <v>1381</v>
      </c>
      <c r="J104">
        <v>7344</v>
      </c>
      <c r="L104">
        <v>1407</v>
      </c>
      <c r="M104">
        <v>1.4750000000000001</v>
      </c>
      <c r="N104">
        <v>6.5</v>
      </c>
      <c r="O104">
        <v>5.0259999999999998</v>
      </c>
      <c r="Q104">
        <v>3.1E-2</v>
      </c>
      <c r="R104">
        <v>1</v>
      </c>
      <c r="S104">
        <v>0</v>
      </c>
      <c r="T104">
        <v>0</v>
      </c>
      <c r="V104">
        <v>0</v>
      </c>
      <c r="Y104" s="1">
        <v>44121</v>
      </c>
      <c r="Z104" s="2">
        <v>0.11403935185185186</v>
      </c>
      <c r="AB104">
        <v>1</v>
      </c>
      <c r="AD104" s="4">
        <f t="shared" si="13"/>
        <v>2.8671879122459774</v>
      </c>
      <c r="AE104" s="4">
        <f t="shared" si="14"/>
        <v>5.8629692489292022</v>
      </c>
      <c r="AF104" s="4">
        <f t="shared" si="15"/>
        <v>2.9957813366832249</v>
      </c>
      <c r="AG104" s="4">
        <f t="shared" si="16"/>
        <v>0.11419989073617474</v>
      </c>
    </row>
    <row r="105" spans="1:58" x14ac:dyDescent="0.35">
      <c r="A105">
        <v>93</v>
      </c>
      <c r="B105">
        <v>30</v>
      </c>
      <c r="C105" t="s">
        <v>147</v>
      </c>
      <c r="D105" t="s">
        <v>27</v>
      </c>
      <c r="G105">
        <v>0.5</v>
      </c>
      <c r="H105">
        <v>0.5</v>
      </c>
      <c r="I105">
        <v>1160</v>
      </c>
      <c r="J105">
        <v>6866</v>
      </c>
      <c r="L105">
        <v>1766</v>
      </c>
      <c r="M105">
        <v>1.3049999999999999</v>
      </c>
      <c r="N105">
        <v>6.0949999999999998</v>
      </c>
      <c r="O105">
        <v>4.7910000000000004</v>
      </c>
      <c r="Q105">
        <v>6.9000000000000006E-2</v>
      </c>
      <c r="R105">
        <v>1</v>
      </c>
      <c r="S105">
        <v>0</v>
      </c>
      <c r="T105">
        <v>0</v>
      </c>
      <c r="V105">
        <v>0</v>
      </c>
      <c r="Y105" s="1">
        <v>44121</v>
      </c>
      <c r="Z105" s="2">
        <v>0.12473379629629629</v>
      </c>
      <c r="AB105">
        <v>1</v>
      </c>
      <c r="AD105" s="4">
        <f t="shared" si="13"/>
        <v>2.3801794125221707</v>
      </c>
      <c r="AE105" s="4">
        <f t="shared" si="14"/>
        <v>5.4914942164204747</v>
      </c>
      <c r="AF105" s="4">
        <f t="shared" si="15"/>
        <v>3.1113148038983041</v>
      </c>
      <c r="AG105" s="4">
        <f t="shared" si="16"/>
        <v>0.14305785663988577</v>
      </c>
    </row>
    <row r="106" spans="1:58" x14ac:dyDescent="0.35">
      <c r="A106">
        <v>94</v>
      </c>
      <c r="B106">
        <v>30</v>
      </c>
      <c r="C106" t="s">
        <v>147</v>
      </c>
      <c r="D106" t="s">
        <v>27</v>
      </c>
      <c r="G106">
        <v>0.5</v>
      </c>
      <c r="H106">
        <v>0.5</v>
      </c>
      <c r="I106">
        <v>1053</v>
      </c>
      <c r="J106">
        <v>6917</v>
      </c>
      <c r="L106">
        <v>1807</v>
      </c>
      <c r="M106">
        <v>1.2230000000000001</v>
      </c>
      <c r="N106">
        <v>6.1390000000000002</v>
      </c>
      <c r="O106">
        <v>4.9160000000000004</v>
      </c>
      <c r="Q106">
        <v>7.2999999999999995E-2</v>
      </c>
      <c r="R106">
        <v>1</v>
      </c>
      <c r="S106">
        <v>0</v>
      </c>
      <c r="T106">
        <v>0</v>
      </c>
      <c r="V106">
        <v>0</v>
      </c>
      <c r="Y106" s="1">
        <v>44121</v>
      </c>
      <c r="Z106" s="2">
        <v>0.13056712962962963</v>
      </c>
      <c r="AB106">
        <v>1</v>
      </c>
      <c r="AD106" s="4">
        <f t="shared" si="13"/>
        <v>2.1443879669545356</v>
      </c>
      <c r="AE106" s="4">
        <f t="shared" si="14"/>
        <v>5.5311285818136655</v>
      </c>
      <c r="AF106" s="4">
        <f t="shared" si="15"/>
        <v>3.3867406148591299</v>
      </c>
      <c r="AG106" s="4">
        <f t="shared" si="16"/>
        <v>0.14635361319156306</v>
      </c>
      <c r="AJ106">
        <f>ABS(100*(AD106-AD107)/(AVERAGE(AD106:AD107)))</f>
        <v>0.72194448918155951</v>
      </c>
      <c r="AO106">
        <f>ABS(100*(AE106-AE107)/(AVERAGE(AE106:AE107)))</f>
        <v>0.29549385653168592</v>
      </c>
      <c r="AT106">
        <f>ABS(100*(AF106-AF107)/(AVERAGE(AF106:AF107)))</f>
        <v>2.6413075125071347E-2</v>
      </c>
      <c r="AY106">
        <f>ABS(100*(AG106-AG107)/(AVERAGE(AG106:AG107)))</f>
        <v>5.1840508136437897</v>
      </c>
      <c r="BC106" s="4">
        <f>AVERAGE(AD106:AD107)</f>
        <v>2.1366751626602669</v>
      </c>
      <c r="BD106" s="4">
        <f>AVERAGE(AE106:AE107)</f>
        <v>5.5229685654091849</v>
      </c>
      <c r="BE106" s="4">
        <f>AVERAGE(AF106:AF107)</f>
        <v>3.386293402748918</v>
      </c>
      <c r="BF106" s="4">
        <f>AVERAGE(AG106:AG107)</f>
        <v>0.14265593510919342</v>
      </c>
    </row>
    <row r="107" spans="1:58" x14ac:dyDescent="0.35">
      <c r="A107">
        <v>95</v>
      </c>
      <c r="B107">
        <v>30</v>
      </c>
      <c r="C107" t="s">
        <v>147</v>
      </c>
      <c r="D107" t="s">
        <v>27</v>
      </c>
      <c r="G107">
        <v>0.5</v>
      </c>
      <c r="H107">
        <v>0.5</v>
      </c>
      <c r="I107">
        <v>1046</v>
      </c>
      <c r="J107">
        <v>6896</v>
      </c>
      <c r="L107">
        <v>1715</v>
      </c>
      <c r="M107">
        <v>1.2170000000000001</v>
      </c>
      <c r="N107">
        <v>6.1210000000000004</v>
      </c>
      <c r="O107">
        <v>4.9039999999999999</v>
      </c>
      <c r="Q107">
        <v>6.3E-2</v>
      </c>
      <c r="R107">
        <v>1</v>
      </c>
      <c r="S107">
        <v>0</v>
      </c>
      <c r="T107">
        <v>0</v>
      </c>
      <c r="V107">
        <v>0</v>
      </c>
      <c r="Y107" s="1">
        <v>44121</v>
      </c>
      <c r="Z107" s="2">
        <v>0.13678240740740741</v>
      </c>
      <c r="AB107">
        <v>1</v>
      </c>
      <c r="AD107" s="4">
        <f t="shared" si="13"/>
        <v>2.1289623583659987</v>
      </c>
      <c r="AE107" s="4">
        <f t="shared" si="14"/>
        <v>5.5148085490047052</v>
      </c>
      <c r="AF107" s="4">
        <f t="shared" si="15"/>
        <v>3.3858461906387065</v>
      </c>
      <c r="AG107" s="4">
        <f t="shared" si="16"/>
        <v>0.13895825702682377</v>
      </c>
    </row>
    <row r="108" spans="1:58" x14ac:dyDescent="0.35">
      <c r="A108">
        <v>96</v>
      </c>
      <c r="B108">
        <v>31</v>
      </c>
      <c r="C108" t="s">
        <v>69</v>
      </c>
      <c r="D108" t="s">
        <v>27</v>
      </c>
      <c r="G108">
        <v>0.5</v>
      </c>
      <c r="H108">
        <v>0.5</v>
      </c>
      <c r="I108">
        <v>1993</v>
      </c>
      <c r="J108">
        <v>13937</v>
      </c>
      <c r="L108">
        <v>4868</v>
      </c>
      <c r="M108">
        <v>1.944</v>
      </c>
      <c r="N108">
        <v>12.086</v>
      </c>
      <c r="O108">
        <v>10.141999999999999</v>
      </c>
      <c r="Q108">
        <v>0.39300000000000002</v>
      </c>
      <c r="R108">
        <v>1</v>
      </c>
      <c r="S108">
        <v>0</v>
      </c>
      <c r="T108">
        <v>0</v>
      </c>
      <c r="V108">
        <v>0</v>
      </c>
      <c r="Y108" s="1">
        <v>44121</v>
      </c>
      <c r="Z108" s="2">
        <v>0.14788194444444444</v>
      </c>
      <c r="AB108">
        <v>1</v>
      </c>
      <c r="AD108" s="4">
        <f t="shared" si="13"/>
        <v>4.2158268345580581</v>
      </c>
      <c r="AE108" s="4">
        <f t="shared" si="14"/>
        <v>10.986682406523414</v>
      </c>
      <c r="AF108" s="4">
        <f t="shared" si="15"/>
        <v>6.770855571965356</v>
      </c>
      <c r="AG108" s="4">
        <f t="shared" si="16"/>
        <v>0.39240997428142221</v>
      </c>
    </row>
    <row r="109" spans="1:58" x14ac:dyDescent="0.35">
      <c r="A109">
        <v>97</v>
      </c>
      <c r="B109">
        <v>31</v>
      </c>
      <c r="C109" t="s">
        <v>69</v>
      </c>
      <c r="D109" t="s">
        <v>27</v>
      </c>
      <c r="G109">
        <v>0.5</v>
      </c>
      <c r="H109">
        <v>0.5</v>
      </c>
      <c r="I109">
        <v>2317</v>
      </c>
      <c r="J109">
        <v>14013</v>
      </c>
      <c r="L109">
        <v>4940</v>
      </c>
      <c r="M109">
        <v>2.1920000000000002</v>
      </c>
      <c r="N109">
        <v>12.15</v>
      </c>
      <c r="O109">
        <v>9.9580000000000002</v>
      </c>
      <c r="Q109">
        <v>0.40100000000000002</v>
      </c>
      <c r="R109">
        <v>1</v>
      </c>
      <c r="S109">
        <v>0</v>
      </c>
      <c r="T109">
        <v>0</v>
      </c>
      <c r="V109">
        <v>0</v>
      </c>
      <c r="Y109" s="1">
        <v>44121</v>
      </c>
      <c r="Z109" s="2">
        <v>0.15385416666666665</v>
      </c>
      <c r="AB109">
        <v>1</v>
      </c>
      <c r="AD109" s="4">
        <f t="shared" si="13"/>
        <v>4.9298121463703355</v>
      </c>
      <c r="AE109" s="4">
        <f t="shared" si="14"/>
        <v>11.045745382403464</v>
      </c>
      <c r="AF109" s="4">
        <f t="shared" si="15"/>
        <v>6.1159332360331282</v>
      </c>
      <c r="AG109" s="4">
        <f t="shared" si="16"/>
        <v>0.39819764432339216</v>
      </c>
      <c r="AJ109">
        <f>ABS(100*(AD109-AD110)/(AVERAGE(AD109:AD110)))</f>
        <v>0.40149827850554681</v>
      </c>
      <c r="AL109">
        <f>100*((AVERAGE(AD109:AD110)*50)-(AVERAGE(AD91:AD92)*50))/(1000*0.15)</f>
        <v>87.22814380422632</v>
      </c>
      <c r="AO109">
        <f>ABS(100*(AE109-AE110)/(AVERAGE(AE109:AE110)))</f>
        <v>0.86915065897343702</v>
      </c>
      <c r="AQ109">
        <f>100*((AVERAGE(AE109:AE110)*50)-(AVERAGE(AE91:AE92)*50))/(2000*0.15)</f>
        <v>90.822277822565908</v>
      </c>
      <c r="AT109">
        <f>ABS(100*(AF109-AF110)/(AVERAGE(AF109:AF110)))</f>
        <v>1.9052071954975172</v>
      </c>
      <c r="AV109">
        <f>100*((AVERAGE(AF109:AF110)*50)-(AVERAGE(AF91:AF92)*50))/(1000*0.15)</f>
        <v>94.416411840905525</v>
      </c>
      <c r="AY109">
        <f>ABS(100*(AG109-AG110)/(AVERAGE(AG109:AG110)))</f>
        <v>3.2829442680482734</v>
      </c>
      <c r="BA109">
        <f>100*((AVERAGE(AG109:AG110)*50)-(AVERAGE(AG91:AG92)*50))/(100*0.15)</f>
        <v>72.439657215118615</v>
      </c>
      <c r="BC109" s="4">
        <f>AVERAGE(AD109:AD110)</f>
        <v>4.939728609034395</v>
      </c>
      <c r="BD109" s="4">
        <f>AVERAGE(AE109:AE110)</f>
        <v>10.997951000605793</v>
      </c>
      <c r="BE109" s="4">
        <f>AVERAGE(AF109:AF110)</f>
        <v>6.0582223915713982</v>
      </c>
      <c r="BF109" s="4">
        <f>AVERAGE(AG109:AG110)</f>
        <v>0.3917668998323145</v>
      </c>
    </row>
    <row r="110" spans="1:58" x14ac:dyDescent="0.35">
      <c r="A110">
        <v>98</v>
      </c>
      <c r="B110">
        <v>31</v>
      </c>
      <c r="C110" t="s">
        <v>69</v>
      </c>
      <c r="D110" t="s">
        <v>27</v>
      </c>
      <c r="G110">
        <v>0.5</v>
      </c>
      <c r="H110">
        <v>0.5</v>
      </c>
      <c r="I110">
        <v>2326</v>
      </c>
      <c r="J110">
        <v>13890</v>
      </c>
      <c r="L110">
        <v>4780</v>
      </c>
      <c r="M110">
        <v>2.1989999999999998</v>
      </c>
      <c r="N110">
        <v>12.045999999999999</v>
      </c>
      <c r="O110">
        <v>9.8469999999999995</v>
      </c>
      <c r="Q110">
        <v>0.38400000000000001</v>
      </c>
      <c r="R110">
        <v>1</v>
      </c>
      <c r="S110">
        <v>0</v>
      </c>
      <c r="T110">
        <v>0</v>
      </c>
      <c r="V110">
        <v>0</v>
      </c>
      <c r="Y110" s="1">
        <v>44121</v>
      </c>
      <c r="Z110" s="2">
        <v>0.16038194444444445</v>
      </c>
      <c r="AB110">
        <v>1</v>
      </c>
      <c r="AD110" s="4">
        <f t="shared" si="13"/>
        <v>4.9496450716984546</v>
      </c>
      <c r="AE110" s="4">
        <f t="shared" si="14"/>
        <v>10.950156618808123</v>
      </c>
      <c r="AF110" s="4">
        <f t="shared" si="15"/>
        <v>6.0005115471096682</v>
      </c>
      <c r="AG110" s="4">
        <f t="shared" si="16"/>
        <v>0.38533615534123677</v>
      </c>
    </row>
    <row r="111" spans="1:58" x14ac:dyDescent="0.35">
      <c r="A111">
        <v>99</v>
      </c>
      <c r="B111">
        <v>32</v>
      </c>
      <c r="C111" t="s">
        <v>70</v>
      </c>
      <c r="D111" t="s">
        <v>27</v>
      </c>
      <c r="G111">
        <v>0.5</v>
      </c>
      <c r="H111">
        <v>0.5</v>
      </c>
      <c r="I111">
        <v>1438</v>
      </c>
      <c r="J111">
        <v>7021</v>
      </c>
      <c r="L111">
        <v>1752</v>
      </c>
      <c r="M111">
        <v>1.518</v>
      </c>
      <c r="N111">
        <v>6.2270000000000003</v>
      </c>
      <c r="O111">
        <v>4.7089999999999996</v>
      </c>
      <c r="Q111">
        <v>6.7000000000000004E-2</v>
      </c>
      <c r="R111">
        <v>1</v>
      </c>
      <c r="S111">
        <v>0</v>
      </c>
      <c r="T111">
        <v>0</v>
      </c>
      <c r="V111">
        <v>0</v>
      </c>
      <c r="Y111" s="1">
        <v>44121</v>
      </c>
      <c r="Z111" s="2">
        <v>0.17108796296296294</v>
      </c>
      <c r="AB111">
        <v>1</v>
      </c>
      <c r="AD111" s="4">
        <f t="shared" si="13"/>
        <v>2.9927964393240636</v>
      </c>
      <c r="AE111" s="4">
        <f t="shared" si="14"/>
        <v>5.611951601438995</v>
      </c>
      <c r="AF111" s="4">
        <f t="shared" si="15"/>
        <v>2.6191551621149314</v>
      </c>
      <c r="AG111" s="4">
        <f t="shared" si="16"/>
        <v>0.14193247635394718</v>
      </c>
    </row>
    <row r="112" spans="1:58" x14ac:dyDescent="0.35">
      <c r="A112">
        <v>100</v>
      </c>
      <c r="B112">
        <v>32</v>
      </c>
      <c r="C112" t="s">
        <v>70</v>
      </c>
      <c r="D112" t="s">
        <v>27</v>
      </c>
      <c r="G112">
        <v>0.5</v>
      </c>
      <c r="H112">
        <v>0.5</v>
      </c>
      <c r="I112">
        <v>1075</v>
      </c>
      <c r="J112">
        <v>6964</v>
      </c>
      <c r="L112">
        <v>1758</v>
      </c>
      <c r="M112">
        <v>1.2390000000000001</v>
      </c>
      <c r="N112">
        <v>6.1779999999999999</v>
      </c>
      <c r="O112">
        <v>4.9390000000000001</v>
      </c>
      <c r="Q112">
        <v>6.8000000000000005E-2</v>
      </c>
      <c r="R112">
        <v>1</v>
      </c>
      <c r="S112">
        <v>0</v>
      </c>
      <c r="T112">
        <v>0</v>
      </c>
      <c r="V112">
        <v>0</v>
      </c>
      <c r="Y112" s="1">
        <v>44121</v>
      </c>
      <c r="Z112" s="2">
        <v>0.17684027777777778</v>
      </c>
      <c r="AB112">
        <v>1</v>
      </c>
      <c r="AD112" s="4">
        <f t="shared" si="13"/>
        <v>2.1928684510899372</v>
      </c>
      <c r="AE112" s="4">
        <f t="shared" si="14"/>
        <v>5.5676543695289586</v>
      </c>
      <c r="AF112" s="4">
        <f t="shared" si="15"/>
        <v>3.3747859184390214</v>
      </c>
      <c r="AG112" s="4">
        <f t="shared" si="16"/>
        <v>0.14241478219077799</v>
      </c>
      <c r="AJ112">
        <f>ABS(100*(AD112-AD113)/(AVERAGE(AD112:AD113)))</f>
        <v>0.10054256451243354</v>
      </c>
      <c r="AK112">
        <f>ABS(100*((AVERAGE(AD112:AD113)-AVERAGE(AD106:AD107))/(AVERAGE(AD106:AD107,AD112:AD113))))</f>
        <v>2.5455562064493522</v>
      </c>
      <c r="AO112">
        <f>ABS(100*(AE112-AE113)/(AVERAGE(AE112:AE113)))</f>
        <v>1.7885442862117913</v>
      </c>
      <c r="AP112">
        <f>ABS(100*((AVERAGE(AE112:AE113)-AVERAGE(AE106:AE107))/(AVERAGE(AE106:AE107,AE112:AE113))))</f>
        <v>8.446247063930766E-2</v>
      </c>
      <c r="AT112">
        <f>ABS(100*(AF112-AF113)/(AVERAGE(AF112:AF113)))</f>
        <v>2.9007229637247454</v>
      </c>
      <c r="AU112">
        <f>ABS(100*((AVERAGE(AF112:AF113)-AVERAGE(AF106:AF107))/(AVERAGE(AF106:AF107,AF112:AF113))))</f>
        <v>1.7803014135090791</v>
      </c>
      <c r="AY112">
        <f>ABS(100*(AG112-AG113)/(AVERAGE(AG112:AG113)))</f>
        <v>6.8294290335461074</v>
      </c>
      <c r="AZ112">
        <f>ABS(100*((AVERAGE(AG112:AG113)-AVERAGE(AG106:AG107))/(AVERAGE(AG106:AG107,AG112:AG113))))</f>
        <v>3.5265299013804889</v>
      </c>
      <c r="BC112" s="4">
        <f>AVERAGE(AD112:AD113)</f>
        <v>2.1917666219050416</v>
      </c>
      <c r="BD112" s="4">
        <f>AVERAGE(AE112:AE113)</f>
        <v>5.5183056988923394</v>
      </c>
      <c r="BE112" s="4">
        <f>AVERAGE(AF112:AF113)</f>
        <v>3.3265390769872978</v>
      </c>
      <c r="BF112" s="4">
        <f>AVERAGE(AG112:AG113)</f>
        <v>0.13771230028167747</v>
      </c>
    </row>
    <row r="113" spans="1:58" x14ac:dyDescent="0.35">
      <c r="A113">
        <v>101</v>
      </c>
      <c r="B113">
        <v>32</v>
      </c>
      <c r="C113" t="s">
        <v>70</v>
      </c>
      <c r="D113" t="s">
        <v>27</v>
      </c>
      <c r="G113">
        <v>0.5</v>
      </c>
      <c r="H113">
        <v>0.5</v>
      </c>
      <c r="I113">
        <v>1074</v>
      </c>
      <c r="J113">
        <v>6837</v>
      </c>
      <c r="L113">
        <v>1641</v>
      </c>
      <c r="M113">
        <v>1.2390000000000001</v>
      </c>
      <c r="N113">
        <v>6.0709999999999997</v>
      </c>
      <c r="O113">
        <v>4.8319999999999999</v>
      </c>
      <c r="Q113">
        <v>5.6000000000000001E-2</v>
      </c>
      <c r="R113">
        <v>1</v>
      </c>
      <c r="S113">
        <v>0</v>
      </c>
      <c r="T113">
        <v>0</v>
      </c>
      <c r="V113">
        <v>0</v>
      </c>
      <c r="Y113" s="1">
        <v>44121</v>
      </c>
      <c r="Z113" s="2">
        <v>0.18306712962962965</v>
      </c>
      <c r="AB113">
        <v>1</v>
      </c>
      <c r="AD113" s="4">
        <f t="shared" si="13"/>
        <v>2.1906647927201464</v>
      </c>
      <c r="AE113" s="4">
        <f t="shared" si="14"/>
        <v>5.4689570282557201</v>
      </c>
      <c r="AF113" s="4">
        <f t="shared" si="15"/>
        <v>3.2782922355355737</v>
      </c>
      <c r="AG113" s="4">
        <f t="shared" si="16"/>
        <v>0.13300981837257692</v>
      </c>
    </row>
    <row r="114" spans="1:58" x14ac:dyDescent="0.35">
      <c r="A114">
        <v>102</v>
      </c>
      <c r="B114">
        <v>2</v>
      </c>
      <c r="D114" t="s">
        <v>29</v>
      </c>
      <c r="Y114" s="1">
        <v>44121</v>
      </c>
      <c r="Z114" s="2">
        <v>0.18734953703703705</v>
      </c>
      <c r="AB114">
        <v>1</v>
      </c>
      <c r="AD114" s="4" t="e">
        <f t="shared" si="13"/>
        <v>#DIV/0!</v>
      </c>
      <c r="AE114" s="4" t="e">
        <f t="shared" si="14"/>
        <v>#DIV/0!</v>
      </c>
      <c r="AF114" s="4" t="e">
        <f t="shared" si="15"/>
        <v>#DIV/0!</v>
      </c>
      <c r="AG114" s="4" t="e">
        <f t="shared" si="16"/>
        <v>#DIV/0!</v>
      </c>
    </row>
    <row r="115" spans="1:58" x14ac:dyDescent="0.35">
      <c r="A115">
        <v>103</v>
      </c>
      <c r="B115">
        <v>3</v>
      </c>
      <c r="C115" t="s">
        <v>30</v>
      </c>
      <c r="D115" t="s">
        <v>27</v>
      </c>
      <c r="G115">
        <v>0.5</v>
      </c>
      <c r="H115">
        <v>0.5</v>
      </c>
      <c r="I115">
        <v>82</v>
      </c>
      <c r="J115">
        <v>254</v>
      </c>
      <c r="L115">
        <v>151</v>
      </c>
      <c r="M115">
        <v>0.47799999999999998</v>
      </c>
      <c r="N115">
        <v>0.49399999999999999</v>
      </c>
      <c r="O115">
        <v>1.6E-2</v>
      </c>
      <c r="Q115">
        <v>0</v>
      </c>
      <c r="R115">
        <v>1</v>
      </c>
      <c r="S115">
        <v>0</v>
      </c>
      <c r="T115">
        <v>0</v>
      </c>
      <c r="V115">
        <v>0</v>
      </c>
      <c r="Y115" s="1">
        <v>44121</v>
      </c>
      <c r="Z115" s="2">
        <v>0.19722222222222222</v>
      </c>
      <c r="AB115">
        <v>1</v>
      </c>
      <c r="AD115" s="4">
        <f t="shared" si="13"/>
        <v>4.6356898874927947E-3</v>
      </c>
      <c r="AE115" s="4">
        <f t="shared" si="14"/>
        <v>0.3530153148562491</v>
      </c>
      <c r="AF115" s="4">
        <f t="shared" si="15"/>
        <v>0.3483796249687563</v>
      </c>
      <c r="AG115" s="4">
        <f t="shared" si="16"/>
        <v>1.3237202226255402E-2</v>
      </c>
    </row>
    <row r="116" spans="1:58" x14ac:dyDescent="0.35">
      <c r="A116">
        <v>104</v>
      </c>
      <c r="B116">
        <v>3</v>
      </c>
      <c r="C116" t="s">
        <v>30</v>
      </c>
      <c r="D116" t="s">
        <v>27</v>
      </c>
      <c r="G116">
        <v>0.5</v>
      </c>
      <c r="H116">
        <v>0.5</v>
      </c>
      <c r="I116">
        <v>36</v>
      </c>
      <c r="J116">
        <v>188</v>
      </c>
      <c r="L116">
        <v>143</v>
      </c>
      <c r="M116">
        <v>0.443</v>
      </c>
      <c r="N116">
        <v>0.438</v>
      </c>
      <c r="O116">
        <v>0</v>
      </c>
      <c r="Q116">
        <v>0</v>
      </c>
      <c r="R116">
        <v>1</v>
      </c>
      <c r="S116">
        <v>0</v>
      </c>
      <c r="T116">
        <v>0</v>
      </c>
      <c r="V116">
        <v>0</v>
      </c>
      <c r="Y116" s="1">
        <v>44121</v>
      </c>
      <c r="Z116" s="2">
        <v>0.20221064814814815</v>
      </c>
      <c r="AB116">
        <v>1</v>
      </c>
      <c r="AD116" s="4">
        <f t="shared" si="13"/>
        <v>-9.6732595122892326E-2</v>
      </c>
      <c r="AE116" s="4">
        <f t="shared" si="14"/>
        <v>0.30172378317094373</v>
      </c>
      <c r="AF116" s="4">
        <f t="shared" si="15"/>
        <v>0.39845637829383607</v>
      </c>
      <c r="AG116" s="4">
        <f t="shared" si="16"/>
        <v>1.2594127777147636E-2</v>
      </c>
      <c r="AJ116">
        <f>ABS(100*(AD116-AD117)/(AVERAGE(AD116:AD117)))</f>
        <v>45.697118577852024</v>
      </c>
      <c r="AO116">
        <f>ABS(100*(AE116-AE117)/(AVERAGE(AE116:AE117)))</f>
        <v>7.9159575727744746</v>
      </c>
      <c r="AT116">
        <f>ABS(100*(AF116-AF117)/(AVERAGE(AF116:AF117)))</f>
        <v>18.693194379924506</v>
      </c>
      <c r="AY116">
        <f>ABS(100*(AG116-AG117)/(AVERAGE(AG116:AG117)))</f>
        <v>1.2684402462241158</v>
      </c>
      <c r="BC116" s="4">
        <f>AVERAGE(AD116:AD117)</f>
        <v>-0.12538015393017507</v>
      </c>
      <c r="BD116" s="4">
        <f>AVERAGE(AE116:AE117)</f>
        <v>0.31415809388253291</v>
      </c>
      <c r="BE116" s="4">
        <f>AVERAGE(AF116:AF117)</f>
        <v>0.43953824781270795</v>
      </c>
      <c r="BF116" s="4">
        <f>AVERAGE(AG116:AG117)</f>
        <v>1.2674512083286106E-2</v>
      </c>
    </row>
    <row r="117" spans="1:58" x14ac:dyDescent="0.35">
      <c r="A117">
        <v>105</v>
      </c>
      <c r="B117">
        <v>3</v>
      </c>
      <c r="C117" t="s">
        <v>30</v>
      </c>
      <c r="D117" t="s">
        <v>27</v>
      </c>
      <c r="G117">
        <v>0.5</v>
      </c>
      <c r="H117">
        <v>0.5</v>
      </c>
      <c r="I117">
        <v>10</v>
      </c>
      <c r="J117">
        <v>220</v>
      </c>
      <c r="L117">
        <v>145</v>
      </c>
      <c r="M117">
        <v>0.42299999999999999</v>
      </c>
      <c r="N117">
        <v>0.46500000000000002</v>
      </c>
      <c r="O117">
        <v>4.2000000000000003E-2</v>
      </c>
      <c r="Q117">
        <v>0</v>
      </c>
      <c r="R117">
        <v>1</v>
      </c>
      <c r="S117">
        <v>0</v>
      </c>
      <c r="T117">
        <v>0</v>
      </c>
      <c r="V117">
        <v>0</v>
      </c>
      <c r="Y117" s="1">
        <v>44121</v>
      </c>
      <c r="Z117" s="2">
        <v>0.20760416666666667</v>
      </c>
      <c r="AB117">
        <v>1</v>
      </c>
      <c r="AD117" s="4">
        <f t="shared" si="13"/>
        <v>-0.15402771273745783</v>
      </c>
      <c r="AE117" s="4">
        <f t="shared" si="14"/>
        <v>0.32659240459412203</v>
      </c>
      <c r="AF117" s="4">
        <f t="shared" si="15"/>
        <v>0.48062011733157983</v>
      </c>
      <c r="AG117" s="4">
        <f t="shared" si="16"/>
        <v>1.2754896389424576E-2</v>
      </c>
    </row>
    <row r="118" spans="1:58" x14ac:dyDescent="0.35">
      <c r="A118">
        <v>106</v>
      </c>
      <c r="B118">
        <v>1</v>
      </c>
      <c r="C118" t="s">
        <v>31</v>
      </c>
      <c r="D118" t="s">
        <v>27</v>
      </c>
      <c r="G118">
        <v>0.5</v>
      </c>
      <c r="H118">
        <v>0.5</v>
      </c>
      <c r="I118">
        <v>2274</v>
      </c>
      <c r="J118">
        <v>11948</v>
      </c>
      <c r="L118">
        <v>23421</v>
      </c>
      <c r="M118">
        <v>2.1589999999999998</v>
      </c>
      <c r="N118">
        <v>10.401</v>
      </c>
      <c r="O118">
        <v>8.2409999999999997</v>
      </c>
      <c r="Q118">
        <v>2.3340000000000001</v>
      </c>
      <c r="R118">
        <v>1</v>
      </c>
      <c r="S118">
        <v>0</v>
      </c>
      <c r="T118">
        <v>0</v>
      </c>
      <c r="V118">
        <v>0</v>
      </c>
      <c r="Y118" s="1">
        <v>44121</v>
      </c>
      <c r="Z118" s="2">
        <v>0.21829861111111112</v>
      </c>
      <c r="AB118">
        <v>1</v>
      </c>
      <c r="AD118" s="4">
        <f t="shared" si="13"/>
        <v>4.8350548364693235</v>
      </c>
      <c r="AE118" s="4">
        <f t="shared" si="14"/>
        <v>9.4409421561889868</v>
      </c>
      <c r="AF118" s="4">
        <f t="shared" si="15"/>
        <v>4.6058873197196633</v>
      </c>
      <c r="AG118" s="4">
        <f t="shared" si="16"/>
        <v>1.8837800060684713</v>
      </c>
      <c r="BC118" s="4"/>
      <c r="BD118" s="4"/>
      <c r="BE118" s="4"/>
      <c r="BF118" s="4"/>
    </row>
    <row r="119" spans="1:58" x14ac:dyDescent="0.35">
      <c r="A119">
        <v>107</v>
      </c>
      <c r="B119">
        <v>1</v>
      </c>
      <c r="C119" t="s">
        <v>31</v>
      </c>
      <c r="D119" t="s">
        <v>27</v>
      </c>
      <c r="G119">
        <v>0.5</v>
      </c>
      <c r="H119">
        <v>0.5</v>
      </c>
      <c r="I119">
        <v>3182</v>
      </c>
      <c r="J119">
        <v>11659</v>
      </c>
      <c r="L119">
        <v>22956</v>
      </c>
      <c r="M119">
        <v>2.8559999999999999</v>
      </c>
      <c r="N119">
        <v>10.154999999999999</v>
      </c>
      <c r="O119">
        <v>7.2990000000000004</v>
      </c>
      <c r="Q119">
        <v>2.2850000000000001</v>
      </c>
      <c r="R119">
        <v>1</v>
      </c>
      <c r="S119">
        <v>0</v>
      </c>
      <c r="T119">
        <v>0</v>
      </c>
      <c r="V119">
        <v>0</v>
      </c>
      <c r="Y119" s="1">
        <v>44121</v>
      </c>
      <c r="Z119" s="2">
        <v>0.22406250000000003</v>
      </c>
      <c r="AB119">
        <v>1</v>
      </c>
      <c r="AD119" s="4">
        <f t="shared" si="13"/>
        <v>6.8359766362395344</v>
      </c>
      <c r="AE119" s="4">
        <f t="shared" si="14"/>
        <v>9.2163474189609076</v>
      </c>
      <c r="AF119" s="4">
        <f t="shared" si="15"/>
        <v>2.3803707827213731</v>
      </c>
      <c r="AG119" s="4">
        <f t="shared" si="16"/>
        <v>1.8464013037140823</v>
      </c>
      <c r="AJ119">
        <f>ABS(100*(AD119-AD120)/(AVERAGE(AD119:AD120)))</f>
        <v>5.2117613457387559</v>
      </c>
      <c r="AO119">
        <f>ABS(100*(AE119-AE120)/(AVERAGE(AE119:AE120)))</f>
        <v>1.4267216966791987</v>
      </c>
      <c r="AT119">
        <f>ABS(100*(AF119-AF120)/(AVERAGE(AF119:AF120)))</f>
        <v>23.279738140961623</v>
      </c>
      <c r="AY119">
        <f>ABS(100*(AG119-AG120)/(AVERAGE(AG119:AG120)))</f>
        <v>0.26592064779375352</v>
      </c>
      <c r="BC119" s="4">
        <f>AVERAGE(AD119:AD120)</f>
        <v>7.0188802809321862</v>
      </c>
      <c r="BD119" s="4">
        <f>AVERAGE(AE119:AE120)</f>
        <v>9.1510672877250645</v>
      </c>
      <c r="BE119" s="4">
        <f>AVERAGE(AF119:AF120)</f>
        <v>2.1321870067928783</v>
      </c>
      <c r="BF119" s="4">
        <f>AVERAGE(AG119:AG120)</f>
        <v>1.843949582376859</v>
      </c>
    </row>
    <row r="120" spans="1:58" x14ac:dyDescent="0.35">
      <c r="A120">
        <v>108</v>
      </c>
      <c r="B120">
        <v>1</v>
      </c>
      <c r="C120" t="s">
        <v>31</v>
      </c>
      <c r="D120" t="s">
        <v>27</v>
      </c>
      <c r="G120">
        <v>0.5</v>
      </c>
      <c r="H120">
        <v>0.5</v>
      </c>
      <c r="I120">
        <v>3348</v>
      </c>
      <c r="J120">
        <v>11491</v>
      </c>
      <c r="L120">
        <v>22895</v>
      </c>
      <c r="M120">
        <v>2.984</v>
      </c>
      <c r="N120">
        <v>10.013999999999999</v>
      </c>
      <c r="O120">
        <v>7.03</v>
      </c>
      <c r="Q120">
        <v>2.2789999999999999</v>
      </c>
      <c r="R120">
        <v>1</v>
      </c>
      <c r="S120">
        <v>0</v>
      </c>
      <c r="T120">
        <v>0</v>
      </c>
      <c r="V120">
        <v>0</v>
      </c>
      <c r="Y120" s="1">
        <v>44121</v>
      </c>
      <c r="Z120" s="2">
        <v>0.23024305555555555</v>
      </c>
      <c r="AB120">
        <v>1</v>
      </c>
      <c r="AD120" s="4">
        <f t="shared" si="13"/>
        <v>7.2017839256248379</v>
      </c>
      <c r="AE120" s="4">
        <f t="shared" si="14"/>
        <v>9.0857871564892214</v>
      </c>
      <c r="AF120" s="4">
        <f t="shared" si="15"/>
        <v>1.8840032308643835</v>
      </c>
      <c r="AG120" s="4">
        <f t="shared" si="16"/>
        <v>1.8414978610396355</v>
      </c>
    </row>
    <row r="121" spans="1:58" x14ac:dyDescent="0.35">
      <c r="A121">
        <v>109</v>
      </c>
      <c r="B121">
        <v>7</v>
      </c>
      <c r="C121" t="s">
        <v>66</v>
      </c>
      <c r="D121" t="s">
        <v>27</v>
      </c>
      <c r="G121">
        <v>0.5</v>
      </c>
      <c r="H121">
        <v>0.5</v>
      </c>
      <c r="I121">
        <v>2212</v>
      </c>
      <c r="J121">
        <v>8618</v>
      </c>
      <c r="L121">
        <v>3662</v>
      </c>
      <c r="M121">
        <v>2.1120000000000001</v>
      </c>
      <c r="N121">
        <v>7.58</v>
      </c>
      <c r="O121">
        <v>5.468</v>
      </c>
      <c r="Q121">
        <v>0.26700000000000002</v>
      </c>
      <c r="R121">
        <v>1</v>
      </c>
      <c r="S121">
        <v>0</v>
      </c>
      <c r="T121">
        <v>0</v>
      </c>
      <c r="V121">
        <v>0</v>
      </c>
      <c r="Y121" s="1">
        <v>44121</v>
      </c>
      <c r="Z121" s="2">
        <v>0.24124999999999999</v>
      </c>
      <c r="AB121">
        <v>1</v>
      </c>
      <c r="AD121" s="4">
        <f t="shared" si="13"/>
        <v>4.698428017542283</v>
      </c>
      <c r="AE121" s="4">
        <f t="shared" si="14"/>
        <v>6.8530512393394902</v>
      </c>
      <c r="AF121" s="4">
        <f t="shared" si="15"/>
        <v>2.1546232217972072</v>
      </c>
      <c r="AG121" s="4">
        <f t="shared" si="16"/>
        <v>0.29546650107842642</v>
      </c>
      <c r="BC121" s="4"/>
      <c r="BD121" s="4"/>
      <c r="BE121" s="4"/>
      <c r="BF121" s="4"/>
    </row>
    <row r="122" spans="1:58" x14ac:dyDescent="0.35">
      <c r="A122">
        <v>110</v>
      </c>
      <c r="B122">
        <v>7</v>
      </c>
      <c r="C122" t="s">
        <v>66</v>
      </c>
      <c r="D122" t="s">
        <v>27</v>
      </c>
      <c r="G122">
        <v>0.5</v>
      </c>
      <c r="H122">
        <v>0.5</v>
      </c>
      <c r="I122">
        <v>1735</v>
      </c>
      <c r="J122">
        <v>8605</v>
      </c>
      <c r="L122">
        <v>3572</v>
      </c>
      <c r="M122">
        <v>1.746</v>
      </c>
      <c r="N122">
        <v>7.569</v>
      </c>
      <c r="O122">
        <v>5.8230000000000004</v>
      </c>
      <c r="Q122">
        <v>0.25800000000000001</v>
      </c>
      <c r="R122">
        <v>1</v>
      </c>
      <c r="S122">
        <v>0</v>
      </c>
      <c r="T122">
        <v>0</v>
      </c>
      <c r="V122">
        <v>0</v>
      </c>
      <c r="Y122" s="1">
        <v>44121</v>
      </c>
      <c r="Z122" s="2">
        <v>0.24710648148148148</v>
      </c>
      <c r="AB122">
        <v>1</v>
      </c>
      <c r="AD122" s="4">
        <f t="shared" si="13"/>
        <v>3.6472829751519846</v>
      </c>
      <c r="AE122" s="4">
        <f t="shared" si="14"/>
        <v>6.8429483618863234</v>
      </c>
      <c r="AF122" s="4">
        <f t="shared" si="15"/>
        <v>3.1956653867343388</v>
      </c>
      <c r="AG122" s="4">
        <f t="shared" si="16"/>
        <v>0.28823191352596406</v>
      </c>
      <c r="AI122">
        <f>ABS(100*(AVERAGE(AD122:AD123)-3)/3)</f>
        <v>21.282278055760692</v>
      </c>
      <c r="AJ122">
        <f>ABS(100*(AD122-AD123)/(AVERAGE(AD122:AD123)))</f>
        <v>0.48452440155690785</v>
      </c>
      <c r="AN122">
        <f>ABS(100*(AVERAGE(AE122:AE123)-6)/6)</f>
        <v>14.13333001021512</v>
      </c>
      <c r="AO122">
        <f>ABS(100*(AE122-AE123)/(AVERAGE(AE122:AE123)))</f>
        <v>0.14753034093638004</v>
      </c>
      <c r="AS122">
        <f>ABS(100*(AVERAGE(AF122:AF123)-3)/3)</f>
        <v>6.9843819646695353</v>
      </c>
      <c r="AT122">
        <f>ABS(100*(AF122-AF123)/(AVERAGE(AF122:AF123)))</f>
        <v>0.86405585258394313</v>
      </c>
      <c r="AX122">
        <f>ABS(100*(AVERAGE(AG122:AG123)-0.3)/0.33)</f>
        <v>3.8096756167941312</v>
      </c>
      <c r="AY122">
        <f>ABS(100*(AG122-AG123)/(AVERAGE(AG122:AG123)))</f>
        <v>0.55933511301483096</v>
      </c>
      <c r="BC122" s="4">
        <f>AVERAGE(AD122:AD123)</f>
        <v>3.6384683416728207</v>
      </c>
      <c r="BD122" s="4">
        <f>AVERAGE(AE122:AE123)</f>
        <v>6.8479998006129073</v>
      </c>
      <c r="BE122" s="4">
        <f>AVERAGE(AF122:AF123)</f>
        <v>3.2095314589400861</v>
      </c>
      <c r="BF122" s="4">
        <f>AVERAGE(AG122:AG123)</f>
        <v>0.28742807046457935</v>
      </c>
    </row>
    <row r="123" spans="1:58" x14ac:dyDescent="0.35">
      <c r="A123">
        <v>111</v>
      </c>
      <c r="B123">
        <v>7</v>
      </c>
      <c r="C123" t="s">
        <v>66</v>
      </c>
      <c r="D123" t="s">
        <v>27</v>
      </c>
      <c r="G123">
        <v>0.5</v>
      </c>
      <c r="H123">
        <v>0.5</v>
      </c>
      <c r="I123">
        <v>1727</v>
      </c>
      <c r="J123">
        <v>8618</v>
      </c>
      <c r="L123">
        <v>3552</v>
      </c>
      <c r="M123">
        <v>1.74</v>
      </c>
      <c r="N123">
        <v>7.5789999999999997</v>
      </c>
      <c r="O123">
        <v>5.8390000000000004</v>
      </c>
      <c r="Q123">
        <v>0.25600000000000001</v>
      </c>
      <c r="R123">
        <v>1</v>
      </c>
      <c r="S123">
        <v>0</v>
      </c>
      <c r="T123">
        <v>0</v>
      </c>
      <c r="V123">
        <v>0</v>
      </c>
      <c r="Y123" s="1">
        <v>44121</v>
      </c>
      <c r="Z123" s="2">
        <v>0.25340277777777781</v>
      </c>
      <c r="AB123">
        <v>1</v>
      </c>
      <c r="AD123" s="4">
        <f t="shared" si="13"/>
        <v>3.6296537081936568</v>
      </c>
      <c r="AE123" s="4">
        <f t="shared" si="14"/>
        <v>6.8530512393394902</v>
      </c>
      <c r="AF123" s="4">
        <f t="shared" si="15"/>
        <v>3.2233975311458334</v>
      </c>
      <c r="AG123" s="4">
        <f t="shared" si="16"/>
        <v>0.28662422740319465</v>
      </c>
    </row>
    <row r="124" spans="1:58" x14ac:dyDescent="0.35">
      <c r="A124">
        <v>112</v>
      </c>
      <c r="B124">
        <v>4</v>
      </c>
      <c r="C124" t="s">
        <v>148</v>
      </c>
      <c r="D124" t="s">
        <v>27</v>
      </c>
      <c r="G124">
        <v>0.5</v>
      </c>
      <c r="H124">
        <v>0.5</v>
      </c>
      <c r="I124">
        <v>1316</v>
      </c>
      <c r="J124">
        <v>6841</v>
      </c>
      <c r="L124">
        <v>3290</v>
      </c>
      <c r="M124">
        <v>1.425</v>
      </c>
      <c r="N124">
        <v>6.0739999999999998</v>
      </c>
      <c r="O124">
        <v>4.6500000000000004</v>
      </c>
      <c r="Q124">
        <v>0.22800000000000001</v>
      </c>
      <c r="R124">
        <v>1</v>
      </c>
      <c r="S124">
        <v>0</v>
      </c>
      <c r="T124">
        <v>0</v>
      </c>
      <c r="V124">
        <v>0</v>
      </c>
      <c r="Y124" s="1">
        <v>44121</v>
      </c>
      <c r="Z124" s="2">
        <v>0.26412037037037034</v>
      </c>
      <c r="AB124">
        <v>1</v>
      </c>
      <c r="AD124" s="4">
        <f t="shared" si="13"/>
        <v>2.7239501182095638</v>
      </c>
      <c r="AE124" s="4">
        <f t="shared" si="14"/>
        <v>5.4720656059336168</v>
      </c>
      <c r="AF124" s="4">
        <f t="shared" si="15"/>
        <v>2.748115487724053</v>
      </c>
      <c r="AG124" s="4">
        <f t="shared" si="16"/>
        <v>0.26556353919491532</v>
      </c>
      <c r="BC124" s="4">
        <f>AVERAGE(AD124:AD125)</f>
        <v>2.5300281816679573</v>
      </c>
      <c r="BD124" s="4">
        <f>AVERAGE(AE124:AE125)</f>
        <v>5.4716770337238794</v>
      </c>
      <c r="BE124" s="4">
        <f>AVERAGE(AF124:AF125)</f>
        <v>2.9416488520559221</v>
      </c>
      <c r="BF124" s="4">
        <f>AVERAGE(AG124:AG125)</f>
        <v>0.2628304727862073</v>
      </c>
    </row>
    <row r="125" spans="1:58" x14ac:dyDescent="0.35">
      <c r="A125">
        <v>113</v>
      </c>
      <c r="B125">
        <v>4</v>
      </c>
      <c r="C125" t="s">
        <v>148</v>
      </c>
      <c r="D125" t="s">
        <v>27</v>
      </c>
      <c r="G125">
        <v>0.5</v>
      </c>
      <c r="H125">
        <v>0.5</v>
      </c>
      <c r="I125">
        <v>1140</v>
      </c>
      <c r="J125">
        <v>6840</v>
      </c>
      <c r="L125">
        <v>3222</v>
      </c>
      <c r="M125">
        <v>1.2889999999999999</v>
      </c>
      <c r="N125">
        <v>6.0739999999999998</v>
      </c>
      <c r="O125">
        <v>4.7839999999999998</v>
      </c>
      <c r="Q125">
        <v>0.221</v>
      </c>
      <c r="R125">
        <v>1</v>
      </c>
      <c r="S125">
        <v>0</v>
      </c>
      <c r="T125">
        <v>0</v>
      </c>
      <c r="V125">
        <v>0</v>
      </c>
      <c r="Y125" s="1">
        <v>44121</v>
      </c>
      <c r="Z125" s="2">
        <v>0.26993055555555556</v>
      </c>
      <c r="AB125">
        <v>1</v>
      </c>
      <c r="AD125" s="4">
        <f t="shared" si="13"/>
        <v>2.3361062451263508</v>
      </c>
      <c r="AE125" s="4">
        <f t="shared" si="14"/>
        <v>5.4712884615141419</v>
      </c>
      <c r="AF125" s="4">
        <f t="shared" si="15"/>
        <v>3.1351822163877912</v>
      </c>
      <c r="AG125" s="4">
        <f t="shared" si="16"/>
        <v>0.26009740637749929</v>
      </c>
      <c r="BC125" s="4"/>
      <c r="BD125" s="4"/>
      <c r="BE125" s="4"/>
      <c r="BF125" s="4"/>
    </row>
    <row r="126" spans="1:58" x14ac:dyDescent="0.35">
      <c r="A126">
        <v>114</v>
      </c>
      <c r="B126">
        <v>4</v>
      </c>
      <c r="C126" t="s">
        <v>148</v>
      </c>
      <c r="D126" t="s">
        <v>27</v>
      </c>
      <c r="G126">
        <v>0.5</v>
      </c>
      <c r="H126">
        <v>0.5</v>
      </c>
      <c r="I126">
        <v>1139</v>
      </c>
      <c r="J126">
        <v>6832</v>
      </c>
      <c r="L126">
        <v>3156</v>
      </c>
      <c r="M126">
        <v>1.288</v>
      </c>
      <c r="N126">
        <v>6.0670000000000002</v>
      </c>
      <c r="O126">
        <v>4.7779999999999996</v>
      </c>
      <c r="Q126">
        <v>0.214</v>
      </c>
      <c r="R126">
        <v>1</v>
      </c>
      <c r="S126">
        <v>0</v>
      </c>
      <c r="T126">
        <v>0</v>
      </c>
      <c r="V126">
        <v>0</v>
      </c>
      <c r="Y126" s="1">
        <v>44121</v>
      </c>
      <c r="Z126" s="2">
        <v>0.27611111111111114</v>
      </c>
      <c r="AB126">
        <v>1</v>
      </c>
      <c r="AD126" s="4">
        <f t="shared" si="13"/>
        <v>2.3339025867565599</v>
      </c>
      <c r="AE126" s="4">
        <f t="shared" si="14"/>
        <v>5.4650713061583476</v>
      </c>
      <c r="AF126" s="4">
        <f t="shared" si="15"/>
        <v>3.1311687194017876</v>
      </c>
      <c r="AG126" s="4">
        <f t="shared" si="16"/>
        <v>0.25479204217236023</v>
      </c>
      <c r="BC126" s="4">
        <f>AVERAGE(AD126:AD127)</f>
        <v>2.3261897824622917</v>
      </c>
      <c r="BD126" s="4">
        <f>AVERAGE(AE126:AE127)</f>
        <v>5.455357000914919</v>
      </c>
      <c r="BE126" s="4">
        <f>AVERAGE(AF126:AF127)</f>
        <v>3.1291672184526274</v>
      </c>
      <c r="BF126" s="4">
        <f>AVERAGE(AG126:AG127)</f>
        <v>0.2476378389260363</v>
      </c>
    </row>
    <row r="127" spans="1:58" x14ac:dyDescent="0.35">
      <c r="A127">
        <v>115</v>
      </c>
      <c r="B127">
        <v>5</v>
      </c>
      <c r="C127" t="s">
        <v>148</v>
      </c>
      <c r="D127" t="s">
        <v>27</v>
      </c>
      <c r="G127">
        <v>0.5</v>
      </c>
      <c r="H127">
        <v>0.5</v>
      </c>
      <c r="I127">
        <v>1132</v>
      </c>
      <c r="J127">
        <v>6807</v>
      </c>
      <c r="L127">
        <v>2978</v>
      </c>
      <c r="M127">
        <v>1.2829999999999999</v>
      </c>
      <c r="N127">
        <v>6.0449999999999999</v>
      </c>
      <c r="O127">
        <v>4.7619999999999996</v>
      </c>
      <c r="Q127">
        <v>0.19500000000000001</v>
      </c>
      <c r="R127">
        <v>1</v>
      </c>
      <c r="S127">
        <v>0</v>
      </c>
      <c r="T127">
        <v>0</v>
      </c>
      <c r="V127">
        <v>0</v>
      </c>
      <c r="Y127" s="1">
        <v>44121</v>
      </c>
      <c r="Z127" s="2">
        <v>0.28688657407407409</v>
      </c>
      <c r="AB127">
        <v>1</v>
      </c>
      <c r="AD127" s="4">
        <f t="shared" si="13"/>
        <v>2.318476978168023</v>
      </c>
      <c r="AE127" s="4">
        <f t="shared" si="14"/>
        <v>5.4456426956714896</v>
      </c>
      <c r="AF127" s="4">
        <f t="shared" si="15"/>
        <v>3.1271657175034666</v>
      </c>
      <c r="AG127" s="4">
        <f t="shared" si="16"/>
        <v>0.2404836356797124</v>
      </c>
      <c r="BC127" s="4"/>
      <c r="BD127" s="4"/>
      <c r="BE127" s="4"/>
      <c r="BF127" s="4"/>
    </row>
    <row r="128" spans="1:58" x14ac:dyDescent="0.35">
      <c r="A128">
        <v>116</v>
      </c>
      <c r="B128">
        <v>5</v>
      </c>
      <c r="C128" t="s">
        <v>148</v>
      </c>
      <c r="D128" t="s">
        <v>27</v>
      </c>
      <c r="G128">
        <v>0.5</v>
      </c>
      <c r="H128">
        <v>0.5</v>
      </c>
      <c r="I128">
        <v>1132</v>
      </c>
      <c r="J128">
        <v>6787</v>
      </c>
      <c r="L128">
        <v>3000</v>
      </c>
      <c r="M128">
        <v>1.2829999999999999</v>
      </c>
      <c r="N128">
        <v>6.0279999999999996</v>
      </c>
      <c r="O128">
        <v>4.7450000000000001</v>
      </c>
      <c r="Q128">
        <v>0.19800000000000001</v>
      </c>
      <c r="R128">
        <v>1</v>
      </c>
      <c r="S128">
        <v>0</v>
      </c>
      <c r="T128">
        <v>0</v>
      </c>
      <c r="V128">
        <v>0</v>
      </c>
      <c r="Y128" s="1">
        <v>44121</v>
      </c>
      <c r="Z128" s="2">
        <v>0.29267361111111112</v>
      </c>
      <c r="AB128">
        <v>1</v>
      </c>
      <c r="AD128" s="4">
        <f t="shared" ref="AD128:AD132" si="17">((I128*$E$9)+$E$10)*1000/G128</f>
        <v>2.318476978168023</v>
      </c>
      <c r="AE128" s="4">
        <f t="shared" ref="AE128:AE132" si="18">((J128*$G$9)+$G$10)*1000/H128</f>
        <v>5.4300998072820033</v>
      </c>
      <c r="AF128" s="4">
        <f t="shared" ref="AF128:AF132" si="19">AE128-AD128</f>
        <v>3.1116228291139802</v>
      </c>
      <c r="AG128" s="4">
        <f t="shared" ref="AG128:AG132" si="20">((L128*$I$9)+$I$10)*1000/H128</f>
        <v>0.24225209041475876</v>
      </c>
    </row>
    <row r="129" spans="1:33" x14ac:dyDescent="0.35">
      <c r="A129">
        <v>117</v>
      </c>
      <c r="B129">
        <v>5</v>
      </c>
      <c r="C129" t="s">
        <v>148</v>
      </c>
      <c r="D129" t="s">
        <v>27</v>
      </c>
      <c r="G129">
        <v>0.5</v>
      </c>
      <c r="H129">
        <v>0.5</v>
      </c>
      <c r="I129">
        <v>1117</v>
      </c>
      <c r="J129">
        <v>6870</v>
      </c>
      <c r="L129">
        <v>3003</v>
      </c>
      <c r="M129">
        <v>1.272</v>
      </c>
      <c r="N129">
        <v>6.0979999999999999</v>
      </c>
      <c r="O129">
        <v>4.827</v>
      </c>
      <c r="Q129">
        <v>0.19800000000000001</v>
      </c>
      <c r="R129">
        <v>1</v>
      </c>
      <c r="S129">
        <v>0</v>
      </c>
      <c r="T129">
        <v>0</v>
      </c>
      <c r="V129">
        <v>0</v>
      </c>
      <c r="Y129" s="1">
        <v>44121</v>
      </c>
      <c r="Z129" s="2">
        <v>0.29887731481481483</v>
      </c>
      <c r="AB129">
        <v>1</v>
      </c>
      <c r="AD129" s="4">
        <f t="shared" si="17"/>
        <v>2.2854221026211583</v>
      </c>
      <c r="AE129" s="4">
        <f t="shared" si="18"/>
        <v>5.4946027940983724</v>
      </c>
      <c r="AF129" s="4">
        <f t="shared" si="19"/>
        <v>3.2091806914772141</v>
      </c>
      <c r="AG129" s="4">
        <f t="shared" si="20"/>
        <v>0.24249324333317415</v>
      </c>
    </row>
    <row r="130" spans="1:33" x14ac:dyDescent="0.35">
      <c r="A130">
        <v>118</v>
      </c>
      <c r="B130">
        <v>6</v>
      </c>
      <c r="C130" t="s">
        <v>148</v>
      </c>
      <c r="D130" t="s">
        <v>27</v>
      </c>
      <c r="G130">
        <v>0.5</v>
      </c>
      <c r="H130">
        <v>0.5</v>
      </c>
      <c r="I130">
        <v>1138</v>
      </c>
      <c r="J130">
        <v>6843</v>
      </c>
      <c r="L130">
        <v>3021</v>
      </c>
      <c r="M130">
        <v>1.288</v>
      </c>
      <c r="N130">
        <v>6.0759999999999996</v>
      </c>
      <c r="O130">
        <v>4.7869999999999999</v>
      </c>
      <c r="Q130">
        <v>0.2</v>
      </c>
      <c r="R130">
        <v>1</v>
      </c>
      <c r="S130">
        <v>0</v>
      </c>
      <c r="T130">
        <v>0</v>
      </c>
      <c r="V130">
        <v>0</v>
      </c>
      <c r="Y130" s="1">
        <v>44121</v>
      </c>
      <c r="Z130" s="2">
        <v>0.30982638888888886</v>
      </c>
      <c r="AB130">
        <v>1</v>
      </c>
      <c r="AD130" s="4">
        <f t="shared" si="17"/>
        <v>2.3316989283867691</v>
      </c>
      <c r="AE130" s="4">
        <f t="shared" si="18"/>
        <v>5.4736198947725656</v>
      </c>
      <c r="AF130" s="4">
        <f t="shared" si="19"/>
        <v>3.1419209663857965</v>
      </c>
      <c r="AG130" s="4">
        <f t="shared" si="20"/>
        <v>0.24394016084366665</v>
      </c>
    </row>
    <row r="131" spans="1:33" x14ac:dyDescent="0.35">
      <c r="A131">
        <v>119</v>
      </c>
      <c r="B131">
        <v>6</v>
      </c>
      <c r="C131" t="s">
        <v>148</v>
      </c>
      <c r="D131" t="s">
        <v>27</v>
      </c>
      <c r="G131">
        <v>0.5</v>
      </c>
      <c r="H131">
        <v>0.5</v>
      </c>
      <c r="I131">
        <v>1108</v>
      </c>
      <c r="J131">
        <v>6818</v>
      </c>
      <c r="L131">
        <v>3015</v>
      </c>
      <c r="M131">
        <v>1.2649999999999999</v>
      </c>
      <c r="N131">
        <v>6.0549999999999997</v>
      </c>
      <c r="O131">
        <v>4.7889999999999997</v>
      </c>
      <c r="Q131">
        <v>0.19900000000000001</v>
      </c>
      <c r="R131">
        <v>1</v>
      </c>
      <c r="S131">
        <v>0</v>
      </c>
      <c r="T131">
        <v>0</v>
      </c>
      <c r="V131">
        <v>0</v>
      </c>
      <c r="Y131" s="1">
        <v>44121</v>
      </c>
      <c r="Z131" s="2">
        <v>0.31560185185185186</v>
      </c>
      <c r="AB131">
        <v>1</v>
      </c>
      <c r="AD131" s="4">
        <f t="shared" si="17"/>
        <v>2.2655891772930392</v>
      </c>
      <c r="AE131" s="4">
        <f t="shared" si="18"/>
        <v>5.4541912842857077</v>
      </c>
      <c r="AF131" s="4">
        <f t="shared" si="19"/>
        <v>3.1886021069926684</v>
      </c>
      <c r="AG131" s="4">
        <f t="shared" si="20"/>
        <v>0.24345785500683581</v>
      </c>
    </row>
    <row r="132" spans="1:33" x14ac:dyDescent="0.35">
      <c r="A132">
        <v>120</v>
      </c>
      <c r="B132">
        <v>6</v>
      </c>
      <c r="C132" t="s">
        <v>148</v>
      </c>
      <c r="D132" t="s">
        <v>27</v>
      </c>
      <c r="G132">
        <v>0.5</v>
      </c>
      <c r="H132">
        <v>0.5</v>
      </c>
      <c r="I132">
        <v>1101</v>
      </c>
      <c r="J132">
        <v>6841</v>
      </c>
      <c r="L132">
        <v>2979</v>
      </c>
      <c r="M132">
        <v>1.2589999999999999</v>
      </c>
      <c r="N132">
        <v>6.0739999999999998</v>
      </c>
      <c r="O132">
        <v>4.8150000000000004</v>
      </c>
      <c r="Q132">
        <v>0.19600000000000001</v>
      </c>
      <c r="R132">
        <v>1</v>
      </c>
      <c r="S132">
        <v>0</v>
      </c>
      <c r="T132">
        <v>0</v>
      </c>
      <c r="V132">
        <v>0</v>
      </c>
      <c r="Y132" s="1">
        <v>44121</v>
      </c>
      <c r="Z132" s="2">
        <v>0.32185185185185183</v>
      </c>
      <c r="AB132">
        <v>1</v>
      </c>
      <c r="AD132" s="4">
        <f t="shared" si="17"/>
        <v>2.2501635687045027</v>
      </c>
      <c r="AE132" s="4">
        <f t="shared" si="18"/>
        <v>5.4720656059336168</v>
      </c>
      <c r="AF132" s="4">
        <f t="shared" si="19"/>
        <v>3.2219020372291141</v>
      </c>
      <c r="AG132" s="4">
        <f t="shared" si="20"/>
        <v>0.24056401998585086</v>
      </c>
    </row>
    <row r="133" spans="1:33" x14ac:dyDescent="0.35">
      <c r="A133">
        <v>121</v>
      </c>
      <c r="B133">
        <v>2</v>
      </c>
      <c r="D133" t="s">
        <v>29</v>
      </c>
      <c r="Y133" s="1">
        <v>44121</v>
      </c>
      <c r="Z133" s="2">
        <v>0.3260763888888889</v>
      </c>
      <c r="AB133">
        <v>1</v>
      </c>
      <c r="AD133" s="4"/>
      <c r="AE133" s="4"/>
      <c r="AF133" s="4"/>
      <c r="AG133" s="4"/>
    </row>
    <row r="134" spans="1:33" x14ac:dyDescent="0.35">
      <c r="A134">
        <v>122</v>
      </c>
      <c r="B134">
        <v>8</v>
      </c>
      <c r="R134">
        <v>1</v>
      </c>
    </row>
  </sheetData>
  <conditionalFormatting sqref="AR25:AR26 AW21:AW26 AJ25:AK26 AT25:AU26 AY21:AZ26 AO25:AP26 AR31:AR53 AW31:AW53 AJ41:AK49 AT41:AU49 AY41:AZ49 AO41:AP49">
    <cfRule type="cellIs" dxfId="1130" priority="377" operator="greaterThan">
      <formula>20</formula>
    </cfRule>
  </conditionalFormatting>
  <conditionalFormatting sqref="AL25:AM26 BA21:BA26 AV25:AV26 AQ25:AQ26 AL31:AM49 BA31:BA49 AV31:AV49 AQ31:AQ49">
    <cfRule type="cellIs" dxfId="1129" priority="376" operator="between">
      <formula>80</formula>
      <formula>120</formula>
    </cfRule>
  </conditionalFormatting>
  <conditionalFormatting sqref="AJ28">
    <cfRule type="cellIs" dxfId="1128" priority="375" operator="greaterThan">
      <formula>20</formula>
    </cfRule>
  </conditionalFormatting>
  <conditionalFormatting sqref="AO28">
    <cfRule type="cellIs" dxfId="1127" priority="374" operator="greaterThan">
      <formula>20</formula>
    </cfRule>
  </conditionalFormatting>
  <conditionalFormatting sqref="AT28">
    <cfRule type="cellIs" dxfId="1126" priority="373" operator="greaterThan">
      <formula>20</formula>
    </cfRule>
  </conditionalFormatting>
  <conditionalFormatting sqref="AY28">
    <cfRule type="cellIs" dxfId="1125" priority="372" operator="greaterThan">
      <formula>20</formula>
    </cfRule>
  </conditionalFormatting>
  <conditionalFormatting sqref="AR30 AW30 AJ30:AK30 AT30:AU30 AY30:AZ30">
    <cfRule type="cellIs" dxfId="1124" priority="371" operator="greaterThan">
      <formula>20</formula>
    </cfRule>
  </conditionalFormatting>
  <conditionalFormatting sqref="AL30:AM30 BA30 AV30">
    <cfRule type="cellIs" dxfId="1123" priority="370" operator="between">
      <formula>80</formula>
      <formula>120</formula>
    </cfRule>
  </conditionalFormatting>
  <conditionalFormatting sqref="AO30:AP30">
    <cfRule type="cellIs" dxfId="1122" priority="369" operator="greaterThan">
      <formula>20</formula>
    </cfRule>
  </conditionalFormatting>
  <conditionalFormatting sqref="AQ30">
    <cfRule type="cellIs" dxfId="1121" priority="368" operator="between">
      <formula>80</formula>
      <formula>120</formula>
    </cfRule>
  </conditionalFormatting>
  <conditionalFormatting sqref="AK31 AU31 AZ31 AW55:AW56 AR55:AR56 AW114 AK53 AK114 AT50:AU52 AU55:AU56 AR114:AU114 AY50:AZ52 AZ55:AZ56 AY114:AZ114 AJ32:AK40 AK41 AK43:AK44 AK46:AK47 AJ50:AK52 AK49 AT32:AU40 AU41 AU43:AU44 AU53 AY32:AZ40 AZ41 AZ43:AZ44 AZ53">
    <cfRule type="cellIs" dxfId="1120" priority="367" operator="greaterThan">
      <formula>20</formula>
    </cfRule>
  </conditionalFormatting>
  <conditionalFormatting sqref="AV55:AV56 BA55:BA56 AL114:AM114 AV114 BA114 AL50:AM53 AV50:AV53 BA50:BA53">
    <cfRule type="cellIs" dxfId="1119" priority="366" operator="between">
      <formula>80</formula>
      <formula>120</formula>
    </cfRule>
  </conditionalFormatting>
  <conditionalFormatting sqref="AL114:AM114 AV114 BA114">
    <cfRule type="cellIs" dxfId="1118" priority="356" operator="between">
      <formula>80</formula>
      <formula>120</formula>
    </cfRule>
  </conditionalFormatting>
  <conditionalFormatting sqref="AK114 AR114:AU114 AW114 AY114:AZ114">
    <cfRule type="cellIs" dxfId="1117" priority="365" operator="greaterThan">
      <formula>20</formula>
    </cfRule>
  </conditionalFormatting>
  <conditionalFormatting sqref="AL114:AM114 AV114 BA114">
    <cfRule type="cellIs" dxfId="1116" priority="364" operator="between">
      <formula>80</formula>
      <formula>120</formula>
    </cfRule>
  </conditionalFormatting>
  <conditionalFormatting sqref="AL114:AM114 AV114 BA114">
    <cfRule type="cellIs" dxfId="1115" priority="354" operator="between">
      <formula>80</formula>
      <formula>120</formula>
    </cfRule>
  </conditionalFormatting>
  <conditionalFormatting sqref="AK114 AR114:AU114 AW114 AY114:AZ114">
    <cfRule type="cellIs" dxfId="1114" priority="363" operator="greaterThan">
      <formula>20</formula>
    </cfRule>
  </conditionalFormatting>
  <conditionalFormatting sqref="AL114:AM114 AV114 BA114">
    <cfRule type="cellIs" dxfId="1113" priority="362" operator="between">
      <formula>80</formula>
      <formula>120</formula>
    </cfRule>
  </conditionalFormatting>
  <conditionalFormatting sqref="AN114:AP114">
    <cfRule type="cellIs" dxfId="1112" priority="302" operator="greaterThan">
      <formula>20</formula>
    </cfRule>
  </conditionalFormatting>
  <conditionalFormatting sqref="AQ114">
    <cfRule type="cellIs" dxfId="1111" priority="301" operator="between">
      <formula>80</formula>
      <formula>120</formula>
    </cfRule>
  </conditionalFormatting>
  <conditionalFormatting sqref="AL114:AM114 AV114 BA114">
    <cfRule type="cellIs" dxfId="1110" priority="350" operator="between">
      <formula>80</formula>
      <formula>120</formula>
    </cfRule>
  </conditionalFormatting>
  <conditionalFormatting sqref="AK114 AR114:AU114 AW114 AY114:AZ114">
    <cfRule type="cellIs" dxfId="1109" priority="361" operator="greaterThan">
      <formula>20</formula>
    </cfRule>
  </conditionalFormatting>
  <conditionalFormatting sqref="AL114:AM114 AV114 BA114">
    <cfRule type="cellIs" dxfId="1108" priority="360" operator="between">
      <formula>80</formula>
      <formula>120</formula>
    </cfRule>
  </conditionalFormatting>
  <conditionalFormatting sqref="AK114 AR114:AU114 AW114 AY114:AZ114">
    <cfRule type="cellIs" dxfId="1107" priority="359" operator="greaterThan">
      <formula>20</formula>
    </cfRule>
  </conditionalFormatting>
  <conditionalFormatting sqref="AL114:AM114 AV114 BA114">
    <cfRule type="cellIs" dxfId="1106" priority="358" operator="between">
      <formula>80</formula>
      <formula>120</formula>
    </cfRule>
  </conditionalFormatting>
  <conditionalFormatting sqref="AJ59:AK61 AR59:AR61 AW59:AW61 AT59:AU61 AY59:AZ61">
    <cfRule type="cellIs" dxfId="1105" priority="339" operator="greaterThan">
      <formula>20</formula>
    </cfRule>
  </conditionalFormatting>
  <conditionalFormatting sqref="AL59:AM61 BA59:BA61 AV59:AV61">
    <cfRule type="cellIs" dxfId="1104" priority="338" operator="between">
      <formula>80</formula>
      <formula>120</formula>
    </cfRule>
  </conditionalFormatting>
  <conditionalFormatting sqref="AL53:AM55 AV53:AV55">
    <cfRule type="cellIs" dxfId="1103" priority="336" operator="between">
      <formula>80</formula>
      <formula>120</formula>
    </cfRule>
  </conditionalFormatting>
  <conditionalFormatting sqref="AK114 AR114:AU114 AW114 AY114:AZ114">
    <cfRule type="cellIs" dxfId="1102" priority="357" operator="greaterThan">
      <formula>20</formula>
    </cfRule>
  </conditionalFormatting>
  <conditionalFormatting sqref="AN114:AP114">
    <cfRule type="cellIs" dxfId="1101" priority="296" operator="greaterThan">
      <formula>20</formula>
    </cfRule>
  </conditionalFormatting>
  <conditionalFormatting sqref="AQ114">
    <cfRule type="cellIs" dxfId="1100" priority="295" operator="between">
      <formula>80</formula>
      <formula>120</formula>
    </cfRule>
  </conditionalFormatting>
  <conditionalFormatting sqref="AL61:AM61">
    <cfRule type="cellIs" dxfId="1099" priority="326" operator="between">
      <formula>80</formula>
      <formula>120</formula>
    </cfRule>
  </conditionalFormatting>
  <conditionalFormatting sqref="AN114:AP114">
    <cfRule type="cellIs" dxfId="1098" priority="294" operator="greaterThan">
      <formula>20</formula>
    </cfRule>
  </conditionalFormatting>
  <conditionalFormatting sqref="AQ114">
    <cfRule type="cellIs" dxfId="1097" priority="293" operator="between">
      <formula>80</formula>
      <formula>120</formula>
    </cfRule>
  </conditionalFormatting>
  <conditionalFormatting sqref="AK114 AR114:AU114 AW114 AY114:AZ114">
    <cfRule type="cellIs" dxfId="1096" priority="355" operator="greaterThan">
      <formula>20</formula>
    </cfRule>
  </conditionalFormatting>
  <conditionalFormatting sqref="AK114 AR114:AU114 AW114 AY114:AZ114">
    <cfRule type="cellIs" dxfId="1095" priority="353" operator="greaterThan">
      <formula>20</formula>
    </cfRule>
  </conditionalFormatting>
  <conditionalFormatting sqref="AL114:AM114 AV114 BA114">
    <cfRule type="cellIs" dxfId="1094" priority="352" operator="between">
      <formula>80</formula>
      <formula>120</formula>
    </cfRule>
  </conditionalFormatting>
  <conditionalFormatting sqref="AU76 AT77:AU77">
    <cfRule type="cellIs" dxfId="1093" priority="318" operator="greaterThan">
      <formula>20</formula>
    </cfRule>
  </conditionalFormatting>
  <conditionalFormatting sqref="AV76:AV77">
    <cfRule type="cellIs" dxfId="1092" priority="317" operator="between">
      <formula>80</formula>
      <formula>120</formula>
    </cfRule>
  </conditionalFormatting>
  <conditionalFormatting sqref="AK114 AR114:AU114 AW114 AY114:AZ114">
    <cfRule type="cellIs" dxfId="1091" priority="351" operator="greaterThan">
      <formula>20</formula>
    </cfRule>
  </conditionalFormatting>
  <conditionalFormatting sqref="AQ46">
    <cfRule type="cellIs" dxfId="1090" priority="280" operator="between">
      <formula>80</formula>
      <formula>120</formula>
    </cfRule>
  </conditionalFormatting>
  <conditionalFormatting sqref="BA53:BA55">
    <cfRule type="cellIs" dxfId="1089" priority="349" operator="between">
      <formula>80</formula>
      <formula>120</formula>
    </cfRule>
  </conditionalFormatting>
  <conditionalFormatting sqref="AK52">
    <cfRule type="cellIs" dxfId="1088" priority="348" operator="greaterThan">
      <formula>20</formula>
    </cfRule>
  </conditionalFormatting>
  <conditionalFormatting sqref="AL52:AM52">
    <cfRule type="cellIs" dxfId="1087" priority="347" operator="between">
      <formula>80</formula>
      <formula>120</formula>
    </cfRule>
  </conditionalFormatting>
  <conditionalFormatting sqref="AK55">
    <cfRule type="cellIs" dxfId="1086" priority="346" operator="greaterThan">
      <formula>20</formula>
    </cfRule>
  </conditionalFormatting>
  <conditionalFormatting sqref="AL55:AM55">
    <cfRule type="cellIs" dxfId="1085" priority="345" operator="between">
      <formula>80</formula>
      <formula>120</formula>
    </cfRule>
  </conditionalFormatting>
  <conditionalFormatting sqref="AW49">
    <cfRule type="cellIs" dxfId="1084" priority="344" operator="greaterThan">
      <formula>20</formula>
    </cfRule>
  </conditionalFormatting>
  <conditionalFormatting sqref="AK61 AU61 AZ61 AW58:AW59 AR58:AR59 AK58:AK59 AR61:AR63 AW61:AW63 AU58:AU59 AZ58:AZ59 AT62:AU63 AY62:AZ63 AJ62:AK63 AJ65:AK68 AY65:AZ68 AT65:AU68 AW65:AW68 AR65:AR68 AR76 AW76:AW77 AT76:AU76 AY76:AZ76 AJ76:AK76 AR70:AR71 AW70:AW71 AT70:AU71 AY70:AZ71 AJ70:AK71 AJ73:AK74 AY73:AZ74 AT73:AU74 AW73:AW74 AR73:AR74">
    <cfRule type="cellIs" dxfId="1083" priority="343" operator="greaterThan">
      <formula>20</formula>
    </cfRule>
  </conditionalFormatting>
  <conditionalFormatting sqref="AV58:AV59 BA58:BA59 AL58:AM59 AL62:AM63 AV62:AV63 BA65:BA68 AV65:AV68 AL65:AM68 AL76:AM76 AV76 BA76 AL70:AM71 AV70:AV71 BA70:BA71 BA73:BA74 AV73:AV74 AL73:AM74">
    <cfRule type="cellIs" dxfId="1082" priority="342" operator="between">
      <formula>80</formula>
      <formula>120</formula>
    </cfRule>
  </conditionalFormatting>
  <conditionalFormatting sqref="AW56:AW58 AR56:AR58 AJ56:AK58 AT56:AU58 AY56:AZ58">
    <cfRule type="cellIs" dxfId="1081" priority="341" operator="greaterThan">
      <formula>20</formula>
    </cfRule>
  </conditionalFormatting>
  <conditionalFormatting sqref="AV56:AV58 BA56:BA58 AL56:AM58">
    <cfRule type="cellIs" dxfId="1080" priority="340" operator="between">
      <formula>80</formula>
      <formula>120</formula>
    </cfRule>
  </conditionalFormatting>
  <conditionalFormatting sqref="AJ53:AK55 AR53:AR55 AW53:AW55 AT53:AU55 AY53:AZ55">
    <cfRule type="cellIs" dxfId="1079" priority="337" operator="greaterThan">
      <formula>20</formula>
    </cfRule>
  </conditionalFormatting>
  <conditionalFormatting sqref="AJ61 AJ58 AJ55 AJ52 AJ49 AJ46 AJ43 AJ40 AJ37 AJ34 AJ31">
    <cfRule type="cellIs" dxfId="1078" priority="270" operator="greaterThan">
      <formula>20</formula>
    </cfRule>
  </conditionalFormatting>
  <conditionalFormatting sqref="AJ76 AJ73 AJ70">
    <cfRule type="cellIs" dxfId="1077" priority="269" operator="greaterThan">
      <formula>20</formula>
    </cfRule>
  </conditionalFormatting>
  <conditionalFormatting sqref="AU46">
    <cfRule type="cellIs" dxfId="1076" priority="335" operator="greaterThan">
      <formula>20</formula>
    </cfRule>
  </conditionalFormatting>
  <conditionalFormatting sqref="AZ46">
    <cfRule type="cellIs" dxfId="1075" priority="334" operator="greaterThan">
      <formula>20</formula>
    </cfRule>
  </conditionalFormatting>
  <conditionalFormatting sqref="AL46:AM46">
    <cfRule type="cellIs" dxfId="1074" priority="333" operator="between">
      <formula>80</formula>
      <formula>120</formula>
    </cfRule>
  </conditionalFormatting>
  <conditionalFormatting sqref="AV46">
    <cfRule type="cellIs" dxfId="1073" priority="332" operator="between">
      <formula>80</formula>
      <formula>120</formula>
    </cfRule>
  </conditionalFormatting>
  <conditionalFormatting sqref="AV46">
    <cfRule type="cellIs" dxfId="1072" priority="331" operator="between">
      <formula>80</formula>
      <formula>120</formula>
    </cfRule>
  </conditionalFormatting>
  <conditionalFormatting sqref="BA46">
    <cfRule type="cellIs" dxfId="1071" priority="330" operator="between">
      <formula>80</formula>
      <formula>120</formula>
    </cfRule>
  </conditionalFormatting>
  <conditionalFormatting sqref="BA46">
    <cfRule type="cellIs" dxfId="1070" priority="329" operator="between">
      <formula>80</formula>
      <formula>120</formula>
    </cfRule>
  </conditionalFormatting>
  <conditionalFormatting sqref="AU49">
    <cfRule type="cellIs" dxfId="1069" priority="328" operator="greaterThan">
      <formula>20</formula>
    </cfRule>
  </conditionalFormatting>
  <conditionalFormatting sqref="AZ49">
    <cfRule type="cellIs" dxfId="1068" priority="327" operator="greaterThan">
      <formula>20</formula>
    </cfRule>
  </conditionalFormatting>
  <conditionalFormatting sqref="AJ114">
    <cfRule type="cellIs" dxfId="1067" priority="325" operator="greaterThan">
      <formula>20</formula>
    </cfRule>
  </conditionalFormatting>
  <conditionalFormatting sqref="AK76 AR76:AR77 AJ77:AK77">
    <cfRule type="cellIs" dxfId="1066" priority="324" operator="greaterThan">
      <formula>20</formula>
    </cfRule>
  </conditionalFormatting>
  <conditionalFormatting sqref="AL76:AM77">
    <cfRule type="cellIs" dxfId="1065" priority="323" operator="between">
      <formula>80</formula>
      <formula>120</formula>
    </cfRule>
  </conditionalFormatting>
  <conditionalFormatting sqref="AY76 AY73 AY70 AY61 AY58 AY55 AY52 AY49 AY46 AY43 AY40 AY37 AY34 AY31">
    <cfRule type="cellIs" dxfId="1064" priority="265" operator="greaterThan">
      <formula>20</formula>
    </cfRule>
  </conditionalFormatting>
  <conditionalFormatting sqref="AL20:AM24 AV20:AV24">
    <cfRule type="cellIs" dxfId="1063" priority="263" operator="between">
      <formula>80</formula>
      <formula>120</formula>
    </cfRule>
  </conditionalFormatting>
  <conditionalFormatting sqref="AJ29">
    <cfRule type="cellIs" dxfId="1062" priority="260" operator="greaterThan">
      <formula>20</formula>
    </cfRule>
  </conditionalFormatting>
  <conditionalFormatting sqref="AV61">
    <cfRule type="cellIs" dxfId="1061" priority="322" operator="between">
      <formula>80</formula>
      <formula>120</formula>
    </cfRule>
  </conditionalFormatting>
  <conditionalFormatting sqref="AV61">
    <cfRule type="cellIs" dxfId="1060" priority="321" operator="between">
      <formula>80</formula>
      <formula>120</formula>
    </cfRule>
  </conditionalFormatting>
  <conditionalFormatting sqref="AT67">
    <cfRule type="cellIs" dxfId="1059" priority="320" operator="greaterThan">
      <formula>20</formula>
    </cfRule>
  </conditionalFormatting>
  <conditionalFormatting sqref="AT67">
    <cfRule type="cellIs" dxfId="1058" priority="319" operator="greaterThan">
      <formula>20</formula>
    </cfRule>
  </conditionalFormatting>
  <conditionalFormatting sqref="AY67">
    <cfRule type="cellIs" dxfId="1057" priority="316" operator="greaterThan">
      <formula>20</formula>
    </cfRule>
  </conditionalFormatting>
  <conditionalFormatting sqref="AY67">
    <cfRule type="cellIs" dxfId="1056" priority="315" operator="greaterThan">
      <formula>20</formula>
    </cfRule>
  </conditionalFormatting>
  <conditionalFormatting sqref="BA62:BA63">
    <cfRule type="cellIs" dxfId="1055" priority="314" operator="between">
      <formula>80</formula>
      <formula>120</formula>
    </cfRule>
  </conditionalFormatting>
  <conditionalFormatting sqref="BA62:BA63">
    <cfRule type="cellIs" dxfId="1054" priority="313" operator="between">
      <formula>80</formula>
      <formula>120</formula>
    </cfRule>
  </conditionalFormatting>
  <conditionalFormatting sqref="BA61">
    <cfRule type="cellIs" dxfId="1053" priority="312" operator="between">
      <formula>80</formula>
      <formula>120</formula>
    </cfRule>
  </conditionalFormatting>
  <conditionalFormatting sqref="BA61">
    <cfRule type="cellIs" dxfId="1052" priority="311" operator="between">
      <formula>80</formula>
      <formula>120</formula>
    </cfRule>
  </conditionalFormatting>
  <conditionalFormatting sqref="AZ76 AY77:AZ77">
    <cfRule type="cellIs" dxfId="1051" priority="310" operator="greaterThan">
      <formula>20</formula>
    </cfRule>
  </conditionalFormatting>
  <conditionalFormatting sqref="BA76:BA77">
    <cfRule type="cellIs" dxfId="1050" priority="309" operator="between">
      <formula>80</formula>
      <formula>120</formula>
    </cfRule>
  </conditionalFormatting>
  <conditionalFormatting sqref="AP31 AO50:AP52 AP55:AP56 AN114:AP114 AO32:AP40 AP41 AP43:AP44 AP53">
    <cfRule type="cellIs" dxfId="1049" priority="308" operator="greaterThan">
      <formula>20</formula>
    </cfRule>
  </conditionalFormatting>
  <conditionalFormatting sqref="AQ55:AQ56 AQ114 AQ50:AQ53">
    <cfRule type="cellIs" dxfId="1048" priority="307" operator="between">
      <formula>80</formula>
      <formula>120</formula>
    </cfRule>
  </conditionalFormatting>
  <conditionalFormatting sqref="AN114:AP114">
    <cfRule type="cellIs" dxfId="1047" priority="306" operator="greaterThan">
      <formula>20</formula>
    </cfRule>
  </conditionalFormatting>
  <conditionalFormatting sqref="AQ114">
    <cfRule type="cellIs" dxfId="1046" priority="305" operator="between">
      <formula>80</formula>
      <formula>120</formula>
    </cfRule>
  </conditionalFormatting>
  <conditionalFormatting sqref="AN114:AP114">
    <cfRule type="cellIs" dxfId="1045" priority="304" operator="greaterThan">
      <formula>20</formula>
    </cfRule>
  </conditionalFormatting>
  <conditionalFormatting sqref="AQ114">
    <cfRule type="cellIs" dxfId="1044" priority="303" operator="between">
      <formula>80</formula>
      <formula>120</formula>
    </cfRule>
  </conditionalFormatting>
  <conditionalFormatting sqref="AO59:AP61">
    <cfRule type="cellIs" dxfId="1043" priority="286" operator="greaterThan">
      <formula>20</formula>
    </cfRule>
  </conditionalFormatting>
  <conditionalFormatting sqref="AQ59:AQ61">
    <cfRule type="cellIs" dxfId="1042" priority="285" operator="between">
      <formula>80</formula>
      <formula>120</formula>
    </cfRule>
  </conditionalFormatting>
  <conditionalFormatting sqref="AN114:AP114">
    <cfRule type="cellIs" dxfId="1041" priority="300" operator="greaterThan">
      <formula>20</formula>
    </cfRule>
  </conditionalFormatting>
  <conditionalFormatting sqref="AQ114">
    <cfRule type="cellIs" dxfId="1040" priority="299" operator="between">
      <formula>80</formula>
      <formula>120</formula>
    </cfRule>
  </conditionalFormatting>
  <conditionalFormatting sqref="AZ47">
    <cfRule type="cellIs" dxfId="1039" priority="246" operator="greaterThan">
      <formula>20</formula>
    </cfRule>
  </conditionalFormatting>
  <conditionalFormatting sqref="AN114:AP114">
    <cfRule type="cellIs" dxfId="1038" priority="298" operator="greaterThan">
      <formula>20</formula>
    </cfRule>
  </conditionalFormatting>
  <conditionalFormatting sqref="AQ114">
    <cfRule type="cellIs" dxfId="1037" priority="297" operator="between">
      <formula>80</formula>
      <formula>120</formula>
    </cfRule>
  </conditionalFormatting>
  <conditionalFormatting sqref="AK65">
    <cfRule type="cellIs" dxfId="1036" priority="237" operator="greaterThan">
      <formula>20</formula>
    </cfRule>
  </conditionalFormatting>
  <conditionalFormatting sqref="AQ61">
    <cfRule type="cellIs" dxfId="1035" priority="273" operator="between">
      <formula>80</formula>
      <formula>120</formula>
    </cfRule>
  </conditionalFormatting>
  <conditionalFormatting sqref="AT68">
    <cfRule type="cellIs" dxfId="1034" priority="233" operator="greaterThan">
      <formula>20</formula>
    </cfRule>
  </conditionalFormatting>
  <conditionalFormatting sqref="AN114:AP114">
    <cfRule type="cellIs" dxfId="1033" priority="292" operator="greaterThan">
      <formula>20</formula>
    </cfRule>
  </conditionalFormatting>
  <conditionalFormatting sqref="AQ114">
    <cfRule type="cellIs" dxfId="1032" priority="291" operator="between">
      <formula>80</formula>
      <formula>120</formula>
    </cfRule>
  </conditionalFormatting>
  <conditionalFormatting sqref="AO20:AP24">
    <cfRule type="cellIs" dxfId="1031" priority="262" operator="greaterThan">
      <formula>20</formula>
    </cfRule>
  </conditionalFormatting>
  <conditionalFormatting sqref="AQ20:AQ24">
    <cfRule type="cellIs" dxfId="1030" priority="261" operator="between">
      <formula>80</formula>
      <formula>120</formula>
    </cfRule>
  </conditionalFormatting>
  <conditionalFormatting sqref="AO62:AO63 AP58:AP59 AO65:AP68 AO76:AP76 AO70:AP71 AO73:AP74">
    <cfRule type="cellIs" dxfId="1029" priority="290" operator="greaterThan">
      <formula>20</formula>
    </cfRule>
  </conditionalFormatting>
  <conditionalFormatting sqref="AQ58:AQ59 AQ65:AQ68 AQ76 AQ70:AQ71 AQ73:AQ74">
    <cfRule type="cellIs" dxfId="1028" priority="289" operator="between">
      <formula>80</formula>
      <formula>120</formula>
    </cfRule>
  </conditionalFormatting>
  <conditionalFormatting sqref="AO56:AP58">
    <cfRule type="cellIs" dxfId="1027" priority="288" operator="greaterThan">
      <formula>20</formula>
    </cfRule>
  </conditionalFormatting>
  <conditionalFormatting sqref="AQ56:AQ58">
    <cfRule type="cellIs" dxfId="1026" priority="287" operator="between">
      <formula>80</formula>
      <formula>120</formula>
    </cfRule>
  </conditionalFormatting>
  <conditionalFormatting sqref="AO53:AP55">
    <cfRule type="cellIs" dxfId="1025" priority="284" operator="greaterThan">
      <formula>20</formula>
    </cfRule>
  </conditionalFormatting>
  <conditionalFormatting sqref="AQ53:AQ55">
    <cfRule type="cellIs" dxfId="1024" priority="283" operator="between">
      <formula>80</formula>
      <formula>120</formula>
    </cfRule>
  </conditionalFormatting>
  <conditionalFormatting sqref="AP46">
    <cfRule type="cellIs" dxfId="1023" priority="282" operator="greaterThan">
      <formula>20</formula>
    </cfRule>
  </conditionalFormatting>
  <conditionalFormatting sqref="AQ46">
    <cfRule type="cellIs" dxfId="1022" priority="281" operator="between">
      <formula>80</formula>
      <formula>120</formula>
    </cfRule>
  </conditionalFormatting>
  <conditionalFormatting sqref="AP49">
    <cfRule type="cellIs" dxfId="1021" priority="279" operator="greaterThan">
      <formula>20</formula>
    </cfRule>
  </conditionalFormatting>
  <conditionalFormatting sqref="AP76 AO77:AP77">
    <cfRule type="cellIs" dxfId="1020" priority="278" operator="greaterThan">
      <formula>20</formula>
    </cfRule>
  </conditionalFormatting>
  <conditionalFormatting sqref="AQ76:AQ77">
    <cfRule type="cellIs" dxfId="1019" priority="277" operator="between">
      <formula>80</formula>
      <formula>120</formula>
    </cfRule>
  </conditionalFormatting>
  <conditionalFormatting sqref="AO67">
    <cfRule type="cellIs" dxfId="1018" priority="276" operator="greaterThan">
      <formula>20</formula>
    </cfRule>
  </conditionalFormatting>
  <conditionalFormatting sqref="AP61:AP63">
    <cfRule type="cellIs" dxfId="1017" priority="275" operator="greaterThan">
      <formula>20</formula>
    </cfRule>
  </conditionalFormatting>
  <conditionalFormatting sqref="AQ62:AQ63 AQ65">
    <cfRule type="cellIs" dxfId="1016" priority="274" operator="between">
      <formula>80</formula>
      <formula>120</formula>
    </cfRule>
  </conditionalFormatting>
  <conditionalFormatting sqref="AQ61">
    <cfRule type="cellIs" dxfId="1015" priority="272" operator="between">
      <formula>80</formula>
      <formula>120</formula>
    </cfRule>
  </conditionalFormatting>
  <conditionalFormatting sqref="AI20:AI27 AN20:AN27 AS20:AS27 AX20:AX27">
    <cfRule type="cellIs" dxfId="1014" priority="271" operator="lessThan">
      <formula>20</formula>
    </cfRule>
  </conditionalFormatting>
  <conditionalFormatting sqref="AO61 AO58 AO55 AO52 AO49 AO46 AO43 AO40 AO37 AO34 AO31">
    <cfRule type="cellIs" dxfId="1013" priority="268" operator="greaterThan">
      <formula>20</formula>
    </cfRule>
  </conditionalFormatting>
  <conditionalFormatting sqref="AO76 AO73 AO70">
    <cfRule type="cellIs" dxfId="1012" priority="267" operator="greaterThan">
      <formula>20</formula>
    </cfRule>
  </conditionalFormatting>
  <conditionalFormatting sqref="AT76 AT73 AT70 AT61 AT58 AT55 AT52 AT49 AT46 AT43 AT40 AT37 AT34 AT31">
    <cfRule type="cellIs" dxfId="1011" priority="266" operator="greaterThan">
      <formula>20</formula>
    </cfRule>
  </conditionalFormatting>
  <conditionalFormatting sqref="AQ47">
    <cfRule type="cellIs" dxfId="1010" priority="225" operator="between">
      <formula>80</formula>
      <formula>120</formula>
    </cfRule>
  </conditionalFormatting>
  <conditionalFormatting sqref="AR20:AR24 AJ20:AK24 AT20:AU24">
    <cfRule type="cellIs" dxfId="1009" priority="264" operator="greaterThan">
      <formula>20</formula>
    </cfRule>
  </conditionalFormatting>
  <conditionalFormatting sqref="AO29">
    <cfRule type="cellIs" dxfId="1008" priority="259" operator="greaterThan">
      <formula>20</formula>
    </cfRule>
  </conditionalFormatting>
  <conditionalFormatting sqref="AT29">
    <cfRule type="cellIs" dxfId="1007" priority="258" operator="greaterThan">
      <formula>20</formula>
    </cfRule>
  </conditionalFormatting>
  <conditionalFormatting sqref="AY29">
    <cfRule type="cellIs" dxfId="1006" priority="257" operator="greaterThan">
      <formula>20</formula>
    </cfRule>
  </conditionalFormatting>
  <conditionalFormatting sqref="AR31 AW31 AJ31:AK31 AT31:AU31 AY31:AZ31">
    <cfRule type="cellIs" dxfId="1005" priority="256" operator="greaterThan">
      <formula>20</formula>
    </cfRule>
  </conditionalFormatting>
  <conditionalFormatting sqref="AL31:AM31 BA31 AV31">
    <cfRule type="cellIs" dxfId="1004" priority="255" operator="between">
      <formula>80</formula>
      <formula>120</formula>
    </cfRule>
  </conditionalFormatting>
  <conditionalFormatting sqref="AO31:AP31">
    <cfRule type="cellIs" dxfId="1003" priority="254" operator="greaterThan">
      <formula>20</formula>
    </cfRule>
  </conditionalFormatting>
  <conditionalFormatting sqref="AQ31">
    <cfRule type="cellIs" dxfId="1002" priority="253" operator="between">
      <formula>80</formula>
      <formula>120</formula>
    </cfRule>
  </conditionalFormatting>
  <conditionalFormatting sqref="AO65 AO62 AO59 AO56 AO53 AO50 AO47 AO44 AO41 AO38 AO35 AO32">
    <cfRule type="cellIs" dxfId="1001" priority="215" operator="greaterThan">
      <formula>20</formula>
    </cfRule>
  </conditionalFormatting>
  <conditionalFormatting sqref="BA47">
    <cfRule type="cellIs" dxfId="1000" priority="241" operator="between">
      <formula>80</formula>
      <formula>120</formula>
    </cfRule>
  </conditionalFormatting>
  <conditionalFormatting sqref="BA100:BA102">
    <cfRule type="cellIs" dxfId="999" priority="207" operator="between">
      <formula>80</formula>
      <formula>120</formula>
    </cfRule>
  </conditionalFormatting>
  <conditionalFormatting sqref="AK99">
    <cfRule type="cellIs" dxfId="998" priority="206" operator="greaterThan">
      <formula>20</formula>
    </cfRule>
  </conditionalFormatting>
  <conditionalFormatting sqref="AL99:AM99">
    <cfRule type="cellIs" dxfId="997" priority="205" operator="between">
      <formula>80</formula>
      <formula>120</formula>
    </cfRule>
  </conditionalFormatting>
  <conditionalFormatting sqref="AK102">
    <cfRule type="cellIs" dxfId="996" priority="204" operator="greaterThan">
      <formula>20</formula>
    </cfRule>
  </conditionalFormatting>
  <conditionalFormatting sqref="AL102:AM102">
    <cfRule type="cellIs" dxfId="995" priority="203" operator="between">
      <formula>80</formula>
      <formula>120</formula>
    </cfRule>
  </conditionalFormatting>
  <conditionalFormatting sqref="AV62">
    <cfRule type="cellIs" dxfId="994" priority="234" operator="between">
      <formula>80</formula>
      <formula>120</formula>
    </cfRule>
  </conditionalFormatting>
  <conditionalFormatting sqref="AZ93">
    <cfRule type="cellIs" dxfId="993" priority="192" operator="greaterThan">
      <formula>20</formula>
    </cfRule>
  </conditionalFormatting>
  <conditionalFormatting sqref="AV93">
    <cfRule type="cellIs" dxfId="992" priority="189" operator="between">
      <formula>80</formula>
      <formula>120</formula>
    </cfRule>
  </conditionalFormatting>
  <conditionalFormatting sqref="BA93">
    <cfRule type="cellIs" dxfId="991" priority="187" operator="between">
      <formula>80</formula>
      <formula>120</formula>
    </cfRule>
  </conditionalFormatting>
  <conditionalFormatting sqref="AY68">
    <cfRule type="cellIs" dxfId="990" priority="230" operator="greaterThan">
      <formula>20</formula>
    </cfRule>
  </conditionalFormatting>
  <conditionalFormatting sqref="BA62">
    <cfRule type="cellIs" dxfId="989" priority="227" operator="between">
      <formula>80</formula>
      <formula>120</formula>
    </cfRule>
  </conditionalFormatting>
  <conditionalFormatting sqref="BA108">
    <cfRule type="cellIs" dxfId="988" priority="178" operator="between">
      <formula>80</formula>
      <formula>120</formula>
    </cfRule>
  </conditionalFormatting>
  <conditionalFormatting sqref="AO109:AO110 AP105:AP106 AO112:AP113">
    <cfRule type="cellIs" dxfId="987" priority="175" operator="greaterThan">
      <formula>20</formula>
    </cfRule>
  </conditionalFormatting>
  <conditionalFormatting sqref="AQ105:AQ106 AQ112:AQ113">
    <cfRule type="cellIs" dxfId="986" priority="174" operator="between">
      <formula>80</formula>
      <formula>120</formula>
    </cfRule>
  </conditionalFormatting>
  <conditionalFormatting sqref="AQ108">
    <cfRule type="cellIs" dxfId="985" priority="161" operator="between">
      <formula>80</formula>
      <formula>120</formula>
    </cfRule>
  </conditionalFormatting>
  <conditionalFormatting sqref="AP96">
    <cfRule type="cellIs" dxfId="984" priority="164" operator="greaterThan">
      <formula>20</formula>
    </cfRule>
  </conditionalFormatting>
  <conditionalFormatting sqref="AK53">
    <cfRule type="cellIs" dxfId="983" priority="252" operator="greaterThan">
      <formula>20</formula>
    </cfRule>
  </conditionalFormatting>
  <conditionalFormatting sqref="AL53:AM53">
    <cfRule type="cellIs" dxfId="982" priority="251" operator="between">
      <formula>80</formula>
      <formula>120</formula>
    </cfRule>
  </conditionalFormatting>
  <conditionalFormatting sqref="AK56">
    <cfRule type="cellIs" dxfId="981" priority="250" operator="greaterThan">
      <formula>20</formula>
    </cfRule>
  </conditionalFormatting>
  <conditionalFormatting sqref="AL56:AM56">
    <cfRule type="cellIs" dxfId="980" priority="249" operator="between">
      <formula>80</formula>
      <formula>120</formula>
    </cfRule>
  </conditionalFormatting>
  <conditionalFormatting sqref="AW50">
    <cfRule type="cellIs" dxfId="979" priority="248" operator="greaterThan">
      <formula>20</formula>
    </cfRule>
  </conditionalFormatting>
  <conditionalFormatting sqref="AU94">
    <cfRule type="cellIs" dxfId="978" priority="146" operator="greaterThan">
      <formula>20</formula>
    </cfRule>
  </conditionalFormatting>
  <conditionalFormatting sqref="AW97">
    <cfRule type="cellIs" dxfId="977" priority="147" operator="greaterThan">
      <formula>20</formula>
    </cfRule>
  </conditionalFormatting>
  <conditionalFormatting sqref="AZ94">
    <cfRule type="cellIs" dxfId="976" priority="145" operator="greaterThan">
      <formula>20</formula>
    </cfRule>
  </conditionalFormatting>
  <conditionalFormatting sqref="AU47">
    <cfRule type="cellIs" dxfId="975" priority="247" operator="greaterThan">
      <formula>20</formula>
    </cfRule>
  </conditionalFormatting>
  <conditionalFormatting sqref="AL47:AM47">
    <cfRule type="cellIs" dxfId="974" priority="245" operator="between">
      <formula>80</formula>
      <formula>120</formula>
    </cfRule>
  </conditionalFormatting>
  <conditionalFormatting sqref="AV47">
    <cfRule type="cellIs" dxfId="973" priority="244" operator="between">
      <formula>80</formula>
      <formula>120</formula>
    </cfRule>
  </conditionalFormatting>
  <conditionalFormatting sqref="AV47">
    <cfRule type="cellIs" dxfId="972" priority="243" operator="between">
      <formula>80</formula>
      <formula>120</formula>
    </cfRule>
  </conditionalFormatting>
  <conditionalFormatting sqref="BA47">
    <cfRule type="cellIs" dxfId="971" priority="242" operator="between">
      <formula>80</formula>
      <formula>120</formula>
    </cfRule>
  </conditionalFormatting>
  <conditionalFormatting sqref="AU50">
    <cfRule type="cellIs" dxfId="970" priority="240" operator="greaterThan">
      <formula>20</formula>
    </cfRule>
  </conditionalFormatting>
  <conditionalFormatting sqref="AZ50">
    <cfRule type="cellIs" dxfId="969" priority="239" operator="greaterThan">
      <formula>20</formula>
    </cfRule>
  </conditionalFormatting>
  <conditionalFormatting sqref="AL62:AM62">
    <cfRule type="cellIs" dxfId="968" priority="238" operator="between">
      <formula>80</formula>
      <formula>120</formula>
    </cfRule>
  </conditionalFormatting>
  <conditionalFormatting sqref="BA109">
    <cfRule type="cellIs" dxfId="967" priority="130" operator="between">
      <formula>80</formula>
      <formula>120</formula>
    </cfRule>
  </conditionalFormatting>
  <conditionalFormatting sqref="AQ94">
    <cfRule type="cellIs" dxfId="966" priority="128" operator="between">
      <formula>80</formula>
      <formula>120</formula>
    </cfRule>
  </conditionalFormatting>
  <conditionalFormatting sqref="AU65">
    <cfRule type="cellIs" dxfId="965" priority="236" operator="greaterThan">
      <formula>20</formula>
    </cfRule>
  </conditionalFormatting>
  <conditionalFormatting sqref="AV62">
    <cfRule type="cellIs" dxfId="964" priority="235" operator="between">
      <formula>80</formula>
      <formula>120</formula>
    </cfRule>
  </conditionalFormatting>
  <conditionalFormatting sqref="AT68">
    <cfRule type="cellIs" dxfId="963" priority="232" operator="greaterThan">
      <formula>20</formula>
    </cfRule>
  </conditionalFormatting>
  <conditionalFormatting sqref="AO112 AO109 AO106 AO103 AO100 AO97 AO94 AO91 AO88 AO85 AO82 AO79">
    <cfRule type="cellIs" dxfId="962" priority="120" operator="greaterThan">
      <formula>20</formula>
    </cfRule>
  </conditionalFormatting>
  <conditionalFormatting sqref="AY68">
    <cfRule type="cellIs" dxfId="961" priority="231" operator="greaterThan">
      <formula>20</formula>
    </cfRule>
  </conditionalFormatting>
  <conditionalFormatting sqref="AZ65">
    <cfRule type="cellIs" dxfId="960" priority="229" operator="greaterThan">
      <formula>20</formula>
    </cfRule>
  </conditionalFormatting>
  <conditionalFormatting sqref="BA62">
    <cfRule type="cellIs" dxfId="959" priority="228" operator="between">
      <formula>80</formula>
      <formula>120</formula>
    </cfRule>
  </conditionalFormatting>
  <conditionalFormatting sqref="AV69 BA69 AL69:AM69">
    <cfRule type="cellIs" dxfId="958" priority="114" operator="between">
      <formula>80</formula>
      <formula>120</formula>
    </cfRule>
  </conditionalFormatting>
  <conditionalFormatting sqref="AP69">
    <cfRule type="cellIs" dxfId="957" priority="113" operator="greaterThan">
      <formula>20</formula>
    </cfRule>
  </conditionalFormatting>
  <conditionalFormatting sqref="AK69">
    <cfRule type="cellIs" dxfId="956" priority="109" operator="greaterThan">
      <formula>20</formula>
    </cfRule>
  </conditionalFormatting>
  <conditionalFormatting sqref="AL69:AM69">
    <cfRule type="cellIs" dxfId="955" priority="108" operator="between">
      <formula>80</formula>
      <formula>120</formula>
    </cfRule>
  </conditionalFormatting>
  <conditionalFormatting sqref="AJ69">
    <cfRule type="cellIs" dxfId="954" priority="107" operator="greaterThan">
      <formula>20</formula>
    </cfRule>
  </conditionalFormatting>
  <conditionalFormatting sqref="AP50">
    <cfRule type="cellIs" dxfId="953" priority="223" operator="greaterThan">
      <formula>20</formula>
    </cfRule>
  </conditionalFormatting>
  <conditionalFormatting sqref="AW72 AR72 AJ72:AK72 AT72:AU72 AY72:AZ72">
    <cfRule type="cellIs" dxfId="952" priority="101" operator="greaterThan">
      <formula>20</formula>
    </cfRule>
  </conditionalFormatting>
  <conditionalFormatting sqref="AV72 BA72 AL72:AM72">
    <cfRule type="cellIs" dxfId="951" priority="100" operator="between">
      <formula>80</formula>
      <formula>120</formula>
    </cfRule>
  </conditionalFormatting>
  <conditionalFormatting sqref="AP72">
    <cfRule type="cellIs" dxfId="950" priority="99" operator="greaterThan">
      <formula>20</formula>
    </cfRule>
  </conditionalFormatting>
  <conditionalFormatting sqref="AQ72">
    <cfRule type="cellIs" dxfId="949" priority="98" operator="between">
      <formula>80</formula>
      <formula>120</formula>
    </cfRule>
  </conditionalFormatting>
  <conditionalFormatting sqref="AP65">
    <cfRule type="cellIs" dxfId="948" priority="221" operator="greaterThan">
      <formula>20</formula>
    </cfRule>
  </conditionalFormatting>
  <conditionalFormatting sqref="AQ62">
    <cfRule type="cellIs" dxfId="947" priority="220" operator="between">
      <formula>80</formula>
      <formula>120</formula>
    </cfRule>
  </conditionalFormatting>
  <conditionalFormatting sqref="AK72">
    <cfRule type="cellIs" dxfId="946" priority="95" operator="greaterThan">
      <formula>20</formula>
    </cfRule>
  </conditionalFormatting>
  <conditionalFormatting sqref="AL72:AM72">
    <cfRule type="cellIs" dxfId="945" priority="94" operator="between">
      <formula>80</formula>
      <formula>120</formula>
    </cfRule>
  </conditionalFormatting>
  <conditionalFormatting sqref="AJ72">
    <cfRule type="cellIs" dxfId="944" priority="93" operator="greaterThan">
      <formula>20</formula>
    </cfRule>
  </conditionalFormatting>
  <conditionalFormatting sqref="AK75">
    <cfRule type="cellIs" dxfId="943" priority="81" operator="greaterThan">
      <formula>20</formula>
    </cfRule>
  </conditionalFormatting>
  <conditionalFormatting sqref="AL75:AM75">
    <cfRule type="cellIs" dxfId="942" priority="80" operator="between">
      <formula>80</formula>
      <formula>120</formula>
    </cfRule>
  </conditionalFormatting>
  <conditionalFormatting sqref="AW75 AR75 AU75 AZ75">
    <cfRule type="cellIs" dxfId="941" priority="89" operator="greaterThan">
      <formula>20</formula>
    </cfRule>
  </conditionalFormatting>
  <conditionalFormatting sqref="AV75 BA75">
    <cfRule type="cellIs" dxfId="940" priority="88" operator="between">
      <formula>80</formula>
      <formula>120</formula>
    </cfRule>
  </conditionalFormatting>
  <conditionalFormatting sqref="AW75 AR75 AJ75:AK75 AT75:AU75 AY75:AZ75">
    <cfRule type="cellIs" dxfId="939" priority="87" operator="greaterThan">
      <formula>20</formula>
    </cfRule>
  </conditionalFormatting>
  <conditionalFormatting sqref="AV75 BA75 AL75:AM75">
    <cfRule type="cellIs" dxfId="938" priority="86" operator="between">
      <formula>80</formula>
      <formula>120</formula>
    </cfRule>
  </conditionalFormatting>
  <conditionalFormatting sqref="AP75">
    <cfRule type="cellIs" dxfId="937" priority="85" operator="greaterThan">
      <formula>20</formula>
    </cfRule>
  </conditionalFormatting>
  <conditionalFormatting sqref="AQ75">
    <cfRule type="cellIs" dxfId="936" priority="84" operator="between">
      <formula>80</formula>
      <formula>120</formula>
    </cfRule>
  </conditionalFormatting>
  <conditionalFormatting sqref="AJ75">
    <cfRule type="cellIs" dxfId="935" priority="79" operator="greaterThan">
      <formula>20</formula>
    </cfRule>
  </conditionalFormatting>
  <conditionalFormatting sqref="AY77 AY74 AY71 AY65 AY62 AY59 AY56 AY53 AY50 AY47 AY44 AY41 AY38 AY35 AY32">
    <cfRule type="cellIs" dxfId="934" priority="212" operator="greaterThan">
      <formula>20</formula>
    </cfRule>
  </conditionalFormatting>
  <conditionalFormatting sqref="AJ115:AK115 AY115:AZ115 AT115:AU115 AW115 AR115 AR123 AW123 AT123:AU123 AY123:AZ123 AJ123:AK123 AR117:AR118 AW117:AW118 AT117:AU118 AY117:AZ118 AJ117:AK118 AJ120:AK121 AY120:AZ121 AT120:AU121 AW120:AW121 AR120:AR121">
    <cfRule type="cellIs" dxfId="933" priority="71" operator="greaterThan">
      <formula>20</formula>
    </cfRule>
  </conditionalFormatting>
  <conditionalFormatting sqref="BA115 AV115 AL115:AM115 AL123:AM123 AV123 BA123 AL117:AM118 AV117:AV118 BA117:BA118 BA120:BA121 AV120:AV121 AL120:AM121">
    <cfRule type="cellIs" dxfId="932" priority="70" operator="between">
      <formula>80</formula>
      <formula>120</formula>
    </cfRule>
  </conditionalFormatting>
  <conditionalFormatting sqref="AK123 AR123">
    <cfRule type="cellIs" dxfId="931" priority="69" operator="greaterThan">
      <formula>20</formula>
    </cfRule>
  </conditionalFormatting>
  <conditionalFormatting sqref="AL123:AM123">
    <cfRule type="cellIs" dxfId="930" priority="68" operator="between">
      <formula>80</formula>
      <formula>120</formula>
    </cfRule>
  </conditionalFormatting>
  <conditionalFormatting sqref="AO123 AO120 AO117">
    <cfRule type="cellIs" dxfId="929" priority="58" operator="greaterThan">
      <formula>20</formula>
    </cfRule>
  </conditionalFormatting>
  <conditionalFormatting sqref="AL106:AM108 BA106:BA108 AV106:AV108">
    <cfRule type="cellIs" dxfId="928" priority="196" operator="between">
      <formula>80</formula>
      <formula>120</formula>
    </cfRule>
  </conditionalFormatting>
  <conditionalFormatting sqref="AJ100:AK102 AR100:AR102 AW100:AW102 AT100:AU102 AY100:AZ102">
    <cfRule type="cellIs" dxfId="927" priority="195" operator="greaterThan">
      <formula>20</formula>
    </cfRule>
  </conditionalFormatting>
  <conditionalFormatting sqref="AL100:AM102 AV100:AV102">
    <cfRule type="cellIs" dxfId="926" priority="194" operator="between">
      <formula>80</formula>
      <formula>120</formula>
    </cfRule>
  </conditionalFormatting>
  <conditionalFormatting sqref="AY121 AY118">
    <cfRule type="cellIs" dxfId="925" priority="47" operator="greaterThan">
      <formula>20</formula>
    </cfRule>
  </conditionalFormatting>
  <conditionalFormatting sqref="AY115">
    <cfRule type="cellIs" dxfId="924" priority="53" operator="greaterThan">
      <formula>20</formula>
    </cfRule>
  </conditionalFormatting>
  <conditionalFormatting sqref="AV93">
    <cfRule type="cellIs" dxfId="923" priority="190" operator="between">
      <formula>80</formula>
      <formula>120</formula>
    </cfRule>
  </conditionalFormatting>
  <conditionalFormatting sqref="AO121 AO118">
    <cfRule type="cellIs" dxfId="922" priority="49" operator="greaterThan">
      <formula>20</formula>
    </cfRule>
  </conditionalFormatting>
  <conditionalFormatting sqref="AV108">
    <cfRule type="cellIs" dxfId="921" priority="182" operator="between">
      <formula>80</formula>
      <formula>120</formula>
    </cfRule>
  </conditionalFormatting>
  <conditionalFormatting sqref="BA109:BA110">
    <cfRule type="cellIs" dxfId="920" priority="180" operator="between">
      <formula>80</formula>
      <formula>120</formula>
    </cfRule>
  </conditionalFormatting>
  <conditionalFormatting sqref="AP47">
    <cfRule type="cellIs" dxfId="919" priority="226" operator="greaterThan">
      <formula>20</formula>
    </cfRule>
  </conditionalFormatting>
  <conditionalFormatting sqref="AQ47">
    <cfRule type="cellIs" dxfId="918" priority="224" operator="between">
      <formula>80</formula>
      <formula>120</formula>
    </cfRule>
  </conditionalFormatting>
  <conditionalFormatting sqref="AW119 AR119 AU119 AZ119">
    <cfRule type="cellIs" dxfId="917" priority="32" operator="greaterThan">
      <formula>20</formula>
    </cfRule>
  </conditionalFormatting>
  <conditionalFormatting sqref="AV119 BA119">
    <cfRule type="cellIs" dxfId="916" priority="31" operator="between">
      <formula>80</formula>
      <formula>120</formula>
    </cfRule>
  </conditionalFormatting>
  <conditionalFormatting sqref="AO68">
    <cfRule type="cellIs" dxfId="915" priority="222" operator="greaterThan">
      <formula>20</formula>
    </cfRule>
  </conditionalFormatting>
  <conditionalFormatting sqref="AQ62">
    <cfRule type="cellIs" dxfId="914" priority="219" operator="between">
      <formula>80</formula>
      <formula>120</formula>
    </cfRule>
  </conditionalFormatting>
  <conditionalFormatting sqref="AK65 AP65 AU65 AZ65">
    <cfRule type="cellIs" dxfId="913" priority="218" operator="lessThan">
      <formula>20</formula>
    </cfRule>
  </conditionalFormatting>
  <conditionalFormatting sqref="AJ65 AJ62 AJ59 AJ56 AJ53 AJ50 AJ47 AJ44 AJ41 AJ38 AJ35 AJ32">
    <cfRule type="cellIs" dxfId="912" priority="217" operator="greaterThan">
      <formula>20</formula>
    </cfRule>
  </conditionalFormatting>
  <conditionalFormatting sqref="AJ77 AJ74 AJ71">
    <cfRule type="cellIs" dxfId="911" priority="216" operator="greaterThan">
      <formula>20</formula>
    </cfRule>
  </conditionalFormatting>
  <conditionalFormatting sqref="AY119">
    <cfRule type="cellIs" dxfId="910" priority="19" operator="greaterThan">
      <formula>20</formula>
    </cfRule>
  </conditionalFormatting>
  <conditionalFormatting sqref="AO77 AO74 AO71">
    <cfRule type="cellIs" dxfId="909" priority="214" operator="greaterThan">
      <formula>20</formula>
    </cfRule>
  </conditionalFormatting>
  <conditionalFormatting sqref="AQ122">
    <cfRule type="cellIs" dxfId="908" priority="13" operator="between">
      <formula>80</formula>
      <formula>120</formula>
    </cfRule>
  </conditionalFormatting>
  <conditionalFormatting sqref="AT77 AT74 AT71 AT65 AT62 AT59 AT56 AT53 AT50 AT47 AT44 AT41 AT38 AT35 AT32">
    <cfRule type="cellIs" dxfId="907" priority="213" operator="greaterThan">
      <formula>20</formula>
    </cfRule>
  </conditionalFormatting>
  <conditionalFormatting sqref="AK122">
    <cfRule type="cellIs" dxfId="906" priority="10" operator="greaterThan">
      <formula>20</formula>
    </cfRule>
  </conditionalFormatting>
  <conditionalFormatting sqref="AL122:AM122">
    <cfRule type="cellIs" dxfId="905" priority="9" operator="between">
      <formula>80</formula>
      <formula>120</formula>
    </cfRule>
  </conditionalFormatting>
  <conditionalFormatting sqref="AX122">
    <cfRule type="cellIs" dxfId="904" priority="1" operator="lessThan">
      <formula>20</formula>
    </cfRule>
  </conditionalFormatting>
  <conditionalFormatting sqref="AR78:AR100 AW78:AW100 AJ88:AK96 AT88:AU96 AY88:AZ96 AO88:AP96">
    <cfRule type="cellIs" dxfId="903" priority="211" operator="greaterThan">
      <formula>20</formula>
    </cfRule>
  </conditionalFormatting>
  <conditionalFormatting sqref="AL78:AM96 BA78:BA96 AV78:AV96 AQ78:AQ96">
    <cfRule type="cellIs" dxfId="902" priority="210" operator="between">
      <formula>80</formula>
      <formula>120</formula>
    </cfRule>
  </conditionalFormatting>
  <conditionalFormatting sqref="AK78 AU78 AZ78 AW102:AW103 AR102:AR103 AK100 AT97:AU99 AU102:AU103 AY97:AZ99 AZ102:AZ103 AJ79:AK87 AK88 AK90:AK91 AK93:AK94 AJ97:AK99 AK96 AT79:AU87 AU88 AU90:AU91 AU100 AY79:AZ87 AZ88 AZ90:AZ91 AZ100">
    <cfRule type="cellIs" dxfId="901" priority="209" operator="greaterThan">
      <formula>20</formula>
    </cfRule>
  </conditionalFormatting>
  <conditionalFormatting sqref="AV102:AV103 BA102:BA103 AL97:AM100 AV97:AV100 BA97:BA100">
    <cfRule type="cellIs" dxfId="900" priority="208" operator="between">
      <formula>80</formula>
      <formula>120</formula>
    </cfRule>
  </conditionalFormatting>
  <conditionalFormatting sqref="AW96">
    <cfRule type="cellIs" dxfId="899" priority="202" operator="greaterThan">
      <formula>20</formula>
    </cfRule>
  </conditionalFormatting>
  <conditionalFormatting sqref="AK108 AU108 AZ108 AW105:AW106 AR105:AR106 AK105:AK106 AR108:AR110 AW108:AW110 AU105:AU106 AZ105:AZ106 AT109:AU110 AY109:AZ110 AJ109:AK110 AJ112:AK113 AY112:AZ113 AT112:AU113 AW112:AW113 AR112:AR113">
    <cfRule type="cellIs" dxfId="898" priority="201" operator="greaterThan">
      <formula>20</formula>
    </cfRule>
  </conditionalFormatting>
  <conditionalFormatting sqref="AV105:AV106 BA105:BA106 AL105:AM106 AL109:AM110 AV109:AV110 BA112:BA113 AV112:AV113 AL112:AM113">
    <cfRule type="cellIs" dxfId="897" priority="200" operator="between">
      <formula>80</formula>
      <formula>120</formula>
    </cfRule>
  </conditionalFormatting>
  <conditionalFormatting sqref="AJ106:AK108 AR106:AR108 AW106:AW108 AT106:AU108 AY106:AZ108">
    <cfRule type="cellIs" dxfId="896" priority="197" operator="greaterThan">
      <formula>20</formula>
    </cfRule>
  </conditionalFormatting>
  <conditionalFormatting sqref="AW103:AW105 AR103:AR105 AJ103:AK105 AT103:AU105 AY103:AZ105">
    <cfRule type="cellIs" dxfId="895" priority="199" operator="greaterThan">
      <formula>20</formula>
    </cfRule>
  </conditionalFormatting>
  <conditionalFormatting sqref="AV103:AV105 BA103:BA105 AL103:AM105">
    <cfRule type="cellIs" dxfId="894" priority="198" operator="between">
      <formula>80</formula>
      <formula>120</formula>
    </cfRule>
  </conditionalFormatting>
  <conditionalFormatting sqref="AU93">
    <cfRule type="cellIs" dxfId="893" priority="193" operator="greaterThan">
      <formula>20</formula>
    </cfRule>
  </conditionalFormatting>
  <conditionalFormatting sqref="AL93:AM93">
    <cfRule type="cellIs" dxfId="892" priority="191" operator="between">
      <formula>80</formula>
      <formula>120</formula>
    </cfRule>
  </conditionalFormatting>
  <conditionalFormatting sqref="BA93">
    <cfRule type="cellIs" dxfId="891" priority="188" operator="between">
      <formula>80</formula>
      <formula>120</formula>
    </cfRule>
  </conditionalFormatting>
  <conditionalFormatting sqref="AU96">
    <cfRule type="cellIs" dxfId="890" priority="186" operator="greaterThan">
      <formula>20</formula>
    </cfRule>
  </conditionalFormatting>
  <conditionalFormatting sqref="AZ96">
    <cfRule type="cellIs" dxfId="889" priority="185" operator="greaterThan">
      <formula>20</formula>
    </cfRule>
  </conditionalFormatting>
  <conditionalFormatting sqref="AL108:AM108">
    <cfRule type="cellIs" dxfId="888" priority="184" operator="between">
      <formula>80</formula>
      <formula>120</formula>
    </cfRule>
  </conditionalFormatting>
  <conditionalFormatting sqref="AV108">
    <cfRule type="cellIs" dxfId="887" priority="183" operator="between">
      <formula>80</formula>
      <formula>120</formula>
    </cfRule>
  </conditionalFormatting>
  <conditionalFormatting sqref="BA109:BA110">
    <cfRule type="cellIs" dxfId="886" priority="181" operator="between">
      <formula>80</formula>
      <formula>120</formula>
    </cfRule>
  </conditionalFormatting>
  <conditionalFormatting sqref="BA108">
    <cfRule type="cellIs" dxfId="885" priority="179" operator="between">
      <formula>80</formula>
      <formula>120</formula>
    </cfRule>
  </conditionalFormatting>
  <conditionalFormatting sqref="AP78 AO97:AP99 AP102:AP103 AO79:AP87 AP88 AP90:AP91 AP100">
    <cfRule type="cellIs" dxfId="884" priority="177" operator="greaterThan">
      <formula>20</formula>
    </cfRule>
  </conditionalFormatting>
  <conditionalFormatting sqref="AQ102:AQ103 AQ97:AQ100">
    <cfRule type="cellIs" dxfId="883" priority="176" operator="between">
      <formula>80</formula>
      <formula>120</formula>
    </cfRule>
  </conditionalFormatting>
  <conditionalFormatting sqref="AO106:AP108">
    <cfRule type="cellIs" dxfId="882" priority="171" operator="greaterThan">
      <formula>20</formula>
    </cfRule>
  </conditionalFormatting>
  <conditionalFormatting sqref="AQ106:AQ108">
    <cfRule type="cellIs" dxfId="881" priority="170" operator="between">
      <formula>80</formula>
      <formula>120</formula>
    </cfRule>
  </conditionalFormatting>
  <conditionalFormatting sqref="AO103:AP105">
    <cfRule type="cellIs" dxfId="880" priority="173" operator="greaterThan">
      <formula>20</formula>
    </cfRule>
  </conditionalFormatting>
  <conditionalFormatting sqref="AQ103:AQ105">
    <cfRule type="cellIs" dxfId="879" priority="172" operator="between">
      <formula>80</formula>
      <formula>120</formula>
    </cfRule>
  </conditionalFormatting>
  <conditionalFormatting sqref="AO100:AP102">
    <cfRule type="cellIs" dxfId="878" priority="169" operator="greaterThan">
      <formula>20</formula>
    </cfRule>
  </conditionalFormatting>
  <conditionalFormatting sqref="AQ100:AQ102">
    <cfRule type="cellIs" dxfId="877" priority="168" operator="between">
      <formula>80</formula>
      <formula>120</formula>
    </cfRule>
  </conditionalFormatting>
  <conditionalFormatting sqref="AP93">
    <cfRule type="cellIs" dxfId="876" priority="167" operator="greaterThan">
      <formula>20</formula>
    </cfRule>
  </conditionalFormatting>
  <conditionalFormatting sqref="AQ93">
    <cfRule type="cellIs" dxfId="875" priority="166" operator="between">
      <formula>80</formula>
      <formula>120</formula>
    </cfRule>
  </conditionalFormatting>
  <conditionalFormatting sqref="AQ93">
    <cfRule type="cellIs" dxfId="874" priority="165" operator="between">
      <formula>80</formula>
      <formula>120</formula>
    </cfRule>
  </conditionalFormatting>
  <conditionalFormatting sqref="AP108:AP110">
    <cfRule type="cellIs" dxfId="873" priority="163" operator="greaterThan">
      <formula>20</formula>
    </cfRule>
  </conditionalFormatting>
  <conditionalFormatting sqref="AQ109:AQ110 AQ112">
    <cfRule type="cellIs" dxfId="872" priority="162" operator="between">
      <formula>80</formula>
      <formula>120</formula>
    </cfRule>
  </conditionalFormatting>
  <conditionalFormatting sqref="AQ108">
    <cfRule type="cellIs" dxfId="871" priority="160" operator="between">
      <formula>80</formula>
      <formula>120</formula>
    </cfRule>
  </conditionalFormatting>
  <conditionalFormatting sqref="AJ108 AJ105 AJ102 AJ99 AJ96 AJ93 AJ90 AJ87 AJ84 AJ81 AJ78">
    <cfRule type="cellIs" dxfId="870" priority="159" operator="greaterThan">
      <formula>20</formula>
    </cfRule>
  </conditionalFormatting>
  <conditionalFormatting sqref="AO108 AO105 AO102 AO99 AO96 AO93 AO90 AO87 AO84 AO81 AO78">
    <cfRule type="cellIs" dxfId="869" priority="158" operator="greaterThan">
      <formula>20</formula>
    </cfRule>
  </conditionalFormatting>
  <conditionalFormatting sqref="AT108 AT105 AT102 AT99 AT96 AT93 AT90 AT87 AT84 AT81 AT78">
    <cfRule type="cellIs" dxfId="868" priority="157" operator="greaterThan">
      <formula>20</formula>
    </cfRule>
  </conditionalFormatting>
  <conditionalFormatting sqref="AY108 AY105 AY102 AY99 AY96 AY93 AY90 AY87 AY84 AY81 AY78">
    <cfRule type="cellIs" dxfId="867" priority="156" operator="greaterThan">
      <formula>20</formula>
    </cfRule>
  </conditionalFormatting>
  <conditionalFormatting sqref="AR78 AW78 AJ78:AK78 AT78:AU78 AY78:AZ78">
    <cfRule type="cellIs" dxfId="866" priority="155" operator="greaterThan">
      <formula>20</formula>
    </cfRule>
  </conditionalFormatting>
  <conditionalFormatting sqref="AL78:AM78 BA78 AV78">
    <cfRule type="cellIs" dxfId="865" priority="154" operator="between">
      <formula>80</formula>
      <formula>120</formula>
    </cfRule>
  </conditionalFormatting>
  <conditionalFormatting sqref="AO78:AP78">
    <cfRule type="cellIs" dxfId="864" priority="153" operator="greaterThan">
      <formula>20</formula>
    </cfRule>
  </conditionalFormatting>
  <conditionalFormatting sqref="AQ78">
    <cfRule type="cellIs" dxfId="863" priority="152" operator="between">
      <formula>80</formula>
      <formula>120</formula>
    </cfRule>
  </conditionalFormatting>
  <conditionalFormatting sqref="AK100">
    <cfRule type="cellIs" dxfId="862" priority="151" operator="greaterThan">
      <formula>20</formula>
    </cfRule>
  </conditionalFormatting>
  <conditionalFormatting sqref="AL100:AM100">
    <cfRule type="cellIs" dxfId="861" priority="150" operator="between">
      <formula>80</formula>
      <formula>120</formula>
    </cfRule>
  </conditionalFormatting>
  <conditionalFormatting sqref="AK103">
    <cfRule type="cellIs" dxfId="860" priority="149" operator="greaterThan">
      <formula>20</formula>
    </cfRule>
  </conditionalFormatting>
  <conditionalFormatting sqref="AL103:AM103">
    <cfRule type="cellIs" dxfId="859" priority="148" operator="between">
      <formula>80</formula>
      <formula>120</formula>
    </cfRule>
  </conditionalFormatting>
  <conditionalFormatting sqref="AL94:AM94">
    <cfRule type="cellIs" dxfId="858" priority="144" operator="between">
      <formula>80</formula>
      <formula>120</formula>
    </cfRule>
  </conditionalFormatting>
  <conditionalFormatting sqref="AV94">
    <cfRule type="cellIs" dxfId="857" priority="143" operator="between">
      <formula>80</formula>
      <formula>120</formula>
    </cfRule>
  </conditionalFormatting>
  <conditionalFormatting sqref="AV94">
    <cfRule type="cellIs" dxfId="856" priority="142" operator="between">
      <formula>80</formula>
      <formula>120</formula>
    </cfRule>
  </conditionalFormatting>
  <conditionalFormatting sqref="BA94">
    <cfRule type="cellIs" dxfId="855" priority="141" operator="between">
      <formula>80</formula>
      <formula>120</formula>
    </cfRule>
  </conditionalFormatting>
  <conditionalFormatting sqref="BA94">
    <cfRule type="cellIs" dxfId="854" priority="140" operator="between">
      <formula>80</formula>
      <formula>120</formula>
    </cfRule>
  </conditionalFormatting>
  <conditionalFormatting sqref="AU97">
    <cfRule type="cellIs" dxfId="853" priority="139" operator="greaterThan">
      <formula>20</formula>
    </cfRule>
  </conditionalFormatting>
  <conditionalFormatting sqref="AZ97">
    <cfRule type="cellIs" dxfId="852" priority="138" operator="greaterThan">
      <formula>20</formula>
    </cfRule>
  </conditionalFormatting>
  <conditionalFormatting sqref="AL109:AM109">
    <cfRule type="cellIs" dxfId="851" priority="137" operator="between">
      <formula>80</formula>
      <formula>120</formula>
    </cfRule>
  </conditionalFormatting>
  <conditionalFormatting sqref="AK112">
    <cfRule type="cellIs" dxfId="850" priority="136" operator="greaterThan">
      <formula>20</formula>
    </cfRule>
  </conditionalFormatting>
  <conditionalFormatting sqref="AU112">
    <cfRule type="cellIs" dxfId="849" priority="135" operator="greaterThan">
      <formula>20</formula>
    </cfRule>
  </conditionalFormatting>
  <conditionalFormatting sqref="AV109">
    <cfRule type="cellIs" dxfId="848" priority="134" operator="between">
      <formula>80</formula>
      <formula>120</formula>
    </cfRule>
  </conditionalFormatting>
  <conditionalFormatting sqref="AV109">
    <cfRule type="cellIs" dxfId="847" priority="133" operator="between">
      <formula>80</formula>
      <formula>120</formula>
    </cfRule>
  </conditionalFormatting>
  <conditionalFormatting sqref="AZ112">
    <cfRule type="cellIs" dxfId="846" priority="132" operator="greaterThan">
      <formula>20</formula>
    </cfRule>
  </conditionalFormatting>
  <conditionalFormatting sqref="BA109">
    <cfRule type="cellIs" dxfId="845" priority="131" operator="between">
      <formula>80</formula>
      <formula>120</formula>
    </cfRule>
  </conditionalFormatting>
  <conditionalFormatting sqref="AP94">
    <cfRule type="cellIs" dxfId="844" priority="129" operator="greaterThan">
      <formula>20</formula>
    </cfRule>
  </conditionalFormatting>
  <conditionalFormatting sqref="AQ94">
    <cfRule type="cellIs" dxfId="843" priority="127" operator="between">
      <formula>80</formula>
      <formula>120</formula>
    </cfRule>
  </conditionalFormatting>
  <conditionalFormatting sqref="AP97">
    <cfRule type="cellIs" dxfId="842" priority="126" operator="greaterThan">
      <formula>20</formula>
    </cfRule>
  </conditionalFormatting>
  <conditionalFormatting sqref="AP112">
    <cfRule type="cellIs" dxfId="841" priority="125" operator="greaterThan">
      <formula>20</formula>
    </cfRule>
  </conditionalFormatting>
  <conditionalFormatting sqref="AQ109">
    <cfRule type="cellIs" dxfId="840" priority="124" operator="between">
      <formula>80</formula>
      <formula>120</formula>
    </cfRule>
  </conditionalFormatting>
  <conditionalFormatting sqref="AQ109">
    <cfRule type="cellIs" dxfId="839" priority="123" operator="between">
      <formula>80</formula>
      <formula>120</formula>
    </cfRule>
  </conditionalFormatting>
  <conditionalFormatting sqref="AK112 AP112 AU112 AZ112">
    <cfRule type="cellIs" dxfId="838" priority="122" operator="lessThan">
      <formula>20</formula>
    </cfRule>
  </conditionalFormatting>
  <conditionalFormatting sqref="AJ112 AJ109 AJ106 AJ103 AJ100 AJ97 AJ94 AJ91 AJ88 AJ85 AJ82 AJ79">
    <cfRule type="cellIs" dxfId="837" priority="121" operator="greaterThan">
      <formula>20</formula>
    </cfRule>
  </conditionalFormatting>
  <conditionalFormatting sqref="AT112 AT109 AT106 AT103 AT100 AT97 AT94 AT91 AT88 AT85 AT82 AT79">
    <cfRule type="cellIs" dxfId="836" priority="119" operator="greaterThan">
      <formula>20</formula>
    </cfRule>
  </conditionalFormatting>
  <conditionalFormatting sqref="AY112 AY109 AY106 AY103 AY100 AY97 AY94 AY91 AY88 AY85 AY82 AY79">
    <cfRule type="cellIs" dxfId="835" priority="118" operator="greaterThan">
      <formula>20</formula>
    </cfRule>
  </conditionalFormatting>
  <conditionalFormatting sqref="AO116">
    <cfRule type="cellIs" dxfId="834" priority="35" operator="greaterThan">
      <formula>20</formula>
    </cfRule>
  </conditionalFormatting>
  <conditionalFormatting sqref="AW119 AR119 AJ119:AK119 AT119:AU119 AY119:AZ119">
    <cfRule type="cellIs" dxfId="833" priority="30" operator="greaterThan">
      <formula>20</formula>
    </cfRule>
  </conditionalFormatting>
  <conditionalFormatting sqref="AV119 BA119 AL119:AM119">
    <cfRule type="cellIs" dxfId="832" priority="29" operator="between">
      <formula>80</formula>
      <formula>120</formula>
    </cfRule>
  </conditionalFormatting>
  <conditionalFormatting sqref="AW69 AR69 AU69 AZ69">
    <cfRule type="cellIs" dxfId="831" priority="117" operator="greaterThan">
      <formula>20</formula>
    </cfRule>
  </conditionalFormatting>
  <conditionalFormatting sqref="AV69 BA69">
    <cfRule type="cellIs" dxfId="830" priority="116" operator="between">
      <formula>80</formula>
      <formula>120</formula>
    </cfRule>
  </conditionalFormatting>
  <conditionalFormatting sqref="AW69 AR69 AJ69:AK69 AT69:AU69 AY69:AZ69">
    <cfRule type="cellIs" dxfId="829" priority="115" operator="greaterThan">
      <formula>20</formula>
    </cfRule>
  </conditionalFormatting>
  <conditionalFormatting sqref="AQ69">
    <cfRule type="cellIs" dxfId="828" priority="112" operator="between">
      <formula>80</formula>
      <formula>120</formula>
    </cfRule>
  </conditionalFormatting>
  <conditionalFormatting sqref="AO69:AP69">
    <cfRule type="cellIs" dxfId="827" priority="111" operator="greaterThan">
      <formula>20</formula>
    </cfRule>
  </conditionalFormatting>
  <conditionalFormatting sqref="AQ69">
    <cfRule type="cellIs" dxfId="826" priority="110" operator="between">
      <formula>80</formula>
      <formula>120</formula>
    </cfRule>
  </conditionalFormatting>
  <conditionalFormatting sqref="AO69">
    <cfRule type="cellIs" dxfId="825" priority="106" operator="greaterThan">
      <formula>20</formula>
    </cfRule>
  </conditionalFormatting>
  <conditionalFormatting sqref="AT69">
    <cfRule type="cellIs" dxfId="824" priority="105" operator="greaterThan">
      <formula>20</formula>
    </cfRule>
  </conditionalFormatting>
  <conditionalFormatting sqref="AY69">
    <cfRule type="cellIs" dxfId="823" priority="104" operator="greaterThan">
      <formula>20</formula>
    </cfRule>
  </conditionalFormatting>
  <conditionalFormatting sqref="AW72 AR72 AU72 AZ72">
    <cfRule type="cellIs" dxfId="822" priority="103" operator="greaterThan">
      <formula>20</formula>
    </cfRule>
  </conditionalFormatting>
  <conditionalFormatting sqref="AV72 BA72">
    <cfRule type="cellIs" dxfId="821" priority="102" operator="between">
      <formula>80</formula>
      <formula>120</formula>
    </cfRule>
  </conditionalFormatting>
  <conditionalFormatting sqref="AO72:AP72">
    <cfRule type="cellIs" dxfId="820" priority="97" operator="greaterThan">
      <formula>20</formula>
    </cfRule>
  </conditionalFormatting>
  <conditionalFormatting sqref="AQ72">
    <cfRule type="cellIs" dxfId="819" priority="96" operator="between">
      <formula>80</formula>
      <formula>120</formula>
    </cfRule>
  </conditionalFormatting>
  <conditionalFormatting sqref="AO72">
    <cfRule type="cellIs" dxfId="818" priority="92" operator="greaterThan">
      <formula>20</formula>
    </cfRule>
  </conditionalFormatting>
  <conditionalFormatting sqref="AT72">
    <cfRule type="cellIs" dxfId="817" priority="91" operator="greaterThan">
      <formula>20</formula>
    </cfRule>
  </conditionalFormatting>
  <conditionalFormatting sqref="AY72">
    <cfRule type="cellIs" dxfId="816" priority="90" operator="greaterThan">
      <formula>20</formula>
    </cfRule>
  </conditionalFormatting>
  <conditionalFormatting sqref="AO75:AP75">
    <cfRule type="cellIs" dxfId="815" priority="83" operator="greaterThan">
      <formula>20</formula>
    </cfRule>
  </conditionalFormatting>
  <conditionalFormatting sqref="AQ75">
    <cfRule type="cellIs" dxfId="814" priority="82" operator="between">
      <formula>80</formula>
      <formula>120</formula>
    </cfRule>
  </conditionalFormatting>
  <conditionalFormatting sqref="AO75">
    <cfRule type="cellIs" dxfId="813" priority="78" operator="greaterThan">
      <formula>20</formula>
    </cfRule>
  </conditionalFormatting>
  <conditionalFormatting sqref="AT75">
    <cfRule type="cellIs" dxfId="812" priority="77" operator="greaterThan">
      <formula>20</formula>
    </cfRule>
  </conditionalFormatting>
  <conditionalFormatting sqref="AY75">
    <cfRule type="cellIs" dxfId="811" priority="76" operator="greaterThan">
      <formula>20</formula>
    </cfRule>
  </conditionalFormatting>
  <conditionalFormatting sqref="AI75">
    <cfRule type="cellIs" dxfId="810" priority="75" operator="lessThan">
      <formula>20</formula>
    </cfRule>
  </conditionalFormatting>
  <conditionalFormatting sqref="AN75">
    <cfRule type="cellIs" dxfId="809" priority="74" operator="lessThan">
      <formula>20</formula>
    </cfRule>
  </conditionalFormatting>
  <conditionalFormatting sqref="AS75">
    <cfRule type="cellIs" dxfId="808" priority="73" operator="lessThan">
      <formula>20</formula>
    </cfRule>
  </conditionalFormatting>
  <conditionalFormatting sqref="AX75">
    <cfRule type="cellIs" dxfId="807" priority="72" operator="lessThan">
      <formula>20</formula>
    </cfRule>
  </conditionalFormatting>
  <conditionalFormatting sqref="AU123">
    <cfRule type="cellIs" dxfId="806" priority="67" operator="greaterThan">
      <formula>20</formula>
    </cfRule>
  </conditionalFormatting>
  <conditionalFormatting sqref="AV123">
    <cfRule type="cellIs" dxfId="805" priority="66" operator="between">
      <formula>80</formula>
      <formula>120</formula>
    </cfRule>
  </conditionalFormatting>
  <conditionalFormatting sqref="AZ123">
    <cfRule type="cellIs" dxfId="804" priority="65" operator="greaterThan">
      <formula>20</formula>
    </cfRule>
  </conditionalFormatting>
  <conditionalFormatting sqref="BA123">
    <cfRule type="cellIs" dxfId="803" priority="64" operator="between">
      <formula>80</formula>
      <formula>120</formula>
    </cfRule>
  </conditionalFormatting>
  <conditionalFormatting sqref="AO115:AP115 AO123:AP123 AO117:AP118 AO120:AP121">
    <cfRule type="cellIs" dxfId="802" priority="63" operator="greaterThan">
      <formula>20</formula>
    </cfRule>
  </conditionalFormatting>
  <conditionalFormatting sqref="AQ115 AQ123 AQ117:AQ118 AQ120:AQ121">
    <cfRule type="cellIs" dxfId="801" priority="62" operator="between">
      <formula>80</formula>
      <formula>120</formula>
    </cfRule>
  </conditionalFormatting>
  <conditionalFormatting sqref="AP123">
    <cfRule type="cellIs" dxfId="800" priority="61" operator="greaterThan">
      <formula>20</formula>
    </cfRule>
  </conditionalFormatting>
  <conditionalFormatting sqref="AQ123">
    <cfRule type="cellIs" dxfId="799" priority="60" operator="between">
      <formula>80</formula>
      <formula>120</formula>
    </cfRule>
  </conditionalFormatting>
  <conditionalFormatting sqref="AJ123 AJ120 AJ117">
    <cfRule type="cellIs" dxfId="798" priority="59" operator="greaterThan">
      <formula>20</formula>
    </cfRule>
  </conditionalFormatting>
  <conditionalFormatting sqref="AT123 AT120 AT117">
    <cfRule type="cellIs" dxfId="797" priority="57" operator="greaterThan">
      <formula>20</formula>
    </cfRule>
  </conditionalFormatting>
  <conditionalFormatting sqref="AY123 AY120 AY117">
    <cfRule type="cellIs" dxfId="796" priority="56" operator="greaterThan">
      <formula>20</formula>
    </cfRule>
  </conditionalFormatting>
  <conditionalFormatting sqref="AT115">
    <cfRule type="cellIs" dxfId="795" priority="55" operator="greaterThan">
      <formula>20</formula>
    </cfRule>
  </conditionalFormatting>
  <conditionalFormatting sqref="AT115">
    <cfRule type="cellIs" dxfId="794" priority="54" operator="greaterThan">
      <formula>20</formula>
    </cfRule>
  </conditionalFormatting>
  <conditionalFormatting sqref="AY115">
    <cfRule type="cellIs" dxfId="793" priority="52" operator="greaterThan">
      <formula>20</formula>
    </cfRule>
  </conditionalFormatting>
  <conditionalFormatting sqref="AO115">
    <cfRule type="cellIs" dxfId="792" priority="51" operator="greaterThan">
      <formula>20</formula>
    </cfRule>
  </conditionalFormatting>
  <conditionalFormatting sqref="AJ121 AJ118">
    <cfRule type="cellIs" dxfId="791" priority="50" operator="greaterThan">
      <formula>20</formula>
    </cfRule>
  </conditionalFormatting>
  <conditionalFormatting sqref="AT121 AT118">
    <cfRule type="cellIs" dxfId="790" priority="48" operator="greaterThan">
      <formula>20</formula>
    </cfRule>
  </conditionalFormatting>
  <conditionalFormatting sqref="AW116 AR116 AU116 AZ116">
    <cfRule type="cellIs" dxfId="789" priority="46" operator="greaterThan">
      <formula>20</formula>
    </cfRule>
  </conditionalFormatting>
  <conditionalFormatting sqref="AV116 BA116">
    <cfRule type="cellIs" dxfId="788" priority="45" operator="between">
      <formula>80</formula>
      <formula>120</formula>
    </cfRule>
  </conditionalFormatting>
  <conditionalFormatting sqref="AW116 AR116 AJ116:AK116 AT116:AU116 AY116:AZ116">
    <cfRule type="cellIs" dxfId="787" priority="44" operator="greaterThan">
      <formula>20</formula>
    </cfRule>
  </conditionalFormatting>
  <conditionalFormatting sqref="AV116 BA116 AL116:AM116">
    <cfRule type="cellIs" dxfId="786" priority="43" operator="between">
      <formula>80</formula>
      <formula>120</formula>
    </cfRule>
  </conditionalFormatting>
  <conditionalFormatting sqref="AP116">
    <cfRule type="cellIs" dxfId="785" priority="42" operator="greaterThan">
      <formula>20</formula>
    </cfRule>
  </conditionalFormatting>
  <conditionalFormatting sqref="AQ116">
    <cfRule type="cellIs" dxfId="784" priority="41" operator="between">
      <formula>80</formula>
      <formula>120</formula>
    </cfRule>
  </conditionalFormatting>
  <conditionalFormatting sqref="AO116:AP116">
    <cfRule type="cellIs" dxfId="783" priority="40" operator="greaterThan">
      <formula>20</formula>
    </cfRule>
  </conditionalFormatting>
  <conditionalFormatting sqref="AQ116">
    <cfRule type="cellIs" dxfId="782" priority="39" operator="between">
      <formula>80</formula>
      <formula>120</formula>
    </cfRule>
  </conditionalFormatting>
  <conditionalFormatting sqref="AK116">
    <cfRule type="cellIs" dxfId="781" priority="38" operator="greaterThan">
      <formula>20</formula>
    </cfRule>
  </conditionalFormatting>
  <conditionalFormatting sqref="AL116:AM116">
    <cfRule type="cellIs" dxfId="780" priority="37" operator="between">
      <formula>80</formula>
      <formula>120</formula>
    </cfRule>
  </conditionalFormatting>
  <conditionalFormatting sqref="AJ116">
    <cfRule type="cellIs" dxfId="779" priority="36" operator="greaterThan">
      <formula>20</formula>
    </cfRule>
  </conditionalFormatting>
  <conditionalFormatting sqref="AT116">
    <cfRule type="cellIs" dxfId="778" priority="34" operator="greaterThan">
      <formula>20</formula>
    </cfRule>
  </conditionalFormatting>
  <conditionalFormatting sqref="AY116">
    <cfRule type="cellIs" dxfId="777" priority="33" operator="greaterThan">
      <formula>20</formula>
    </cfRule>
  </conditionalFormatting>
  <conditionalFormatting sqref="AP119">
    <cfRule type="cellIs" dxfId="776" priority="28" operator="greaterThan">
      <formula>20</formula>
    </cfRule>
  </conditionalFormatting>
  <conditionalFormatting sqref="AQ119">
    <cfRule type="cellIs" dxfId="775" priority="27" operator="between">
      <formula>80</formula>
      <formula>120</formula>
    </cfRule>
  </conditionalFormatting>
  <conditionalFormatting sqref="AO119:AP119">
    <cfRule type="cellIs" dxfId="774" priority="26" operator="greaterThan">
      <formula>20</formula>
    </cfRule>
  </conditionalFormatting>
  <conditionalFormatting sqref="AQ119">
    <cfRule type="cellIs" dxfId="773" priority="25" operator="between">
      <formula>80</formula>
      <formula>120</formula>
    </cfRule>
  </conditionalFormatting>
  <conditionalFormatting sqref="AK119">
    <cfRule type="cellIs" dxfId="772" priority="24" operator="greaterThan">
      <formula>20</formula>
    </cfRule>
  </conditionalFormatting>
  <conditionalFormatting sqref="AL119:AM119">
    <cfRule type="cellIs" dxfId="771" priority="23" operator="between">
      <formula>80</formula>
      <formula>120</formula>
    </cfRule>
  </conditionalFormatting>
  <conditionalFormatting sqref="AJ119">
    <cfRule type="cellIs" dxfId="770" priority="22" operator="greaterThan">
      <formula>20</formula>
    </cfRule>
  </conditionalFormatting>
  <conditionalFormatting sqref="AO119">
    <cfRule type="cellIs" dxfId="769" priority="21" operator="greaterThan">
      <formula>20</formula>
    </cfRule>
  </conditionalFormatting>
  <conditionalFormatting sqref="AT119">
    <cfRule type="cellIs" dxfId="768" priority="20" operator="greaterThan">
      <formula>20</formula>
    </cfRule>
  </conditionalFormatting>
  <conditionalFormatting sqref="AW122 AR122 AU122 AZ122">
    <cfRule type="cellIs" dxfId="767" priority="18" operator="greaterThan">
      <formula>20</formula>
    </cfRule>
  </conditionalFormatting>
  <conditionalFormatting sqref="AV122 BA122">
    <cfRule type="cellIs" dxfId="766" priority="17" operator="between">
      <formula>80</formula>
      <formula>120</formula>
    </cfRule>
  </conditionalFormatting>
  <conditionalFormatting sqref="AW122 AR122 AJ122:AK122 AT122:AU122 AY122:AZ122">
    <cfRule type="cellIs" dxfId="765" priority="16" operator="greaterThan">
      <formula>20</formula>
    </cfRule>
  </conditionalFormatting>
  <conditionalFormatting sqref="AV122 BA122 AL122:AM122">
    <cfRule type="cellIs" dxfId="764" priority="15" operator="between">
      <formula>80</formula>
      <formula>120</formula>
    </cfRule>
  </conditionalFormatting>
  <conditionalFormatting sqref="AP122">
    <cfRule type="cellIs" dxfId="763" priority="14" operator="greaterThan">
      <formula>20</formula>
    </cfRule>
  </conditionalFormatting>
  <conditionalFormatting sqref="AO122:AP122">
    <cfRule type="cellIs" dxfId="762" priority="12" operator="greaterThan">
      <formula>20</formula>
    </cfRule>
  </conditionalFormatting>
  <conditionalFormatting sqref="AQ122">
    <cfRule type="cellIs" dxfId="761" priority="11" operator="between">
      <formula>80</formula>
      <formula>120</formula>
    </cfRule>
  </conditionalFormatting>
  <conditionalFormatting sqref="AJ122">
    <cfRule type="cellIs" dxfId="760" priority="8" operator="greaterThan">
      <formula>20</formula>
    </cfRule>
  </conditionalFormatting>
  <conditionalFormatting sqref="AO122">
    <cfRule type="cellIs" dxfId="759" priority="7" operator="greaterThan">
      <formula>20</formula>
    </cfRule>
  </conditionalFormatting>
  <conditionalFormatting sqref="AT122">
    <cfRule type="cellIs" dxfId="758" priority="6" operator="greaterThan">
      <formula>20</formula>
    </cfRule>
  </conditionalFormatting>
  <conditionalFormatting sqref="AY122">
    <cfRule type="cellIs" dxfId="757" priority="5" operator="greaterThan">
      <formula>20</formula>
    </cfRule>
  </conditionalFormatting>
  <conditionalFormatting sqref="AI122">
    <cfRule type="cellIs" dxfId="756" priority="4" operator="lessThan">
      <formula>20</formula>
    </cfRule>
  </conditionalFormatting>
  <conditionalFormatting sqref="AN122">
    <cfRule type="cellIs" dxfId="755" priority="3" operator="lessThan">
      <formula>20</formula>
    </cfRule>
  </conditionalFormatting>
  <conditionalFormatting sqref="AS122">
    <cfRule type="cellIs" dxfId="754" priority="2" operator="lessThan">
      <formula>20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27"/>
  <sheetViews>
    <sheetView topLeftCell="A13" workbookViewId="0">
      <selection activeCell="A13" sqref="A13:BG127"/>
    </sheetView>
  </sheetViews>
  <sheetFormatPr defaultRowHeight="14.5" x14ac:dyDescent="0.35"/>
  <cols>
    <col min="3" max="3" width="26.453125" customWidth="1"/>
    <col min="5" max="5" width="11.81640625" bestFit="1" customWidth="1"/>
    <col min="7" max="7" width="12" customWidth="1"/>
    <col min="9" max="9" width="11.54296875" customWidth="1"/>
    <col min="25" max="25" width="13.81640625" customWidth="1"/>
  </cols>
  <sheetData>
    <row r="1" spans="1:58" x14ac:dyDescent="0.35">
      <c r="A1" t="s">
        <v>32</v>
      </c>
      <c r="D1" t="s">
        <v>33</v>
      </c>
      <c r="E1" s="3" t="s">
        <v>8</v>
      </c>
      <c r="F1" t="s">
        <v>34</v>
      </c>
      <c r="G1" s="3" t="s">
        <v>9</v>
      </c>
      <c r="H1" t="s">
        <v>35</v>
      </c>
      <c r="I1" s="3" t="s">
        <v>11</v>
      </c>
    </row>
    <row r="2" spans="1:58" x14ac:dyDescent="0.35">
      <c r="D2">
        <v>0</v>
      </c>
      <c r="E2">
        <f>I18</f>
        <v>27</v>
      </c>
      <c r="F2">
        <v>0</v>
      </c>
      <c r="G2" s="3">
        <f>J18</f>
        <v>199</v>
      </c>
      <c r="H2">
        <v>0</v>
      </c>
      <c r="I2" s="3">
        <f>L18</f>
        <v>110</v>
      </c>
    </row>
    <row r="3" spans="1:58" x14ac:dyDescent="0.35">
      <c r="D3">
        <v>0</v>
      </c>
      <c r="E3">
        <f>I19</f>
        <v>2</v>
      </c>
      <c r="F3">
        <v>0</v>
      </c>
      <c r="G3" s="3">
        <f>J19</f>
        <v>206</v>
      </c>
      <c r="H3">
        <v>0</v>
      </c>
      <c r="I3" s="3">
        <f>L19</f>
        <v>91</v>
      </c>
    </row>
    <row r="4" spans="1:58" x14ac:dyDescent="0.35">
      <c r="D4">
        <f>3*G21/1000</f>
        <v>6.0000000000000006E-4</v>
      </c>
      <c r="E4">
        <f>I21</f>
        <v>394</v>
      </c>
      <c r="F4">
        <f>6*H21/1000</f>
        <v>1.2000000000000001E-3</v>
      </c>
      <c r="G4" s="3">
        <f t="shared" ref="G4" si="0">J21</f>
        <v>2872</v>
      </c>
      <c r="H4">
        <f>0.3*H21/1000</f>
        <v>5.9999999999999995E-5</v>
      </c>
      <c r="I4" s="3">
        <f t="shared" ref="I4" si="1">L21</f>
        <v>1308</v>
      </c>
    </row>
    <row r="5" spans="1:58" x14ac:dyDescent="0.35">
      <c r="D5">
        <f t="shared" ref="D5" si="2">3*G23/1000</f>
        <v>1.7999999999999997E-3</v>
      </c>
      <c r="E5">
        <f>I23</f>
        <v>1275</v>
      </c>
      <c r="F5">
        <f t="shared" ref="F5" si="3">6*H23/1000</f>
        <v>3.5999999999999995E-3</v>
      </c>
      <c r="G5" s="3">
        <f>J23</f>
        <v>8810</v>
      </c>
      <c r="H5">
        <f t="shared" ref="H5" si="4">0.3*H23/1000</f>
        <v>1.7999999999999998E-4</v>
      </c>
      <c r="I5" s="3">
        <f>L23</f>
        <v>4128</v>
      </c>
    </row>
    <row r="6" spans="1:58" x14ac:dyDescent="0.35">
      <c r="D6">
        <f>3*G25/1000</f>
        <v>3.0000000000000001E-3</v>
      </c>
      <c r="E6">
        <f>I25</f>
        <v>2097</v>
      </c>
      <c r="F6">
        <f>6*H25/1000</f>
        <v>6.0000000000000001E-3</v>
      </c>
      <c r="G6" s="3">
        <f>J25</f>
        <v>14967</v>
      </c>
      <c r="H6">
        <f>0.3*H25/1000</f>
        <v>2.9999999999999997E-4</v>
      </c>
      <c r="I6" s="3">
        <f>L25</f>
        <v>7364</v>
      </c>
    </row>
    <row r="7" spans="1:58" x14ac:dyDescent="0.35">
      <c r="D7">
        <f>3*G26/1000</f>
        <v>4.1999999999999989E-3</v>
      </c>
      <c r="E7">
        <f>I26</f>
        <v>2998</v>
      </c>
      <c r="F7">
        <f>6*H26/1000</f>
        <v>8.3999999999999977E-3</v>
      </c>
      <c r="G7" s="3">
        <f>J26</f>
        <v>21462</v>
      </c>
      <c r="H7">
        <f>0.3*H26/1000</f>
        <v>4.1999999999999996E-4</v>
      </c>
      <c r="I7" s="3">
        <f>L26</f>
        <v>10933</v>
      </c>
    </row>
    <row r="8" spans="1:58" x14ac:dyDescent="0.35">
      <c r="D8">
        <f>3*G27/1000</f>
        <v>5.4000000000000003E-3</v>
      </c>
      <c r="E8">
        <f>I27</f>
        <v>3537</v>
      </c>
      <c r="F8">
        <f>6*H27/1000</f>
        <v>1.0800000000000001E-2</v>
      </c>
      <c r="G8" s="3">
        <f>J27</f>
        <v>27037</v>
      </c>
      <c r="H8">
        <f>0.3*H27/1000</f>
        <v>5.4000000000000001E-4</v>
      </c>
      <c r="I8" s="3">
        <f>L27</f>
        <v>11840</v>
      </c>
    </row>
    <row r="9" spans="1:58" x14ac:dyDescent="0.35">
      <c r="C9" t="s">
        <v>36</v>
      </c>
      <c r="E9" s="6">
        <f>SLOPE(D2:D8,E2:E8)</f>
        <v>1.4781404311196389E-6</v>
      </c>
      <c r="F9" s="6"/>
      <c r="G9" s="6">
        <f>SLOPE(F2:F8,G2:G8)</f>
        <v>3.9854615818616642E-7</v>
      </c>
      <c r="H9" s="6"/>
      <c r="I9" s="6">
        <f>SLOPE(H2:H8,I2:I8)</f>
        <v>4.2366375967028645E-8</v>
      </c>
    </row>
    <row r="10" spans="1:58" x14ac:dyDescent="0.35">
      <c r="C10" t="s">
        <v>37</v>
      </c>
      <c r="E10" s="6">
        <f>INTERCEPT(D2:D8,E2:E8)</f>
        <v>-3.8455807637981405E-5</v>
      </c>
      <c r="F10" s="6"/>
      <c r="G10" s="6">
        <f>INTERCEPT(F2:F8,G2:G8)</f>
        <v>-1.5908269919918255E-5</v>
      </c>
      <c r="H10" s="6"/>
      <c r="I10" s="6">
        <f>INTERCEPT(H2:H8,I2:I8)</f>
        <v>-2.2306762634975231E-6</v>
      </c>
    </row>
    <row r="11" spans="1:58" x14ac:dyDescent="0.35">
      <c r="C11" t="s">
        <v>38</v>
      </c>
      <c r="E11" s="7">
        <f>RSQ(D2:D8,E2:E8)</f>
        <v>0.99663386156224176</v>
      </c>
      <c r="F11" s="7"/>
      <c r="G11" s="7">
        <f>RSQ(F2:F8,G2:G8)</f>
        <v>0.99956316440444748</v>
      </c>
      <c r="H11" s="7"/>
      <c r="I11" s="7">
        <f>RSQ(H2:H8,I2:I8)</f>
        <v>0.98704463298957434</v>
      </c>
    </row>
    <row r="12" spans="1:58" s="3" customFormat="1" ht="174" x14ac:dyDescent="0.3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  <c r="L12" t="s">
        <v>11</v>
      </c>
      <c r="M12" t="s">
        <v>12</v>
      </c>
      <c r="N12" t="s">
        <v>13</v>
      </c>
      <c r="O12" t="s">
        <v>14</v>
      </c>
      <c r="P12" t="s">
        <v>15</v>
      </c>
      <c r="Q12" t="s">
        <v>16</v>
      </c>
      <c r="R12" t="s">
        <v>17</v>
      </c>
      <c r="S12" t="s">
        <v>18</v>
      </c>
      <c r="T12" t="s">
        <v>19</v>
      </c>
      <c r="U12" t="s">
        <v>20</v>
      </c>
      <c r="V12" t="s">
        <v>21</v>
      </c>
      <c r="W12" t="s">
        <v>22</v>
      </c>
      <c r="X12" t="s">
        <v>23</v>
      </c>
      <c r="Y12" t="s">
        <v>24</v>
      </c>
      <c r="Z12" t="s">
        <v>25</v>
      </c>
      <c r="AA12" s="3" t="s">
        <v>39</v>
      </c>
      <c r="AB12" s="3" t="s">
        <v>40</v>
      </c>
      <c r="AC12" s="3" t="s">
        <v>41</v>
      </c>
      <c r="AD12" s="3" t="s">
        <v>42</v>
      </c>
      <c r="AE12" s="3" t="s">
        <v>43</v>
      </c>
      <c r="AF12" s="3" t="s">
        <v>44</v>
      </c>
      <c r="AG12" s="3" t="s">
        <v>45</v>
      </c>
      <c r="AI12" s="3" t="s">
        <v>46</v>
      </c>
      <c r="AJ12" s="3" t="s">
        <v>47</v>
      </c>
      <c r="AK12" s="3" t="s">
        <v>48</v>
      </c>
      <c r="AL12" s="3" t="s">
        <v>49</v>
      </c>
      <c r="AN12" s="3" t="s">
        <v>50</v>
      </c>
      <c r="AO12" s="3" t="s">
        <v>51</v>
      </c>
      <c r="AP12" s="3" t="s">
        <v>52</v>
      </c>
      <c r="AQ12" s="3" t="s">
        <v>53</v>
      </c>
      <c r="AS12" s="3" t="s">
        <v>54</v>
      </c>
      <c r="AT12" s="3" t="s">
        <v>55</v>
      </c>
      <c r="AU12" s="3" t="s">
        <v>56</v>
      </c>
      <c r="AV12" s="3" t="s">
        <v>57</v>
      </c>
      <c r="AX12" s="3" t="s">
        <v>58</v>
      </c>
      <c r="AY12" s="3" t="s">
        <v>59</v>
      </c>
      <c r="AZ12" s="3" t="s">
        <v>60</v>
      </c>
      <c r="BA12" s="3" t="s">
        <v>61</v>
      </c>
      <c r="BC12" s="3" t="s">
        <v>62</v>
      </c>
      <c r="BD12" s="3" t="s">
        <v>63</v>
      </c>
      <c r="BE12" s="3" t="s">
        <v>64</v>
      </c>
      <c r="BF12" s="3" t="s">
        <v>65</v>
      </c>
    </row>
    <row r="13" spans="1:58" x14ac:dyDescent="0.35">
      <c r="A13">
        <v>1</v>
      </c>
      <c r="B13">
        <v>1</v>
      </c>
      <c r="C13" t="s">
        <v>26</v>
      </c>
      <c r="D13" t="s">
        <v>27</v>
      </c>
      <c r="G13">
        <v>0.5</v>
      </c>
      <c r="H13">
        <v>0.5</v>
      </c>
      <c r="I13">
        <v>2933</v>
      </c>
      <c r="J13">
        <v>12820</v>
      </c>
      <c r="L13">
        <v>23843</v>
      </c>
      <c r="M13">
        <v>2.665</v>
      </c>
      <c r="N13">
        <v>11.14</v>
      </c>
      <c r="O13">
        <v>8.4749999999999996</v>
      </c>
      <c r="Q13">
        <v>2.3780000000000001</v>
      </c>
      <c r="R13">
        <v>1</v>
      </c>
      <c r="S13">
        <v>0</v>
      </c>
      <c r="T13">
        <v>0</v>
      </c>
      <c r="V13">
        <v>0</v>
      </c>
      <c r="Y13" s="1">
        <v>44124</v>
      </c>
      <c r="Z13" s="2">
        <v>0.47729166666666667</v>
      </c>
      <c r="AB13">
        <v>1</v>
      </c>
      <c r="AD13" s="4">
        <f t="shared" ref="AD13:AD76" si="5">((I13*$E$9)+$E$10)*1000/G13</f>
        <v>8.5938601536718391</v>
      </c>
      <c r="AE13" s="4">
        <f>((J13*$G$9)+$G$10)*1000/H13</f>
        <v>10.18690695605347</v>
      </c>
      <c r="AF13" s="4">
        <f>AE13-AD13</f>
        <v>1.5930468023816307</v>
      </c>
      <c r="AG13" s="4">
        <f>((L13*$I$9)+$I$10)*1000/H13</f>
        <v>2.0158216518367333</v>
      </c>
    </row>
    <row r="14" spans="1:58" x14ac:dyDescent="0.35">
      <c r="A14">
        <v>2</v>
      </c>
      <c r="B14">
        <v>1</v>
      </c>
      <c r="C14" t="s">
        <v>26</v>
      </c>
      <c r="D14" t="s">
        <v>27</v>
      </c>
      <c r="G14">
        <v>0.5</v>
      </c>
      <c r="H14">
        <v>0.5</v>
      </c>
      <c r="I14">
        <v>3613</v>
      </c>
      <c r="J14">
        <v>12809</v>
      </c>
      <c r="L14">
        <v>24630</v>
      </c>
      <c r="M14">
        <v>3.1869999999999998</v>
      </c>
      <c r="N14">
        <v>11.13</v>
      </c>
      <c r="O14">
        <v>7.944</v>
      </c>
      <c r="Q14">
        <v>2.46</v>
      </c>
      <c r="R14">
        <v>1</v>
      </c>
      <c r="S14">
        <v>0</v>
      </c>
      <c r="T14">
        <v>0</v>
      </c>
      <c r="V14">
        <v>0</v>
      </c>
      <c r="Y14" s="1">
        <v>44124</v>
      </c>
      <c r="Z14" s="2">
        <v>0.49436342592592591</v>
      </c>
      <c r="AB14">
        <v>1</v>
      </c>
      <c r="AD14" s="4">
        <f t="shared" si="5"/>
        <v>10.604131139994548</v>
      </c>
      <c r="AE14" s="4">
        <f t="shared" ref="AE14:AE77" si="6">((J14*$G$9)+$G$10)*1000/H14</f>
        <v>10.178138940573374</v>
      </c>
      <c r="AF14" s="4">
        <f t="shared" ref="AF14:AF77" si="7">AE14-AD14</f>
        <v>-0.42599219942117372</v>
      </c>
      <c r="AG14" s="4">
        <f t="shared" ref="AG14:AG77" si="8">((L14*$I$9)+$I$10)*1000/H14</f>
        <v>2.0825063276088365</v>
      </c>
    </row>
    <row r="15" spans="1:58" x14ac:dyDescent="0.35">
      <c r="A15">
        <v>3</v>
      </c>
      <c r="B15">
        <v>1</v>
      </c>
      <c r="C15" t="s">
        <v>26</v>
      </c>
      <c r="D15" t="s">
        <v>27</v>
      </c>
      <c r="G15">
        <v>0.5</v>
      </c>
      <c r="H15">
        <v>0.5</v>
      </c>
      <c r="I15">
        <v>3761</v>
      </c>
      <c r="J15">
        <v>12566</v>
      </c>
      <c r="L15">
        <v>24363</v>
      </c>
      <c r="M15">
        <v>3.3010000000000002</v>
      </c>
      <c r="N15">
        <v>10.923999999999999</v>
      </c>
      <c r="O15">
        <v>7.6239999999999997</v>
      </c>
      <c r="Q15">
        <v>2.4319999999999999</v>
      </c>
      <c r="R15">
        <v>1</v>
      </c>
      <c r="S15">
        <v>0</v>
      </c>
      <c r="T15">
        <v>0</v>
      </c>
      <c r="V15">
        <v>0</v>
      </c>
      <c r="Y15" s="1">
        <v>44124</v>
      </c>
      <c r="Z15" s="2">
        <v>0.50059027777777776</v>
      </c>
      <c r="AB15">
        <v>1</v>
      </c>
      <c r="AD15" s="4">
        <f t="shared" si="5"/>
        <v>11.04166070760596</v>
      </c>
      <c r="AE15" s="4">
        <f t="shared" si="6"/>
        <v>9.9844455076948986</v>
      </c>
      <c r="AF15" s="4">
        <f t="shared" si="7"/>
        <v>-1.0572151999110613</v>
      </c>
      <c r="AG15" s="4">
        <f t="shared" si="8"/>
        <v>2.059882682842443</v>
      </c>
    </row>
    <row r="16" spans="1:58" x14ac:dyDescent="0.35">
      <c r="A16">
        <v>4</v>
      </c>
      <c r="B16">
        <v>2</v>
      </c>
      <c r="D16" t="s">
        <v>29</v>
      </c>
      <c r="Y16" s="1">
        <v>44124</v>
      </c>
      <c r="Z16" s="2">
        <v>0.50495370370370374</v>
      </c>
      <c r="AB16">
        <v>1</v>
      </c>
      <c r="AD16" s="4" t="e">
        <f t="shared" si="5"/>
        <v>#DIV/0!</v>
      </c>
      <c r="AE16" s="4" t="e">
        <f t="shared" si="6"/>
        <v>#DIV/0!</v>
      </c>
      <c r="AF16" s="4" t="e">
        <f t="shared" si="7"/>
        <v>#DIV/0!</v>
      </c>
      <c r="AG16" s="4" t="e">
        <f t="shared" si="8"/>
        <v>#DIV/0!</v>
      </c>
    </row>
    <row r="17" spans="1:58" x14ac:dyDescent="0.35">
      <c r="A17">
        <v>5</v>
      </c>
      <c r="B17">
        <v>3</v>
      </c>
      <c r="C17" t="s">
        <v>30</v>
      </c>
      <c r="D17" t="s">
        <v>27</v>
      </c>
      <c r="G17">
        <v>0.5</v>
      </c>
      <c r="H17">
        <v>0.5</v>
      </c>
      <c r="I17">
        <v>171</v>
      </c>
      <c r="J17">
        <v>232</v>
      </c>
      <c r="L17">
        <v>142</v>
      </c>
      <c r="M17">
        <v>0.54600000000000004</v>
      </c>
      <c r="N17">
        <v>0.47499999999999998</v>
      </c>
      <c r="O17">
        <v>0</v>
      </c>
      <c r="Q17">
        <v>0</v>
      </c>
      <c r="R17">
        <v>1</v>
      </c>
      <c r="S17">
        <v>0</v>
      </c>
      <c r="T17">
        <v>0</v>
      </c>
      <c r="V17">
        <v>0</v>
      </c>
      <c r="Y17" s="1">
        <v>44124</v>
      </c>
      <c r="Z17" s="2">
        <v>0.51459490740740743</v>
      </c>
      <c r="AB17">
        <v>1</v>
      </c>
      <c r="AD17" s="4">
        <f t="shared" si="5"/>
        <v>0.42861241216695367</v>
      </c>
      <c r="AE17" s="4">
        <f t="shared" si="6"/>
        <v>0.15310887755854471</v>
      </c>
      <c r="AF17" s="4">
        <f t="shared" si="7"/>
        <v>-0.27550353460840893</v>
      </c>
      <c r="AG17" s="4">
        <f t="shared" si="8"/>
        <v>7.570698247641088E-3</v>
      </c>
    </row>
    <row r="18" spans="1:58" x14ac:dyDescent="0.35">
      <c r="A18">
        <v>6</v>
      </c>
      <c r="B18">
        <v>3</v>
      </c>
      <c r="C18" t="s">
        <v>30</v>
      </c>
      <c r="D18" t="s">
        <v>27</v>
      </c>
      <c r="G18">
        <v>0.5</v>
      </c>
      <c r="H18">
        <v>0.5</v>
      </c>
      <c r="I18">
        <v>27</v>
      </c>
      <c r="J18">
        <v>199</v>
      </c>
      <c r="L18">
        <v>110</v>
      </c>
      <c r="M18">
        <v>0.435</v>
      </c>
      <c r="N18">
        <v>0.44700000000000001</v>
      </c>
      <c r="O18">
        <v>1.2E-2</v>
      </c>
      <c r="Q18">
        <v>0</v>
      </c>
      <c r="R18">
        <v>1</v>
      </c>
      <c r="S18">
        <v>0</v>
      </c>
      <c r="T18">
        <v>0</v>
      </c>
      <c r="V18">
        <v>0</v>
      </c>
      <c r="Y18" s="1">
        <v>44124</v>
      </c>
      <c r="Z18" s="2">
        <v>0.51952546296296298</v>
      </c>
      <c r="AB18">
        <v>1</v>
      </c>
      <c r="AD18" s="4">
        <f t="shared" si="5"/>
        <v>2.9079680044976899E-3</v>
      </c>
      <c r="AE18" s="4">
        <f t="shared" si="6"/>
        <v>0.12680483111825772</v>
      </c>
      <c r="AF18" s="4">
        <f t="shared" si="7"/>
        <v>0.12389686311376003</v>
      </c>
      <c r="AG18" s="4">
        <f t="shared" si="8"/>
        <v>4.8592501857512554E-3</v>
      </c>
    </row>
    <row r="19" spans="1:58" x14ac:dyDescent="0.35">
      <c r="A19">
        <v>7</v>
      </c>
      <c r="B19">
        <v>3</v>
      </c>
      <c r="C19" t="s">
        <v>30</v>
      </c>
      <c r="D19" t="s">
        <v>27</v>
      </c>
      <c r="G19">
        <v>0.5</v>
      </c>
      <c r="H19">
        <v>0.5</v>
      </c>
      <c r="I19">
        <v>2</v>
      </c>
      <c r="J19">
        <v>206</v>
      </c>
      <c r="L19">
        <v>91</v>
      </c>
      <c r="M19">
        <v>0.41599999999999998</v>
      </c>
      <c r="N19">
        <v>0.45300000000000001</v>
      </c>
      <c r="O19">
        <v>3.6999999999999998E-2</v>
      </c>
      <c r="Q19">
        <v>0</v>
      </c>
      <c r="R19">
        <v>1</v>
      </c>
      <c r="S19">
        <v>0</v>
      </c>
      <c r="T19">
        <v>0</v>
      </c>
      <c r="V19">
        <v>0</v>
      </c>
      <c r="Y19" s="1">
        <v>44124</v>
      </c>
      <c r="Z19" s="2">
        <v>0.52493055555555557</v>
      </c>
      <c r="AB19">
        <v>1</v>
      </c>
      <c r="AD19" s="4">
        <f t="shared" si="5"/>
        <v>-7.0999053551484254E-2</v>
      </c>
      <c r="AE19" s="4">
        <f t="shared" si="6"/>
        <v>0.13238447733286407</v>
      </c>
      <c r="AF19" s="4">
        <f t="shared" si="7"/>
        <v>0.20338353088434832</v>
      </c>
      <c r="AG19" s="4">
        <f t="shared" si="8"/>
        <v>3.2493278990041665E-3</v>
      </c>
    </row>
    <row r="20" spans="1:58" x14ac:dyDescent="0.35">
      <c r="A20">
        <v>8</v>
      </c>
      <c r="B20">
        <v>4</v>
      </c>
      <c r="C20" t="s">
        <v>66</v>
      </c>
      <c r="D20" t="s">
        <v>27</v>
      </c>
      <c r="G20">
        <v>0.2</v>
      </c>
      <c r="H20">
        <v>0.2</v>
      </c>
      <c r="I20">
        <v>148</v>
      </c>
      <c r="J20">
        <v>2871</v>
      </c>
      <c r="L20">
        <v>1340</v>
      </c>
      <c r="M20">
        <v>1.321</v>
      </c>
      <c r="N20">
        <v>6.7779999999999996</v>
      </c>
      <c r="O20">
        <v>5.4560000000000004</v>
      </c>
      <c r="Q20">
        <v>0.06</v>
      </c>
      <c r="R20">
        <v>1</v>
      </c>
      <c r="S20">
        <v>0</v>
      </c>
      <c r="T20">
        <v>0</v>
      </c>
      <c r="V20">
        <v>0</v>
      </c>
      <c r="Y20" s="1">
        <v>44124</v>
      </c>
      <c r="Z20" s="2">
        <v>0.53487268518518516</v>
      </c>
      <c r="AB20">
        <v>1</v>
      </c>
      <c r="AD20" s="4">
        <f t="shared" si="5"/>
        <v>0.90154488083862572</v>
      </c>
      <c r="AE20" s="4">
        <f t="shared" si="6"/>
        <v>5.6415887511628267</v>
      </c>
      <c r="AF20" s="4">
        <f t="shared" si="7"/>
        <v>4.7400438703242012</v>
      </c>
      <c r="AG20" s="4">
        <f t="shared" si="8"/>
        <v>0.27270133766160426</v>
      </c>
      <c r="AI20">
        <f>ABS(100*(AD20-3)/3)</f>
        <v>69.948503972045813</v>
      </c>
      <c r="AN20">
        <f t="shared" ref="AN20:AN27" si="9">ABS(100*(AE20-6)/6)</f>
        <v>5.9735208139528888</v>
      </c>
      <c r="AS20">
        <f t="shared" ref="AS20:AS27" si="10">ABS(100*(AF20-3)/3)</f>
        <v>58.001462344140037</v>
      </c>
      <c r="AX20">
        <f t="shared" ref="AX20:AX27" si="11">ABS(100*(AG20-0.3)/0.3)</f>
        <v>9.0995541127985771</v>
      </c>
    </row>
    <row r="21" spans="1:58" x14ac:dyDescent="0.35">
      <c r="A21">
        <v>9</v>
      </c>
      <c r="B21">
        <v>4</v>
      </c>
      <c r="C21" t="s">
        <v>66</v>
      </c>
      <c r="D21" t="s">
        <v>27</v>
      </c>
      <c r="G21">
        <v>0.2</v>
      </c>
      <c r="H21">
        <v>0.2</v>
      </c>
      <c r="I21">
        <v>394</v>
      </c>
      <c r="J21">
        <v>2872</v>
      </c>
      <c r="L21">
        <v>1308</v>
      </c>
      <c r="M21">
        <v>1.792</v>
      </c>
      <c r="N21">
        <v>6.78</v>
      </c>
      <c r="O21">
        <v>4.9880000000000004</v>
      </c>
      <c r="Q21">
        <v>5.1999999999999998E-2</v>
      </c>
      <c r="R21">
        <v>1</v>
      </c>
      <c r="S21">
        <v>0</v>
      </c>
      <c r="T21">
        <v>0</v>
      </c>
      <c r="V21">
        <v>0</v>
      </c>
      <c r="Y21" s="1">
        <v>44124</v>
      </c>
      <c r="Z21" s="2">
        <v>0.54046296296296303</v>
      </c>
      <c r="AB21">
        <v>1</v>
      </c>
      <c r="AD21" s="4">
        <f t="shared" si="5"/>
        <v>2.7196576111157813</v>
      </c>
      <c r="AE21" s="4">
        <f t="shared" si="6"/>
        <v>5.6435814819537589</v>
      </c>
      <c r="AF21" s="4">
        <f t="shared" si="7"/>
        <v>2.9239238708379776</v>
      </c>
      <c r="AG21" s="4">
        <f t="shared" si="8"/>
        <v>0.26592271750687968</v>
      </c>
      <c r="AI21">
        <f t="shared" ref="AI21:AI27" si="12">ABS(100*(AD21-3)/3)</f>
        <v>9.344746296140622</v>
      </c>
      <c r="AN21">
        <f t="shared" si="9"/>
        <v>5.9403086341040181</v>
      </c>
      <c r="AS21">
        <f t="shared" si="10"/>
        <v>2.5358709720674146</v>
      </c>
      <c r="AX21">
        <f t="shared" si="11"/>
        <v>11.359094164373438</v>
      </c>
    </row>
    <row r="22" spans="1:58" x14ac:dyDescent="0.35">
      <c r="A22">
        <v>10</v>
      </c>
      <c r="B22">
        <v>5</v>
      </c>
      <c r="C22" t="s">
        <v>66</v>
      </c>
      <c r="D22" t="s">
        <v>27</v>
      </c>
      <c r="G22">
        <v>0.6</v>
      </c>
      <c r="H22">
        <v>0.6</v>
      </c>
      <c r="I22">
        <v>1264</v>
      </c>
      <c r="J22">
        <v>8661</v>
      </c>
      <c r="L22">
        <v>4095</v>
      </c>
      <c r="M22">
        <v>1.1539999999999999</v>
      </c>
      <c r="N22">
        <v>6.3470000000000004</v>
      </c>
      <c r="O22">
        <v>5.1929999999999996</v>
      </c>
      <c r="Q22">
        <v>0.26</v>
      </c>
      <c r="R22">
        <v>1</v>
      </c>
      <c r="S22">
        <v>0</v>
      </c>
      <c r="T22">
        <v>0</v>
      </c>
      <c r="V22">
        <v>0</v>
      </c>
      <c r="Y22" s="1">
        <v>44124</v>
      </c>
      <c r="Z22" s="2">
        <v>0.55156250000000007</v>
      </c>
      <c r="AB22">
        <v>1</v>
      </c>
      <c r="AD22" s="4">
        <f t="shared" si="5"/>
        <v>3.0498561621620701</v>
      </c>
      <c r="AE22" s="4">
        <f t="shared" si="6"/>
        <v>5.7265000102174479</v>
      </c>
      <c r="AF22" s="4">
        <f t="shared" si="7"/>
        <v>2.6766438480553778</v>
      </c>
      <c r="AG22" s="4">
        <f t="shared" si="8"/>
        <v>0.28543272220247462</v>
      </c>
      <c r="AI22">
        <f t="shared" si="12"/>
        <v>1.6618720720690039</v>
      </c>
      <c r="AN22">
        <f t="shared" si="9"/>
        <v>4.5583331630425343</v>
      </c>
      <c r="AS22">
        <f t="shared" si="10"/>
        <v>10.778538398154074</v>
      </c>
      <c r="AX22">
        <f t="shared" si="11"/>
        <v>4.8557592658417894</v>
      </c>
    </row>
    <row r="23" spans="1:58" x14ac:dyDescent="0.35">
      <c r="A23">
        <v>11</v>
      </c>
      <c r="B23">
        <v>5</v>
      </c>
      <c r="C23" t="s">
        <v>66</v>
      </c>
      <c r="D23" t="s">
        <v>27</v>
      </c>
      <c r="G23">
        <v>0.6</v>
      </c>
      <c r="H23">
        <v>0.6</v>
      </c>
      <c r="I23">
        <v>1275</v>
      </c>
      <c r="J23">
        <v>8810</v>
      </c>
      <c r="L23">
        <v>4128</v>
      </c>
      <c r="M23">
        <v>1.161</v>
      </c>
      <c r="N23">
        <v>6.452</v>
      </c>
      <c r="O23">
        <v>5.2910000000000004</v>
      </c>
      <c r="Q23">
        <v>0.26300000000000001</v>
      </c>
      <c r="R23">
        <v>1</v>
      </c>
      <c r="S23">
        <v>0</v>
      </c>
      <c r="T23">
        <v>0</v>
      </c>
      <c r="V23">
        <v>0</v>
      </c>
      <c r="Y23" s="1">
        <v>44124</v>
      </c>
      <c r="Z23" s="2">
        <v>0.55812499999999998</v>
      </c>
      <c r="AB23">
        <v>1</v>
      </c>
      <c r="AD23" s="4">
        <f t="shared" si="5"/>
        <v>3.0769554033992637</v>
      </c>
      <c r="AE23" s="4">
        <f t="shared" si="6"/>
        <v>5.8254723061670131</v>
      </c>
      <c r="AF23" s="4">
        <f t="shared" si="7"/>
        <v>2.7485169027677494</v>
      </c>
      <c r="AG23" s="4">
        <f t="shared" si="8"/>
        <v>0.28776287288066127</v>
      </c>
      <c r="AI23">
        <f t="shared" si="12"/>
        <v>2.5651801133087884</v>
      </c>
      <c r="AN23">
        <f t="shared" si="9"/>
        <v>2.908794897216449</v>
      </c>
      <c r="AS23">
        <f t="shared" si="10"/>
        <v>8.3827699077416877</v>
      </c>
      <c r="AX23">
        <f t="shared" si="11"/>
        <v>4.0790423731129071</v>
      </c>
    </row>
    <row r="24" spans="1:58" x14ac:dyDescent="0.35">
      <c r="A24">
        <v>12</v>
      </c>
      <c r="B24">
        <v>6</v>
      </c>
      <c r="C24" t="s">
        <v>66</v>
      </c>
      <c r="D24" t="s">
        <v>27</v>
      </c>
      <c r="G24">
        <v>1</v>
      </c>
      <c r="H24">
        <v>1</v>
      </c>
      <c r="I24">
        <v>2182</v>
      </c>
      <c r="J24">
        <v>14885</v>
      </c>
      <c r="L24">
        <v>7239</v>
      </c>
      <c r="M24">
        <v>1.0449999999999999</v>
      </c>
      <c r="N24">
        <v>6.4450000000000003</v>
      </c>
      <c r="O24">
        <v>5.4</v>
      </c>
      <c r="Q24">
        <v>0.32100000000000001</v>
      </c>
      <c r="R24">
        <v>1</v>
      </c>
      <c r="S24">
        <v>0</v>
      </c>
      <c r="T24">
        <v>0</v>
      </c>
      <c r="V24">
        <v>0</v>
      </c>
      <c r="Y24" s="1">
        <v>44124</v>
      </c>
      <c r="Z24" s="2">
        <v>0.57004629629629633</v>
      </c>
      <c r="AB24">
        <v>1</v>
      </c>
      <c r="AD24" s="4">
        <f t="shared" si="5"/>
        <v>3.1868466130650708</v>
      </c>
      <c r="AE24" s="4">
        <f t="shared" si="6"/>
        <v>5.9164512946811687</v>
      </c>
      <c r="AF24" s="4">
        <f t="shared" si="7"/>
        <v>2.7296046816160979</v>
      </c>
      <c r="AG24" s="4">
        <f t="shared" si="8"/>
        <v>0.30445951936182286</v>
      </c>
      <c r="AI24">
        <f t="shared" si="12"/>
        <v>6.2282204355023589</v>
      </c>
      <c r="AN24">
        <f t="shared" si="9"/>
        <v>1.3924784219805215</v>
      </c>
      <c r="AS24">
        <f t="shared" si="10"/>
        <v>9.0131772794634024</v>
      </c>
      <c r="AX24">
        <f t="shared" si="11"/>
        <v>1.4865064539409576</v>
      </c>
    </row>
    <row r="25" spans="1:58" x14ac:dyDescent="0.35">
      <c r="A25">
        <v>13</v>
      </c>
      <c r="B25">
        <v>6</v>
      </c>
      <c r="C25" t="s">
        <v>66</v>
      </c>
      <c r="D25" t="s">
        <v>27</v>
      </c>
      <c r="G25">
        <v>1</v>
      </c>
      <c r="H25">
        <v>1</v>
      </c>
      <c r="I25">
        <v>2097</v>
      </c>
      <c r="J25">
        <v>14967</v>
      </c>
      <c r="L25">
        <v>7364</v>
      </c>
      <c r="M25">
        <v>1.012</v>
      </c>
      <c r="N25">
        <v>6.4790000000000001</v>
      </c>
      <c r="O25">
        <v>5.4669999999999996</v>
      </c>
      <c r="Q25">
        <v>0.32700000000000001</v>
      </c>
      <c r="R25">
        <v>1</v>
      </c>
      <c r="S25">
        <v>0</v>
      </c>
      <c r="T25">
        <v>0</v>
      </c>
      <c r="V25">
        <v>0</v>
      </c>
      <c r="Y25" s="1">
        <v>44124</v>
      </c>
      <c r="Z25" s="2">
        <v>0.57716435185185189</v>
      </c>
      <c r="AB25">
        <v>1</v>
      </c>
      <c r="AD25" s="4">
        <f t="shared" si="5"/>
        <v>3.061204676419901</v>
      </c>
      <c r="AE25" s="4">
        <f t="shared" si="6"/>
        <v>5.9491320796524354</v>
      </c>
      <c r="AF25" s="4">
        <f t="shared" si="7"/>
        <v>2.8879274032325344</v>
      </c>
      <c r="AG25" s="4">
        <f t="shared" si="8"/>
        <v>0.30975531635770143</v>
      </c>
      <c r="AI25">
        <f t="shared" si="12"/>
        <v>2.0401558806633671</v>
      </c>
      <c r="AN25">
        <f t="shared" si="9"/>
        <v>0.84779867245940999</v>
      </c>
      <c r="AS25">
        <f t="shared" si="10"/>
        <v>3.735753225582187</v>
      </c>
      <c r="AX25">
        <f t="shared" si="11"/>
        <v>3.2517721192338129</v>
      </c>
    </row>
    <row r="26" spans="1:58" x14ac:dyDescent="0.35">
      <c r="A26">
        <v>14</v>
      </c>
      <c r="B26">
        <v>7</v>
      </c>
      <c r="C26" t="s">
        <v>66</v>
      </c>
      <c r="D26" t="s">
        <v>27</v>
      </c>
      <c r="G26">
        <v>1.4</v>
      </c>
      <c r="H26">
        <v>1.4</v>
      </c>
      <c r="I26">
        <v>2998</v>
      </c>
      <c r="J26">
        <v>21462</v>
      </c>
      <c r="L26">
        <v>10933</v>
      </c>
      <c r="M26">
        <v>0.97</v>
      </c>
      <c r="N26">
        <v>6.593</v>
      </c>
      <c r="O26">
        <v>5.6239999999999997</v>
      </c>
      <c r="Q26">
        <v>0.36699999999999999</v>
      </c>
      <c r="R26">
        <v>1</v>
      </c>
      <c r="S26">
        <v>0</v>
      </c>
      <c r="T26">
        <v>0</v>
      </c>
      <c r="V26">
        <v>0</v>
      </c>
      <c r="Y26" s="1">
        <v>44124</v>
      </c>
      <c r="Z26" s="2">
        <v>0.5904166666666667</v>
      </c>
      <c r="AB26">
        <v>1</v>
      </c>
      <c r="AD26" s="4">
        <f t="shared" si="5"/>
        <v>3.1378637177562112</v>
      </c>
      <c r="AE26" s="4">
        <f t="shared" si="6"/>
        <v>6.0983495550511329</v>
      </c>
      <c r="AF26" s="4">
        <f t="shared" si="7"/>
        <v>2.9604858372949217</v>
      </c>
      <c r="AG26" s="4">
        <f t="shared" si="8"/>
        <v>0.32925779441716191</v>
      </c>
      <c r="AI26">
        <f t="shared" si="12"/>
        <v>4.5954572585403737</v>
      </c>
      <c r="AN26">
        <f t="shared" si="9"/>
        <v>1.6391592508522141</v>
      </c>
      <c r="AS26">
        <f t="shared" si="10"/>
        <v>1.3171387568359449</v>
      </c>
      <c r="AX26">
        <f t="shared" si="11"/>
        <v>9.7525981390539744</v>
      </c>
    </row>
    <row r="27" spans="1:58" x14ac:dyDescent="0.35">
      <c r="A27">
        <v>15</v>
      </c>
      <c r="B27">
        <v>8</v>
      </c>
      <c r="C27" t="s">
        <v>66</v>
      </c>
      <c r="D27" t="s">
        <v>27</v>
      </c>
      <c r="G27">
        <v>1.8</v>
      </c>
      <c r="H27">
        <v>1.8</v>
      </c>
      <c r="I27">
        <v>3537</v>
      </c>
      <c r="J27">
        <v>27037</v>
      </c>
      <c r="L27">
        <v>11840</v>
      </c>
      <c r="M27">
        <v>0.86899999999999999</v>
      </c>
      <c r="N27">
        <v>6.44</v>
      </c>
      <c r="O27">
        <v>5.5709999999999997</v>
      </c>
      <c r="Q27">
        <v>0.312</v>
      </c>
      <c r="R27">
        <v>1</v>
      </c>
      <c r="S27">
        <v>0</v>
      </c>
      <c r="T27">
        <v>0</v>
      </c>
      <c r="V27">
        <v>0</v>
      </c>
      <c r="Y27" s="1">
        <v>44124</v>
      </c>
      <c r="Z27" s="2">
        <v>0.60546296296296298</v>
      </c>
      <c r="AB27">
        <v>1</v>
      </c>
      <c r="AD27" s="4">
        <f t="shared" si="5"/>
        <v>2.8831816095734339</v>
      </c>
      <c r="AE27" s="4">
        <f t="shared" si="6"/>
        <v>5.9775467827552573</v>
      </c>
      <c r="AF27" s="4">
        <f t="shared" si="7"/>
        <v>3.0943651731818234</v>
      </c>
      <c r="AG27" s="4">
        <f t="shared" si="8"/>
        <v>0.27743734177006757</v>
      </c>
      <c r="AI27">
        <f t="shared" si="12"/>
        <v>3.8939463475522018</v>
      </c>
      <c r="AN27">
        <f t="shared" si="9"/>
        <v>0.37422028741237828</v>
      </c>
      <c r="AS27">
        <f t="shared" si="10"/>
        <v>3.1455057727274451</v>
      </c>
      <c r="AX27">
        <f t="shared" si="11"/>
        <v>7.5208860766441399</v>
      </c>
    </row>
    <row r="28" spans="1:58" x14ac:dyDescent="0.35">
      <c r="A28">
        <v>16</v>
      </c>
      <c r="B28">
        <v>1</v>
      </c>
      <c r="C28" t="s">
        <v>31</v>
      </c>
      <c r="D28" t="s">
        <v>27</v>
      </c>
      <c r="G28">
        <v>0.5</v>
      </c>
      <c r="H28">
        <v>0.5</v>
      </c>
      <c r="I28">
        <v>2250</v>
      </c>
      <c r="J28">
        <v>13196</v>
      </c>
      <c r="L28">
        <v>25180</v>
      </c>
      <c r="M28">
        <v>2.141</v>
      </c>
      <c r="N28">
        <v>11.458</v>
      </c>
      <c r="O28">
        <v>9.3170000000000002</v>
      </c>
      <c r="Q28">
        <v>2.5179999999999998</v>
      </c>
      <c r="R28">
        <v>1</v>
      </c>
      <c r="S28">
        <v>0</v>
      </c>
      <c r="T28">
        <v>0</v>
      </c>
      <c r="V28">
        <v>0</v>
      </c>
      <c r="Y28" s="1">
        <v>44124</v>
      </c>
      <c r="Z28" s="2">
        <v>0.61641203703703706</v>
      </c>
      <c r="AB28">
        <v>1</v>
      </c>
      <c r="AD28" s="4">
        <f t="shared" si="5"/>
        <v>6.5747203247624126</v>
      </c>
      <c r="AE28" s="4">
        <f t="shared" si="6"/>
        <v>10.486613667009467</v>
      </c>
      <c r="AF28" s="4">
        <f t="shared" si="7"/>
        <v>3.9118933422470539</v>
      </c>
      <c r="AG28" s="4">
        <f t="shared" si="8"/>
        <v>2.1291093411725677</v>
      </c>
      <c r="BC28" s="4"/>
      <c r="BD28" s="4"/>
      <c r="BE28" s="4"/>
      <c r="BF28" s="4"/>
    </row>
    <row r="29" spans="1:58" x14ac:dyDescent="0.35">
      <c r="A29">
        <v>17</v>
      </c>
      <c r="B29">
        <v>1</v>
      </c>
      <c r="C29" t="s">
        <v>31</v>
      </c>
      <c r="D29" t="s">
        <v>27</v>
      </c>
      <c r="G29">
        <v>0.5</v>
      </c>
      <c r="H29">
        <v>0.5</v>
      </c>
      <c r="I29">
        <v>2785</v>
      </c>
      <c r="J29">
        <v>13108</v>
      </c>
      <c r="L29">
        <v>25737</v>
      </c>
      <c r="M29">
        <v>2.5510000000000002</v>
      </c>
      <c r="N29">
        <v>11.384</v>
      </c>
      <c r="O29">
        <v>8.8320000000000007</v>
      </c>
      <c r="Q29">
        <v>2.5760000000000001</v>
      </c>
      <c r="R29">
        <v>1</v>
      </c>
      <c r="S29">
        <v>0</v>
      </c>
      <c r="T29">
        <v>0</v>
      </c>
      <c r="V29">
        <v>0</v>
      </c>
      <c r="Y29" s="1">
        <v>44124</v>
      </c>
      <c r="Z29" s="2">
        <v>0.62232638888888892</v>
      </c>
      <c r="AB29">
        <v>1</v>
      </c>
      <c r="AD29" s="4">
        <f t="shared" si="5"/>
        <v>8.1563305860604256</v>
      </c>
      <c r="AE29" s="4">
        <f t="shared" si="6"/>
        <v>10.416469543168702</v>
      </c>
      <c r="AF29" s="4">
        <f t="shared" si="7"/>
        <v>2.2601389571082766</v>
      </c>
      <c r="AG29" s="4">
        <f t="shared" si="8"/>
        <v>2.1763054839998377</v>
      </c>
      <c r="AJ29">
        <f>ABS(100*(AD29-AD30)/(AVERAGE(AD29:AD30)))</f>
        <v>0.90204392625053642</v>
      </c>
      <c r="AO29">
        <f>ABS(100*(AE29-AE30)/(AVERAGE(AE29:AE30)))</f>
        <v>2.2959328491970656E-2</v>
      </c>
      <c r="AT29">
        <f>ABS(100*(AF29-AF30)/(AVERAGE(AF29:AF30)))</f>
        <v>3.4337825599087224</v>
      </c>
      <c r="AY29">
        <f>ABS(100*(AG29-AG30)/(AVERAGE(AG29:AG30)))</f>
        <v>0.78339063075474946</v>
      </c>
      <c r="BC29" s="4">
        <f>AVERAGE(AD29:AD30)</f>
        <v>8.1932840968384166</v>
      </c>
      <c r="BD29" s="4">
        <f>AVERAGE(AE29:AE30)</f>
        <v>10.415273904694143</v>
      </c>
      <c r="BE29" s="4">
        <f>AVERAGE(AF29:AF30)</f>
        <v>2.221989807855727</v>
      </c>
      <c r="BF29" s="4">
        <f>AVERAGE(AG29:AG30)</f>
        <v>2.1848634919451775</v>
      </c>
    </row>
    <row r="30" spans="1:58" x14ac:dyDescent="0.35">
      <c r="A30">
        <v>18</v>
      </c>
      <c r="B30">
        <v>1</v>
      </c>
      <c r="C30" t="s">
        <v>31</v>
      </c>
      <c r="D30" t="s">
        <v>27</v>
      </c>
      <c r="G30">
        <v>0.5</v>
      </c>
      <c r="H30">
        <v>0.5</v>
      </c>
      <c r="I30">
        <v>2810</v>
      </c>
      <c r="J30">
        <v>13105</v>
      </c>
      <c r="L30">
        <v>25939</v>
      </c>
      <c r="M30">
        <v>2.5710000000000002</v>
      </c>
      <c r="N30">
        <v>11.381</v>
      </c>
      <c r="O30">
        <v>8.8109999999999999</v>
      </c>
      <c r="Q30">
        <v>2.597</v>
      </c>
      <c r="R30">
        <v>1</v>
      </c>
      <c r="S30">
        <v>0</v>
      </c>
      <c r="T30">
        <v>0</v>
      </c>
      <c r="V30">
        <v>0</v>
      </c>
      <c r="Y30" s="1">
        <v>44124</v>
      </c>
      <c r="Z30" s="2">
        <v>0.62865740740740739</v>
      </c>
      <c r="AB30">
        <v>1</v>
      </c>
      <c r="AD30" s="4">
        <f t="shared" si="5"/>
        <v>8.2302376076164077</v>
      </c>
      <c r="AE30" s="4">
        <f t="shared" si="6"/>
        <v>10.414078266219585</v>
      </c>
      <c r="AF30" s="4">
        <f t="shared" si="7"/>
        <v>2.1838406586031773</v>
      </c>
      <c r="AG30" s="4">
        <f t="shared" si="8"/>
        <v>2.1934214998905173</v>
      </c>
    </row>
    <row r="31" spans="1:58" x14ac:dyDescent="0.35">
      <c r="A31">
        <v>19</v>
      </c>
      <c r="B31">
        <v>9</v>
      </c>
      <c r="C31" t="s">
        <v>168</v>
      </c>
      <c r="D31" t="s">
        <v>27</v>
      </c>
      <c r="G31">
        <v>0.5</v>
      </c>
      <c r="H31">
        <v>0.5</v>
      </c>
      <c r="I31">
        <v>1318</v>
      </c>
      <c r="J31">
        <v>5923</v>
      </c>
      <c r="L31">
        <v>1757</v>
      </c>
      <c r="M31">
        <v>1.4259999999999999</v>
      </c>
      <c r="N31">
        <v>5.2969999999999997</v>
      </c>
      <c r="O31">
        <v>3.871</v>
      </c>
      <c r="Q31">
        <v>6.8000000000000005E-2</v>
      </c>
      <c r="R31">
        <v>1</v>
      </c>
      <c r="S31">
        <v>0</v>
      </c>
      <c r="T31">
        <v>0</v>
      </c>
      <c r="V31">
        <v>0</v>
      </c>
      <c r="Y31" s="1">
        <v>44124</v>
      </c>
      <c r="Z31" s="2">
        <v>0.63942129629629629</v>
      </c>
      <c r="AB31">
        <v>1</v>
      </c>
      <c r="AD31" s="4">
        <f t="shared" si="5"/>
        <v>3.8194665611554051</v>
      </c>
      <c r="AE31" s="4">
        <f t="shared" si="6"/>
        <v>4.6893612500334907</v>
      </c>
      <c r="AF31" s="4">
        <f t="shared" si="7"/>
        <v>0.86989468887808563</v>
      </c>
      <c r="AG31" s="4">
        <f t="shared" si="8"/>
        <v>0.1444140926211436</v>
      </c>
    </row>
    <row r="32" spans="1:58" x14ac:dyDescent="0.35">
      <c r="A32">
        <v>20</v>
      </c>
      <c r="B32">
        <v>9</v>
      </c>
      <c r="C32" t="s">
        <v>168</v>
      </c>
      <c r="D32" t="s">
        <v>27</v>
      </c>
      <c r="G32">
        <v>0.5</v>
      </c>
      <c r="H32">
        <v>0.5</v>
      </c>
      <c r="I32">
        <v>757</v>
      </c>
      <c r="J32">
        <v>5971</v>
      </c>
      <c r="L32">
        <v>1632</v>
      </c>
      <c r="M32">
        <v>0.995</v>
      </c>
      <c r="N32">
        <v>5.3369999999999997</v>
      </c>
      <c r="O32">
        <v>4.3410000000000002</v>
      </c>
      <c r="Q32">
        <v>5.5E-2</v>
      </c>
      <c r="R32">
        <v>1</v>
      </c>
      <c r="S32">
        <v>0</v>
      </c>
      <c r="T32">
        <v>0</v>
      </c>
      <c r="V32">
        <v>0</v>
      </c>
      <c r="Y32" s="1">
        <v>44124</v>
      </c>
      <c r="Z32" s="2">
        <v>0.64521990740740742</v>
      </c>
      <c r="AB32">
        <v>1</v>
      </c>
      <c r="AD32" s="4">
        <f t="shared" si="5"/>
        <v>2.1609929974391702</v>
      </c>
      <c r="AE32" s="4">
        <f t="shared" si="6"/>
        <v>4.7276216812193628</v>
      </c>
      <c r="AF32" s="4">
        <f t="shared" si="7"/>
        <v>2.5666286837801926</v>
      </c>
      <c r="AG32" s="4">
        <f t="shared" si="8"/>
        <v>0.13382249862938644</v>
      </c>
      <c r="AJ32">
        <f>ABS(100*(AD32-AD33)/(AVERAGE(AD32:AD33)))</f>
        <v>1.3587258218779588</v>
      </c>
      <c r="AO32">
        <f>ABS(100*(AE32-AE33)/(AVERAGE(AE32:AE33)))</f>
        <v>1.957918626166788</v>
      </c>
      <c r="AT32">
        <f>ABS(100*(AF32-AF33)/(AVERAGE(AF32:AF33)))</f>
        <v>4.8374990006904506</v>
      </c>
      <c r="AY32">
        <f>ABS(100*(AG32-AG33)/(AVERAGE(AG32:AG33)))</f>
        <v>4.5988984662401053</v>
      </c>
      <c r="BC32" s="4">
        <f>AVERAGE(AD32:AD33)</f>
        <v>2.1757744017503668</v>
      </c>
      <c r="BD32" s="4">
        <f>AVERAGE(AE32:AE33)</f>
        <v>4.6817888730279531</v>
      </c>
      <c r="BE32" s="4">
        <f>AVERAGE(AF32:AF33)</f>
        <v>2.5060144712775871</v>
      </c>
      <c r="BF32" s="4">
        <f>AVERAGE(AG32:AG33)</f>
        <v>0.13081448593572742</v>
      </c>
    </row>
    <row r="33" spans="1:58" x14ac:dyDescent="0.35">
      <c r="A33">
        <v>21</v>
      </c>
      <c r="B33">
        <v>9</v>
      </c>
      <c r="C33" t="s">
        <v>168</v>
      </c>
      <c r="D33" t="s">
        <v>27</v>
      </c>
      <c r="G33">
        <v>0.5</v>
      </c>
      <c r="H33">
        <v>0.5</v>
      </c>
      <c r="I33">
        <v>767</v>
      </c>
      <c r="J33">
        <v>5856</v>
      </c>
      <c r="L33">
        <v>1561</v>
      </c>
      <c r="M33">
        <v>1.0029999999999999</v>
      </c>
      <c r="N33">
        <v>5.24</v>
      </c>
      <c r="O33">
        <v>4.2370000000000001</v>
      </c>
      <c r="Q33">
        <v>4.7E-2</v>
      </c>
      <c r="R33">
        <v>1</v>
      </c>
      <c r="S33">
        <v>0</v>
      </c>
      <c r="T33">
        <v>0</v>
      </c>
      <c r="V33">
        <v>0</v>
      </c>
      <c r="Y33" s="1">
        <v>44124</v>
      </c>
      <c r="Z33" s="2">
        <v>0.65144675925925932</v>
      </c>
      <c r="AB33">
        <v>1</v>
      </c>
      <c r="AD33" s="4">
        <f t="shared" si="5"/>
        <v>2.1905558060615631</v>
      </c>
      <c r="AE33" s="4">
        <f t="shared" si="6"/>
        <v>4.6359560648365443</v>
      </c>
      <c r="AF33" s="4">
        <f t="shared" si="7"/>
        <v>2.4454002587749812</v>
      </c>
      <c r="AG33" s="4">
        <f t="shared" si="8"/>
        <v>0.1278064732420684</v>
      </c>
    </row>
    <row r="34" spans="1:58" x14ac:dyDescent="0.35">
      <c r="A34">
        <v>22</v>
      </c>
      <c r="B34">
        <v>10</v>
      </c>
      <c r="C34" t="s">
        <v>169</v>
      </c>
      <c r="D34" t="s">
        <v>27</v>
      </c>
      <c r="G34">
        <v>0.5</v>
      </c>
      <c r="H34">
        <v>0.5</v>
      </c>
      <c r="I34">
        <v>728</v>
      </c>
      <c r="J34">
        <v>6414</v>
      </c>
      <c r="L34">
        <v>1642</v>
      </c>
      <c r="M34">
        <v>0.97399999999999998</v>
      </c>
      <c r="N34">
        <v>5.7119999999999997</v>
      </c>
      <c r="O34">
        <v>4.7389999999999999</v>
      </c>
      <c r="Q34">
        <v>5.6000000000000001E-2</v>
      </c>
      <c r="R34">
        <v>1</v>
      </c>
      <c r="S34">
        <v>0</v>
      </c>
      <c r="T34">
        <v>0</v>
      </c>
      <c r="V34">
        <v>0</v>
      </c>
      <c r="Y34" s="1">
        <v>44124</v>
      </c>
      <c r="Z34" s="2">
        <v>0.66219907407407408</v>
      </c>
      <c r="AB34">
        <v>1</v>
      </c>
      <c r="AD34" s="4">
        <f t="shared" si="5"/>
        <v>2.0752608524342313</v>
      </c>
      <c r="AE34" s="4">
        <f t="shared" si="6"/>
        <v>5.0807335773723068</v>
      </c>
      <c r="AF34" s="4">
        <f t="shared" si="7"/>
        <v>3.0054727249380755</v>
      </c>
      <c r="AG34" s="4">
        <f t="shared" si="8"/>
        <v>0.13466982614872702</v>
      </c>
    </row>
    <row r="35" spans="1:58" x14ac:dyDescent="0.35">
      <c r="A35">
        <v>23</v>
      </c>
      <c r="B35">
        <v>10</v>
      </c>
      <c r="C35" t="s">
        <v>169</v>
      </c>
      <c r="D35" t="s">
        <v>27</v>
      </c>
      <c r="G35">
        <v>0.5</v>
      </c>
      <c r="H35">
        <v>0.5</v>
      </c>
      <c r="I35">
        <v>702</v>
      </c>
      <c r="J35">
        <v>6405</v>
      </c>
      <c r="L35">
        <v>1640</v>
      </c>
      <c r="M35">
        <v>0.95399999999999996</v>
      </c>
      <c r="N35">
        <v>5.7050000000000001</v>
      </c>
      <c r="O35">
        <v>4.7510000000000003</v>
      </c>
      <c r="Q35">
        <v>5.6000000000000001E-2</v>
      </c>
      <c r="R35">
        <v>1</v>
      </c>
      <c r="S35">
        <v>0</v>
      </c>
      <c r="T35">
        <v>0</v>
      </c>
      <c r="V35">
        <v>0</v>
      </c>
      <c r="Y35" s="1">
        <v>44124</v>
      </c>
      <c r="Z35" s="2">
        <v>0.66797453703703702</v>
      </c>
      <c r="AB35">
        <v>1</v>
      </c>
      <c r="AD35" s="4">
        <f t="shared" si="5"/>
        <v>1.99839755001601</v>
      </c>
      <c r="AE35" s="4">
        <f t="shared" si="6"/>
        <v>5.073559746524956</v>
      </c>
      <c r="AF35" s="4">
        <f t="shared" si="7"/>
        <v>3.0751621965089457</v>
      </c>
      <c r="AG35" s="4">
        <f t="shared" si="8"/>
        <v>0.1345003606448589</v>
      </c>
      <c r="AJ35">
        <f>ABS(100*(AD35-AD36)/(AVERAGE(AD35:AD36)))</f>
        <v>0.73693742573240528</v>
      </c>
      <c r="AO35">
        <f>ABS(100*(AE35-AE36)/(AVERAGE(AE35:AE36)))</f>
        <v>0.15698379506294144</v>
      </c>
      <c r="AT35">
        <f>ABS(100*(AF35-AF36)/(AVERAGE(AF35:AF36)))</f>
        <v>0.22171289086900253</v>
      </c>
      <c r="AY35">
        <f>ABS(100*(AG35-AG36)/(AVERAGE(AG35:AG36)))</f>
        <v>4.0731991995083989</v>
      </c>
      <c r="BC35" s="4">
        <f>AVERAGE(AD35:AD36)</f>
        <v>2.0057882521716084</v>
      </c>
      <c r="BD35" s="4">
        <f>AVERAGE(AE35:AE36)</f>
        <v>5.0775452081068178</v>
      </c>
      <c r="BE35" s="4">
        <f>AVERAGE(AF35:AF36)</f>
        <v>3.0717569559352089</v>
      </c>
      <c r="BF35" s="4">
        <f>AVERAGE(AG35:AG36)</f>
        <v>0.13729654145868281</v>
      </c>
    </row>
    <row r="36" spans="1:58" x14ac:dyDescent="0.35">
      <c r="A36">
        <v>24</v>
      </c>
      <c r="B36">
        <v>10</v>
      </c>
      <c r="C36" t="s">
        <v>169</v>
      </c>
      <c r="D36" t="s">
        <v>27</v>
      </c>
      <c r="G36">
        <v>0.5</v>
      </c>
      <c r="H36">
        <v>0.5</v>
      </c>
      <c r="I36">
        <v>707</v>
      </c>
      <c r="J36">
        <v>6415</v>
      </c>
      <c r="L36">
        <v>1706</v>
      </c>
      <c r="M36">
        <v>0.95699999999999996</v>
      </c>
      <c r="N36">
        <v>5.7130000000000001</v>
      </c>
      <c r="O36">
        <v>4.7560000000000002</v>
      </c>
      <c r="Q36">
        <v>6.2E-2</v>
      </c>
      <c r="R36">
        <v>1</v>
      </c>
      <c r="S36">
        <v>0</v>
      </c>
      <c r="T36">
        <v>0</v>
      </c>
      <c r="V36">
        <v>0</v>
      </c>
      <c r="Y36" s="1">
        <v>44124</v>
      </c>
      <c r="Z36" s="2">
        <v>0.67422453703703711</v>
      </c>
      <c r="AB36">
        <v>1</v>
      </c>
      <c r="AD36" s="4">
        <f t="shared" si="5"/>
        <v>2.0131789543272065</v>
      </c>
      <c r="AE36" s="4">
        <f t="shared" si="6"/>
        <v>5.0815306696886786</v>
      </c>
      <c r="AF36" s="4">
        <f t="shared" si="7"/>
        <v>3.0683517153614721</v>
      </c>
      <c r="AG36" s="4">
        <f t="shared" si="8"/>
        <v>0.14009272227250669</v>
      </c>
    </row>
    <row r="37" spans="1:58" x14ac:dyDescent="0.35">
      <c r="A37">
        <v>25</v>
      </c>
      <c r="B37">
        <v>11</v>
      </c>
      <c r="C37" t="s">
        <v>170</v>
      </c>
      <c r="D37" t="s">
        <v>27</v>
      </c>
      <c r="G37">
        <v>0.5</v>
      </c>
      <c r="H37">
        <v>0.5</v>
      </c>
      <c r="I37">
        <v>1417</v>
      </c>
      <c r="J37">
        <v>9078</v>
      </c>
      <c r="L37">
        <v>2819</v>
      </c>
      <c r="M37">
        <v>1.502</v>
      </c>
      <c r="N37">
        <v>7.9690000000000003</v>
      </c>
      <c r="O37">
        <v>6.4669999999999996</v>
      </c>
      <c r="Q37">
        <v>0.17899999999999999</v>
      </c>
      <c r="R37">
        <v>1</v>
      </c>
      <c r="S37">
        <v>0</v>
      </c>
      <c r="T37">
        <v>0</v>
      </c>
      <c r="V37">
        <v>0</v>
      </c>
      <c r="Y37" s="1">
        <v>44124</v>
      </c>
      <c r="Z37" s="2">
        <v>0.68500000000000005</v>
      </c>
      <c r="AB37">
        <v>1</v>
      </c>
      <c r="AD37" s="4">
        <f t="shared" si="5"/>
        <v>4.1121383665170939</v>
      </c>
      <c r="AE37" s="4">
        <f t="shared" si="6"/>
        <v>7.2041875081882019</v>
      </c>
      <c r="AF37" s="4">
        <f t="shared" si="7"/>
        <v>3.092049141671108</v>
      </c>
      <c r="AG37" s="4">
        <f t="shared" si="8"/>
        <v>0.23440027517511247</v>
      </c>
    </row>
    <row r="38" spans="1:58" x14ac:dyDescent="0.35">
      <c r="A38">
        <v>26</v>
      </c>
      <c r="B38">
        <v>11</v>
      </c>
      <c r="C38" t="s">
        <v>170</v>
      </c>
      <c r="D38" t="s">
        <v>27</v>
      </c>
      <c r="G38">
        <v>0.5</v>
      </c>
      <c r="H38">
        <v>0.5</v>
      </c>
      <c r="I38">
        <v>1627</v>
      </c>
      <c r="J38">
        <v>9075</v>
      </c>
      <c r="L38">
        <v>2816</v>
      </c>
      <c r="M38">
        <v>1.663</v>
      </c>
      <c r="N38">
        <v>7.9660000000000002</v>
      </c>
      <c r="O38">
        <v>6.3040000000000003</v>
      </c>
      <c r="Q38">
        <v>0.17899999999999999</v>
      </c>
      <c r="R38">
        <v>1</v>
      </c>
      <c r="S38">
        <v>0</v>
      </c>
      <c r="T38">
        <v>0</v>
      </c>
      <c r="V38">
        <v>0</v>
      </c>
      <c r="Y38" s="1">
        <v>44124</v>
      </c>
      <c r="Z38" s="2">
        <v>0.69078703703703714</v>
      </c>
      <c r="AB38">
        <v>1</v>
      </c>
      <c r="AD38" s="4">
        <f t="shared" si="5"/>
        <v>4.7329573475873419</v>
      </c>
      <c r="AE38" s="4">
        <f t="shared" si="6"/>
        <v>7.2017962312390846</v>
      </c>
      <c r="AF38" s="4">
        <f t="shared" si="7"/>
        <v>2.4688388836517428</v>
      </c>
      <c r="AG38" s="4">
        <f t="shared" si="8"/>
        <v>0.2341460769193103</v>
      </c>
      <c r="AJ38">
        <f>ABS(100*(AD38-AD39)/(AVERAGE(AD38:AD39)))</f>
        <v>0.37406864912491777</v>
      </c>
      <c r="AO38">
        <f>ABS(100*(AE38-AE39)/(AVERAGE(AE38:AE39)))</f>
        <v>2.2133481110628298E-2</v>
      </c>
      <c r="AT38">
        <f>ABS(100*(AF38-AF39)/(AVERAGE(AF38:AF39)))</f>
        <v>0.65603527947433116</v>
      </c>
      <c r="AY38">
        <f>ABS(100*(AG38-AG39)/(AVERAGE(AG38:AG39)))</f>
        <v>7.240217493877904E-2</v>
      </c>
      <c r="BC38" s="4">
        <f>AVERAGE(AD38:AD39)</f>
        <v>4.7418261901740593</v>
      </c>
      <c r="BD38" s="4">
        <f>AVERAGE(AE38:AE39)</f>
        <v>7.2025933235554565</v>
      </c>
      <c r="BE38" s="4">
        <f>AVERAGE(AF38:AF39)</f>
        <v>2.4607671333813972</v>
      </c>
      <c r="BF38" s="4">
        <f>AVERAGE(AG38:AG39)</f>
        <v>0.23406134416737623</v>
      </c>
    </row>
    <row r="39" spans="1:58" x14ac:dyDescent="0.35">
      <c r="A39">
        <v>27</v>
      </c>
      <c r="B39">
        <v>11</v>
      </c>
      <c r="C39" t="s">
        <v>170</v>
      </c>
      <c r="D39" t="s">
        <v>27</v>
      </c>
      <c r="G39">
        <v>0.5</v>
      </c>
      <c r="H39">
        <v>0.5</v>
      </c>
      <c r="I39">
        <v>1633</v>
      </c>
      <c r="J39">
        <v>9077</v>
      </c>
      <c r="L39">
        <v>2814</v>
      </c>
      <c r="M39">
        <v>1.6679999999999999</v>
      </c>
      <c r="N39">
        <v>7.9690000000000003</v>
      </c>
      <c r="O39">
        <v>6.3010000000000002</v>
      </c>
      <c r="Q39">
        <v>0.17799999999999999</v>
      </c>
      <c r="R39">
        <v>1</v>
      </c>
      <c r="S39">
        <v>0</v>
      </c>
      <c r="T39">
        <v>0</v>
      </c>
      <c r="V39">
        <v>0</v>
      </c>
      <c r="Y39" s="1">
        <v>44124</v>
      </c>
      <c r="Z39" s="2">
        <v>0.69709490740740743</v>
      </c>
      <c r="AB39">
        <v>1</v>
      </c>
      <c r="AD39" s="4">
        <f t="shared" si="5"/>
        <v>4.7506950327607775</v>
      </c>
      <c r="AE39" s="4">
        <f t="shared" si="6"/>
        <v>7.2033904158718292</v>
      </c>
      <c r="AF39" s="4">
        <f t="shared" si="7"/>
        <v>2.4526953831110516</v>
      </c>
      <c r="AG39" s="4">
        <f t="shared" si="8"/>
        <v>0.23397661141544218</v>
      </c>
    </row>
    <row r="40" spans="1:58" x14ac:dyDescent="0.35">
      <c r="A40">
        <v>28</v>
      </c>
      <c r="B40">
        <v>12</v>
      </c>
      <c r="C40" t="s">
        <v>171</v>
      </c>
      <c r="D40" t="s">
        <v>27</v>
      </c>
      <c r="G40">
        <v>0.5</v>
      </c>
      <c r="H40">
        <v>0.5</v>
      </c>
      <c r="I40">
        <v>988</v>
      </c>
      <c r="J40">
        <v>6336</v>
      </c>
      <c r="L40">
        <v>1635</v>
      </c>
      <c r="M40">
        <v>1.173</v>
      </c>
      <c r="N40">
        <v>5.6459999999999999</v>
      </c>
      <c r="O40">
        <v>4.4729999999999999</v>
      </c>
      <c r="Q40">
        <v>5.5E-2</v>
      </c>
      <c r="R40">
        <v>1</v>
      </c>
      <c r="S40">
        <v>0</v>
      </c>
      <c r="T40">
        <v>0</v>
      </c>
      <c r="V40">
        <v>0</v>
      </c>
      <c r="Y40" s="1">
        <v>44124</v>
      </c>
      <c r="Z40" s="2">
        <v>0.70799768518518524</v>
      </c>
      <c r="AB40">
        <v>1</v>
      </c>
      <c r="AD40" s="4">
        <f t="shared" si="5"/>
        <v>2.8438938766164434</v>
      </c>
      <c r="AE40" s="4">
        <f t="shared" si="6"/>
        <v>5.0185603766952642</v>
      </c>
      <c r="AF40" s="4">
        <f t="shared" si="7"/>
        <v>2.1746665000788208</v>
      </c>
      <c r="AG40" s="4">
        <f t="shared" si="8"/>
        <v>0.13407669688518861</v>
      </c>
    </row>
    <row r="41" spans="1:58" x14ac:dyDescent="0.35">
      <c r="A41">
        <v>29</v>
      </c>
      <c r="B41">
        <v>12</v>
      </c>
      <c r="C41" t="s">
        <v>171</v>
      </c>
      <c r="D41" t="s">
        <v>27</v>
      </c>
      <c r="G41">
        <v>0.5</v>
      </c>
      <c r="H41">
        <v>0.5</v>
      </c>
      <c r="I41">
        <v>722</v>
      </c>
      <c r="J41">
        <v>6364</v>
      </c>
      <c r="L41">
        <v>1665</v>
      </c>
      <c r="M41">
        <v>0.96899999999999997</v>
      </c>
      <c r="N41">
        <v>5.67</v>
      </c>
      <c r="O41">
        <v>4.7009999999999996</v>
      </c>
      <c r="Q41">
        <v>5.8000000000000003E-2</v>
      </c>
      <c r="R41">
        <v>1</v>
      </c>
      <c r="S41">
        <v>0</v>
      </c>
      <c r="T41">
        <v>0</v>
      </c>
      <c r="V41">
        <v>0</v>
      </c>
      <c r="Y41" s="1">
        <v>44124</v>
      </c>
      <c r="Z41" s="2">
        <v>0.71381944444444445</v>
      </c>
      <c r="AB41">
        <v>1</v>
      </c>
      <c r="AD41" s="4">
        <f t="shared" si="5"/>
        <v>2.0575231672607956</v>
      </c>
      <c r="AE41" s="4">
        <f t="shared" si="6"/>
        <v>5.0408789615536893</v>
      </c>
      <c r="AF41" s="4">
        <f t="shared" si="7"/>
        <v>2.9833557942928937</v>
      </c>
      <c r="AG41" s="4">
        <f t="shared" si="8"/>
        <v>0.13661867944321035</v>
      </c>
      <c r="AJ41">
        <f>ABS(100*(AD41-AD42)/(AVERAGE(AD41:AD42)))</f>
        <v>2.0319785304755045</v>
      </c>
      <c r="AO41">
        <f>ABS(100*(AE41-AE42)/(AVERAGE(AE41:AE42)))</f>
        <v>0.67763657883529349</v>
      </c>
      <c r="AT41">
        <f>ABS(100*(AF41-AF42)/(AVERAGE(AF41:AF42)))</f>
        <v>2.5044095428812545</v>
      </c>
      <c r="AY41">
        <f>ABS(100*(AG41-AG42)/(AVERAGE(AG41:AG42)))</f>
        <v>0.12411968449964193</v>
      </c>
      <c r="BC41" s="4">
        <f>AVERAGE(AD41:AD42)</f>
        <v>2.0368292012251206</v>
      </c>
      <c r="BD41" s="4">
        <f>AVERAGE(AE41:AE42)</f>
        <v>5.0580164463556949</v>
      </c>
      <c r="BE41" s="4">
        <f>AVERAGE(AF41:AF42)</f>
        <v>3.0211872451305744</v>
      </c>
      <c r="BF41" s="4">
        <f>AVERAGE(AG41:AG42)</f>
        <v>0.13653394669127628</v>
      </c>
    </row>
    <row r="42" spans="1:58" x14ac:dyDescent="0.35">
      <c r="A42">
        <v>30</v>
      </c>
      <c r="B42">
        <v>12</v>
      </c>
      <c r="C42" t="s">
        <v>171</v>
      </c>
      <c r="D42" t="s">
        <v>27</v>
      </c>
      <c r="G42">
        <v>0.5</v>
      </c>
      <c r="H42">
        <v>0.5</v>
      </c>
      <c r="I42">
        <v>708</v>
      </c>
      <c r="J42">
        <v>6407</v>
      </c>
      <c r="L42">
        <v>1663</v>
      </c>
      <c r="M42">
        <v>0.95799999999999996</v>
      </c>
      <c r="N42">
        <v>5.7060000000000004</v>
      </c>
      <c r="O42">
        <v>4.7480000000000002</v>
      </c>
      <c r="Q42">
        <v>5.8000000000000003E-2</v>
      </c>
      <c r="R42">
        <v>1</v>
      </c>
      <c r="S42">
        <v>0</v>
      </c>
      <c r="T42">
        <v>0</v>
      </c>
      <c r="V42">
        <v>0</v>
      </c>
      <c r="Y42" s="1">
        <v>44124</v>
      </c>
      <c r="Z42" s="2">
        <v>0.72008101851851858</v>
      </c>
      <c r="AB42">
        <v>1</v>
      </c>
      <c r="AD42" s="4">
        <f t="shared" si="5"/>
        <v>2.0161352351894455</v>
      </c>
      <c r="AE42" s="4">
        <f t="shared" si="6"/>
        <v>5.0751539311577005</v>
      </c>
      <c r="AF42" s="4">
        <f t="shared" si="7"/>
        <v>3.059018695968255</v>
      </c>
      <c r="AG42" s="4">
        <f t="shared" si="8"/>
        <v>0.13644921393934223</v>
      </c>
    </row>
    <row r="43" spans="1:58" x14ac:dyDescent="0.35">
      <c r="A43">
        <v>31</v>
      </c>
      <c r="B43">
        <v>13</v>
      </c>
      <c r="C43" t="s">
        <v>172</v>
      </c>
      <c r="D43" t="s">
        <v>27</v>
      </c>
      <c r="G43">
        <v>0.5</v>
      </c>
      <c r="H43">
        <v>0.5</v>
      </c>
      <c r="I43">
        <v>933</v>
      </c>
      <c r="J43">
        <v>7177</v>
      </c>
      <c r="L43">
        <v>2145</v>
      </c>
      <c r="M43">
        <v>1.131</v>
      </c>
      <c r="N43">
        <v>6.359</v>
      </c>
      <c r="O43">
        <v>5.2279999999999998</v>
      </c>
      <c r="Q43">
        <v>0.108</v>
      </c>
      <c r="R43">
        <v>1</v>
      </c>
      <c r="S43">
        <v>0</v>
      </c>
      <c r="T43">
        <v>0</v>
      </c>
      <c r="V43">
        <v>0</v>
      </c>
      <c r="Y43" s="1">
        <v>44124</v>
      </c>
      <c r="Z43" s="2">
        <v>0.73089120370370375</v>
      </c>
      <c r="AB43">
        <v>1</v>
      </c>
      <c r="AD43" s="4">
        <f t="shared" si="5"/>
        <v>2.6812984291932831</v>
      </c>
      <c r="AE43" s="4">
        <f t="shared" si="6"/>
        <v>5.6889150147643965</v>
      </c>
      <c r="AF43" s="4">
        <f t="shared" si="7"/>
        <v>3.0076165855711134</v>
      </c>
      <c r="AG43" s="4">
        <f t="shared" si="8"/>
        <v>0.17729040037155785</v>
      </c>
    </row>
    <row r="44" spans="1:58" x14ac:dyDescent="0.35">
      <c r="A44">
        <v>32</v>
      </c>
      <c r="B44">
        <v>13</v>
      </c>
      <c r="C44" t="s">
        <v>172</v>
      </c>
      <c r="D44" t="s">
        <v>27</v>
      </c>
      <c r="G44">
        <v>0.5</v>
      </c>
      <c r="H44">
        <v>0.5</v>
      </c>
      <c r="I44">
        <v>1011</v>
      </c>
      <c r="J44">
        <v>7252</v>
      </c>
      <c r="L44">
        <v>2205</v>
      </c>
      <c r="M44">
        <v>1.19</v>
      </c>
      <c r="N44">
        <v>6.4219999999999997</v>
      </c>
      <c r="O44">
        <v>5.2320000000000002</v>
      </c>
      <c r="Q44">
        <v>0.115</v>
      </c>
      <c r="R44">
        <v>1</v>
      </c>
      <c r="S44">
        <v>0</v>
      </c>
      <c r="T44">
        <v>0</v>
      </c>
      <c r="V44">
        <v>0</v>
      </c>
      <c r="Y44" s="1">
        <v>44124</v>
      </c>
      <c r="Z44" s="2">
        <v>0.73681712962962964</v>
      </c>
      <c r="AB44">
        <v>1</v>
      </c>
      <c r="AD44" s="4">
        <f t="shared" si="5"/>
        <v>2.9118883364479466</v>
      </c>
      <c r="AE44" s="4">
        <f t="shared" si="6"/>
        <v>5.748696938492321</v>
      </c>
      <c r="AF44" s="4">
        <f t="shared" si="7"/>
        <v>2.8368086020443744</v>
      </c>
      <c r="AG44" s="4">
        <f t="shared" si="8"/>
        <v>0.18237436548760128</v>
      </c>
      <c r="AJ44">
        <f>ABS(100*(AD44-AD45)/(AVERAGE(AD44:AD45)))</f>
        <v>1.3285863181900639</v>
      </c>
      <c r="AO44">
        <f>ABS(100*(AE44-AE45)/(AVERAGE(AE44:AE45)))</f>
        <v>0.29160250410309629</v>
      </c>
      <c r="AT44">
        <f>ABS(100*(AF44-AF45)/(AVERAGE(AF44:AF45)))</f>
        <v>0.76177461394535739</v>
      </c>
      <c r="AY44">
        <f>ABS(100*(AG44-AG45)/(AVERAGE(AG44:AG45)))</f>
        <v>0.5590892176990514</v>
      </c>
      <c r="BC44" s="4">
        <f>AVERAGE(AD44:AD45)</f>
        <v>2.8926725108433917</v>
      </c>
      <c r="BD44" s="4">
        <f>AVERAGE(AE44:AE45)</f>
        <v>5.7403274691704116</v>
      </c>
      <c r="BE44" s="4">
        <f>AVERAGE(AF44:AF45)</f>
        <v>2.8476549583270199</v>
      </c>
      <c r="BF44" s="4">
        <f>AVERAGE(AG44:AG45)</f>
        <v>0.18186596897599694</v>
      </c>
    </row>
    <row r="45" spans="1:58" x14ac:dyDescent="0.35">
      <c r="A45">
        <v>33</v>
      </c>
      <c r="B45">
        <v>13</v>
      </c>
      <c r="C45" t="s">
        <v>172</v>
      </c>
      <c r="D45" t="s">
        <v>27</v>
      </c>
      <c r="G45">
        <v>0.5</v>
      </c>
      <c r="H45">
        <v>0.5</v>
      </c>
      <c r="I45">
        <v>998</v>
      </c>
      <c r="J45">
        <v>7231</v>
      </c>
      <c r="L45">
        <v>2193</v>
      </c>
      <c r="M45">
        <v>1.181</v>
      </c>
      <c r="N45">
        <v>6.4050000000000002</v>
      </c>
      <c r="O45">
        <v>5.2240000000000002</v>
      </c>
      <c r="Q45">
        <v>0.113</v>
      </c>
      <c r="R45">
        <v>1</v>
      </c>
      <c r="S45">
        <v>0</v>
      </c>
      <c r="T45">
        <v>0</v>
      </c>
      <c r="V45">
        <v>0</v>
      </c>
      <c r="Y45" s="1">
        <v>44124</v>
      </c>
      <c r="Z45" s="2">
        <v>0.74310185185185185</v>
      </c>
      <c r="AB45">
        <v>1</v>
      </c>
      <c r="AD45" s="4">
        <f t="shared" si="5"/>
        <v>2.8734566852388364</v>
      </c>
      <c r="AE45" s="4">
        <f t="shared" si="6"/>
        <v>5.7319579998485022</v>
      </c>
      <c r="AF45" s="4">
        <f t="shared" si="7"/>
        <v>2.8585013146096658</v>
      </c>
      <c r="AG45" s="4">
        <f t="shared" si="8"/>
        <v>0.18135757246439257</v>
      </c>
    </row>
    <row r="46" spans="1:58" x14ac:dyDescent="0.35">
      <c r="A46">
        <v>34</v>
      </c>
      <c r="B46">
        <v>14</v>
      </c>
      <c r="C46" t="s">
        <v>173</v>
      </c>
      <c r="D46" t="s">
        <v>27</v>
      </c>
      <c r="G46">
        <v>0.5</v>
      </c>
      <c r="H46">
        <v>0.5</v>
      </c>
      <c r="I46">
        <v>1269</v>
      </c>
      <c r="J46">
        <v>8284</v>
      </c>
      <c r="L46">
        <v>8310</v>
      </c>
      <c r="M46">
        <v>1.389</v>
      </c>
      <c r="N46">
        <v>7.2969999999999997</v>
      </c>
      <c r="O46">
        <v>5.9080000000000004</v>
      </c>
      <c r="Q46">
        <v>0.753</v>
      </c>
      <c r="R46">
        <v>1</v>
      </c>
      <c r="S46">
        <v>0</v>
      </c>
      <c r="T46">
        <v>0</v>
      </c>
      <c r="V46">
        <v>0</v>
      </c>
      <c r="Y46" s="1">
        <v>44124</v>
      </c>
      <c r="Z46" s="2">
        <v>0.75393518518518521</v>
      </c>
      <c r="AB46">
        <v>1</v>
      </c>
      <c r="AD46" s="4">
        <f t="shared" si="5"/>
        <v>3.6746087989056804</v>
      </c>
      <c r="AE46" s="4">
        <f t="shared" si="6"/>
        <v>6.5712962089885689</v>
      </c>
      <c r="AF46" s="4">
        <f t="shared" si="7"/>
        <v>2.8966874100828885</v>
      </c>
      <c r="AG46" s="4">
        <f t="shared" si="8"/>
        <v>0.69966781604502104</v>
      </c>
    </row>
    <row r="47" spans="1:58" x14ac:dyDescent="0.35">
      <c r="A47">
        <v>35</v>
      </c>
      <c r="B47">
        <v>14</v>
      </c>
      <c r="C47" t="s">
        <v>173</v>
      </c>
      <c r="D47" t="s">
        <v>27</v>
      </c>
      <c r="G47">
        <v>0.5</v>
      </c>
      <c r="H47">
        <v>0.5</v>
      </c>
      <c r="I47">
        <v>1369</v>
      </c>
      <c r="J47">
        <v>8254</v>
      </c>
      <c r="L47">
        <v>8338</v>
      </c>
      <c r="M47">
        <v>1.4650000000000001</v>
      </c>
      <c r="N47">
        <v>7.2720000000000002</v>
      </c>
      <c r="O47">
        <v>5.8070000000000004</v>
      </c>
      <c r="Q47">
        <v>0.75600000000000001</v>
      </c>
      <c r="R47">
        <v>1</v>
      </c>
      <c r="S47">
        <v>0</v>
      </c>
      <c r="T47">
        <v>0</v>
      </c>
      <c r="V47">
        <v>0</v>
      </c>
      <c r="Y47" s="1">
        <v>44124</v>
      </c>
      <c r="Z47" s="2">
        <v>0.75975694444444442</v>
      </c>
      <c r="AB47">
        <v>1</v>
      </c>
      <c r="AD47" s="4">
        <f t="shared" si="5"/>
        <v>3.9702368851296086</v>
      </c>
      <c r="AE47" s="4">
        <f t="shared" si="6"/>
        <v>6.5473834394973993</v>
      </c>
      <c r="AF47" s="4">
        <f t="shared" si="7"/>
        <v>2.5771465543677907</v>
      </c>
      <c r="AG47" s="4">
        <f t="shared" si="8"/>
        <v>0.70204033309917468</v>
      </c>
      <c r="AJ47">
        <f>ABS(100*(AD47-AD48)/(AVERAGE(AD47:AD48)))</f>
        <v>0.51987262977341964</v>
      </c>
      <c r="AO47">
        <f>ABS(100*(AE47-AE48)/(AVERAGE(AE47:AE48)))</f>
        <v>0.12181626718452483</v>
      </c>
      <c r="AT47">
        <f>ABS(100*(AF47-AF48)/(AVERAGE(AF47:AF48)))</f>
        <v>1.1184927182250026</v>
      </c>
      <c r="AY47">
        <f>ABS(100*(AG47-AG48)/(AVERAGE(AG47:AG48)))</f>
        <v>0.90113384733847046</v>
      </c>
      <c r="BC47" s="4">
        <f>AVERAGE(AD47:AD48)</f>
        <v>3.9805838681474457</v>
      </c>
      <c r="BD47" s="4">
        <f>AVERAGE(AE47:AE48)</f>
        <v>6.5433979779155376</v>
      </c>
      <c r="BE47" s="4">
        <f>AVERAGE(AF47:AF48)</f>
        <v>2.562814109768091</v>
      </c>
      <c r="BF47" s="4">
        <f>AVERAGE(AG47:AG48)</f>
        <v>0.7052178112967018</v>
      </c>
    </row>
    <row r="48" spans="1:58" x14ac:dyDescent="0.35">
      <c r="A48">
        <v>36</v>
      </c>
      <c r="B48">
        <v>14</v>
      </c>
      <c r="C48" t="s">
        <v>173</v>
      </c>
      <c r="D48" t="s">
        <v>27</v>
      </c>
      <c r="G48">
        <v>0.5</v>
      </c>
      <c r="H48">
        <v>0.5</v>
      </c>
      <c r="I48">
        <v>1376</v>
      </c>
      <c r="J48">
        <v>8244</v>
      </c>
      <c r="L48">
        <v>8413</v>
      </c>
      <c r="M48">
        <v>1.4710000000000001</v>
      </c>
      <c r="N48">
        <v>7.2629999999999999</v>
      </c>
      <c r="O48">
        <v>5.7919999999999998</v>
      </c>
      <c r="Q48">
        <v>0.76400000000000001</v>
      </c>
      <c r="R48">
        <v>1</v>
      </c>
      <c r="S48">
        <v>0</v>
      </c>
      <c r="T48">
        <v>0</v>
      </c>
      <c r="V48">
        <v>0</v>
      </c>
      <c r="Y48" s="1">
        <v>44124</v>
      </c>
      <c r="Z48" s="2">
        <v>0.76598379629629632</v>
      </c>
      <c r="AB48">
        <v>1</v>
      </c>
      <c r="AD48" s="4">
        <f t="shared" si="5"/>
        <v>3.9909308511652832</v>
      </c>
      <c r="AE48" s="4">
        <f t="shared" si="6"/>
        <v>6.5394125163336749</v>
      </c>
      <c r="AF48" s="4">
        <f t="shared" si="7"/>
        <v>2.5484816651683917</v>
      </c>
      <c r="AG48" s="4">
        <f t="shared" si="8"/>
        <v>0.70839528949422881</v>
      </c>
    </row>
    <row r="49" spans="1:58" x14ac:dyDescent="0.35">
      <c r="A49">
        <v>37</v>
      </c>
      <c r="B49">
        <v>15</v>
      </c>
      <c r="C49" t="s">
        <v>174</v>
      </c>
      <c r="D49" t="s">
        <v>27</v>
      </c>
      <c r="G49">
        <v>0.5</v>
      </c>
      <c r="H49">
        <v>0.5</v>
      </c>
      <c r="I49">
        <v>1335</v>
      </c>
      <c r="J49">
        <v>7785</v>
      </c>
      <c r="L49">
        <v>1671</v>
      </c>
      <c r="M49">
        <v>1.4390000000000001</v>
      </c>
      <c r="N49">
        <v>6.8739999999999997</v>
      </c>
      <c r="O49">
        <v>5.4349999999999996</v>
      </c>
      <c r="Q49">
        <v>5.8999999999999997E-2</v>
      </c>
      <c r="R49">
        <v>1</v>
      </c>
      <c r="S49">
        <v>0</v>
      </c>
      <c r="T49">
        <v>0</v>
      </c>
      <c r="V49">
        <v>0</v>
      </c>
      <c r="Y49" s="1">
        <v>44124</v>
      </c>
      <c r="Z49" s="2">
        <v>0.77679398148148149</v>
      </c>
      <c r="AB49">
        <v>1</v>
      </c>
      <c r="AD49" s="4">
        <f t="shared" si="5"/>
        <v>3.8697233358134726</v>
      </c>
      <c r="AE49" s="4">
        <f t="shared" si="6"/>
        <v>6.1735471431187747</v>
      </c>
      <c r="AF49" s="4">
        <f t="shared" si="7"/>
        <v>2.3038238073053021</v>
      </c>
      <c r="AG49" s="4">
        <f t="shared" si="8"/>
        <v>0.13712707595481469</v>
      </c>
    </row>
    <row r="50" spans="1:58" x14ac:dyDescent="0.35">
      <c r="A50">
        <v>38</v>
      </c>
      <c r="B50">
        <v>15</v>
      </c>
      <c r="C50" t="s">
        <v>174</v>
      </c>
      <c r="D50" t="s">
        <v>27</v>
      </c>
      <c r="G50">
        <v>0.5</v>
      </c>
      <c r="H50">
        <v>0.5</v>
      </c>
      <c r="I50">
        <v>1325</v>
      </c>
      <c r="J50">
        <v>7795</v>
      </c>
      <c r="L50">
        <v>1637</v>
      </c>
      <c r="M50">
        <v>1.431</v>
      </c>
      <c r="N50">
        <v>6.8819999999999997</v>
      </c>
      <c r="O50">
        <v>5.4509999999999996</v>
      </c>
      <c r="Q50">
        <v>5.5E-2</v>
      </c>
      <c r="R50">
        <v>1</v>
      </c>
      <c r="S50">
        <v>0</v>
      </c>
      <c r="T50">
        <v>0</v>
      </c>
      <c r="V50">
        <v>0</v>
      </c>
      <c r="Y50" s="1">
        <v>44124</v>
      </c>
      <c r="Z50" s="2">
        <v>0.78266203703703707</v>
      </c>
      <c r="AB50">
        <v>1</v>
      </c>
      <c r="AD50" s="4">
        <f t="shared" si="5"/>
        <v>3.8401605271910801</v>
      </c>
      <c r="AE50" s="4">
        <f t="shared" si="6"/>
        <v>6.1815180662824982</v>
      </c>
      <c r="AF50" s="4">
        <f t="shared" si="7"/>
        <v>2.3413575390914181</v>
      </c>
      <c r="AG50" s="4">
        <f t="shared" si="8"/>
        <v>0.13424616238905673</v>
      </c>
      <c r="AJ50">
        <f>ABS(100*(AD50-AD51)/(AVERAGE(AD50:AD51)))</f>
        <v>7.7012906106439225E-2</v>
      </c>
      <c r="AO50">
        <f>ABS(100*(AE50-AE51)/(AVERAGE(AE50:AE51)))</f>
        <v>7.7398539652712303E-2</v>
      </c>
      <c r="AT50">
        <f>ABS(100*(AF50-AF51)/(AVERAGE(AF50:AF51)))</f>
        <v>7.8031036925535591E-2</v>
      </c>
      <c r="AY50">
        <f>ABS(100*(AG50-AG51)/(AVERAGE(AG50:AG51)))</f>
        <v>0.63317269369420703</v>
      </c>
      <c r="BC50" s="4">
        <f>AVERAGE(AD50:AD51)</f>
        <v>3.8386823867599604</v>
      </c>
      <c r="BD50" s="4">
        <f>AVERAGE(AE50:AE51)</f>
        <v>6.179126789333381</v>
      </c>
      <c r="BE50" s="4">
        <f>AVERAGE(AF50:AF51)</f>
        <v>2.3404444025734215</v>
      </c>
      <c r="BF50" s="4">
        <f>AVERAGE(AG50:AG51)</f>
        <v>0.13382249862938644</v>
      </c>
    </row>
    <row r="51" spans="1:58" x14ac:dyDescent="0.35">
      <c r="A51">
        <v>39</v>
      </c>
      <c r="B51">
        <v>15</v>
      </c>
      <c r="C51" t="s">
        <v>174</v>
      </c>
      <c r="D51" t="s">
        <v>27</v>
      </c>
      <c r="G51">
        <v>0.5</v>
      </c>
      <c r="H51">
        <v>0.5</v>
      </c>
      <c r="I51">
        <v>1324</v>
      </c>
      <c r="J51">
        <v>7789</v>
      </c>
      <c r="L51">
        <v>1627</v>
      </c>
      <c r="M51">
        <v>1.431</v>
      </c>
      <c r="N51">
        <v>6.8769999999999998</v>
      </c>
      <c r="O51">
        <v>5.4459999999999997</v>
      </c>
      <c r="Q51">
        <v>5.3999999999999999E-2</v>
      </c>
      <c r="R51">
        <v>1</v>
      </c>
      <c r="S51">
        <v>0</v>
      </c>
      <c r="T51">
        <v>0</v>
      </c>
      <c r="V51">
        <v>0</v>
      </c>
      <c r="Y51" s="1">
        <v>44124</v>
      </c>
      <c r="Z51" s="2">
        <v>0.78892361111111109</v>
      </c>
      <c r="AB51">
        <v>1</v>
      </c>
      <c r="AD51" s="4">
        <f t="shared" si="5"/>
        <v>3.8372042463288403</v>
      </c>
      <c r="AE51" s="4">
        <f t="shared" si="6"/>
        <v>6.1767355123842647</v>
      </c>
      <c r="AF51" s="4">
        <f t="shared" si="7"/>
        <v>2.3395312660554244</v>
      </c>
      <c r="AG51" s="4">
        <f t="shared" si="8"/>
        <v>0.13339883486971615</v>
      </c>
    </row>
    <row r="52" spans="1:58" x14ac:dyDescent="0.35">
      <c r="A52">
        <v>40</v>
      </c>
      <c r="B52">
        <v>16</v>
      </c>
      <c r="C52" t="s">
        <v>175</v>
      </c>
      <c r="D52" t="s">
        <v>27</v>
      </c>
      <c r="G52">
        <v>0.5</v>
      </c>
      <c r="H52">
        <v>0.5</v>
      </c>
      <c r="I52">
        <v>1140</v>
      </c>
      <c r="J52">
        <v>6456</v>
      </c>
      <c r="L52">
        <v>1951</v>
      </c>
      <c r="M52">
        <v>1.2889999999999999</v>
      </c>
      <c r="N52">
        <v>5.7480000000000002</v>
      </c>
      <c r="O52">
        <v>4.4580000000000002</v>
      </c>
      <c r="Q52">
        <v>8.7999999999999995E-2</v>
      </c>
      <c r="R52">
        <v>1</v>
      </c>
      <c r="S52">
        <v>0</v>
      </c>
      <c r="T52">
        <v>0</v>
      </c>
      <c r="V52">
        <v>0</v>
      </c>
      <c r="Y52" s="1">
        <v>44124</v>
      </c>
      <c r="Z52" s="2">
        <v>0.79966435185185192</v>
      </c>
      <c r="AB52">
        <v>1</v>
      </c>
      <c r="AD52" s="4">
        <f t="shared" si="5"/>
        <v>3.2932485676768137</v>
      </c>
      <c r="AE52" s="4">
        <f t="shared" si="6"/>
        <v>5.1142114546599444</v>
      </c>
      <c r="AF52" s="4">
        <f t="shared" si="7"/>
        <v>1.8209628869831307</v>
      </c>
      <c r="AG52" s="4">
        <f t="shared" si="8"/>
        <v>0.16085224649635071</v>
      </c>
    </row>
    <row r="53" spans="1:58" x14ac:dyDescent="0.35">
      <c r="A53">
        <v>41</v>
      </c>
      <c r="B53">
        <v>16</v>
      </c>
      <c r="C53" t="s">
        <v>175</v>
      </c>
      <c r="D53" t="s">
        <v>27</v>
      </c>
      <c r="G53">
        <v>0.5</v>
      </c>
      <c r="H53">
        <v>0.5</v>
      </c>
      <c r="I53">
        <v>1062</v>
      </c>
      <c r="J53">
        <v>6474</v>
      </c>
      <c r="L53">
        <v>1992</v>
      </c>
      <c r="M53">
        <v>1.23</v>
      </c>
      <c r="N53">
        <v>5.7629999999999999</v>
      </c>
      <c r="O53">
        <v>4.5330000000000004</v>
      </c>
      <c r="Q53">
        <v>9.1999999999999998E-2</v>
      </c>
      <c r="R53">
        <v>1</v>
      </c>
      <c r="S53">
        <v>0</v>
      </c>
      <c r="T53">
        <v>0</v>
      </c>
      <c r="V53">
        <v>0</v>
      </c>
      <c r="Y53" s="1">
        <v>44124</v>
      </c>
      <c r="Z53" s="2">
        <v>0.80538194444444444</v>
      </c>
      <c r="AB53">
        <v>1</v>
      </c>
      <c r="AD53" s="4">
        <f t="shared" si="5"/>
        <v>3.0626586604221497</v>
      </c>
      <c r="AE53" s="4">
        <f t="shared" si="6"/>
        <v>5.128559116354646</v>
      </c>
      <c r="AF53" s="4">
        <f t="shared" si="7"/>
        <v>2.0659004559324963</v>
      </c>
      <c r="AG53" s="4">
        <f t="shared" si="8"/>
        <v>0.16432628932564708</v>
      </c>
      <c r="AJ53">
        <f>ABS(100*(AD53-AD54)/(AVERAGE(AD53:AD54)))</f>
        <v>0.38685330960248582</v>
      </c>
      <c r="AO53">
        <f>ABS(100*(AE53-AE54)/(AVERAGE(AE53:AE54)))</f>
        <v>0.67055649239405424</v>
      </c>
      <c r="AT53">
        <f>ABS(100*(AF53-AF54)/(AVERAGE(AF53:AF54)))</f>
        <v>1.0926224504099429</v>
      </c>
      <c r="AY53">
        <f>ABS(100*(AG53-AG54)/(AVERAGE(AG53:AG54)))</f>
        <v>3.5689019300777174</v>
      </c>
      <c r="BC53" s="4">
        <f>AVERAGE(AD53:AD54)</f>
        <v>3.0567460986976713</v>
      </c>
      <c r="BD53" s="4">
        <f>AVERAGE(AE53:AE54)</f>
        <v>5.1114216315526413</v>
      </c>
      <c r="BE53" s="4">
        <f>AVERAGE(AF53:AF54)</f>
        <v>2.0546755328549695</v>
      </c>
      <c r="BF53" s="4">
        <f>AVERAGE(AG53:AG54)</f>
        <v>0.16144537575988913</v>
      </c>
    </row>
    <row r="54" spans="1:58" x14ac:dyDescent="0.35">
      <c r="A54">
        <v>42</v>
      </c>
      <c r="B54">
        <v>16</v>
      </c>
      <c r="C54" t="s">
        <v>175</v>
      </c>
      <c r="D54" t="s">
        <v>27</v>
      </c>
      <c r="G54">
        <v>0.5</v>
      </c>
      <c r="H54">
        <v>0.5</v>
      </c>
      <c r="I54">
        <v>1058</v>
      </c>
      <c r="J54">
        <v>6431</v>
      </c>
      <c r="L54">
        <v>1924</v>
      </c>
      <c r="M54">
        <v>1.2270000000000001</v>
      </c>
      <c r="N54">
        <v>5.7270000000000003</v>
      </c>
      <c r="O54">
        <v>4.5</v>
      </c>
      <c r="Q54">
        <v>8.5000000000000006E-2</v>
      </c>
      <c r="R54">
        <v>1</v>
      </c>
      <c r="S54">
        <v>0</v>
      </c>
      <c r="T54">
        <v>0</v>
      </c>
      <c r="V54">
        <v>0</v>
      </c>
      <c r="Y54" s="1">
        <v>44124</v>
      </c>
      <c r="Z54" s="2">
        <v>0.81157407407407411</v>
      </c>
      <c r="AB54">
        <v>1</v>
      </c>
      <c r="AD54" s="4">
        <f t="shared" si="5"/>
        <v>3.0508335369731929</v>
      </c>
      <c r="AE54" s="4">
        <f t="shared" si="6"/>
        <v>5.0942841467506357</v>
      </c>
      <c r="AF54" s="4">
        <f t="shared" si="7"/>
        <v>2.0434506097774428</v>
      </c>
      <c r="AG54" s="4">
        <f t="shared" si="8"/>
        <v>0.15856446219413117</v>
      </c>
      <c r="BB54" s="5"/>
    </row>
    <row r="55" spans="1:58" x14ac:dyDescent="0.35">
      <c r="A55">
        <v>43</v>
      </c>
      <c r="B55">
        <v>17</v>
      </c>
      <c r="C55" t="s">
        <v>176</v>
      </c>
      <c r="D55" t="s">
        <v>27</v>
      </c>
      <c r="G55">
        <v>0.5</v>
      </c>
      <c r="H55">
        <v>0.5</v>
      </c>
      <c r="I55">
        <v>875</v>
      </c>
      <c r="J55">
        <v>6331</v>
      </c>
      <c r="L55">
        <v>1653</v>
      </c>
      <c r="M55">
        <v>1.0860000000000001</v>
      </c>
      <c r="N55">
        <v>5.6420000000000003</v>
      </c>
      <c r="O55">
        <v>4.556</v>
      </c>
      <c r="Q55">
        <v>5.7000000000000002E-2</v>
      </c>
      <c r="R55">
        <v>1</v>
      </c>
      <c r="S55">
        <v>0</v>
      </c>
      <c r="T55">
        <v>0</v>
      </c>
      <c r="V55">
        <v>0</v>
      </c>
      <c r="Y55" s="1">
        <v>44124</v>
      </c>
      <c r="Z55" s="2">
        <v>0.82230324074074079</v>
      </c>
      <c r="AB55">
        <v>1</v>
      </c>
      <c r="AD55" s="4">
        <f t="shared" si="5"/>
        <v>2.5098341391834049</v>
      </c>
      <c r="AE55" s="4">
        <f t="shared" si="6"/>
        <v>5.0145749151134025</v>
      </c>
      <c r="AF55" s="4">
        <f t="shared" si="7"/>
        <v>2.5047407759299976</v>
      </c>
      <c r="AG55" s="4">
        <f t="shared" si="8"/>
        <v>0.13560188642000165</v>
      </c>
      <c r="BB55" s="5"/>
    </row>
    <row r="56" spans="1:58" x14ac:dyDescent="0.35">
      <c r="A56">
        <v>44</v>
      </c>
      <c r="B56">
        <v>17</v>
      </c>
      <c r="C56" t="s">
        <v>176</v>
      </c>
      <c r="D56" t="s">
        <v>27</v>
      </c>
      <c r="G56">
        <v>0.5</v>
      </c>
      <c r="H56">
        <v>0.5</v>
      </c>
      <c r="I56">
        <v>822</v>
      </c>
      <c r="J56">
        <v>6321</v>
      </c>
      <c r="L56">
        <v>1640</v>
      </c>
      <c r="M56">
        <v>1.046</v>
      </c>
      <c r="N56">
        <v>5.633</v>
      </c>
      <c r="O56">
        <v>4.5880000000000001</v>
      </c>
      <c r="Q56">
        <v>5.5E-2</v>
      </c>
      <c r="R56">
        <v>1</v>
      </c>
      <c r="S56">
        <v>0</v>
      </c>
      <c r="T56">
        <v>0</v>
      </c>
      <c r="V56">
        <v>0</v>
      </c>
      <c r="Y56" s="1">
        <v>44124</v>
      </c>
      <c r="Z56" s="2">
        <v>0.82819444444444434</v>
      </c>
      <c r="AB56">
        <v>1</v>
      </c>
      <c r="AD56" s="4">
        <f t="shared" si="5"/>
        <v>2.3531512534847234</v>
      </c>
      <c r="AE56" s="4">
        <f t="shared" si="6"/>
        <v>5.0066039919496799</v>
      </c>
      <c r="AF56" s="4">
        <f t="shared" si="7"/>
        <v>2.6534527384649564</v>
      </c>
      <c r="AG56" s="4">
        <f t="shared" si="8"/>
        <v>0.1345003606448589</v>
      </c>
      <c r="AJ56">
        <f>ABS(100*(AD56-AD57)/(AVERAGE(AD56:AD57)))</f>
        <v>7.156951154302468</v>
      </c>
      <c r="AO56">
        <f>ABS(100*(AE56-AE57)/(AVERAGE(AE56:AE57)))</f>
        <v>1.2979553963401771</v>
      </c>
      <c r="AT56">
        <f>ABS(100*(AF56-AF57)/(AVERAGE(AF56:AF57)))</f>
        <v>3.6274605913771847</v>
      </c>
      <c r="AY56">
        <f>ABS(100*(AG56-AG57)/(AVERAGE(AG56:AG57)))</f>
        <v>1.3317707589548822</v>
      </c>
      <c r="BC56" s="4">
        <f>AVERAGE(AD56:AD57)</f>
        <v>2.2718535297731433</v>
      </c>
      <c r="BD56" s="4">
        <f>AVERAGE(AE56:AE57)</f>
        <v>4.9743217531366</v>
      </c>
      <c r="BE56" s="4">
        <f>AVERAGE(AF56:AF57)</f>
        <v>2.7024682233634567</v>
      </c>
      <c r="BF56" s="4">
        <f>AVERAGE(AG56:AG57)</f>
        <v>0.1336106667495513</v>
      </c>
    </row>
    <row r="57" spans="1:58" x14ac:dyDescent="0.35">
      <c r="A57">
        <v>45</v>
      </c>
      <c r="B57">
        <v>17</v>
      </c>
      <c r="C57" t="s">
        <v>176</v>
      </c>
      <c r="D57" t="s">
        <v>27</v>
      </c>
      <c r="G57">
        <v>0.5</v>
      </c>
      <c r="H57">
        <v>0.5</v>
      </c>
      <c r="I57">
        <v>767</v>
      </c>
      <c r="J57">
        <v>6240</v>
      </c>
      <c r="L57">
        <v>1619</v>
      </c>
      <c r="M57">
        <v>1.004</v>
      </c>
      <c r="N57">
        <v>5.5650000000000004</v>
      </c>
      <c r="O57">
        <v>4.5609999999999999</v>
      </c>
      <c r="Q57">
        <v>5.2999999999999999E-2</v>
      </c>
      <c r="R57">
        <v>1</v>
      </c>
      <c r="S57">
        <v>0</v>
      </c>
      <c r="T57">
        <v>0</v>
      </c>
      <c r="V57">
        <v>0</v>
      </c>
      <c r="Y57" s="1">
        <v>44124</v>
      </c>
      <c r="Z57" s="2">
        <v>0.83444444444444443</v>
      </c>
      <c r="AB57">
        <v>1</v>
      </c>
      <c r="AD57" s="4">
        <f t="shared" si="5"/>
        <v>2.1905558060615631</v>
      </c>
      <c r="AE57" s="4">
        <f t="shared" si="6"/>
        <v>4.9420395143235201</v>
      </c>
      <c r="AF57" s="4">
        <f t="shared" si="7"/>
        <v>2.751483708261957</v>
      </c>
      <c r="AG57" s="4">
        <f t="shared" si="8"/>
        <v>0.13272097285424372</v>
      </c>
    </row>
    <row r="58" spans="1:58" x14ac:dyDescent="0.35">
      <c r="A58">
        <v>46</v>
      </c>
      <c r="B58">
        <v>18</v>
      </c>
      <c r="C58" t="s">
        <v>177</v>
      </c>
      <c r="D58" t="s">
        <v>27</v>
      </c>
      <c r="G58">
        <v>0.5</v>
      </c>
      <c r="H58">
        <v>0.5</v>
      </c>
      <c r="I58">
        <v>707</v>
      </c>
      <c r="J58">
        <v>5804</v>
      </c>
      <c r="L58">
        <v>1586</v>
      </c>
      <c r="M58">
        <v>0.95699999999999996</v>
      </c>
      <c r="N58">
        <v>5.1950000000000003</v>
      </c>
      <c r="O58">
        <v>4.2380000000000004</v>
      </c>
      <c r="Q58">
        <v>0.05</v>
      </c>
      <c r="R58">
        <v>1</v>
      </c>
      <c r="S58">
        <v>0</v>
      </c>
      <c r="T58">
        <v>0</v>
      </c>
      <c r="V58">
        <v>0</v>
      </c>
      <c r="Y58" s="1">
        <v>44124</v>
      </c>
      <c r="Z58" s="2">
        <v>0.84515046296296292</v>
      </c>
      <c r="AB58">
        <v>1</v>
      </c>
      <c r="AD58" s="4">
        <f t="shared" si="5"/>
        <v>2.0131789543272065</v>
      </c>
      <c r="AE58" s="4">
        <f t="shared" si="6"/>
        <v>4.5945072643851832</v>
      </c>
      <c r="AF58" s="4">
        <f t="shared" si="7"/>
        <v>2.5813283100579767</v>
      </c>
      <c r="AG58" s="4">
        <f t="shared" si="8"/>
        <v>0.12992479204041982</v>
      </c>
    </row>
    <row r="59" spans="1:58" x14ac:dyDescent="0.35">
      <c r="A59">
        <v>47</v>
      </c>
      <c r="B59">
        <v>18</v>
      </c>
      <c r="C59" t="s">
        <v>177</v>
      </c>
      <c r="D59" t="s">
        <v>27</v>
      </c>
      <c r="G59">
        <v>0.5</v>
      </c>
      <c r="H59">
        <v>0.5</v>
      </c>
      <c r="I59">
        <v>674</v>
      </c>
      <c r="J59">
        <v>5807</v>
      </c>
      <c r="L59">
        <v>1546</v>
      </c>
      <c r="M59">
        <v>0.93200000000000005</v>
      </c>
      <c r="N59">
        <v>5.1980000000000004</v>
      </c>
      <c r="O59">
        <v>4.266</v>
      </c>
      <c r="Q59">
        <v>4.5999999999999999E-2</v>
      </c>
      <c r="R59">
        <v>1</v>
      </c>
      <c r="S59">
        <v>0</v>
      </c>
      <c r="T59">
        <v>0</v>
      </c>
      <c r="V59">
        <v>0</v>
      </c>
      <c r="Y59" s="1">
        <v>44124</v>
      </c>
      <c r="Z59" s="2">
        <v>0.85093750000000001</v>
      </c>
      <c r="AB59">
        <v>1</v>
      </c>
      <c r="AD59" s="4">
        <f t="shared" si="5"/>
        <v>1.9156216858733106</v>
      </c>
      <c r="AE59" s="4">
        <f t="shared" si="6"/>
        <v>4.5968985413343004</v>
      </c>
      <c r="AF59" s="4">
        <f t="shared" si="7"/>
        <v>2.6812768554609896</v>
      </c>
      <c r="AG59" s="4">
        <f t="shared" si="8"/>
        <v>0.1265354819630575</v>
      </c>
      <c r="AJ59">
        <f>ABS(100*(AD59-AD60)/(AVERAGE(AD59:AD60)))</f>
        <v>1.8692064601308434</v>
      </c>
      <c r="AO59">
        <f>ABS(100*(AE59-AE60)/(AVERAGE(AE59:AE60)))</f>
        <v>8.6661356967004499E-2</v>
      </c>
      <c r="AT59">
        <f>ABS(100*(AF59-AF60)/(AVERAGE(AF59:AF60)))</f>
        <v>1.4609672601106727</v>
      </c>
      <c r="AY59">
        <f>ABS(100*(AG59-AG60)/(AVERAGE(AG59:AG60)))</f>
        <v>0.13401700260798957</v>
      </c>
      <c r="BC59" s="4">
        <f>AVERAGE(AD59:AD60)</f>
        <v>1.8978840006998747</v>
      </c>
      <c r="BD59" s="4">
        <f>AVERAGE(AE59:AE60)</f>
        <v>4.5988912721252309</v>
      </c>
      <c r="BE59" s="4">
        <f>AVERAGE(AF59:AF60)</f>
        <v>2.7010072714253561</v>
      </c>
      <c r="BF59" s="4">
        <f>AVERAGE(AG59:AG60)</f>
        <v>0.12645074921112345</v>
      </c>
    </row>
    <row r="60" spans="1:58" x14ac:dyDescent="0.35">
      <c r="A60">
        <v>48</v>
      </c>
      <c r="B60">
        <v>18</v>
      </c>
      <c r="C60" t="s">
        <v>177</v>
      </c>
      <c r="D60" t="s">
        <v>27</v>
      </c>
      <c r="G60">
        <v>0.5</v>
      </c>
      <c r="H60">
        <v>0.5</v>
      </c>
      <c r="I60">
        <v>662</v>
      </c>
      <c r="J60">
        <v>5812</v>
      </c>
      <c r="L60">
        <v>1544</v>
      </c>
      <c r="M60">
        <v>0.92300000000000004</v>
      </c>
      <c r="N60">
        <v>5.202</v>
      </c>
      <c r="O60">
        <v>4.28</v>
      </c>
      <c r="Q60">
        <v>4.5999999999999999E-2</v>
      </c>
      <c r="R60">
        <v>1</v>
      </c>
      <c r="S60">
        <v>0</v>
      </c>
      <c r="T60">
        <v>0</v>
      </c>
      <c r="V60">
        <v>0</v>
      </c>
      <c r="Y60" s="1">
        <v>44124</v>
      </c>
      <c r="Z60" s="2">
        <v>0.85722222222222222</v>
      </c>
      <c r="AB60">
        <v>1</v>
      </c>
      <c r="AD60" s="4">
        <f t="shared" si="5"/>
        <v>1.8801463155264388</v>
      </c>
      <c r="AE60" s="4">
        <f t="shared" si="6"/>
        <v>4.6008840029161613</v>
      </c>
      <c r="AF60" s="4">
        <f t="shared" si="7"/>
        <v>2.7207376873897227</v>
      </c>
      <c r="AG60" s="4">
        <f t="shared" si="8"/>
        <v>0.12636601645918941</v>
      </c>
    </row>
    <row r="61" spans="1:58" x14ac:dyDescent="0.35">
      <c r="A61">
        <v>49</v>
      </c>
      <c r="B61">
        <v>19</v>
      </c>
      <c r="C61" t="s">
        <v>69</v>
      </c>
      <c r="D61" t="s">
        <v>27</v>
      </c>
      <c r="G61">
        <v>0.5</v>
      </c>
      <c r="H61">
        <v>0.5</v>
      </c>
      <c r="I61">
        <v>1683</v>
      </c>
      <c r="J61">
        <v>14727</v>
      </c>
      <c r="L61">
        <v>5460</v>
      </c>
      <c r="M61">
        <v>1.706</v>
      </c>
      <c r="N61">
        <v>12.755000000000001</v>
      </c>
      <c r="O61">
        <v>11.048999999999999</v>
      </c>
      <c r="Q61">
        <v>0.45500000000000002</v>
      </c>
      <c r="R61">
        <v>1</v>
      </c>
      <c r="S61">
        <v>0</v>
      </c>
      <c r="T61">
        <v>0</v>
      </c>
      <c r="V61">
        <v>0</v>
      </c>
      <c r="Y61" s="1">
        <v>44124</v>
      </c>
      <c r="Z61" s="2">
        <v>0.86861111111111111</v>
      </c>
      <c r="AB61">
        <v>1</v>
      </c>
      <c r="AD61" s="4">
        <f t="shared" si="5"/>
        <v>4.8985090758727416</v>
      </c>
      <c r="AE61" s="4">
        <f t="shared" si="6"/>
        <v>11.706962003375509</v>
      </c>
      <c r="AF61" s="4">
        <f t="shared" si="7"/>
        <v>6.808452927502767</v>
      </c>
      <c r="AG61" s="4">
        <f t="shared" si="8"/>
        <v>0.45817947303295775</v>
      </c>
    </row>
    <row r="62" spans="1:58" x14ac:dyDescent="0.35">
      <c r="A62">
        <v>50</v>
      </c>
      <c r="B62">
        <v>19</v>
      </c>
      <c r="C62" t="s">
        <v>69</v>
      </c>
      <c r="D62" t="s">
        <v>27</v>
      </c>
      <c r="G62">
        <v>0.5</v>
      </c>
      <c r="H62">
        <v>0.5</v>
      </c>
      <c r="I62">
        <v>2011</v>
      </c>
      <c r="J62">
        <v>14908</v>
      </c>
      <c r="L62">
        <v>5578</v>
      </c>
      <c r="M62">
        <v>1.958</v>
      </c>
      <c r="N62">
        <v>12.909000000000001</v>
      </c>
      <c r="O62">
        <v>10.95</v>
      </c>
      <c r="Q62">
        <v>0.46700000000000003</v>
      </c>
      <c r="R62">
        <v>1</v>
      </c>
      <c r="S62">
        <v>0</v>
      </c>
      <c r="T62">
        <v>0</v>
      </c>
      <c r="V62">
        <v>0</v>
      </c>
      <c r="Y62" s="1">
        <v>44124</v>
      </c>
      <c r="Z62" s="2">
        <v>0.87487268518518524</v>
      </c>
      <c r="AB62">
        <v>1</v>
      </c>
      <c r="AD62" s="4">
        <f t="shared" si="5"/>
        <v>5.8681691986872249</v>
      </c>
      <c r="AE62" s="4">
        <f t="shared" si="6"/>
        <v>11.851235712638902</v>
      </c>
      <c r="AF62" s="4">
        <f t="shared" si="7"/>
        <v>5.9830665139516768</v>
      </c>
      <c r="AG62" s="4">
        <f t="shared" si="8"/>
        <v>0.4681779377611765</v>
      </c>
      <c r="AJ62">
        <f>ABS(100*(AD62-AD63)/(AVERAGE(AD62:AD63)))</f>
        <v>3.4653745706404542</v>
      </c>
      <c r="AL62">
        <f>100*((AVERAGE(AD62:AD63)*50)-(AVERAGE(AD44:AD45)*50))/(1000*0.15)</f>
        <v>102.63221726740693</v>
      </c>
      <c r="AO62">
        <f>ABS(100*(AE62-AE63)/(AVERAGE(AE62:AE63)))</f>
        <v>1.3406383001519881</v>
      </c>
      <c r="AQ62">
        <f>100*((AVERAGE(AE62:AE63)*50)-(AVERAGE(AE44:AE45)*50))/(2000*0.15)</f>
        <v>100.53326840246046</v>
      </c>
      <c r="AT62">
        <f>ABS(100*(AF62-AF63)/(AVERAGE(AF62:AF63)))</f>
        <v>6.2882912560262998</v>
      </c>
      <c r="AV62">
        <f>100*((AVERAGE(AF62:AF63)*50)-(AVERAGE(AF44:AF45)*50))/(1000*0.15)</f>
        <v>98.434319537514057</v>
      </c>
      <c r="AY62">
        <f>ABS(100*(AG62-AG63)/(AVERAGE(AG62:AG63)))</f>
        <v>0.65367215369882359</v>
      </c>
      <c r="BA62">
        <f>100*((AVERAGE(AG62:AG63)*50)-(AVERAGE(AG44:AG45)*50))/(100*0.15)</f>
        <v>94.928926416788855</v>
      </c>
      <c r="BC62" s="4">
        <f>AVERAGE(AD62:AD63)</f>
        <v>5.9716390288655994</v>
      </c>
      <c r="BD62" s="4">
        <f>AVERAGE(AE62:AE63)</f>
        <v>11.77232357331804</v>
      </c>
      <c r="BE62" s="4">
        <f>AVERAGE(AF62:AF63)</f>
        <v>5.8006845444524409</v>
      </c>
      <c r="BF62" s="4">
        <f>AVERAGE(AG62:AG63)</f>
        <v>0.46665274822636349</v>
      </c>
    </row>
    <row r="63" spans="1:58" x14ac:dyDescent="0.35">
      <c r="A63">
        <v>51</v>
      </c>
      <c r="B63">
        <v>19</v>
      </c>
      <c r="C63" t="s">
        <v>69</v>
      </c>
      <c r="D63" t="s">
        <v>27</v>
      </c>
      <c r="G63">
        <v>0.5</v>
      </c>
      <c r="H63">
        <v>0.5</v>
      </c>
      <c r="I63">
        <v>2081</v>
      </c>
      <c r="J63">
        <v>14710</v>
      </c>
      <c r="L63">
        <v>5542</v>
      </c>
      <c r="M63">
        <v>2.0110000000000001</v>
      </c>
      <c r="N63">
        <v>12.741</v>
      </c>
      <c r="O63">
        <v>10.73</v>
      </c>
      <c r="Q63">
        <v>0.46400000000000002</v>
      </c>
      <c r="R63">
        <v>1</v>
      </c>
      <c r="S63">
        <v>0</v>
      </c>
      <c r="T63">
        <v>0</v>
      </c>
      <c r="V63">
        <v>0</v>
      </c>
      <c r="Y63" s="1">
        <v>44124</v>
      </c>
      <c r="Z63" s="2">
        <v>0.88162037037037033</v>
      </c>
      <c r="AB63">
        <v>1</v>
      </c>
      <c r="AD63" s="4">
        <f t="shared" si="5"/>
        <v>6.0751088590439739</v>
      </c>
      <c r="AE63" s="4">
        <f t="shared" si="6"/>
        <v>11.693411433997179</v>
      </c>
      <c r="AF63" s="4">
        <f t="shared" si="7"/>
        <v>5.618302574953205</v>
      </c>
      <c r="AG63" s="4">
        <f t="shared" si="8"/>
        <v>0.46512755869155048</v>
      </c>
    </row>
    <row r="64" spans="1:58" x14ac:dyDescent="0.35">
      <c r="A64">
        <v>52</v>
      </c>
      <c r="B64">
        <v>20</v>
      </c>
      <c r="C64" t="s">
        <v>70</v>
      </c>
      <c r="D64" t="s">
        <v>27</v>
      </c>
      <c r="G64">
        <v>0.5</v>
      </c>
      <c r="H64">
        <v>0.5</v>
      </c>
      <c r="I64">
        <v>1092</v>
      </c>
      <c r="J64">
        <v>6047</v>
      </c>
      <c r="L64">
        <v>1636</v>
      </c>
      <c r="M64">
        <v>1.2529999999999999</v>
      </c>
      <c r="N64">
        <v>5.4020000000000001</v>
      </c>
      <c r="O64">
        <v>4.149</v>
      </c>
      <c r="Q64">
        <v>5.5E-2</v>
      </c>
      <c r="R64">
        <v>1</v>
      </c>
      <c r="S64">
        <v>0</v>
      </c>
      <c r="T64">
        <v>0</v>
      </c>
      <c r="V64">
        <v>0</v>
      </c>
      <c r="Y64" s="1">
        <v>44124</v>
      </c>
      <c r="Z64" s="2">
        <v>0.8925347222222223</v>
      </c>
      <c r="AB64">
        <v>1</v>
      </c>
      <c r="AD64" s="4">
        <f t="shared" si="5"/>
        <v>3.1513470862893285</v>
      </c>
      <c r="AE64" s="4">
        <f t="shared" si="6"/>
        <v>4.7882006972636599</v>
      </c>
      <c r="AF64" s="4">
        <f t="shared" si="7"/>
        <v>1.6368536109743315</v>
      </c>
      <c r="AG64" s="4">
        <f t="shared" si="8"/>
        <v>0.13416142963712269</v>
      </c>
    </row>
    <row r="65" spans="1:58" x14ac:dyDescent="0.35">
      <c r="A65">
        <v>53</v>
      </c>
      <c r="B65">
        <v>20</v>
      </c>
      <c r="C65" t="s">
        <v>70</v>
      </c>
      <c r="D65" t="s">
        <v>27</v>
      </c>
      <c r="G65">
        <v>0.5</v>
      </c>
      <c r="H65">
        <v>0.5</v>
      </c>
      <c r="I65">
        <v>740</v>
      </c>
      <c r="J65">
        <v>6018</v>
      </c>
      <c r="L65">
        <v>1615</v>
      </c>
      <c r="M65">
        <v>0.98199999999999998</v>
      </c>
      <c r="N65">
        <v>5.3769999999999998</v>
      </c>
      <c r="O65">
        <v>4.3940000000000001</v>
      </c>
      <c r="Q65">
        <v>5.2999999999999999E-2</v>
      </c>
      <c r="R65">
        <v>1</v>
      </c>
      <c r="S65">
        <v>0</v>
      </c>
      <c r="T65">
        <v>0</v>
      </c>
      <c r="V65">
        <v>0</v>
      </c>
      <c r="Y65" s="1">
        <v>44124</v>
      </c>
      <c r="Z65" s="2">
        <v>0.89835648148148151</v>
      </c>
      <c r="AB65">
        <v>1</v>
      </c>
      <c r="AD65" s="4">
        <f t="shared" si="5"/>
        <v>2.1107362227811026</v>
      </c>
      <c r="AE65" s="4">
        <f t="shared" si="6"/>
        <v>4.7650850200888621</v>
      </c>
      <c r="AF65" s="4">
        <f t="shared" si="7"/>
        <v>2.6543487973077595</v>
      </c>
      <c r="AG65" s="4">
        <f t="shared" si="8"/>
        <v>0.13238204184650748</v>
      </c>
      <c r="AJ65">
        <f>ABS(100*(AD65-AD66)/(AVERAGE(AD65:AD66)))</f>
        <v>3.5638749001139884</v>
      </c>
      <c r="AK65">
        <f>ABS(100*((AVERAGE(AD65:AD66)-AVERAGE(AD59:AD60))/(AVERAGE(AD59:AD60,AD65:AD66))))</f>
        <v>8.8576773444076817</v>
      </c>
      <c r="AO65">
        <f>ABS(100*(AE65-AE66)/(AVERAGE(AE65:AE66)))</f>
        <v>0.58719076097781997</v>
      </c>
      <c r="AP65">
        <f>ABS(100*((AVERAGE(AE65:AE66)-AVERAGE(AE59:AE60))/(AVERAGE(AE59:AE60,AE65:AE66))))</f>
        <v>3.2565602120787416</v>
      </c>
      <c r="AT65">
        <f>ABS(100*(AF65-AF66)/(AVERAGE(AF65:AF66)))</f>
        <v>1.7184430732182761</v>
      </c>
      <c r="AU65">
        <f>ABS(100*((AVERAGE(AF65:AF66)-AVERAGE(AF59:AF60))/(AVERAGE(AF59:AF60,AF65:AF66))))</f>
        <v>0.87960184277574316</v>
      </c>
      <c r="AY65">
        <f>ABS(100*(AG65-AG66)/(AVERAGE(AG65:AG66)))</f>
        <v>0.77103580524105297</v>
      </c>
      <c r="AZ65">
        <f>ABS(100*((AVERAGE(AG65:AG66)-AVERAGE(AG59:AG60))/(AVERAGE(AG59:AG60,AG65:AG66))))</f>
        <v>4.1985164686515697</v>
      </c>
      <c r="BC65" s="4">
        <f>AVERAGE(AD65:AD66)</f>
        <v>2.0737827120031116</v>
      </c>
      <c r="BD65" s="4">
        <f>AVERAGE(AE65:AE66)</f>
        <v>4.7511359045523465</v>
      </c>
      <c r="BE65" s="4">
        <f>AVERAGE(AF65:AF66)</f>
        <v>2.6773531925492349</v>
      </c>
      <c r="BF65" s="4">
        <f>AVERAGE(AG65:AG66)</f>
        <v>0.13187364533490314</v>
      </c>
    </row>
    <row r="66" spans="1:58" x14ac:dyDescent="0.35">
      <c r="A66">
        <v>54</v>
      </c>
      <c r="B66">
        <v>20</v>
      </c>
      <c r="C66" t="s">
        <v>70</v>
      </c>
      <c r="D66" t="s">
        <v>27</v>
      </c>
      <c r="G66">
        <v>0.5</v>
      </c>
      <c r="H66">
        <v>0.5</v>
      </c>
      <c r="I66">
        <v>715</v>
      </c>
      <c r="J66">
        <v>5983</v>
      </c>
      <c r="L66">
        <v>1603</v>
      </c>
      <c r="M66">
        <v>0.96399999999999997</v>
      </c>
      <c r="N66">
        <v>5.3470000000000004</v>
      </c>
      <c r="O66">
        <v>4.3840000000000003</v>
      </c>
      <c r="Q66">
        <v>5.1999999999999998E-2</v>
      </c>
      <c r="R66">
        <v>1</v>
      </c>
      <c r="S66">
        <v>0</v>
      </c>
      <c r="T66">
        <v>0</v>
      </c>
      <c r="V66">
        <v>0</v>
      </c>
      <c r="Y66" s="1">
        <v>44124</v>
      </c>
      <c r="Z66" s="2">
        <v>0.90462962962962967</v>
      </c>
      <c r="AB66">
        <v>1</v>
      </c>
      <c r="AD66" s="4">
        <f t="shared" si="5"/>
        <v>2.0368292012251206</v>
      </c>
      <c r="AE66" s="4">
        <f t="shared" si="6"/>
        <v>4.7371867890158308</v>
      </c>
      <c r="AF66" s="4">
        <f t="shared" si="7"/>
        <v>2.7003575877907102</v>
      </c>
      <c r="AG66" s="4">
        <f t="shared" si="8"/>
        <v>0.13136524882329878</v>
      </c>
    </row>
    <row r="67" spans="1:58" x14ac:dyDescent="0.35">
      <c r="A67">
        <v>55</v>
      </c>
      <c r="B67">
        <v>2</v>
      </c>
      <c r="D67" t="s">
        <v>29</v>
      </c>
      <c r="Y67" s="1">
        <v>44124</v>
      </c>
      <c r="Z67" s="2">
        <v>0.90899305555555554</v>
      </c>
      <c r="AB67">
        <v>1</v>
      </c>
      <c r="AD67" s="4" t="e">
        <f t="shared" si="5"/>
        <v>#DIV/0!</v>
      </c>
      <c r="AE67" s="4" t="e">
        <f t="shared" si="6"/>
        <v>#DIV/0!</v>
      </c>
      <c r="AF67" s="4" t="e">
        <f t="shared" si="7"/>
        <v>#DIV/0!</v>
      </c>
      <c r="AG67" s="4" t="e">
        <f t="shared" si="8"/>
        <v>#DIV/0!</v>
      </c>
    </row>
    <row r="68" spans="1:58" x14ac:dyDescent="0.35">
      <c r="A68">
        <v>56</v>
      </c>
      <c r="B68">
        <v>3</v>
      </c>
      <c r="C68" t="s">
        <v>30</v>
      </c>
      <c r="D68" t="s">
        <v>27</v>
      </c>
      <c r="G68">
        <v>0.5</v>
      </c>
      <c r="H68">
        <v>0.5</v>
      </c>
      <c r="I68">
        <v>55</v>
      </c>
      <c r="J68">
        <v>261</v>
      </c>
      <c r="L68">
        <v>57</v>
      </c>
      <c r="M68">
        <v>0.45700000000000002</v>
      </c>
      <c r="N68">
        <v>0.499</v>
      </c>
      <c r="O68">
        <v>4.2000000000000003E-2</v>
      </c>
      <c r="Q68">
        <v>0</v>
      </c>
      <c r="R68">
        <v>1</v>
      </c>
      <c r="S68">
        <v>0</v>
      </c>
      <c r="T68">
        <v>0</v>
      </c>
      <c r="V68">
        <v>0</v>
      </c>
      <c r="Y68" s="1">
        <v>44124</v>
      </c>
      <c r="Z68" s="2">
        <v>0.91896990740740747</v>
      </c>
      <c r="AB68">
        <v>1</v>
      </c>
      <c r="AD68" s="4">
        <f t="shared" si="5"/>
        <v>8.5683832147197478E-2</v>
      </c>
      <c r="AE68" s="4">
        <f t="shared" si="6"/>
        <v>0.17622455473334236</v>
      </c>
      <c r="AF68" s="4">
        <f t="shared" si="7"/>
        <v>9.0540722586144887E-2</v>
      </c>
      <c r="AG68" s="4">
        <f t="shared" si="8"/>
        <v>3.684143332462197E-4</v>
      </c>
    </row>
    <row r="69" spans="1:58" x14ac:dyDescent="0.35">
      <c r="A69">
        <v>57</v>
      </c>
      <c r="B69">
        <v>3</v>
      </c>
      <c r="C69" t="s">
        <v>30</v>
      </c>
      <c r="D69" t="s">
        <v>27</v>
      </c>
      <c r="G69">
        <v>0.5</v>
      </c>
      <c r="H69">
        <v>0.5</v>
      </c>
      <c r="I69">
        <v>14</v>
      </c>
      <c r="J69">
        <v>240</v>
      </c>
      <c r="L69">
        <v>46</v>
      </c>
      <c r="M69">
        <v>0.42599999999999999</v>
      </c>
      <c r="N69">
        <v>0.48199999999999998</v>
      </c>
      <c r="O69">
        <v>5.6000000000000001E-2</v>
      </c>
      <c r="Q69">
        <v>0</v>
      </c>
      <c r="R69">
        <v>1</v>
      </c>
      <c r="S69">
        <v>0</v>
      </c>
      <c r="T69">
        <v>0</v>
      </c>
      <c r="V69">
        <v>0</v>
      </c>
      <c r="Y69" s="1">
        <v>44124</v>
      </c>
      <c r="Z69" s="2">
        <v>0.92403935185185182</v>
      </c>
      <c r="AB69">
        <v>1</v>
      </c>
      <c r="AD69" s="4">
        <f t="shared" si="5"/>
        <v>-3.5523683204612924E-2</v>
      </c>
      <c r="AE69" s="4">
        <f t="shared" si="6"/>
        <v>0.15948561608952339</v>
      </c>
      <c r="AF69" s="4">
        <f t="shared" si="7"/>
        <v>0.1950092992941363</v>
      </c>
      <c r="AG69" s="4">
        <f t="shared" si="8"/>
        <v>-5.6364593802841069E-4</v>
      </c>
      <c r="AJ69">
        <f>ABS(100*(AD69-AD70)/(AVERAGE(AD69:AD70)))</f>
        <v>28.527028438418483</v>
      </c>
      <c r="AO69">
        <f>ABS(100*(AE69-AE70)/(AVERAGE(AE69:AE70)))</f>
        <v>19.771067815482368</v>
      </c>
      <c r="AT69">
        <f>ABS(100*(AF69-AF70)/(AVERAGE(AF69:AF70)))</f>
        <v>21.315757442868275</v>
      </c>
      <c r="AY69">
        <f>ABS(100*(AG69-AG70)/(AVERAGE(AG69:AG70)))</f>
        <v>448.76953045132097</v>
      </c>
      <c r="BC69" s="4">
        <f>AVERAGE(AD69:AD70)</f>
        <v>-3.1089261911254006E-2</v>
      </c>
      <c r="BD69" s="4">
        <f>AVERAGE(AE69:AE70)</f>
        <v>0.14513795439482138</v>
      </c>
      <c r="BE69" s="4">
        <f>AVERAGE(AF69:AF70)</f>
        <v>0.17622721630607538</v>
      </c>
      <c r="BF69" s="4">
        <f>AVERAGE(AG69:AG70)</f>
        <v>4.531470851802765E-4</v>
      </c>
    </row>
    <row r="70" spans="1:58" x14ac:dyDescent="0.35">
      <c r="A70">
        <v>58</v>
      </c>
      <c r="B70">
        <v>3</v>
      </c>
      <c r="C70" t="s">
        <v>30</v>
      </c>
      <c r="D70" t="s">
        <v>27</v>
      </c>
      <c r="G70">
        <v>0.5</v>
      </c>
      <c r="H70">
        <v>0.5</v>
      </c>
      <c r="I70">
        <v>17</v>
      </c>
      <c r="J70">
        <v>204</v>
      </c>
      <c r="L70">
        <v>70</v>
      </c>
      <c r="M70">
        <v>0.42799999999999999</v>
      </c>
      <c r="N70">
        <v>0.45200000000000001</v>
      </c>
      <c r="O70">
        <v>2.4E-2</v>
      </c>
      <c r="Q70">
        <v>0</v>
      </c>
      <c r="R70">
        <v>1</v>
      </c>
      <c r="S70">
        <v>0</v>
      </c>
      <c r="T70">
        <v>0</v>
      </c>
      <c r="V70">
        <v>0</v>
      </c>
      <c r="Y70" s="1">
        <v>44124</v>
      </c>
      <c r="Z70" s="2">
        <v>0.92944444444444441</v>
      </c>
      <c r="AB70">
        <v>1</v>
      </c>
      <c r="AD70" s="4">
        <f t="shared" si="5"/>
        <v>-2.6654840617895088E-2</v>
      </c>
      <c r="AE70" s="4">
        <f t="shared" si="6"/>
        <v>0.13079029270011938</v>
      </c>
      <c r="AF70" s="4">
        <f t="shared" si="7"/>
        <v>0.15744513331801446</v>
      </c>
      <c r="AG70" s="4">
        <f t="shared" si="8"/>
        <v>1.4699401083889637E-3</v>
      </c>
    </row>
    <row r="71" spans="1:58" x14ac:dyDescent="0.35">
      <c r="A71">
        <v>59</v>
      </c>
      <c r="B71">
        <v>1</v>
      </c>
      <c r="C71" t="s">
        <v>31</v>
      </c>
      <c r="D71" t="s">
        <v>27</v>
      </c>
      <c r="G71">
        <v>0.5</v>
      </c>
      <c r="H71">
        <v>0.5</v>
      </c>
      <c r="I71">
        <v>2025</v>
      </c>
      <c r="J71">
        <v>12464</v>
      </c>
      <c r="L71">
        <v>25120</v>
      </c>
      <c r="M71">
        <v>1.9690000000000001</v>
      </c>
      <c r="N71">
        <v>10.837999999999999</v>
      </c>
      <c r="O71">
        <v>8.8689999999999998</v>
      </c>
      <c r="Q71">
        <v>2.5110000000000001</v>
      </c>
      <c r="R71">
        <v>1</v>
      </c>
      <c r="S71">
        <v>0</v>
      </c>
      <c r="T71">
        <v>0</v>
      </c>
      <c r="V71">
        <v>0</v>
      </c>
      <c r="Y71" s="1">
        <v>44124</v>
      </c>
      <c r="Z71" s="2">
        <v>0.94039351851851849</v>
      </c>
      <c r="AB71">
        <v>1</v>
      </c>
      <c r="AD71" s="4">
        <f t="shared" si="5"/>
        <v>5.9095571307585741</v>
      </c>
      <c r="AE71" s="4">
        <f t="shared" si="6"/>
        <v>9.90314209142492</v>
      </c>
      <c r="AF71" s="4">
        <f t="shared" si="7"/>
        <v>3.9935849606663458</v>
      </c>
      <c r="AG71" s="4">
        <f t="shared" si="8"/>
        <v>2.1240253760565242</v>
      </c>
      <c r="BC71" s="4"/>
      <c r="BD71" s="4"/>
      <c r="BE71" s="4"/>
      <c r="BF71" s="4"/>
    </row>
    <row r="72" spans="1:58" x14ac:dyDescent="0.35">
      <c r="A72">
        <v>60</v>
      </c>
      <c r="B72">
        <v>1</v>
      </c>
      <c r="C72" t="s">
        <v>31</v>
      </c>
      <c r="D72" t="s">
        <v>27</v>
      </c>
      <c r="G72">
        <v>0.5</v>
      </c>
      <c r="H72">
        <v>0.5</v>
      </c>
      <c r="I72">
        <v>2780</v>
      </c>
      <c r="J72">
        <v>12293</v>
      </c>
      <c r="L72">
        <v>24642</v>
      </c>
      <c r="M72">
        <v>2.548</v>
      </c>
      <c r="N72">
        <v>10.693</v>
      </c>
      <c r="O72">
        <v>8.1449999999999996</v>
      </c>
      <c r="Q72">
        <v>2.4609999999999999</v>
      </c>
      <c r="R72">
        <v>1</v>
      </c>
      <c r="S72">
        <v>0</v>
      </c>
      <c r="T72">
        <v>0</v>
      </c>
      <c r="V72">
        <v>0</v>
      </c>
      <c r="Y72" s="1">
        <v>44124</v>
      </c>
      <c r="Z72" s="2">
        <v>0.94634259259259268</v>
      </c>
      <c r="AB72">
        <v>1</v>
      </c>
      <c r="AD72" s="4">
        <f t="shared" si="5"/>
        <v>8.1415491817492303</v>
      </c>
      <c r="AE72" s="4">
        <f t="shared" si="6"/>
        <v>9.7668393053252505</v>
      </c>
      <c r="AF72" s="4">
        <f t="shared" si="7"/>
        <v>1.6252901235760202</v>
      </c>
      <c r="AG72" s="4">
        <f t="shared" si="8"/>
        <v>2.0835231206320453</v>
      </c>
      <c r="AJ72">
        <f>ABS(100*(AD72-AD73)/(AVERAGE(AD72:AD73)))</f>
        <v>2.7574019920109865</v>
      </c>
      <c r="AO72">
        <f>ABS(100*(AE72-AE73)/(AVERAGE(AE72:AE73)))</f>
        <v>0.22825309939758393</v>
      </c>
      <c r="AT72">
        <f>ABS(100*(AF72-AF73)/(AVERAGE(AF72:AF73)))</f>
        <v>13.484214192919673</v>
      </c>
      <c r="AY72">
        <f>ABS(100*(AG72-AG73)/(AVERAGE(AG72:AG73)))</f>
        <v>1.4894739026634316</v>
      </c>
      <c r="BC72" s="4">
        <f>AVERAGE(AD72:AD73)</f>
        <v>8.2553659949454428</v>
      </c>
      <c r="BD72" s="4">
        <f>AVERAGE(AE72:AE73)</f>
        <v>9.7779985977544648</v>
      </c>
      <c r="BE72" s="4">
        <f>AVERAGE(AF72:AF73)</f>
        <v>1.522632602809022</v>
      </c>
      <c r="BF72" s="4">
        <f>AVERAGE(AG72:AG73)</f>
        <v>2.0991563133638786</v>
      </c>
    </row>
    <row r="73" spans="1:58" x14ac:dyDescent="0.35">
      <c r="A73">
        <v>61</v>
      </c>
      <c r="B73">
        <v>1</v>
      </c>
      <c r="C73" t="s">
        <v>31</v>
      </c>
      <c r="D73" t="s">
        <v>27</v>
      </c>
      <c r="G73">
        <v>0.5</v>
      </c>
      <c r="H73">
        <v>0.5</v>
      </c>
      <c r="I73">
        <v>2857</v>
      </c>
      <c r="J73">
        <v>12321</v>
      </c>
      <c r="L73">
        <v>25011</v>
      </c>
      <c r="M73">
        <v>2.6070000000000002</v>
      </c>
      <c r="N73">
        <v>10.717000000000001</v>
      </c>
      <c r="O73">
        <v>8.109</v>
      </c>
      <c r="Q73">
        <v>2.5</v>
      </c>
      <c r="R73">
        <v>1</v>
      </c>
      <c r="S73">
        <v>0</v>
      </c>
      <c r="T73">
        <v>0</v>
      </c>
      <c r="V73">
        <v>0</v>
      </c>
      <c r="Y73" s="1">
        <v>44124</v>
      </c>
      <c r="Z73" s="2">
        <v>0.95274305555555561</v>
      </c>
      <c r="AB73">
        <v>1</v>
      </c>
      <c r="AD73" s="4">
        <f t="shared" si="5"/>
        <v>8.3691828081416535</v>
      </c>
      <c r="AE73" s="4">
        <f t="shared" si="6"/>
        <v>9.7891578901836773</v>
      </c>
      <c r="AF73" s="4">
        <f t="shared" si="7"/>
        <v>1.4199750820420238</v>
      </c>
      <c r="AG73" s="4">
        <f t="shared" si="8"/>
        <v>2.114789506095712</v>
      </c>
    </row>
    <row r="74" spans="1:58" x14ac:dyDescent="0.35">
      <c r="A74">
        <v>62</v>
      </c>
      <c r="B74">
        <v>4</v>
      </c>
      <c r="C74" t="s">
        <v>66</v>
      </c>
      <c r="D74" t="s">
        <v>27</v>
      </c>
      <c r="G74">
        <v>0.5</v>
      </c>
      <c r="H74">
        <v>0.5</v>
      </c>
      <c r="I74">
        <v>1784</v>
      </c>
      <c r="J74">
        <v>8861</v>
      </c>
      <c r="L74">
        <v>3475</v>
      </c>
      <c r="M74">
        <v>1.784</v>
      </c>
      <c r="N74">
        <v>7.7859999999999996</v>
      </c>
      <c r="O74">
        <v>6.0019999999999998</v>
      </c>
      <c r="Q74">
        <v>0.247</v>
      </c>
      <c r="R74">
        <v>1</v>
      </c>
      <c r="S74">
        <v>0</v>
      </c>
      <c r="T74">
        <v>0</v>
      </c>
      <c r="V74">
        <v>0</v>
      </c>
      <c r="Y74" s="1">
        <v>44124</v>
      </c>
      <c r="Z74" s="2">
        <v>0.96406249999999993</v>
      </c>
      <c r="AB74">
        <v>1</v>
      </c>
      <c r="AD74" s="4">
        <f t="shared" si="5"/>
        <v>5.1970934429589093</v>
      </c>
      <c r="AE74" s="4">
        <f t="shared" si="6"/>
        <v>7.0312184755354048</v>
      </c>
      <c r="AF74" s="4">
        <f t="shared" si="7"/>
        <v>1.8341250325764955</v>
      </c>
      <c r="AG74" s="4">
        <f t="shared" si="8"/>
        <v>0.28998496044385402</v>
      </c>
      <c r="BC74" s="4"/>
      <c r="BD74" s="4"/>
      <c r="BE74" s="4"/>
      <c r="BF74" s="4"/>
    </row>
    <row r="75" spans="1:58" x14ac:dyDescent="0.35">
      <c r="A75">
        <v>63</v>
      </c>
      <c r="B75">
        <v>4</v>
      </c>
      <c r="C75" t="s">
        <v>66</v>
      </c>
      <c r="D75" t="s">
        <v>27</v>
      </c>
      <c r="G75">
        <v>0.5</v>
      </c>
      <c r="H75">
        <v>0.5</v>
      </c>
      <c r="I75">
        <v>1381</v>
      </c>
      <c r="J75">
        <v>8970</v>
      </c>
      <c r="L75">
        <v>3527</v>
      </c>
      <c r="M75">
        <v>1.4750000000000001</v>
      </c>
      <c r="N75">
        <v>7.8780000000000001</v>
      </c>
      <c r="O75">
        <v>6.4029999999999996</v>
      </c>
      <c r="Q75">
        <v>0.253</v>
      </c>
      <c r="R75">
        <v>1</v>
      </c>
      <c r="S75">
        <v>0</v>
      </c>
      <c r="T75">
        <v>0</v>
      </c>
      <c r="V75">
        <v>0</v>
      </c>
      <c r="Y75" s="1">
        <v>44124</v>
      </c>
      <c r="Z75" s="2">
        <v>0.97009259259259262</v>
      </c>
      <c r="AB75">
        <v>1</v>
      </c>
      <c r="AD75" s="4">
        <f t="shared" si="5"/>
        <v>4.0057122554764799</v>
      </c>
      <c r="AE75" s="4">
        <f t="shared" si="6"/>
        <v>7.1181015380199888</v>
      </c>
      <c r="AF75" s="4">
        <f t="shared" si="7"/>
        <v>3.1123892825435089</v>
      </c>
      <c r="AG75" s="4">
        <f t="shared" si="8"/>
        <v>0.29439106354442501</v>
      </c>
      <c r="AI75">
        <f>ABS(100*(AVERAGE(AD75:AD76)-3)/3)</f>
        <v>33.86864128314393</v>
      </c>
      <c r="AJ75">
        <f>ABS(100*(AD75-AD76)/(AVERAGE(AD75:AD76)))</f>
        <v>0.51528039819038041</v>
      </c>
      <c r="AN75">
        <f>ABS(100*(AVERAGE(AE75:AE76)-6)/6)</f>
        <v>18.502176914271089</v>
      </c>
      <c r="AO75">
        <f>ABS(100*(AE75-AE76)/(AVERAGE(AE75:AE76)))</f>
        <v>0.22421312899845203</v>
      </c>
      <c r="AS75">
        <f>ABS(100*(AVERAGE(AF75:AF76)-3)/3)</f>
        <v>3.1357125453982762</v>
      </c>
      <c r="AT75">
        <f>ABS(100*(AF75-AF76)/(AVERAGE(AF75:AF76)))</f>
        <v>1.1840648746183122</v>
      </c>
      <c r="AX75">
        <f>ABS(100*(AVERAGE(AG75:AG76)-0.3)/0.33)</f>
        <v>2.6111967118890904</v>
      </c>
      <c r="AY75">
        <f>ABS(100*(AG75-AG76)/(AVERAGE(AG75:AG76)))</f>
        <v>2.0646449303598153</v>
      </c>
      <c r="BC75" s="4">
        <f>AVERAGE(AD75:AD76)</f>
        <v>4.0160592384943179</v>
      </c>
      <c r="BD75" s="4">
        <f>AVERAGE(AE75:AE76)</f>
        <v>7.1101306148562653</v>
      </c>
      <c r="BE75" s="4">
        <f>AVERAGE(AF75:AF76)</f>
        <v>3.0940713763619483</v>
      </c>
      <c r="BF75" s="4">
        <f>AVERAGE(AG75:AG76)</f>
        <v>0.29138305085076599</v>
      </c>
    </row>
    <row r="76" spans="1:58" x14ac:dyDescent="0.35">
      <c r="A76">
        <v>64</v>
      </c>
      <c r="B76">
        <v>4</v>
      </c>
      <c r="C76" t="s">
        <v>66</v>
      </c>
      <c r="D76" t="s">
        <v>27</v>
      </c>
      <c r="G76">
        <v>0.5</v>
      </c>
      <c r="H76">
        <v>0.5</v>
      </c>
      <c r="I76">
        <v>1388</v>
      </c>
      <c r="J76">
        <v>8950</v>
      </c>
      <c r="L76">
        <v>3456</v>
      </c>
      <c r="M76">
        <v>1.48</v>
      </c>
      <c r="N76">
        <v>7.8609999999999998</v>
      </c>
      <c r="O76">
        <v>6.3819999999999997</v>
      </c>
      <c r="Q76">
        <v>0.245</v>
      </c>
      <c r="R76">
        <v>1</v>
      </c>
      <c r="S76">
        <v>0</v>
      </c>
      <c r="T76">
        <v>0</v>
      </c>
      <c r="V76">
        <v>0</v>
      </c>
      <c r="Y76" s="1">
        <v>44124</v>
      </c>
      <c r="Z76" s="2">
        <v>0.97653935185185192</v>
      </c>
      <c r="AB76">
        <v>1</v>
      </c>
      <c r="AD76" s="4">
        <f t="shared" si="5"/>
        <v>4.026406221512155</v>
      </c>
      <c r="AE76" s="4">
        <f t="shared" si="6"/>
        <v>7.1021596916925427</v>
      </c>
      <c r="AF76" s="4">
        <f t="shared" si="7"/>
        <v>3.0757534701803877</v>
      </c>
      <c r="AG76" s="4">
        <f t="shared" si="8"/>
        <v>0.28837503815710691</v>
      </c>
    </row>
    <row r="77" spans="1:58" x14ac:dyDescent="0.35">
      <c r="A77">
        <v>65</v>
      </c>
      <c r="B77">
        <v>2</v>
      </c>
      <c r="D77" t="s">
        <v>29</v>
      </c>
      <c r="Y77" s="1">
        <v>44124</v>
      </c>
      <c r="Z77" s="2">
        <v>0.9810416666666667</v>
      </c>
      <c r="AB77">
        <v>1</v>
      </c>
      <c r="AD77" s="4" t="e">
        <f t="shared" ref="AD77:AD126" si="13">((I77*$E$9)+$E$10)*1000/G77</f>
        <v>#DIV/0!</v>
      </c>
      <c r="AE77" s="4" t="e">
        <f t="shared" si="6"/>
        <v>#DIV/0!</v>
      </c>
      <c r="AF77" s="4" t="e">
        <f t="shared" si="7"/>
        <v>#DIV/0!</v>
      </c>
      <c r="AG77" s="4" t="e">
        <f t="shared" si="8"/>
        <v>#DIV/0!</v>
      </c>
      <c r="BC77" s="4"/>
      <c r="BD77" s="4"/>
      <c r="BE77" s="4"/>
      <c r="BF77" s="4"/>
    </row>
    <row r="78" spans="1:58" x14ac:dyDescent="0.35">
      <c r="A78">
        <v>66</v>
      </c>
      <c r="B78">
        <v>21</v>
      </c>
      <c r="C78" t="s">
        <v>178</v>
      </c>
      <c r="D78" t="s">
        <v>27</v>
      </c>
      <c r="G78">
        <v>0.5</v>
      </c>
      <c r="H78">
        <v>0.5</v>
      </c>
      <c r="I78">
        <v>769</v>
      </c>
      <c r="J78">
        <v>6166</v>
      </c>
      <c r="L78">
        <v>2935</v>
      </c>
      <c r="M78">
        <v>1.0049999999999999</v>
      </c>
      <c r="N78">
        <v>5.5019999999999998</v>
      </c>
      <c r="O78">
        <v>4.4969999999999999</v>
      </c>
      <c r="Q78">
        <v>0.191</v>
      </c>
      <c r="R78">
        <v>1</v>
      </c>
      <c r="S78">
        <v>0</v>
      </c>
      <c r="T78">
        <v>0</v>
      </c>
      <c r="V78">
        <v>0</v>
      </c>
      <c r="Y78" s="1">
        <v>44124</v>
      </c>
      <c r="Z78" s="2">
        <v>0.99177083333333327</v>
      </c>
      <c r="AB78">
        <v>1</v>
      </c>
      <c r="AD78" s="4">
        <f t="shared" si="13"/>
        <v>2.1964683677860415</v>
      </c>
      <c r="AE78" s="4">
        <f t="shared" ref="AE78:AE126" si="14">((J78*$G$9)+$G$10)*1000/H78</f>
        <v>4.8830546829119674</v>
      </c>
      <c r="AF78" s="4">
        <f t="shared" ref="AF78:AF126" si="15">AE78-AD78</f>
        <v>2.6865863151259259</v>
      </c>
      <c r="AG78" s="4">
        <f t="shared" ref="AG78:AG126" si="16">((L78*$I$9)+$I$10)*1000/H78</f>
        <v>0.2442292743994631</v>
      </c>
    </row>
    <row r="79" spans="1:58" x14ac:dyDescent="0.35">
      <c r="A79">
        <v>67</v>
      </c>
      <c r="B79">
        <v>21</v>
      </c>
      <c r="C79" t="s">
        <v>178</v>
      </c>
      <c r="D79" t="s">
        <v>27</v>
      </c>
      <c r="G79">
        <v>0.5</v>
      </c>
      <c r="H79">
        <v>0.5</v>
      </c>
      <c r="I79">
        <v>995</v>
      </c>
      <c r="J79">
        <v>6139</v>
      </c>
      <c r="L79">
        <v>2895</v>
      </c>
      <c r="M79">
        <v>1.1779999999999999</v>
      </c>
      <c r="N79">
        <v>5.48</v>
      </c>
      <c r="O79">
        <v>4.3019999999999996</v>
      </c>
      <c r="Q79">
        <v>0.187</v>
      </c>
      <c r="R79">
        <v>1</v>
      </c>
      <c r="S79">
        <v>0</v>
      </c>
      <c r="T79">
        <v>0</v>
      </c>
      <c r="V79">
        <v>0</v>
      </c>
      <c r="Y79" s="1">
        <v>44124</v>
      </c>
      <c r="Z79" s="2">
        <v>0.99760416666666663</v>
      </c>
      <c r="AB79">
        <v>1</v>
      </c>
      <c r="AD79" s="4">
        <f t="shared" si="13"/>
        <v>2.8645878426521185</v>
      </c>
      <c r="AE79" s="4">
        <f t="shared" si="14"/>
        <v>4.861533190369915</v>
      </c>
      <c r="AF79" s="4">
        <f t="shared" si="15"/>
        <v>1.9969453477177965</v>
      </c>
      <c r="AG79" s="4">
        <f t="shared" si="16"/>
        <v>0.24083996432210081</v>
      </c>
      <c r="AJ79">
        <f>ABS(100*(AD79-AD80)/(AVERAGE(AD79:AD80)))</f>
        <v>3.4646263731930378</v>
      </c>
      <c r="AO79">
        <f>ABS(100*(AE79-AE80)/(AVERAGE(AE79:AE80)))</f>
        <v>1.2383730927985066</v>
      </c>
      <c r="AT79">
        <f>ABS(100*(AF79-AF80)/(AVERAGE(AF79:AF80)))</f>
        <v>7.6173052469286002</v>
      </c>
      <c r="AY79">
        <f>ABS(100*(AG79-AG80)/(AVERAGE(AG79:AG80)))</f>
        <v>0.84082250532861236</v>
      </c>
      <c r="BC79" s="4">
        <f>AVERAGE(AD79:AD80)</f>
        <v>2.8158092084251702</v>
      </c>
      <c r="BD79" s="4">
        <f>AVERAGE(AE79:AE80)</f>
        <v>4.8918226983920636</v>
      </c>
      <c r="BE79" s="4">
        <f>AVERAGE(AF79:AF80)</f>
        <v>2.0760134899668934</v>
      </c>
      <c r="BF79" s="4">
        <f>AVERAGE(AG79:AG80)</f>
        <v>0.24185675734530948</v>
      </c>
    </row>
    <row r="80" spans="1:58" x14ac:dyDescent="0.35">
      <c r="A80">
        <v>68</v>
      </c>
      <c r="B80">
        <v>21</v>
      </c>
      <c r="C80" t="s">
        <v>178</v>
      </c>
      <c r="D80" t="s">
        <v>27</v>
      </c>
      <c r="G80">
        <v>0.5</v>
      </c>
      <c r="H80">
        <v>0.5</v>
      </c>
      <c r="I80">
        <v>962</v>
      </c>
      <c r="J80">
        <v>6215</v>
      </c>
      <c r="L80">
        <v>2919</v>
      </c>
      <c r="M80">
        <v>1.153</v>
      </c>
      <c r="N80">
        <v>5.5439999999999996</v>
      </c>
      <c r="O80">
        <v>4.391</v>
      </c>
      <c r="Q80">
        <v>0.189</v>
      </c>
      <c r="R80">
        <v>1</v>
      </c>
      <c r="S80">
        <v>0</v>
      </c>
      <c r="T80">
        <v>0</v>
      </c>
      <c r="V80">
        <v>0</v>
      </c>
      <c r="Y80" s="1">
        <v>44125</v>
      </c>
      <c r="Z80" s="2">
        <v>3.7615740740740739E-3</v>
      </c>
      <c r="AB80">
        <v>1</v>
      </c>
      <c r="AD80" s="4">
        <f t="shared" si="13"/>
        <v>2.767030574198222</v>
      </c>
      <c r="AE80" s="4">
        <f t="shared" si="14"/>
        <v>4.9221122064142122</v>
      </c>
      <c r="AF80" s="4">
        <f t="shared" si="15"/>
        <v>2.1550816322159903</v>
      </c>
      <c r="AG80" s="4">
        <f t="shared" si="16"/>
        <v>0.24287355036851818</v>
      </c>
    </row>
    <row r="81" spans="1:58" x14ac:dyDescent="0.35">
      <c r="A81">
        <v>69</v>
      </c>
      <c r="B81">
        <v>22</v>
      </c>
      <c r="C81" t="s">
        <v>179</v>
      </c>
      <c r="D81" t="s">
        <v>27</v>
      </c>
      <c r="G81">
        <v>0.5</v>
      </c>
      <c r="H81">
        <v>0.5</v>
      </c>
      <c r="I81">
        <v>1492</v>
      </c>
      <c r="J81">
        <v>9613</v>
      </c>
      <c r="L81">
        <v>22773</v>
      </c>
      <c r="M81">
        <v>1.56</v>
      </c>
      <c r="N81">
        <v>8.423</v>
      </c>
      <c r="O81">
        <v>6.8630000000000004</v>
      </c>
      <c r="Q81">
        <v>2.266</v>
      </c>
      <c r="R81">
        <v>1</v>
      </c>
      <c r="S81">
        <v>0</v>
      </c>
      <c r="T81">
        <v>0</v>
      </c>
      <c r="V81">
        <v>0</v>
      </c>
      <c r="Y81" s="1">
        <v>44125</v>
      </c>
      <c r="Z81" s="2">
        <v>1.4687499999999999E-2</v>
      </c>
      <c r="AB81">
        <v>1</v>
      </c>
      <c r="AD81" s="4">
        <f t="shared" si="13"/>
        <v>4.33385943118504</v>
      </c>
      <c r="AE81" s="4">
        <f t="shared" si="14"/>
        <v>7.6306318974473992</v>
      </c>
      <c r="AF81" s="4">
        <f t="shared" si="15"/>
        <v>3.2967724662623592</v>
      </c>
      <c r="AG81" s="4">
        <f t="shared" si="16"/>
        <v>1.9251576072672916</v>
      </c>
    </row>
    <row r="82" spans="1:58" x14ac:dyDescent="0.35">
      <c r="A82">
        <v>70</v>
      </c>
      <c r="B82">
        <v>22</v>
      </c>
      <c r="C82" t="s">
        <v>179</v>
      </c>
      <c r="D82" t="s">
        <v>27</v>
      </c>
      <c r="G82">
        <v>0.5</v>
      </c>
      <c r="H82">
        <v>0.5</v>
      </c>
      <c r="I82">
        <v>1684</v>
      </c>
      <c r="J82">
        <v>9567</v>
      </c>
      <c r="L82">
        <v>22424</v>
      </c>
      <c r="M82">
        <v>1.7070000000000001</v>
      </c>
      <c r="N82">
        <v>8.3840000000000003</v>
      </c>
      <c r="O82">
        <v>6.6769999999999996</v>
      </c>
      <c r="Q82">
        <v>2.2290000000000001</v>
      </c>
      <c r="R82">
        <v>1</v>
      </c>
      <c r="S82">
        <v>0</v>
      </c>
      <c r="T82">
        <v>0</v>
      </c>
      <c r="V82">
        <v>0</v>
      </c>
      <c r="Y82" s="1">
        <v>44125</v>
      </c>
      <c r="Z82" s="2">
        <v>2.0682870370370372E-2</v>
      </c>
      <c r="AB82">
        <v>1</v>
      </c>
      <c r="AD82" s="4">
        <f t="shared" si="13"/>
        <v>4.9014653567349811</v>
      </c>
      <c r="AE82" s="4">
        <f t="shared" si="14"/>
        <v>7.5939656508942717</v>
      </c>
      <c r="AF82" s="4">
        <f t="shared" si="15"/>
        <v>2.6925002941592906</v>
      </c>
      <c r="AG82" s="4">
        <f t="shared" si="16"/>
        <v>1.8955858768423055</v>
      </c>
      <c r="AJ82">
        <f>ABS(100*(AD82-AD83)/(AVERAGE(AD82:AD83)))</f>
        <v>3.748117513612756</v>
      </c>
      <c r="AO82">
        <f>ABS(100*(AE82-AE83)/(AVERAGE(AE82:AE83)))</f>
        <v>0.83620043403727884</v>
      </c>
      <c r="AT82">
        <f>ABS(100*(AF82-AF83)/(AVERAGE(AF82:AF83)))</f>
        <v>8.6728063077937456</v>
      </c>
      <c r="AY82">
        <f>ABS(100*(AG82-AG83)/(AVERAGE(AG82:AG83)))</f>
        <v>5.807203964613481</v>
      </c>
      <c r="BC82" s="4">
        <f>AVERAGE(AD82:AD83)</f>
        <v>4.8112987904366831</v>
      </c>
      <c r="BD82" s="4">
        <f>AVERAGE(AE82:AE83)</f>
        <v>7.6258493435491648</v>
      </c>
      <c r="BE82" s="4">
        <f>AVERAGE(AF82:AF83)</f>
        <v>2.8145505531124821</v>
      </c>
      <c r="BF82" s="4">
        <f>AVERAGE(AG82:AG83)</f>
        <v>1.9522720878861901</v>
      </c>
    </row>
    <row r="83" spans="1:58" x14ac:dyDescent="0.35">
      <c r="A83">
        <v>71</v>
      </c>
      <c r="B83">
        <v>22</v>
      </c>
      <c r="C83" t="s">
        <v>179</v>
      </c>
      <c r="D83" t="s">
        <v>27</v>
      </c>
      <c r="G83">
        <v>0.5</v>
      </c>
      <c r="H83">
        <v>0.5</v>
      </c>
      <c r="I83">
        <v>1623</v>
      </c>
      <c r="J83">
        <v>9647</v>
      </c>
      <c r="L83">
        <v>23762</v>
      </c>
      <c r="M83">
        <v>1.66</v>
      </c>
      <c r="N83">
        <v>8.452</v>
      </c>
      <c r="O83">
        <v>6.7910000000000004</v>
      </c>
      <c r="Q83">
        <v>2.3690000000000002</v>
      </c>
      <c r="R83">
        <v>1</v>
      </c>
      <c r="S83">
        <v>0</v>
      </c>
      <c r="T83">
        <v>0</v>
      </c>
      <c r="V83">
        <v>0</v>
      </c>
      <c r="Y83" s="1">
        <v>44125</v>
      </c>
      <c r="Z83" s="2">
        <v>2.6967592592592595E-2</v>
      </c>
      <c r="AB83">
        <v>1</v>
      </c>
      <c r="AD83" s="4">
        <f t="shared" si="13"/>
        <v>4.7211322241383851</v>
      </c>
      <c r="AE83" s="4">
        <f t="shared" si="14"/>
        <v>7.6577330362040588</v>
      </c>
      <c r="AF83" s="4">
        <f t="shared" si="15"/>
        <v>2.9366008120656737</v>
      </c>
      <c r="AG83" s="4">
        <f t="shared" si="16"/>
        <v>2.0089582989300747</v>
      </c>
    </row>
    <row r="84" spans="1:58" x14ac:dyDescent="0.35">
      <c r="A84">
        <v>72</v>
      </c>
      <c r="B84">
        <v>23</v>
      </c>
      <c r="C84" t="s">
        <v>180</v>
      </c>
      <c r="D84" t="s">
        <v>27</v>
      </c>
      <c r="G84">
        <v>0.5</v>
      </c>
      <c r="H84">
        <v>0.5</v>
      </c>
      <c r="I84">
        <v>1101</v>
      </c>
      <c r="J84">
        <v>5880</v>
      </c>
      <c r="L84">
        <v>1901</v>
      </c>
      <c r="M84">
        <v>1.2589999999999999</v>
      </c>
      <c r="N84">
        <v>5.26</v>
      </c>
      <c r="O84">
        <v>4.0010000000000003</v>
      </c>
      <c r="Q84">
        <v>8.3000000000000004E-2</v>
      </c>
      <c r="R84">
        <v>1</v>
      </c>
      <c r="S84">
        <v>0</v>
      </c>
      <c r="T84">
        <v>0</v>
      </c>
      <c r="V84">
        <v>0</v>
      </c>
      <c r="Y84" s="1">
        <v>44125</v>
      </c>
      <c r="Z84" s="2">
        <v>3.771990740740741E-2</v>
      </c>
      <c r="AB84">
        <v>1</v>
      </c>
      <c r="AD84" s="4">
        <f t="shared" si="13"/>
        <v>3.177953614049482</v>
      </c>
      <c r="AE84" s="4">
        <f t="shared" si="14"/>
        <v>4.6550862804294812</v>
      </c>
      <c r="AF84" s="4">
        <f t="shared" si="15"/>
        <v>1.4771326663799993</v>
      </c>
      <c r="AG84" s="4">
        <f t="shared" si="16"/>
        <v>0.15661560889964785</v>
      </c>
    </row>
    <row r="85" spans="1:58" x14ac:dyDescent="0.35">
      <c r="A85">
        <v>73</v>
      </c>
      <c r="B85">
        <v>23</v>
      </c>
      <c r="C85" t="s">
        <v>180</v>
      </c>
      <c r="D85" t="s">
        <v>27</v>
      </c>
      <c r="G85">
        <v>0.5</v>
      </c>
      <c r="H85">
        <v>0.5</v>
      </c>
      <c r="I85">
        <v>867</v>
      </c>
      <c r="J85">
        <v>5833</v>
      </c>
      <c r="L85">
        <v>1787</v>
      </c>
      <c r="M85">
        <v>1.08</v>
      </c>
      <c r="N85">
        <v>5.22</v>
      </c>
      <c r="O85">
        <v>4.1399999999999997</v>
      </c>
      <c r="Q85">
        <v>7.0999999999999994E-2</v>
      </c>
      <c r="R85">
        <v>1</v>
      </c>
      <c r="S85">
        <v>0</v>
      </c>
      <c r="T85">
        <v>0</v>
      </c>
      <c r="V85">
        <v>0</v>
      </c>
      <c r="Y85" s="1">
        <v>44125</v>
      </c>
      <c r="Z85" s="2">
        <v>4.3437499999999997E-2</v>
      </c>
      <c r="AB85">
        <v>1</v>
      </c>
      <c r="AD85" s="4">
        <f t="shared" si="13"/>
        <v>2.4861838922854909</v>
      </c>
      <c r="AE85" s="4">
        <f t="shared" si="14"/>
        <v>4.617622941559981</v>
      </c>
      <c r="AF85" s="4">
        <f t="shared" si="15"/>
        <v>2.1314390492744901</v>
      </c>
      <c r="AG85" s="4">
        <f t="shared" si="16"/>
        <v>0.14695607517916534</v>
      </c>
      <c r="AJ85">
        <f>ABS(100*(AD85-AD86)/(AVERAGE(AD85:AD86)))</f>
        <v>1.799675358243275</v>
      </c>
      <c r="AO85">
        <f>ABS(100*(AE85-AE86)/(AVERAGE(AE85:AE86)))</f>
        <v>0.90166881167081514</v>
      </c>
      <c r="AT85">
        <f>ABS(100*(AF85-AF86)/(AVERAGE(AF85:AF86)))</f>
        <v>0.13575087729058527</v>
      </c>
      <c r="AY85">
        <f>ABS(100*(AG85-AG86)/(AVERAGE(AG85:AG86)))</f>
        <v>1.2765849122318229</v>
      </c>
      <c r="BC85" s="4">
        <f>AVERAGE(AD85:AD86)</f>
        <v>2.4640117858186965</v>
      </c>
      <c r="BD85" s="4">
        <f>AVERAGE(AE85:AE86)</f>
        <v>4.5968985413342995</v>
      </c>
      <c r="BE85" s="4">
        <f>AVERAGE(AF85:AF86)</f>
        <v>2.1328867555156039</v>
      </c>
      <c r="BF85" s="4">
        <f>AVERAGE(AG85:AG86)</f>
        <v>0.14602401490789069</v>
      </c>
    </row>
    <row r="86" spans="1:58" x14ac:dyDescent="0.35">
      <c r="A86">
        <v>74</v>
      </c>
      <c r="B86">
        <v>23</v>
      </c>
      <c r="C86" t="s">
        <v>180</v>
      </c>
      <c r="D86" t="s">
        <v>27</v>
      </c>
      <c r="G86">
        <v>0.5</v>
      </c>
      <c r="H86">
        <v>0.5</v>
      </c>
      <c r="I86">
        <v>852</v>
      </c>
      <c r="J86">
        <v>5781</v>
      </c>
      <c r="L86">
        <v>1765</v>
      </c>
      <c r="M86">
        <v>1.0680000000000001</v>
      </c>
      <c r="N86">
        <v>5.1760000000000002</v>
      </c>
      <c r="O86">
        <v>4.1079999999999997</v>
      </c>
      <c r="Q86">
        <v>6.9000000000000006E-2</v>
      </c>
      <c r="R86">
        <v>1</v>
      </c>
      <c r="S86">
        <v>0</v>
      </c>
      <c r="T86">
        <v>0</v>
      </c>
      <c r="V86">
        <v>0</v>
      </c>
      <c r="Y86" s="1">
        <v>44125</v>
      </c>
      <c r="Z86" s="2">
        <v>4.9594907407407407E-2</v>
      </c>
      <c r="AB86">
        <v>1</v>
      </c>
      <c r="AD86" s="4">
        <f t="shared" si="13"/>
        <v>2.4418396793519017</v>
      </c>
      <c r="AE86" s="4">
        <f t="shared" si="14"/>
        <v>4.576174141108619</v>
      </c>
      <c r="AF86" s="4">
        <f t="shared" si="15"/>
        <v>2.1343344617567173</v>
      </c>
      <c r="AG86" s="4">
        <f t="shared" si="16"/>
        <v>0.14509195463661606</v>
      </c>
    </row>
    <row r="87" spans="1:58" x14ac:dyDescent="0.35">
      <c r="A87">
        <v>75</v>
      </c>
      <c r="B87">
        <v>24</v>
      </c>
      <c r="C87" t="s">
        <v>181</v>
      </c>
      <c r="D87" t="s">
        <v>27</v>
      </c>
      <c r="G87">
        <v>0.5</v>
      </c>
      <c r="H87">
        <v>0.5</v>
      </c>
      <c r="I87">
        <v>1111</v>
      </c>
      <c r="J87">
        <v>7689</v>
      </c>
      <c r="L87">
        <v>1930</v>
      </c>
      <c r="M87">
        <v>1.2669999999999999</v>
      </c>
      <c r="N87">
        <v>6.7919999999999998</v>
      </c>
      <c r="O87">
        <v>5.5250000000000004</v>
      </c>
      <c r="Q87">
        <v>8.5999999999999993E-2</v>
      </c>
      <c r="R87">
        <v>1</v>
      </c>
      <c r="S87">
        <v>0</v>
      </c>
      <c r="T87">
        <v>0</v>
      </c>
      <c r="V87">
        <v>0</v>
      </c>
      <c r="Y87" s="1">
        <v>44125</v>
      </c>
      <c r="Z87" s="2">
        <v>6.0497685185185189E-2</v>
      </c>
      <c r="AB87">
        <v>1</v>
      </c>
      <c r="AD87" s="4">
        <f t="shared" si="13"/>
        <v>3.2075164226718744</v>
      </c>
      <c r="AE87" s="4">
        <f t="shared" si="14"/>
        <v>6.0970262807470306</v>
      </c>
      <c r="AF87" s="4">
        <f t="shared" si="15"/>
        <v>2.8895098580751561</v>
      </c>
      <c r="AG87" s="4">
        <f t="shared" si="16"/>
        <v>0.15907285870573551</v>
      </c>
    </row>
    <row r="88" spans="1:58" x14ac:dyDescent="0.35">
      <c r="A88">
        <v>76</v>
      </c>
      <c r="B88">
        <v>24</v>
      </c>
      <c r="C88" t="s">
        <v>181</v>
      </c>
      <c r="D88" t="s">
        <v>27</v>
      </c>
      <c r="G88">
        <v>0.5</v>
      </c>
      <c r="H88">
        <v>0.5</v>
      </c>
      <c r="I88">
        <v>1171</v>
      </c>
      <c r="J88">
        <v>7628</v>
      </c>
      <c r="L88">
        <v>1914</v>
      </c>
      <c r="M88">
        <v>1.3129999999999999</v>
      </c>
      <c r="N88">
        <v>6.7409999999999997</v>
      </c>
      <c r="O88">
        <v>5.4269999999999996</v>
      </c>
      <c r="Q88">
        <v>8.4000000000000005E-2</v>
      </c>
      <c r="R88">
        <v>1</v>
      </c>
      <c r="S88">
        <v>0</v>
      </c>
      <c r="T88">
        <v>0</v>
      </c>
      <c r="V88">
        <v>0</v>
      </c>
      <c r="Y88" s="1">
        <v>44125</v>
      </c>
      <c r="Z88" s="2">
        <v>6.653935185185185E-2</v>
      </c>
      <c r="AB88">
        <v>1</v>
      </c>
      <c r="AD88" s="4">
        <f t="shared" si="13"/>
        <v>3.384893274406231</v>
      </c>
      <c r="AE88" s="4">
        <f t="shared" si="14"/>
        <v>6.0484036494483187</v>
      </c>
      <c r="AF88" s="4">
        <f t="shared" si="15"/>
        <v>2.6635103750420877</v>
      </c>
      <c r="AG88" s="4">
        <f t="shared" si="16"/>
        <v>0.15771713467479062</v>
      </c>
      <c r="AJ88">
        <f>ABS(100*(AD88-AD89)/(AVERAGE(AD88:AD89)))</f>
        <v>0.17452255857359955</v>
      </c>
      <c r="AO88">
        <f>ABS(100*(AE88-AE89)/(AVERAGE(AE88:AE89)))</f>
        <v>1.4132270268968725</v>
      </c>
      <c r="AT88">
        <f>ABS(100*(AF88-AF89)/(AVERAGE(AF88:AF89)))</f>
        <v>2.965434792730294</v>
      </c>
      <c r="AY88">
        <f>ABS(100*(AG88-AG89)/(AVERAGE(AG88:AG89)))</f>
        <v>3.9444534252895438</v>
      </c>
      <c r="BC88" s="4">
        <f>AVERAGE(AD88:AD89)</f>
        <v>3.3878495552684704</v>
      </c>
      <c r="BD88" s="4">
        <f>AVERAGE(AE88:AE89)</f>
        <v>6.0914466345324243</v>
      </c>
      <c r="BE88" s="4">
        <f>AVERAGE(AF88:AF89)</f>
        <v>2.7035970792639543</v>
      </c>
      <c r="BF88" s="4">
        <f>AVERAGE(AG88:AG89)</f>
        <v>0.15466675560516457</v>
      </c>
    </row>
    <row r="89" spans="1:58" x14ac:dyDescent="0.35">
      <c r="A89">
        <v>77</v>
      </c>
      <c r="B89">
        <v>24</v>
      </c>
      <c r="C89" t="s">
        <v>181</v>
      </c>
      <c r="D89" t="s">
        <v>27</v>
      </c>
      <c r="G89">
        <v>0.5</v>
      </c>
      <c r="H89">
        <v>0.5</v>
      </c>
      <c r="I89">
        <v>1173</v>
      </c>
      <c r="J89">
        <v>7736</v>
      </c>
      <c r="L89">
        <v>1842</v>
      </c>
      <c r="M89">
        <v>1.3149999999999999</v>
      </c>
      <c r="N89">
        <v>6.8330000000000002</v>
      </c>
      <c r="O89">
        <v>5.5179999999999998</v>
      </c>
      <c r="Q89">
        <v>7.6999999999999999E-2</v>
      </c>
      <c r="R89">
        <v>1</v>
      </c>
      <c r="S89">
        <v>0</v>
      </c>
      <c r="T89">
        <v>0</v>
      </c>
      <c r="V89">
        <v>0</v>
      </c>
      <c r="Y89" s="1">
        <v>44125</v>
      </c>
      <c r="Z89" s="2">
        <v>7.2824074074074083E-2</v>
      </c>
      <c r="AB89">
        <v>1</v>
      </c>
      <c r="AD89" s="4">
        <f t="shared" si="13"/>
        <v>3.3908058361307098</v>
      </c>
      <c r="AE89" s="4">
        <f t="shared" si="14"/>
        <v>6.1344896196165308</v>
      </c>
      <c r="AF89" s="4">
        <f t="shared" si="15"/>
        <v>2.743683783485821</v>
      </c>
      <c r="AG89" s="4">
        <f t="shared" si="16"/>
        <v>0.1516163765355385</v>
      </c>
    </row>
    <row r="90" spans="1:58" x14ac:dyDescent="0.35">
      <c r="A90">
        <v>78</v>
      </c>
      <c r="B90">
        <v>25</v>
      </c>
      <c r="C90" t="s">
        <v>182</v>
      </c>
      <c r="D90" t="s">
        <v>27</v>
      </c>
      <c r="G90">
        <v>0.5</v>
      </c>
      <c r="H90">
        <v>0.5</v>
      </c>
      <c r="I90">
        <v>935</v>
      </c>
      <c r="J90">
        <v>5571</v>
      </c>
      <c r="L90">
        <v>1426</v>
      </c>
      <c r="M90">
        <v>1.1319999999999999</v>
      </c>
      <c r="N90">
        <v>4.9980000000000002</v>
      </c>
      <c r="O90">
        <v>3.8660000000000001</v>
      </c>
      <c r="Q90">
        <v>3.3000000000000002E-2</v>
      </c>
      <c r="R90">
        <v>1</v>
      </c>
      <c r="S90">
        <v>0</v>
      </c>
      <c r="T90">
        <v>0</v>
      </c>
      <c r="V90">
        <v>0</v>
      </c>
      <c r="Y90" s="1">
        <v>44125</v>
      </c>
      <c r="Z90" s="2">
        <v>8.3576388888888895E-2</v>
      </c>
      <c r="AB90">
        <v>1</v>
      </c>
      <c r="AD90" s="4">
        <f t="shared" si="13"/>
        <v>2.6872109909177615</v>
      </c>
      <c r="AE90" s="4">
        <f t="shared" si="14"/>
        <v>4.40878475467043</v>
      </c>
      <c r="AF90" s="4">
        <f t="shared" si="15"/>
        <v>1.7215737637526685</v>
      </c>
      <c r="AG90" s="4">
        <f t="shared" si="16"/>
        <v>0.11636755173097064</v>
      </c>
    </row>
    <row r="91" spans="1:58" x14ac:dyDescent="0.35">
      <c r="A91">
        <v>79</v>
      </c>
      <c r="B91">
        <v>25</v>
      </c>
      <c r="C91" t="s">
        <v>182</v>
      </c>
      <c r="D91" t="s">
        <v>27</v>
      </c>
      <c r="G91">
        <v>0.5</v>
      </c>
      <c r="H91">
        <v>0.5</v>
      </c>
      <c r="I91">
        <v>844</v>
      </c>
      <c r="J91">
        <v>5404</v>
      </c>
      <c r="L91">
        <v>1408</v>
      </c>
      <c r="M91">
        <v>1.0620000000000001</v>
      </c>
      <c r="N91">
        <v>4.8570000000000002</v>
      </c>
      <c r="O91">
        <v>3.7949999999999999</v>
      </c>
      <c r="Q91">
        <v>3.1E-2</v>
      </c>
      <c r="R91">
        <v>1</v>
      </c>
      <c r="S91">
        <v>0</v>
      </c>
      <c r="T91">
        <v>0</v>
      </c>
      <c r="V91">
        <v>0</v>
      </c>
      <c r="Y91" s="1">
        <v>44125</v>
      </c>
      <c r="Z91" s="2">
        <v>8.9317129629629621E-2</v>
      </c>
      <c r="AB91">
        <v>1</v>
      </c>
      <c r="AD91" s="4">
        <f t="shared" si="13"/>
        <v>2.4181894324539872</v>
      </c>
      <c r="AE91" s="4">
        <f t="shared" si="14"/>
        <v>4.2756703378362495</v>
      </c>
      <c r="AF91" s="4">
        <f t="shared" si="15"/>
        <v>1.8574809053822623</v>
      </c>
      <c r="AG91" s="4">
        <f t="shared" si="16"/>
        <v>0.11484236219615762</v>
      </c>
      <c r="AJ91">
        <f>ABS(100*(AD91-AD92)/(AVERAGE(AD91:AD92)))</f>
        <v>1.3538733853556801</v>
      </c>
      <c r="AO91">
        <f>ABS(100*(AE91-AE92)/(AVERAGE(AE91:AE92)))</f>
        <v>1.0385594406991923</v>
      </c>
      <c r="AT91">
        <f>ABS(100*(AF91-AF92)/(AVERAGE(AF91:AF92)))</f>
        <v>4.0692962496378478</v>
      </c>
      <c r="AY91">
        <f>ABS(100*(AG91-AG92)/(AVERAGE(AG91:AG92)))</f>
        <v>3.0715108634943347</v>
      </c>
      <c r="BC91" s="4">
        <f>AVERAGE(AD91:AD92)</f>
        <v>2.4019298877116713</v>
      </c>
      <c r="BD91" s="4">
        <f>AVERAGE(AE91:AE92)</f>
        <v>4.2979889226946746</v>
      </c>
      <c r="BE91" s="4">
        <f>AVERAGE(AF91:AF92)</f>
        <v>1.8960590349830038</v>
      </c>
      <c r="BF91" s="4">
        <f>AVERAGE(AG91:AG92)</f>
        <v>0.11310534078150944</v>
      </c>
    </row>
    <row r="92" spans="1:58" x14ac:dyDescent="0.35">
      <c r="A92">
        <v>80</v>
      </c>
      <c r="B92">
        <v>25</v>
      </c>
      <c r="C92" t="s">
        <v>182</v>
      </c>
      <c r="D92" t="s">
        <v>27</v>
      </c>
      <c r="G92">
        <v>0.5</v>
      </c>
      <c r="H92">
        <v>0.5</v>
      </c>
      <c r="I92">
        <v>833</v>
      </c>
      <c r="J92">
        <v>5460</v>
      </c>
      <c r="L92">
        <v>1367</v>
      </c>
      <c r="M92">
        <v>1.054</v>
      </c>
      <c r="N92">
        <v>4.9039999999999999</v>
      </c>
      <c r="O92">
        <v>3.85</v>
      </c>
      <c r="Q92">
        <v>2.7E-2</v>
      </c>
      <c r="R92">
        <v>1</v>
      </c>
      <c r="S92">
        <v>0</v>
      </c>
      <c r="T92">
        <v>0</v>
      </c>
      <c r="V92">
        <v>0</v>
      </c>
      <c r="Y92" s="1">
        <v>44125</v>
      </c>
      <c r="Z92" s="2">
        <v>9.5474537037037052E-2</v>
      </c>
      <c r="AB92">
        <v>1</v>
      </c>
      <c r="AD92" s="4">
        <f t="shared" si="13"/>
        <v>2.3856703429693553</v>
      </c>
      <c r="AE92" s="4">
        <f t="shared" si="14"/>
        <v>4.3203075075531006</v>
      </c>
      <c r="AF92" s="4">
        <f t="shared" si="15"/>
        <v>1.9346371645837452</v>
      </c>
      <c r="AG92" s="4">
        <f t="shared" si="16"/>
        <v>0.11136831936686127</v>
      </c>
    </row>
    <row r="93" spans="1:58" x14ac:dyDescent="0.35">
      <c r="A93">
        <v>81</v>
      </c>
      <c r="B93">
        <v>26</v>
      </c>
      <c r="C93" t="s">
        <v>183</v>
      </c>
      <c r="D93" t="s">
        <v>27</v>
      </c>
      <c r="G93">
        <v>0.5</v>
      </c>
      <c r="H93">
        <v>0.5</v>
      </c>
      <c r="I93">
        <v>1232</v>
      </c>
      <c r="J93">
        <v>9112</v>
      </c>
      <c r="L93">
        <v>4208</v>
      </c>
      <c r="M93">
        <v>1.36</v>
      </c>
      <c r="N93">
        <v>7.9980000000000002</v>
      </c>
      <c r="O93">
        <v>6.6379999999999999</v>
      </c>
      <c r="Q93">
        <v>0.32400000000000001</v>
      </c>
      <c r="R93">
        <v>1</v>
      </c>
      <c r="S93">
        <v>0</v>
      </c>
      <c r="T93">
        <v>0</v>
      </c>
      <c r="V93">
        <v>0</v>
      </c>
      <c r="Y93" s="1">
        <v>44125</v>
      </c>
      <c r="Z93" s="2">
        <v>0.10637731481481481</v>
      </c>
      <c r="AB93">
        <v>1</v>
      </c>
      <c r="AD93" s="4">
        <f t="shared" si="13"/>
        <v>3.565226407002827</v>
      </c>
      <c r="AE93" s="4">
        <f t="shared" si="14"/>
        <v>7.2312886469448605</v>
      </c>
      <c r="AF93" s="4">
        <f t="shared" si="15"/>
        <v>3.6660622399420335</v>
      </c>
      <c r="AG93" s="4">
        <f t="shared" si="16"/>
        <v>0.35209406761151801</v>
      </c>
    </row>
    <row r="94" spans="1:58" x14ac:dyDescent="0.35">
      <c r="A94">
        <v>82</v>
      </c>
      <c r="B94">
        <v>26</v>
      </c>
      <c r="C94" t="s">
        <v>183</v>
      </c>
      <c r="D94" t="s">
        <v>27</v>
      </c>
      <c r="G94">
        <v>0.5</v>
      </c>
      <c r="H94">
        <v>0.5</v>
      </c>
      <c r="I94">
        <v>1383</v>
      </c>
      <c r="J94">
        <v>9085</v>
      </c>
      <c r="L94">
        <v>4256</v>
      </c>
      <c r="M94">
        <v>1.476</v>
      </c>
      <c r="N94">
        <v>7.976</v>
      </c>
      <c r="O94">
        <v>6.5</v>
      </c>
      <c r="Q94">
        <v>0.32900000000000001</v>
      </c>
      <c r="R94">
        <v>1</v>
      </c>
      <c r="S94">
        <v>0</v>
      </c>
      <c r="T94">
        <v>0</v>
      </c>
      <c r="V94">
        <v>0</v>
      </c>
      <c r="Y94" s="1">
        <v>44125</v>
      </c>
      <c r="Z94" s="2">
        <v>0.11229166666666668</v>
      </c>
      <c r="AB94">
        <v>1</v>
      </c>
      <c r="AD94" s="4">
        <f t="shared" si="13"/>
        <v>4.0116248172009579</v>
      </c>
      <c r="AE94" s="4">
        <f t="shared" si="14"/>
        <v>7.2097671544028072</v>
      </c>
      <c r="AF94" s="4">
        <f t="shared" si="15"/>
        <v>3.1981423372018494</v>
      </c>
      <c r="AG94" s="4">
        <f t="shared" si="16"/>
        <v>0.35616123970435282</v>
      </c>
      <c r="AJ94">
        <f>ABS(100*(AD94-AD95)/(AVERAGE(AD94:AD95)))</f>
        <v>0.22132321428437282</v>
      </c>
      <c r="AO94">
        <f>ABS(100*(AE94-AE95)/(AVERAGE(AE94:AE95)))</f>
        <v>1.4364321568485152</v>
      </c>
      <c r="AT94">
        <f>ABS(100*(AF94-AF95)/(AVERAGE(AF94:AF95)))</f>
        <v>2.981630189939287</v>
      </c>
      <c r="AY94">
        <f>ABS(100*(AG94-AG95)/(AVERAGE(AG94:AG95)))</f>
        <v>3.460921154405991</v>
      </c>
      <c r="BC94" s="4">
        <f>AVERAGE(AD94:AD95)</f>
        <v>4.0071903959075996</v>
      </c>
      <c r="BD94" s="4">
        <f>AVERAGE(AE94:AE95)</f>
        <v>7.1583546999967922</v>
      </c>
      <c r="BE94" s="4">
        <f>AVERAGE(AF94:AF95)</f>
        <v>3.1511643040891926</v>
      </c>
      <c r="BF94" s="4">
        <f>AVERAGE(AG94:AG95)</f>
        <v>0.35010284794106772</v>
      </c>
    </row>
    <row r="95" spans="1:58" x14ac:dyDescent="0.35">
      <c r="A95">
        <v>83</v>
      </c>
      <c r="B95">
        <v>26</v>
      </c>
      <c r="C95" t="s">
        <v>183</v>
      </c>
      <c r="D95" t="s">
        <v>27</v>
      </c>
      <c r="G95">
        <v>0.5</v>
      </c>
      <c r="H95">
        <v>0.5</v>
      </c>
      <c r="I95">
        <v>1380</v>
      </c>
      <c r="J95">
        <v>8956</v>
      </c>
      <c r="L95">
        <v>4113</v>
      </c>
      <c r="M95">
        <v>1.474</v>
      </c>
      <c r="N95">
        <v>7.8659999999999997</v>
      </c>
      <c r="O95">
        <v>6.3920000000000003</v>
      </c>
      <c r="Q95">
        <v>0.314</v>
      </c>
      <c r="R95">
        <v>1</v>
      </c>
      <c r="S95">
        <v>0</v>
      </c>
      <c r="T95">
        <v>0</v>
      </c>
      <c r="V95">
        <v>0</v>
      </c>
      <c r="Y95" s="1">
        <v>44125</v>
      </c>
      <c r="Z95" s="2">
        <v>0.11858796296296296</v>
      </c>
      <c r="AB95">
        <v>1</v>
      </c>
      <c r="AD95" s="4">
        <f t="shared" si="13"/>
        <v>4.0027559746142405</v>
      </c>
      <c r="AE95" s="4">
        <f t="shared" si="14"/>
        <v>7.1069422455907763</v>
      </c>
      <c r="AF95" s="4">
        <f t="shared" si="15"/>
        <v>3.1041862709765358</v>
      </c>
      <c r="AG95" s="4">
        <f t="shared" si="16"/>
        <v>0.34404445617778256</v>
      </c>
    </row>
    <row r="96" spans="1:58" x14ac:dyDescent="0.35">
      <c r="A96">
        <v>84</v>
      </c>
      <c r="B96">
        <v>27</v>
      </c>
      <c r="C96" t="s">
        <v>184</v>
      </c>
      <c r="D96" t="s">
        <v>27</v>
      </c>
      <c r="G96">
        <v>0.5</v>
      </c>
      <c r="H96">
        <v>0.5</v>
      </c>
      <c r="I96">
        <v>969</v>
      </c>
      <c r="J96">
        <v>5493</v>
      </c>
      <c r="L96">
        <v>1401</v>
      </c>
      <c r="M96">
        <v>1.1579999999999999</v>
      </c>
      <c r="N96">
        <v>4.9320000000000004</v>
      </c>
      <c r="O96">
        <v>3.774</v>
      </c>
      <c r="Q96">
        <v>3.1E-2</v>
      </c>
      <c r="R96">
        <v>1</v>
      </c>
      <c r="S96">
        <v>0</v>
      </c>
      <c r="T96">
        <v>0</v>
      </c>
      <c r="V96">
        <v>0</v>
      </c>
      <c r="Y96" s="1">
        <v>44125</v>
      </c>
      <c r="Z96" s="2">
        <v>0.12923611111111111</v>
      </c>
      <c r="AB96">
        <v>1</v>
      </c>
      <c r="AD96" s="4">
        <f t="shared" si="13"/>
        <v>2.787724540233897</v>
      </c>
      <c r="AE96" s="4">
        <f t="shared" si="14"/>
        <v>4.3466115539933883</v>
      </c>
      <c r="AF96" s="4">
        <f t="shared" si="15"/>
        <v>1.5588870137594912</v>
      </c>
      <c r="AG96" s="4">
        <f t="shared" si="16"/>
        <v>0.11424923293261922</v>
      </c>
    </row>
    <row r="97" spans="1:58" x14ac:dyDescent="0.35">
      <c r="A97">
        <v>85</v>
      </c>
      <c r="B97">
        <v>27</v>
      </c>
      <c r="C97" t="s">
        <v>184</v>
      </c>
      <c r="D97" t="s">
        <v>27</v>
      </c>
      <c r="G97">
        <v>0.5</v>
      </c>
      <c r="H97">
        <v>0.5</v>
      </c>
      <c r="I97">
        <v>805</v>
      </c>
      <c r="J97">
        <v>5447</v>
      </c>
      <c r="L97">
        <v>1397</v>
      </c>
      <c r="M97">
        <v>1.032</v>
      </c>
      <c r="N97">
        <v>4.8929999999999998</v>
      </c>
      <c r="O97">
        <v>3.8610000000000002</v>
      </c>
      <c r="Q97">
        <v>0.03</v>
      </c>
      <c r="R97">
        <v>1</v>
      </c>
      <c r="S97">
        <v>0</v>
      </c>
      <c r="T97">
        <v>0</v>
      </c>
      <c r="V97">
        <v>0</v>
      </c>
      <c r="Y97" s="1">
        <v>44125</v>
      </c>
      <c r="Z97" s="2">
        <v>0.13491898148148149</v>
      </c>
      <c r="AB97">
        <v>1</v>
      </c>
      <c r="AD97" s="4">
        <f t="shared" si="13"/>
        <v>2.3028944788266554</v>
      </c>
      <c r="AE97" s="4">
        <f t="shared" si="14"/>
        <v>4.3099453074402607</v>
      </c>
      <c r="AF97" s="4">
        <f t="shared" si="15"/>
        <v>2.0070508286136053</v>
      </c>
      <c r="AG97" s="4">
        <f t="shared" si="16"/>
        <v>0.113910301924883</v>
      </c>
      <c r="AJ97">
        <f>ABS(100*(AD97-AD98)/(AVERAGE(AD97:AD98)))</f>
        <v>2.4096884974026915</v>
      </c>
      <c r="AO97">
        <f>ABS(100*(AE97-AE98)/(AVERAGE(AE97:AE98)))</f>
        <v>0.46342774260805231</v>
      </c>
      <c r="AT97">
        <f>ABS(100*(AF97-AF98)/(AVERAGE(AF97:AF98)))</f>
        <v>3.8647306969847328</v>
      </c>
      <c r="AY97">
        <f>ABS(100*(AG97-AG98)/(AVERAGE(AG97:AG98)))</f>
        <v>0.22340578358981186</v>
      </c>
      <c r="BC97" s="4">
        <f>AVERAGE(AD97:AD98)</f>
        <v>2.3309791470179286</v>
      </c>
      <c r="BD97" s="4">
        <f>AVERAGE(AE97:AE98)</f>
        <v>4.2999816534856059</v>
      </c>
      <c r="BE97" s="4">
        <f>AVERAGE(AF97:AF98)</f>
        <v>1.9690025064676777</v>
      </c>
      <c r="BF97" s="4">
        <f>AVERAGE(AG97:AG98)</f>
        <v>0.1137832027969819</v>
      </c>
    </row>
    <row r="98" spans="1:58" x14ac:dyDescent="0.35">
      <c r="A98">
        <v>86</v>
      </c>
      <c r="B98">
        <v>27</v>
      </c>
      <c r="C98" t="s">
        <v>184</v>
      </c>
      <c r="D98" t="s">
        <v>27</v>
      </c>
      <c r="G98">
        <v>0.5</v>
      </c>
      <c r="H98">
        <v>0.5</v>
      </c>
      <c r="I98">
        <v>824</v>
      </c>
      <c r="J98">
        <v>5422</v>
      </c>
      <c r="L98">
        <v>1394</v>
      </c>
      <c r="M98">
        <v>1.0469999999999999</v>
      </c>
      <c r="N98">
        <v>4.8719999999999999</v>
      </c>
      <c r="O98">
        <v>3.8250000000000002</v>
      </c>
      <c r="Q98">
        <v>0.03</v>
      </c>
      <c r="R98">
        <v>1</v>
      </c>
      <c r="S98">
        <v>0</v>
      </c>
      <c r="T98">
        <v>0</v>
      </c>
      <c r="V98">
        <v>0</v>
      </c>
      <c r="Y98" s="1">
        <v>44125</v>
      </c>
      <c r="Z98" s="2">
        <v>0.14116898148148149</v>
      </c>
      <c r="AB98">
        <v>1</v>
      </c>
      <c r="AD98" s="4">
        <f t="shared" si="13"/>
        <v>2.3590638152092018</v>
      </c>
      <c r="AE98" s="4">
        <f t="shared" si="14"/>
        <v>4.290017999530952</v>
      </c>
      <c r="AF98" s="4">
        <f t="shared" si="15"/>
        <v>1.9309541843217501</v>
      </c>
      <c r="AG98" s="4">
        <f t="shared" si="16"/>
        <v>0.11365610366908081</v>
      </c>
    </row>
    <row r="99" spans="1:58" x14ac:dyDescent="0.35">
      <c r="A99">
        <v>87</v>
      </c>
      <c r="B99">
        <v>28</v>
      </c>
      <c r="C99" t="s">
        <v>185</v>
      </c>
      <c r="D99" t="s">
        <v>27</v>
      </c>
      <c r="G99">
        <v>0.5</v>
      </c>
      <c r="H99">
        <v>0.5</v>
      </c>
      <c r="I99">
        <v>1119</v>
      </c>
      <c r="J99">
        <v>7340</v>
      </c>
      <c r="L99">
        <v>2278</v>
      </c>
      <c r="M99">
        <v>1.274</v>
      </c>
      <c r="N99">
        <v>6.4969999999999999</v>
      </c>
      <c r="O99">
        <v>5.2229999999999999</v>
      </c>
      <c r="Q99">
        <v>0.122</v>
      </c>
      <c r="R99">
        <v>1</v>
      </c>
      <c r="S99">
        <v>0</v>
      </c>
      <c r="T99">
        <v>0</v>
      </c>
      <c r="V99">
        <v>0</v>
      </c>
      <c r="Y99" s="1">
        <v>44125</v>
      </c>
      <c r="Z99" s="2">
        <v>0.15204861111111112</v>
      </c>
      <c r="AB99">
        <v>1</v>
      </c>
      <c r="AD99" s="4">
        <f t="shared" si="13"/>
        <v>3.2311666695697889</v>
      </c>
      <c r="AE99" s="4">
        <f t="shared" si="14"/>
        <v>5.8188410623330862</v>
      </c>
      <c r="AF99" s="4">
        <f t="shared" si="15"/>
        <v>2.5876743927632972</v>
      </c>
      <c r="AG99" s="4">
        <f t="shared" si="16"/>
        <v>0.18855985637878747</v>
      </c>
    </row>
    <row r="100" spans="1:58" x14ac:dyDescent="0.35">
      <c r="A100">
        <v>88</v>
      </c>
      <c r="B100">
        <v>28</v>
      </c>
      <c r="C100" t="s">
        <v>185</v>
      </c>
      <c r="D100" t="s">
        <v>27</v>
      </c>
      <c r="G100">
        <v>0.5</v>
      </c>
      <c r="H100">
        <v>0.5</v>
      </c>
      <c r="I100">
        <v>1257</v>
      </c>
      <c r="J100">
        <v>7327</v>
      </c>
      <c r="L100">
        <v>2338</v>
      </c>
      <c r="M100">
        <v>1.38</v>
      </c>
      <c r="N100">
        <v>6.4859999999999998</v>
      </c>
      <c r="O100">
        <v>5.1059999999999999</v>
      </c>
      <c r="Q100">
        <v>0.129</v>
      </c>
      <c r="R100">
        <v>1</v>
      </c>
      <c r="S100">
        <v>0</v>
      </c>
      <c r="T100">
        <v>0</v>
      </c>
      <c r="V100">
        <v>0</v>
      </c>
      <c r="Y100" s="1">
        <v>44125</v>
      </c>
      <c r="Z100" s="2">
        <v>0.15790509259259258</v>
      </c>
      <c r="AB100">
        <v>1</v>
      </c>
      <c r="AD100" s="4">
        <f t="shared" si="13"/>
        <v>3.6391334285588091</v>
      </c>
      <c r="AE100" s="4">
        <f t="shared" si="14"/>
        <v>5.8084788622202463</v>
      </c>
      <c r="AF100" s="4">
        <f t="shared" si="15"/>
        <v>2.1693454336614373</v>
      </c>
      <c r="AG100" s="4">
        <f t="shared" si="16"/>
        <v>0.19364382149483089</v>
      </c>
      <c r="AJ100">
        <f>ABS(100*(AD100-AD101)/(AVERAGE(AD100:AD101)))</f>
        <v>0.97010174117579839</v>
      </c>
      <c r="AO100">
        <f>ABS(100*(AE100-AE101)/(AVERAGE(AE100:AE101)))</f>
        <v>0.86829671951094689</v>
      </c>
      <c r="AT100">
        <f>ABS(100*(AF100-AF101)/(AVERAGE(AF100:AF101)))</f>
        <v>4.029730207077443</v>
      </c>
      <c r="AY100">
        <f>ABS(100*(AG100-AG101)/(AVERAGE(AG100:AG101)))</f>
        <v>0.35066987377523856</v>
      </c>
      <c r="BC100" s="4">
        <f>AVERAGE(AD100:AD101)</f>
        <v>3.6568711137322447</v>
      </c>
      <c r="BD100" s="4">
        <f>AVERAGE(AE100:AE101)</f>
        <v>5.7833704542545181</v>
      </c>
      <c r="BE100" s="4">
        <f>AVERAGE(AF100:AF101)</f>
        <v>2.126499340522273</v>
      </c>
      <c r="BF100" s="4">
        <f>AVERAGE(AG100:AG101)</f>
        <v>0.19330489048709465</v>
      </c>
    </row>
    <row r="101" spans="1:58" x14ac:dyDescent="0.35">
      <c r="A101">
        <v>89</v>
      </c>
      <c r="B101">
        <v>28</v>
      </c>
      <c r="C101" t="s">
        <v>185</v>
      </c>
      <c r="D101" t="s">
        <v>27</v>
      </c>
      <c r="G101">
        <v>0.5</v>
      </c>
      <c r="H101">
        <v>0.5</v>
      </c>
      <c r="I101">
        <v>1269</v>
      </c>
      <c r="J101">
        <v>7264</v>
      </c>
      <c r="L101">
        <v>2330</v>
      </c>
      <c r="M101">
        <v>1.389</v>
      </c>
      <c r="N101">
        <v>6.4320000000000004</v>
      </c>
      <c r="O101">
        <v>5.0439999999999996</v>
      </c>
      <c r="Q101">
        <v>0.128</v>
      </c>
      <c r="R101">
        <v>1</v>
      </c>
      <c r="S101">
        <v>0</v>
      </c>
      <c r="T101">
        <v>0</v>
      </c>
      <c r="V101">
        <v>0</v>
      </c>
      <c r="Y101" s="1">
        <v>44125</v>
      </c>
      <c r="Z101" s="2">
        <v>0.16423611111111111</v>
      </c>
      <c r="AB101">
        <v>1</v>
      </c>
      <c r="AD101" s="4">
        <f t="shared" si="13"/>
        <v>3.6746087989056804</v>
      </c>
      <c r="AE101" s="4">
        <f t="shared" si="14"/>
        <v>5.758262046288789</v>
      </c>
      <c r="AF101" s="4">
        <f t="shared" si="15"/>
        <v>2.0836532473831086</v>
      </c>
      <c r="AG101" s="4">
        <f t="shared" si="16"/>
        <v>0.19296595947935843</v>
      </c>
      <c r="BB101" s="5"/>
    </row>
    <row r="102" spans="1:58" x14ac:dyDescent="0.35">
      <c r="A102">
        <v>90</v>
      </c>
      <c r="B102">
        <v>29</v>
      </c>
      <c r="C102" t="s">
        <v>186</v>
      </c>
      <c r="D102" t="s">
        <v>27</v>
      </c>
      <c r="G102">
        <v>0.5</v>
      </c>
      <c r="H102">
        <v>0.5</v>
      </c>
      <c r="I102">
        <v>1153</v>
      </c>
      <c r="J102">
        <v>7751</v>
      </c>
      <c r="L102">
        <v>2112</v>
      </c>
      <c r="M102">
        <v>1.2989999999999999</v>
      </c>
      <c r="N102">
        <v>6.8449999999999998</v>
      </c>
      <c r="O102">
        <v>5.5460000000000003</v>
      </c>
      <c r="Q102">
        <v>0.105</v>
      </c>
      <c r="R102">
        <v>1</v>
      </c>
      <c r="S102">
        <v>0</v>
      </c>
      <c r="T102">
        <v>0</v>
      </c>
      <c r="V102">
        <v>0</v>
      </c>
      <c r="Y102" s="1">
        <v>44125</v>
      </c>
      <c r="Z102" s="2">
        <v>0.17512731481481481</v>
      </c>
      <c r="AB102">
        <v>1</v>
      </c>
      <c r="AD102" s="4">
        <f t="shared" si="13"/>
        <v>3.331680218885924</v>
      </c>
      <c r="AE102" s="4">
        <f t="shared" si="14"/>
        <v>6.1464460043621152</v>
      </c>
      <c r="AF102" s="4">
        <f t="shared" si="15"/>
        <v>2.8147657854761912</v>
      </c>
      <c r="AG102" s="4">
        <f t="shared" si="16"/>
        <v>0.17449421955773395</v>
      </c>
      <c r="BB102" s="5"/>
    </row>
    <row r="103" spans="1:58" x14ac:dyDescent="0.35">
      <c r="A103">
        <v>91</v>
      </c>
      <c r="B103">
        <v>29</v>
      </c>
      <c r="C103" t="s">
        <v>186</v>
      </c>
      <c r="D103" t="s">
        <v>27</v>
      </c>
      <c r="G103">
        <v>0.5</v>
      </c>
      <c r="H103">
        <v>0.5</v>
      </c>
      <c r="I103">
        <v>1109</v>
      </c>
      <c r="J103">
        <v>7776</v>
      </c>
      <c r="L103">
        <v>2126</v>
      </c>
      <c r="M103">
        <v>1.266</v>
      </c>
      <c r="N103">
        <v>6.8659999999999997</v>
      </c>
      <c r="O103">
        <v>5.601</v>
      </c>
      <c r="Q103">
        <v>0.106</v>
      </c>
      <c r="R103">
        <v>1</v>
      </c>
      <c r="S103">
        <v>0</v>
      </c>
      <c r="T103">
        <v>0</v>
      </c>
      <c r="V103">
        <v>0</v>
      </c>
      <c r="Y103" s="1">
        <v>44125</v>
      </c>
      <c r="Z103" s="2">
        <v>0.18100694444444443</v>
      </c>
      <c r="AB103">
        <v>1</v>
      </c>
      <c r="AD103" s="4">
        <f t="shared" si="13"/>
        <v>3.201603860947396</v>
      </c>
      <c r="AE103" s="4">
        <f t="shared" si="14"/>
        <v>6.166373312271423</v>
      </c>
      <c r="AF103" s="4">
        <f t="shared" si="15"/>
        <v>2.964769451324027</v>
      </c>
      <c r="AG103" s="4">
        <f t="shared" si="16"/>
        <v>0.17568047808481074</v>
      </c>
      <c r="AJ103">
        <f>ABS(100*(AD103-AD104)/(AVERAGE(AD103:AD104)))</f>
        <v>0.46062416188399813</v>
      </c>
      <c r="AO103">
        <f>ABS(100*(AE103-AE104)/(AVERAGE(AE103:AE104)))</f>
        <v>0.57038526660934941</v>
      </c>
      <c r="AT103">
        <f>ABS(100*(AF103-AF104)/(AVERAGE(AF103:AF104)))</f>
        <v>1.6957868501877831</v>
      </c>
      <c r="AY103">
        <f>ABS(100*(AG103-AG104)/(AVERAGE(AG103:AG104)))</f>
        <v>1.0180100735093771</v>
      </c>
      <c r="BC103" s="4">
        <f>AVERAGE(AD103:AD104)</f>
        <v>3.2089945631029941</v>
      </c>
      <c r="BD103" s="4">
        <f>AVERAGE(AE103:AE104)</f>
        <v>6.1488372813112324</v>
      </c>
      <c r="BE103" s="4">
        <f>AVERAGE(AF103:AF104)</f>
        <v>2.9398427182082378</v>
      </c>
      <c r="BF103" s="4">
        <f>AVERAGE(AG103:AG104)</f>
        <v>0.17479078418950317</v>
      </c>
    </row>
    <row r="104" spans="1:58" x14ac:dyDescent="0.35">
      <c r="A104">
        <v>92</v>
      </c>
      <c r="B104">
        <v>29</v>
      </c>
      <c r="C104" t="s">
        <v>186</v>
      </c>
      <c r="D104" t="s">
        <v>27</v>
      </c>
      <c r="G104">
        <v>0.5</v>
      </c>
      <c r="H104">
        <v>0.5</v>
      </c>
      <c r="I104">
        <v>1114</v>
      </c>
      <c r="J104">
        <v>7732</v>
      </c>
      <c r="L104">
        <v>2105</v>
      </c>
      <c r="M104">
        <v>1.2689999999999999</v>
      </c>
      <c r="N104">
        <v>6.8289999999999997</v>
      </c>
      <c r="O104">
        <v>5.5590000000000002</v>
      </c>
      <c r="Q104">
        <v>0.104</v>
      </c>
      <c r="R104">
        <v>1</v>
      </c>
      <c r="S104">
        <v>0</v>
      </c>
      <c r="T104">
        <v>0</v>
      </c>
      <c r="V104">
        <v>0</v>
      </c>
      <c r="Y104" s="1">
        <v>44125</v>
      </c>
      <c r="Z104" s="2">
        <v>0.18745370370370371</v>
      </c>
      <c r="AB104">
        <v>1</v>
      </c>
      <c r="AD104" s="4">
        <f t="shared" si="13"/>
        <v>3.2163852652585923</v>
      </c>
      <c r="AE104" s="4">
        <f t="shared" si="14"/>
        <v>6.1313012503510409</v>
      </c>
      <c r="AF104" s="4">
        <f t="shared" si="15"/>
        <v>2.9149159850924486</v>
      </c>
      <c r="AG104" s="4">
        <f t="shared" si="16"/>
        <v>0.17390109029419556</v>
      </c>
    </row>
    <row r="105" spans="1:58" x14ac:dyDescent="0.35">
      <c r="A105">
        <v>93</v>
      </c>
      <c r="B105">
        <v>30</v>
      </c>
      <c r="C105" t="s">
        <v>187</v>
      </c>
      <c r="D105" t="s">
        <v>27</v>
      </c>
      <c r="G105">
        <v>0.5</v>
      </c>
      <c r="H105">
        <v>0.5</v>
      </c>
      <c r="I105">
        <v>1385</v>
      </c>
      <c r="J105">
        <v>8137</v>
      </c>
      <c r="L105">
        <v>11897</v>
      </c>
      <c r="M105">
        <v>1.478</v>
      </c>
      <c r="N105">
        <v>7.1719999999999997</v>
      </c>
      <c r="O105">
        <v>5.6950000000000003</v>
      </c>
      <c r="Q105">
        <v>1.1279999999999999</v>
      </c>
      <c r="R105">
        <v>1</v>
      </c>
      <c r="S105">
        <v>0</v>
      </c>
      <c r="T105">
        <v>0</v>
      </c>
      <c r="V105">
        <v>0</v>
      </c>
      <c r="Y105" s="1">
        <v>44125</v>
      </c>
      <c r="Z105" s="2">
        <v>0.19826388888888888</v>
      </c>
      <c r="AB105">
        <v>1</v>
      </c>
      <c r="AD105" s="4">
        <f t="shared" si="13"/>
        <v>4.0175373789254367</v>
      </c>
      <c r="AE105" s="4">
        <f t="shared" si="14"/>
        <v>6.4541236384818363</v>
      </c>
      <c r="AF105" s="4">
        <f t="shared" si="15"/>
        <v>2.4365862595563996</v>
      </c>
      <c r="AG105" s="4">
        <f t="shared" si="16"/>
        <v>1.0036041972324845</v>
      </c>
    </row>
    <row r="106" spans="1:58" x14ac:dyDescent="0.35">
      <c r="A106">
        <v>94</v>
      </c>
      <c r="B106">
        <v>30</v>
      </c>
      <c r="C106" t="s">
        <v>187</v>
      </c>
      <c r="D106" t="s">
        <v>27</v>
      </c>
      <c r="G106">
        <v>0.5</v>
      </c>
      <c r="H106">
        <v>0.5</v>
      </c>
      <c r="I106">
        <v>1449</v>
      </c>
      <c r="J106">
        <v>8107</v>
      </c>
      <c r="L106">
        <v>12039</v>
      </c>
      <c r="M106">
        <v>1.5269999999999999</v>
      </c>
      <c r="N106">
        <v>7.1470000000000002</v>
      </c>
      <c r="O106">
        <v>5.62</v>
      </c>
      <c r="Q106">
        <v>1.143</v>
      </c>
      <c r="R106">
        <v>1</v>
      </c>
      <c r="S106">
        <v>0</v>
      </c>
      <c r="T106">
        <v>0</v>
      </c>
      <c r="V106">
        <v>0</v>
      </c>
      <c r="Y106" s="1">
        <v>44125</v>
      </c>
      <c r="Z106" s="2">
        <v>0.20416666666666669</v>
      </c>
      <c r="AB106">
        <v>1</v>
      </c>
      <c r="AD106" s="4">
        <f t="shared" si="13"/>
        <v>4.2067393541087501</v>
      </c>
      <c r="AE106" s="4">
        <f t="shared" si="14"/>
        <v>6.4302108689906667</v>
      </c>
      <c r="AF106" s="4">
        <f t="shared" si="15"/>
        <v>2.2234715148819166</v>
      </c>
      <c r="AG106" s="4">
        <f t="shared" si="16"/>
        <v>1.0156362480071206</v>
      </c>
      <c r="AJ106">
        <f>ABS(100*(AD106-AD107)/(AVERAGE(AD106:AD107)))</f>
        <v>3.0450171370418349</v>
      </c>
      <c r="AO106">
        <f>ABS(100*(AE106-AE107)/(AVERAGE(AE106:AE107)))</f>
        <v>0.46994316208174131</v>
      </c>
      <c r="AT106">
        <f>ABS(100*(AF106-AF107)/(AVERAGE(AF106:AF107)))</f>
        <v>4.5909024561377691</v>
      </c>
      <c r="AY106">
        <f>ABS(100*(AG106-AG107)/(AVERAGE(AG106:AG107)))</f>
        <v>0.67349317370502648</v>
      </c>
      <c r="BC106" s="4">
        <f>AVERAGE(AD106:AD107)</f>
        <v>4.2717775330780139</v>
      </c>
      <c r="BD106" s="4">
        <f>AVERAGE(AE106:AE107)</f>
        <v>6.4453556230017401</v>
      </c>
      <c r="BE106" s="4">
        <f>AVERAGE(AF106:AF107)</f>
        <v>2.1735780899237263</v>
      </c>
      <c r="BF106" s="4">
        <f>AVERAGE(AG106:AG107)</f>
        <v>1.0190679244604499</v>
      </c>
    </row>
    <row r="107" spans="1:58" x14ac:dyDescent="0.35">
      <c r="A107">
        <v>95</v>
      </c>
      <c r="B107">
        <v>30</v>
      </c>
      <c r="C107" t="s">
        <v>187</v>
      </c>
      <c r="D107" t="s">
        <v>27</v>
      </c>
      <c r="G107">
        <v>0.5</v>
      </c>
      <c r="H107">
        <v>0.5</v>
      </c>
      <c r="I107">
        <v>1493</v>
      </c>
      <c r="J107">
        <v>8145</v>
      </c>
      <c r="L107">
        <v>12120</v>
      </c>
      <c r="M107">
        <v>1.5609999999999999</v>
      </c>
      <c r="N107">
        <v>7.1790000000000003</v>
      </c>
      <c r="O107">
        <v>5.6189999999999998</v>
      </c>
      <c r="Q107">
        <v>1.1519999999999999</v>
      </c>
      <c r="R107">
        <v>1</v>
      </c>
      <c r="S107">
        <v>0</v>
      </c>
      <c r="T107">
        <v>0</v>
      </c>
      <c r="V107">
        <v>0</v>
      </c>
      <c r="Y107" s="1">
        <v>44125</v>
      </c>
      <c r="Z107" s="2">
        <v>0.21047453703703703</v>
      </c>
      <c r="AB107">
        <v>1</v>
      </c>
      <c r="AD107" s="4">
        <f t="shared" si="13"/>
        <v>4.3368157120472786</v>
      </c>
      <c r="AE107" s="4">
        <f t="shared" si="14"/>
        <v>6.4605003770128144</v>
      </c>
      <c r="AF107" s="4">
        <f t="shared" si="15"/>
        <v>2.1236846649655359</v>
      </c>
      <c r="AG107" s="4">
        <f t="shared" si="16"/>
        <v>1.0224996009137792</v>
      </c>
    </row>
    <row r="108" spans="1:58" x14ac:dyDescent="0.35">
      <c r="A108">
        <v>96</v>
      </c>
      <c r="B108">
        <v>31</v>
      </c>
      <c r="C108" t="s">
        <v>69</v>
      </c>
      <c r="D108" t="s">
        <v>27</v>
      </c>
      <c r="G108">
        <v>0.5</v>
      </c>
      <c r="H108">
        <v>0.5</v>
      </c>
      <c r="I108">
        <v>1972</v>
      </c>
      <c r="J108">
        <v>13301</v>
      </c>
      <c r="L108">
        <v>5171</v>
      </c>
      <c r="M108">
        <v>1.9279999999999999</v>
      </c>
      <c r="N108">
        <v>11.547000000000001</v>
      </c>
      <c r="O108">
        <v>9.6189999999999998</v>
      </c>
      <c r="Q108">
        <v>0.42499999999999999</v>
      </c>
      <c r="R108">
        <v>1</v>
      </c>
      <c r="S108">
        <v>0</v>
      </c>
      <c r="T108">
        <v>0</v>
      </c>
      <c r="V108">
        <v>0</v>
      </c>
      <c r="Y108" s="1">
        <v>44125</v>
      </c>
      <c r="Z108" s="2">
        <v>0.22177083333333333</v>
      </c>
      <c r="AB108">
        <v>1</v>
      </c>
      <c r="AD108" s="4">
        <f t="shared" si="13"/>
        <v>5.7528742450598935</v>
      </c>
      <c r="AE108" s="4">
        <f t="shared" si="14"/>
        <v>10.570308360228562</v>
      </c>
      <c r="AF108" s="4">
        <f t="shared" si="15"/>
        <v>4.8174341151686688</v>
      </c>
      <c r="AG108" s="4">
        <f t="shared" si="16"/>
        <v>0.43369170772401516</v>
      </c>
    </row>
    <row r="109" spans="1:58" x14ac:dyDescent="0.35">
      <c r="A109">
        <v>97</v>
      </c>
      <c r="B109">
        <v>31</v>
      </c>
      <c r="C109" t="s">
        <v>69</v>
      </c>
      <c r="D109" t="s">
        <v>27</v>
      </c>
      <c r="G109">
        <v>0.5</v>
      </c>
      <c r="H109">
        <v>0.5</v>
      </c>
      <c r="I109">
        <v>2080</v>
      </c>
      <c r="J109">
        <v>13364</v>
      </c>
      <c r="L109">
        <v>5232</v>
      </c>
      <c r="M109">
        <v>2.0099999999999998</v>
      </c>
      <c r="N109">
        <v>11.6</v>
      </c>
      <c r="O109">
        <v>9.59</v>
      </c>
      <c r="Q109">
        <v>0.43099999999999999</v>
      </c>
      <c r="R109">
        <v>1</v>
      </c>
      <c r="S109">
        <v>0</v>
      </c>
      <c r="T109">
        <v>0</v>
      </c>
      <c r="V109">
        <v>0</v>
      </c>
      <c r="Y109" s="1">
        <v>44125</v>
      </c>
      <c r="Z109" s="2">
        <v>0.22793981481481482</v>
      </c>
      <c r="AB109">
        <v>1</v>
      </c>
      <c r="AD109" s="4">
        <f t="shared" si="13"/>
        <v>6.0721525781817354</v>
      </c>
      <c r="AE109" s="4">
        <f t="shared" si="14"/>
        <v>10.620525176160019</v>
      </c>
      <c r="AF109" s="4">
        <f t="shared" si="15"/>
        <v>4.5483725979782834</v>
      </c>
      <c r="AG109" s="4">
        <f t="shared" si="16"/>
        <v>0.43886040559199269</v>
      </c>
      <c r="AJ109">
        <f>ABS(100*(AD109-AD110)/(AVERAGE(AD109:AD110)))</f>
        <v>0.19455407562708804</v>
      </c>
      <c r="AL109">
        <f>100*((AVERAGE(AD109:AD110)*50)-(AVERAGE(AD91:AD92)*50))/(1000*0.15)</f>
        <v>122.53784173981803</v>
      </c>
      <c r="AO109">
        <f>ABS(100*(AE109-AE110)/(AVERAGE(AE109:AE110)))</f>
        <v>0.87441024674837931</v>
      </c>
      <c r="AQ109">
        <f>100*((AVERAGE(AE109:AE110)*50)-(AVERAGE(AE91:AE92)*50))/(2000*0.15)</f>
        <v>104.60508165192914</v>
      </c>
      <c r="AT109">
        <f>ABS(100*(AF109-AF110)/(AVERAGE(AF109:AF110)))</f>
        <v>2.319451245170669</v>
      </c>
      <c r="AV109">
        <f>100*((AVERAGE(AF109:AF110)*50)-(AVERAGE(AF91:AF92)*50))/(1000*0.15)</f>
        <v>86.672321564040203</v>
      </c>
      <c r="AY109">
        <f>ABS(100*(AG109-AG110)/(AVERAGE(AG109:AG110)))</f>
        <v>3.2372949203700911</v>
      </c>
      <c r="BA109">
        <f>100*((AVERAGE(AG109:AG110)*50)-(AVERAGE(AG91:AG92)*50))/(100*0.15)</f>
        <v>106.25487092530786</v>
      </c>
      <c r="BC109" s="4">
        <f>AVERAGE(AD109:AD110)</f>
        <v>6.0780651399062133</v>
      </c>
      <c r="BD109" s="4">
        <f>AVERAGE(AE109:AE110)</f>
        <v>10.574293821810423</v>
      </c>
      <c r="BE109" s="4">
        <f>AVERAGE(AF109:AF110)</f>
        <v>4.4962286819042099</v>
      </c>
      <c r="BF109" s="4">
        <f>AVERAGE(AG109:AG110)</f>
        <v>0.43186995355743296</v>
      </c>
    </row>
    <row r="110" spans="1:58" x14ac:dyDescent="0.35">
      <c r="A110">
        <v>98</v>
      </c>
      <c r="B110">
        <v>31</v>
      </c>
      <c r="C110" t="s">
        <v>69</v>
      </c>
      <c r="D110" t="s">
        <v>27</v>
      </c>
      <c r="G110">
        <v>0.5</v>
      </c>
      <c r="H110">
        <v>0.5</v>
      </c>
      <c r="I110">
        <v>2084</v>
      </c>
      <c r="J110">
        <v>13248</v>
      </c>
      <c r="L110">
        <v>5067</v>
      </c>
      <c r="M110">
        <v>2.0139999999999998</v>
      </c>
      <c r="N110">
        <v>11.502000000000001</v>
      </c>
      <c r="O110">
        <v>9.4879999999999995</v>
      </c>
      <c r="Q110">
        <v>0.41399999999999998</v>
      </c>
      <c r="R110">
        <v>1</v>
      </c>
      <c r="S110">
        <v>0</v>
      </c>
      <c r="T110">
        <v>0</v>
      </c>
      <c r="V110">
        <v>0</v>
      </c>
      <c r="Y110" s="1">
        <v>44125</v>
      </c>
      <c r="Z110" s="2">
        <v>0.23443287037037039</v>
      </c>
      <c r="AB110">
        <v>1</v>
      </c>
      <c r="AD110" s="4">
        <f t="shared" si="13"/>
        <v>6.0839777016306922</v>
      </c>
      <c r="AE110" s="4">
        <f t="shared" si="14"/>
        <v>10.528062467460828</v>
      </c>
      <c r="AF110" s="4">
        <f t="shared" si="15"/>
        <v>4.4440847658301355</v>
      </c>
      <c r="AG110" s="4">
        <f t="shared" si="16"/>
        <v>0.42487950152287324</v>
      </c>
    </row>
    <row r="111" spans="1:58" x14ac:dyDescent="0.35">
      <c r="A111">
        <v>99</v>
      </c>
      <c r="B111">
        <v>32</v>
      </c>
      <c r="C111" t="s">
        <v>70</v>
      </c>
      <c r="D111" t="s">
        <v>27</v>
      </c>
      <c r="G111">
        <v>0.5</v>
      </c>
      <c r="H111">
        <v>0.5</v>
      </c>
      <c r="I111">
        <v>1646</v>
      </c>
      <c r="J111">
        <v>8116</v>
      </c>
      <c r="L111">
        <v>12009</v>
      </c>
      <c r="M111">
        <v>1.677</v>
      </c>
      <c r="N111">
        <v>7.1550000000000002</v>
      </c>
      <c r="O111">
        <v>5.4770000000000003</v>
      </c>
      <c r="Q111">
        <v>1.1399999999999999</v>
      </c>
      <c r="R111">
        <v>1</v>
      </c>
      <c r="S111">
        <v>0</v>
      </c>
      <c r="T111">
        <v>0</v>
      </c>
      <c r="V111">
        <v>0</v>
      </c>
      <c r="Y111" s="1">
        <v>44125</v>
      </c>
      <c r="Z111" s="2">
        <v>0.24525462962962963</v>
      </c>
      <c r="AB111">
        <v>1</v>
      </c>
      <c r="AD111" s="4">
        <f t="shared" si="13"/>
        <v>4.7891266839698883</v>
      </c>
      <c r="AE111" s="4">
        <f t="shared" si="14"/>
        <v>6.4373846998380166</v>
      </c>
      <c r="AF111" s="4">
        <f t="shared" si="15"/>
        <v>1.6482580158681284</v>
      </c>
      <c r="AG111" s="4">
        <f t="shared" si="16"/>
        <v>1.0130942654490989</v>
      </c>
    </row>
    <row r="112" spans="1:58" x14ac:dyDescent="0.35">
      <c r="A112">
        <v>100</v>
      </c>
      <c r="B112">
        <v>32</v>
      </c>
      <c r="C112" t="s">
        <v>70</v>
      </c>
      <c r="D112" t="s">
        <v>27</v>
      </c>
      <c r="G112">
        <v>0.5</v>
      </c>
      <c r="H112">
        <v>0.5</v>
      </c>
      <c r="I112">
        <v>1461</v>
      </c>
      <c r="J112">
        <v>8041</v>
      </c>
      <c r="L112">
        <v>12107</v>
      </c>
      <c r="M112">
        <v>1.536</v>
      </c>
      <c r="N112">
        <v>7.0910000000000002</v>
      </c>
      <c r="O112">
        <v>5.5549999999999997</v>
      </c>
      <c r="Q112">
        <v>1.1499999999999999</v>
      </c>
      <c r="R112">
        <v>1</v>
      </c>
      <c r="S112">
        <v>0</v>
      </c>
      <c r="T112">
        <v>0</v>
      </c>
      <c r="V112">
        <v>0</v>
      </c>
      <c r="Y112" s="1">
        <v>44125</v>
      </c>
      <c r="Z112" s="2">
        <v>0.25109953703703702</v>
      </c>
      <c r="AB112">
        <v>1</v>
      </c>
      <c r="AD112" s="4">
        <f t="shared" si="13"/>
        <v>4.2422147244556214</v>
      </c>
      <c r="AE112" s="4">
        <f t="shared" si="14"/>
        <v>6.3776027761100913</v>
      </c>
      <c r="AF112" s="4">
        <f t="shared" si="15"/>
        <v>2.1353880516544699</v>
      </c>
      <c r="AG112" s="4">
        <f t="shared" si="16"/>
        <v>1.0213980751386367</v>
      </c>
      <c r="AJ112">
        <f>ABS(100*(AD112-AD113)/(AVERAGE(AD112:AD113)))</f>
        <v>2.9523159959232164</v>
      </c>
      <c r="AK112">
        <f>ABS(100*((AVERAGE(AD112:AD113)-AVERAGE(AD106:AD107))/(AVERAGE(AD106:AD107,AD112:AD113))))</f>
        <v>0.79270236408402994</v>
      </c>
      <c r="AO112">
        <f>ABS(100*(AE112-AE113)/(AVERAGE(AE112:AE113)))</f>
        <v>0.76531403606007153</v>
      </c>
      <c r="AP112">
        <f>ABS(100*((AVERAGE(AE112:AE113)-AVERAGE(AE106:AE107))/(AVERAGE(AE106:AE107,AE112:AE113))))</f>
        <v>1.4386546006095311</v>
      </c>
      <c r="AT112">
        <f>ABS(100*(AF112-AF113)/(AVERAGE(AF112:AF113)))</f>
        <v>8.5832124637819689</v>
      </c>
      <c r="AU112">
        <f>ABS(100*((AVERAGE(AF112:AF113)-AVERAGE(AF106:AF107))/(AVERAGE(AF106:AF107,AF112:AF113))))</f>
        <v>5.9729240306722975</v>
      </c>
      <c r="AY112">
        <f>ABS(100*(AG112-AG113)/(AVERAGE(AG112:AG113)))</f>
        <v>0.73560722738890183</v>
      </c>
      <c r="AZ112">
        <f>ABS(100*((AVERAGE(AG112:AG113)-AVERAGE(AG106:AG107))/(AVERAGE(AG106:AG107,AG112:AG113))))</f>
        <v>0.59687397419478305</v>
      </c>
      <c r="BC112" s="4">
        <f>AVERAGE(AD112:AD113)</f>
        <v>4.3057747629937664</v>
      </c>
      <c r="BD112" s="4">
        <f>AVERAGE(AE112:AE113)</f>
        <v>6.3532914604607349</v>
      </c>
      <c r="BE112" s="4">
        <f>AVERAGE(AF112:AF113)</f>
        <v>2.047516697466969</v>
      </c>
      <c r="BF112" s="4">
        <f>AVERAGE(AG112:AG113)</f>
        <v>1.0251686825997022</v>
      </c>
    </row>
    <row r="113" spans="1:58" x14ac:dyDescent="0.35">
      <c r="A113">
        <v>101</v>
      </c>
      <c r="B113">
        <v>32</v>
      </c>
      <c r="C113" t="s">
        <v>70</v>
      </c>
      <c r="D113" t="s">
        <v>27</v>
      </c>
      <c r="G113">
        <v>0.5</v>
      </c>
      <c r="H113">
        <v>0.5</v>
      </c>
      <c r="I113">
        <v>1504</v>
      </c>
      <c r="J113">
        <v>7980</v>
      </c>
      <c r="L113">
        <v>12196</v>
      </c>
      <c r="M113">
        <v>1.569</v>
      </c>
      <c r="N113">
        <v>7.0389999999999997</v>
      </c>
      <c r="O113">
        <v>5.47</v>
      </c>
      <c r="Q113">
        <v>1.159</v>
      </c>
      <c r="R113">
        <v>1</v>
      </c>
      <c r="S113">
        <v>0</v>
      </c>
      <c r="T113">
        <v>0</v>
      </c>
      <c r="V113">
        <v>0</v>
      </c>
      <c r="Y113" s="1">
        <v>44125</v>
      </c>
      <c r="Z113" s="2">
        <v>0.25740740740740742</v>
      </c>
      <c r="AB113">
        <v>1</v>
      </c>
      <c r="AD113" s="4">
        <f t="shared" si="13"/>
        <v>4.3693348015319113</v>
      </c>
      <c r="AE113" s="4">
        <f t="shared" si="14"/>
        <v>6.3289801448113794</v>
      </c>
      <c r="AF113" s="4">
        <f t="shared" si="15"/>
        <v>1.959645343279468</v>
      </c>
      <c r="AG113" s="4">
        <f t="shared" si="16"/>
        <v>1.0289392900607677</v>
      </c>
    </row>
    <row r="114" spans="1:58" x14ac:dyDescent="0.35">
      <c r="A114">
        <v>102</v>
      </c>
      <c r="B114">
        <v>2</v>
      </c>
      <c r="D114" t="s">
        <v>29</v>
      </c>
      <c r="Y114" s="1">
        <v>44125</v>
      </c>
      <c r="Z114" s="2">
        <v>0.26175925925925925</v>
      </c>
      <c r="AB114">
        <v>1</v>
      </c>
      <c r="AD114" s="4" t="e">
        <f>((I114*$E$9)+$E$10)*1000/G114</f>
        <v>#DIV/0!</v>
      </c>
      <c r="AE114" s="4" t="e">
        <f t="shared" si="14"/>
        <v>#DIV/0!</v>
      </c>
      <c r="AF114" s="4" t="e">
        <f t="shared" si="15"/>
        <v>#DIV/0!</v>
      </c>
      <c r="AG114" s="4" t="e">
        <f t="shared" si="16"/>
        <v>#DIV/0!</v>
      </c>
    </row>
    <row r="115" spans="1:58" x14ac:dyDescent="0.35">
      <c r="A115">
        <v>103</v>
      </c>
      <c r="B115">
        <v>3</v>
      </c>
      <c r="C115" t="s">
        <v>30</v>
      </c>
      <c r="D115" t="s">
        <v>27</v>
      </c>
      <c r="G115">
        <v>0.5</v>
      </c>
      <c r="H115">
        <v>0.5</v>
      </c>
      <c r="I115">
        <v>96</v>
      </c>
      <c r="J115">
        <v>288</v>
      </c>
      <c r="L115">
        <v>116</v>
      </c>
      <c r="M115">
        <v>0.48799999999999999</v>
      </c>
      <c r="N115">
        <v>0.52300000000000002</v>
      </c>
      <c r="O115">
        <v>3.4000000000000002E-2</v>
      </c>
      <c r="Q115">
        <v>0</v>
      </c>
      <c r="R115">
        <v>1</v>
      </c>
      <c r="S115">
        <v>0</v>
      </c>
      <c r="T115">
        <v>0</v>
      </c>
      <c r="V115">
        <v>0</v>
      </c>
      <c r="Y115" s="1">
        <v>44125</v>
      </c>
      <c r="Z115" s="2">
        <v>0.27165509259259263</v>
      </c>
      <c r="AB115">
        <v>1</v>
      </c>
      <c r="AD115" s="4">
        <f t="shared" si="13"/>
        <v>0.20689134749900781</v>
      </c>
      <c r="AE115" s="4">
        <f t="shared" si="14"/>
        <v>0.19774604727539535</v>
      </c>
      <c r="AF115" s="4">
        <f t="shared" si="15"/>
        <v>-9.145300223612457E-3</v>
      </c>
      <c r="AG115" s="4">
        <f t="shared" si="16"/>
        <v>5.3676466973555997E-3</v>
      </c>
    </row>
    <row r="116" spans="1:58" x14ac:dyDescent="0.35">
      <c r="A116">
        <v>104</v>
      </c>
      <c r="B116">
        <v>3</v>
      </c>
      <c r="C116" t="s">
        <v>30</v>
      </c>
      <c r="D116" t="s">
        <v>27</v>
      </c>
      <c r="G116">
        <v>0.5</v>
      </c>
      <c r="H116">
        <v>0.5</v>
      </c>
      <c r="I116">
        <v>38</v>
      </c>
      <c r="J116">
        <v>213</v>
      </c>
      <c r="L116">
        <v>40</v>
      </c>
      <c r="M116">
        <v>0.44400000000000001</v>
      </c>
      <c r="N116">
        <v>0.45900000000000002</v>
      </c>
      <c r="O116">
        <v>1.4999999999999999E-2</v>
      </c>
      <c r="Q116">
        <v>0</v>
      </c>
      <c r="R116">
        <v>1</v>
      </c>
      <c r="S116">
        <v>0</v>
      </c>
      <c r="T116">
        <v>0</v>
      </c>
      <c r="V116">
        <v>0</v>
      </c>
      <c r="Y116" s="1">
        <v>44125</v>
      </c>
      <c r="Z116" s="2">
        <v>0.2767013888888889</v>
      </c>
      <c r="AB116">
        <v>1</v>
      </c>
      <c r="AD116" s="4">
        <f t="shared" si="13"/>
        <v>3.5427057489129749E-2</v>
      </c>
      <c r="AE116" s="4">
        <f t="shared" si="14"/>
        <v>0.1379641235474704</v>
      </c>
      <c r="AF116" s="4">
        <f t="shared" si="15"/>
        <v>0.10253706605834065</v>
      </c>
      <c r="AG116" s="4">
        <f t="shared" si="16"/>
        <v>-1.0720424496327545E-3</v>
      </c>
      <c r="AJ116">
        <f>ABS(100*(AD116-AD117)/(AVERAGE(AD116:AD117)))</f>
        <v>4841.7479981400847</v>
      </c>
      <c r="AO116">
        <f>ABS(100*(AE116-AE117)/(AVERAGE(AE116:AE117)))</f>
        <v>14.899036009773024</v>
      </c>
      <c r="AT116">
        <f>ABS(100*(AF116-AF117)/(AVERAGE(AF116:AF117)))</f>
        <v>42.160175651349306</v>
      </c>
      <c r="AY116">
        <f>ABS(100*(AG116-AG117)/(AVERAGE(AG116:AG117)))</f>
        <v>60.599238306491905</v>
      </c>
      <c r="BC116" s="4">
        <f>AVERAGE(AD116:AD117)</f>
        <v>-1.5264532888612271E-3</v>
      </c>
      <c r="BD116" s="4">
        <f>AVERAGE(AE116:AE117)</f>
        <v>0.1283990157510024</v>
      </c>
      <c r="BE116" s="4">
        <f>AVERAGE(AF116:AF117)</f>
        <v>0.12992546903986363</v>
      </c>
      <c r="BF116" s="4">
        <f>AVERAGE(AG116:AG117)</f>
        <v>-1.5380725852700695E-3</v>
      </c>
    </row>
    <row r="117" spans="1:58" x14ac:dyDescent="0.35">
      <c r="A117">
        <v>105</v>
      </c>
      <c r="B117">
        <v>3</v>
      </c>
      <c r="C117" t="s">
        <v>30</v>
      </c>
      <c r="D117" t="s">
        <v>27</v>
      </c>
      <c r="G117">
        <v>0.5</v>
      </c>
      <c r="H117">
        <v>0.5</v>
      </c>
      <c r="I117">
        <v>13</v>
      </c>
      <c r="J117">
        <v>189</v>
      </c>
      <c r="L117">
        <v>29</v>
      </c>
      <c r="M117">
        <v>0.42499999999999999</v>
      </c>
      <c r="N117">
        <v>0.438</v>
      </c>
      <c r="O117">
        <v>1.2999999999999999E-2</v>
      </c>
      <c r="Q117">
        <v>0</v>
      </c>
      <c r="R117">
        <v>1</v>
      </c>
      <c r="S117">
        <v>0</v>
      </c>
      <c r="T117">
        <v>0</v>
      </c>
      <c r="V117">
        <v>0</v>
      </c>
      <c r="Y117" s="1">
        <v>44125</v>
      </c>
      <c r="Z117" s="2">
        <v>0.28218749999999998</v>
      </c>
      <c r="AB117">
        <v>1</v>
      </c>
      <c r="AD117" s="4">
        <f t="shared" si="13"/>
        <v>-3.8479964066852203E-2</v>
      </c>
      <c r="AE117" s="4">
        <f t="shared" si="14"/>
        <v>0.11883390795453441</v>
      </c>
      <c r="AF117" s="4">
        <f t="shared" si="15"/>
        <v>0.15731387202138661</v>
      </c>
      <c r="AG117" s="4">
        <f t="shared" si="16"/>
        <v>-2.0041027209073848E-3</v>
      </c>
    </row>
    <row r="118" spans="1:58" x14ac:dyDescent="0.35">
      <c r="A118">
        <v>106</v>
      </c>
      <c r="B118">
        <v>1</v>
      </c>
      <c r="C118" t="s">
        <v>31</v>
      </c>
      <c r="D118" t="s">
        <v>27</v>
      </c>
      <c r="G118">
        <v>0.5</v>
      </c>
      <c r="H118">
        <v>0.5</v>
      </c>
      <c r="I118">
        <v>2150</v>
      </c>
      <c r="J118">
        <v>12219</v>
      </c>
      <c r="L118">
        <v>24628</v>
      </c>
      <c r="M118">
        <v>2.0649999999999999</v>
      </c>
      <c r="N118">
        <v>10.63</v>
      </c>
      <c r="O118">
        <v>8.5649999999999995</v>
      </c>
      <c r="Q118">
        <v>2.46</v>
      </c>
      <c r="R118">
        <v>1</v>
      </c>
      <c r="S118">
        <v>0</v>
      </c>
      <c r="T118">
        <v>0</v>
      </c>
      <c r="V118">
        <v>0</v>
      </c>
      <c r="Y118" s="1">
        <v>44125</v>
      </c>
      <c r="Z118" s="2">
        <v>0.29303240740740738</v>
      </c>
      <c r="AB118">
        <v>1</v>
      </c>
      <c r="AD118" s="4">
        <f t="shared" si="13"/>
        <v>6.2790922385384844</v>
      </c>
      <c r="AE118" s="4">
        <f t="shared" si="14"/>
        <v>9.7078544739136987</v>
      </c>
      <c r="AF118" s="4">
        <f t="shared" si="15"/>
        <v>3.4287622353752143</v>
      </c>
      <c r="AG118" s="4">
        <f t="shared" si="16"/>
        <v>2.082336862104968</v>
      </c>
      <c r="BC118" s="4"/>
      <c r="BD118" s="4"/>
      <c r="BE118" s="4"/>
      <c r="BF118" s="4"/>
    </row>
    <row r="119" spans="1:58" x14ac:dyDescent="0.35">
      <c r="A119">
        <v>107</v>
      </c>
      <c r="B119">
        <v>1</v>
      </c>
      <c r="C119" t="s">
        <v>31</v>
      </c>
      <c r="D119" t="s">
        <v>27</v>
      </c>
      <c r="G119">
        <v>0.5</v>
      </c>
      <c r="H119">
        <v>0.5</v>
      </c>
      <c r="I119">
        <v>2993</v>
      </c>
      <c r="J119">
        <v>11974</v>
      </c>
      <c r="L119">
        <v>24159</v>
      </c>
      <c r="M119">
        <v>2.7109999999999999</v>
      </c>
      <c r="N119">
        <v>10.423</v>
      </c>
      <c r="O119">
        <v>7.7119999999999997</v>
      </c>
      <c r="Q119">
        <v>2.411</v>
      </c>
      <c r="R119">
        <v>1</v>
      </c>
      <c r="S119">
        <v>0</v>
      </c>
      <c r="T119">
        <v>0</v>
      </c>
      <c r="V119">
        <v>0</v>
      </c>
      <c r="Y119" s="1">
        <v>44125</v>
      </c>
      <c r="Z119" s="2">
        <v>0.29890046296296297</v>
      </c>
      <c r="AB119">
        <v>1</v>
      </c>
      <c r="AD119" s="4">
        <f t="shared" si="13"/>
        <v>8.7712370054061957</v>
      </c>
      <c r="AE119" s="4">
        <f t="shared" si="14"/>
        <v>9.5125668564024775</v>
      </c>
      <c r="AF119" s="4">
        <f t="shared" si="15"/>
        <v>0.74132985099628179</v>
      </c>
      <c r="AG119" s="4">
        <f t="shared" si="16"/>
        <v>2.042597201447895</v>
      </c>
      <c r="AJ119">
        <f>ABS(100*(AD119-AD120)/(AVERAGE(AD119:AD120)))</f>
        <v>1.8697931742879157</v>
      </c>
      <c r="AO119">
        <f>ABS(100*(AE119-AE120)/(AVERAGE(AE119:AE120)))</f>
        <v>1.0783411249160664</v>
      </c>
      <c r="AT119">
        <f>ABS(100*(AF119-AF120)/(AVERAGE(AF119:AF120)))</f>
        <v>44.043109945129707</v>
      </c>
      <c r="AY119">
        <f>ABS(100*(AG119-AG120)/(AVERAGE(AG119:AG120)))</f>
        <v>8.7076055866594962E-2</v>
      </c>
      <c r="BC119" s="4">
        <f>AVERAGE(AD119:AD120)</f>
        <v>8.854012869548896</v>
      </c>
      <c r="BD119" s="4">
        <f>AVERAGE(AE119:AE120)</f>
        <v>9.4615529481546474</v>
      </c>
      <c r="BE119" s="4">
        <f>AVERAGE(AF119:AF120)</f>
        <v>0.60754007860575232</v>
      </c>
      <c r="BF119" s="4">
        <f>AVERAGE(AG119:AG120)</f>
        <v>2.0434868953432028</v>
      </c>
    </row>
    <row r="120" spans="1:58" x14ac:dyDescent="0.35">
      <c r="A120">
        <v>108</v>
      </c>
      <c r="B120">
        <v>1</v>
      </c>
      <c r="C120" t="s">
        <v>31</v>
      </c>
      <c r="D120" t="s">
        <v>27</v>
      </c>
      <c r="G120">
        <v>0.5</v>
      </c>
      <c r="H120">
        <v>0.5</v>
      </c>
      <c r="I120">
        <v>3049</v>
      </c>
      <c r="J120">
        <v>11846</v>
      </c>
      <c r="L120">
        <v>24180</v>
      </c>
      <c r="M120">
        <v>2.754</v>
      </c>
      <c r="N120">
        <v>10.314</v>
      </c>
      <c r="O120">
        <v>7.5609999999999999</v>
      </c>
      <c r="Q120">
        <v>2.4129999999999998</v>
      </c>
      <c r="R120">
        <v>1</v>
      </c>
      <c r="S120">
        <v>0</v>
      </c>
      <c r="T120">
        <v>0</v>
      </c>
      <c r="V120">
        <v>0</v>
      </c>
      <c r="Y120" s="1">
        <v>44125</v>
      </c>
      <c r="Z120" s="2">
        <v>0.30517361111111113</v>
      </c>
      <c r="AB120">
        <v>1</v>
      </c>
      <c r="AD120" s="4">
        <f t="shared" si="13"/>
        <v>8.9367887336915945</v>
      </c>
      <c r="AE120" s="4">
        <f t="shared" si="14"/>
        <v>9.4105390399068174</v>
      </c>
      <c r="AF120" s="4">
        <f t="shared" si="15"/>
        <v>0.47375030621522285</v>
      </c>
      <c r="AG120" s="4">
        <f t="shared" si="16"/>
        <v>2.0443765892385106</v>
      </c>
    </row>
    <row r="121" spans="1:58" x14ac:dyDescent="0.35">
      <c r="A121">
        <v>109</v>
      </c>
      <c r="B121">
        <v>4</v>
      </c>
      <c r="C121" t="s">
        <v>66</v>
      </c>
      <c r="D121" t="s">
        <v>27</v>
      </c>
      <c r="G121">
        <v>0.5</v>
      </c>
      <c r="H121">
        <v>0.5</v>
      </c>
      <c r="I121">
        <v>2071</v>
      </c>
      <c r="J121">
        <v>8928</v>
      </c>
      <c r="L121">
        <v>3609</v>
      </c>
      <c r="M121">
        <v>2.0030000000000001</v>
      </c>
      <c r="N121">
        <v>7.8419999999999996</v>
      </c>
      <c r="O121">
        <v>5.8390000000000004</v>
      </c>
      <c r="Q121">
        <v>0.26100000000000001</v>
      </c>
      <c r="R121">
        <v>1</v>
      </c>
      <c r="S121">
        <v>0</v>
      </c>
      <c r="T121">
        <v>0</v>
      </c>
      <c r="V121">
        <v>0</v>
      </c>
      <c r="Y121" s="1">
        <v>44125</v>
      </c>
      <c r="Z121" s="2">
        <v>0.31637731481481485</v>
      </c>
      <c r="AB121">
        <v>1</v>
      </c>
      <c r="AD121" s="4">
        <f t="shared" si="13"/>
        <v>6.0455460504215814</v>
      </c>
      <c r="AE121" s="4">
        <f t="shared" si="14"/>
        <v>7.0846236607323512</v>
      </c>
      <c r="AF121" s="4">
        <f t="shared" si="15"/>
        <v>1.0390776103107697</v>
      </c>
      <c r="AG121" s="4">
        <f t="shared" si="16"/>
        <v>0.30133914920301769</v>
      </c>
      <c r="BC121" s="4"/>
      <c r="BD121" s="4"/>
      <c r="BE121" s="4"/>
      <c r="BF121" s="4"/>
    </row>
    <row r="122" spans="1:58" x14ac:dyDescent="0.35">
      <c r="A122">
        <v>110</v>
      </c>
      <c r="B122">
        <v>4</v>
      </c>
      <c r="C122" t="s">
        <v>66</v>
      </c>
      <c r="D122" t="s">
        <v>27</v>
      </c>
      <c r="G122">
        <v>0.5</v>
      </c>
      <c r="H122">
        <v>0.5</v>
      </c>
      <c r="I122">
        <v>1643</v>
      </c>
      <c r="J122">
        <v>8754</v>
      </c>
      <c r="L122">
        <v>3319</v>
      </c>
      <c r="M122">
        <v>1.675</v>
      </c>
      <c r="N122">
        <v>7.694</v>
      </c>
      <c r="O122">
        <v>6.0190000000000001</v>
      </c>
      <c r="Q122">
        <v>0.23100000000000001</v>
      </c>
      <c r="R122">
        <v>1</v>
      </c>
      <c r="S122">
        <v>0</v>
      </c>
      <c r="T122">
        <v>0</v>
      </c>
      <c r="V122">
        <v>0</v>
      </c>
      <c r="Y122" s="1">
        <v>44125</v>
      </c>
      <c r="Z122" s="2">
        <v>0.322349537037037</v>
      </c>
      <c r="AB122">
        <v>1</v>
      </c>
      <c r="AD122" s="4">
        <f t="shared" si="13"/>
        <v>4.78025784138317</v>
      </c>
      <c r="AE122" s="4">
        <f t="shared" si="14"/>
        <v>6.9459295976835653</v>
      </c>
      <c r="AF122" s="4">
        <f t="shared" si="15"/>
        <v>2.1656717563003953</v>
      </c>
      <c r="AG122" s="4">
        <f t="shared" si="16"/>
        <v>0.27676665114214111</v>
      </c>
      <c r="AI122">
        <f>ABS(100*(AVERAGE(AD122:AD123)-3)/3)</f>
        <v>58.997028612177765</v>
      </c>
      <c r="AJ122">
        <f>ABS(100*(AD122-AD123)/(AVERAGE(AD122:AD123)))</f>
        <v>0.43384387360995874</v>
      </c>
      <c r="AN122">
        <f>ABS(100*(AVERAGE(AE122:AE123)-6)/6)</f>
        <v>16.71536163840311</v>
      </c>
      <c r="AO122">
        <f>ABS(100*(AE122-AE123)/(AVERAGE(AE122:AE123)))</f>
        <v>1.6276663677225709</v>
      </c>
      <c r="AS122">
        <f>ABS(100*(AVERAGE(AF122:AF123)-3)/3)</f>
        <v>25.566305335371528</v>
      </c>
      <c r="AT122">
        <f>ABS(100*(AF122-AF123)/(AVERAGE(AF122:AF123)))</f>
        <v>6.0312366096980332</v>
      </c>
      <c r="AX122">
        <f>ABS(100*(AVERAGE(AG122:AG123)-0.3)/0.33)</f>
        <v>6.308625887193406</v>
      </c>
      <c r="AY122">
        <f>ABS(100*(AG122-AG123)/(AVERAGE(AG122:AG123)))</f>
        <v>1.7299736057547785</v>
      </c>
      <c r="BC122" s="4">
        <f>AVERAGE(AD122:AD123)</f>
        <v>4.7699108583653329</v>
      </c>
      <c r="BD122" s="4">
        <f>AVERAGE(AE122:AE123)</f>
        <v>7.0029216983041866</v>
      </c>
      <c r="BE122" s="4">
        <f>AVERAGE(AF122:AF123)</f>
        <v>2.2330108399388542</v>
      </c>
      <c r="BF122" s="4">
        <f>AVERAGE(AG122:AG123)</f>
        <v>0.27918153457226175</v>
      </c>
    </row>
    <row r="123" spans="1:58" x14ac:dyDescent="0.35">
      <c r="A123">
        <v>111</v>
      </c>
      <c r="B123">
        <v>4</v>
      </c>
      <c r="C123" t="s">
        <v>66</v>
      </c>
      <c r="D123" t="s">
        <v>27</v>
      </c>
      <c r="G123">
        <v>0.5</v>
      </c>
      <c r="H123">
        <v>0.5</v>
      </c>
      <c r="I123">
        <v>1636</v>
      </c>
      <c r="J123">
        <v>8897</v>
      </c>
      <c r="L123">
        <v>3376</v>
      </c>
      <c r="M123">
        <v>1.67</v>
      </c>
      <c r="N123">
        <v>7.8159999999999998</v>
      </c>
      <c r="O123">
        <v>6.1459999999999999</v>
      </c>
      <c r="Q123">
        <v>0.23699999999999999</v>
      </c>
      <c r="R123">
        <v>1</v>
      </c>
      <c r="S123">
        <v>0</v>
      </c>
      <c r="T123">
        <v>0</v>
      </c>
      <c r="V123">
        <v>0</v>
      </c>
      <c r="Y123" s="1">
        <v>44125</v>
      </c>
      <c r="Z123" s="2">
        <v>0.32869212962962963</v>
      </c>
      <c r="AB123">
        <v>1</v>
      </c>
      <c r="AD123" s="4">
        <f t="shared" si="13"/>
        <v>4.7595638753474958</v>
      </c>
      <c r="AE123" s="4">
        <f t="shared" si="14"/>
        <v>7.0599137989248089</v>
      </c>
      <c r="AF123" s="4">
        <f t="shared" si="15"/>
        <v>2.300349923577313</v>
      </c>
      <c r="AG123" s="4">
        <f t="shared" si="16"/>
        <v>0.28159641800238239</v>
      </c>
    </row>
    <row r="124" spans="1:58" x14ac:dyDescent="0.35">
      <c r="A124">
        <v>112</v>
      </c>
      <c r="B124">
        <v>2</v>
      </c>
      <c r="D124" t="s">
        <v>29</v>
      </c>
      <c r="Y124" s="1">
        <v>44125</v>
      </c>
      <c r="Z124" s="2">
        <v>0.33295138888888892</v>
      </c>
      <c r="AB124">
        <v>1</v>
      </c>
      <c r="AD124" s="4" t="e">
        <f t="shared" si="13"/>
        <v>#DIV/0!</v>
      </c>
      <c r="AE124" s="4" t="e">
        <f t="shared" si="14"/>
        <v>#DIV/0!</v>
      </c>
      <c r="AF124" s="4" t="e">
        <f t="shared" si="15"/>
        <v>#DIV/0!</v>
      </c>
      <c r="AG124" s="4" t="e">
        <f t="shared" si="16"/>
        <v>#DIV/0!</v>
      </c>
      <c r="BC124" s="4" t="e">
        <f>AVERAGE(AD124:AD125)</f>
        <v>#DIV/0!</v>
      </c>
      <c r="BD124" s="4" t="e">
        <f>AVERAGE(AE124:AE125)</f>
        <v>#DIV/0!</v>
      </c>
      <c r="BE124" s="4" t="e">
        <f>AVERAGE(AF124:AF125)</f>
        <v>#DIV/0!</v>
      </c>
      <c r="BF124" s="4" t="e">
        <f>AVERAGE(AG124:AG125)</f>
        <v>#DIV/0!</v>
      </c>
    </row>
    <row r="125" spans="1:58" x14ac:dyDescent="0.35">
      <c r="A125">
        <v>113</v>
      </c>
      <c r="B125">
        <v>8</v>
      </c>
      <c r="R125">
        <v>1</v>
      </c>
      <c r="AB125">
        <v>1</v>
      </c>
      <c r="AD125" s="4" t="e">
        <f t="shared" si="13"/>
        <v>#DIV/0!</v>
      </c>
      <c r="AE125" s="4" t="e">
        <f t="shared" si="14"/>
        <v>#DIV/0!</v>
      </c>
      <c r="AF125" s="4" t="e">
        <f t="shared" si="15"/>
        <v>#DIV/0!</v>
      </c>
      <c r="AG125" s="4" t="e">
        <f t="shared" si="16"/>
        <v>#DIV/0!</v>
      </c>
      <c r="BC125" s="4"/>
      <c r="BD125" s="4"/>
      <c r="BE125" s="4"/>
      <c r="BF125" s="4"/>
    </row>
    <row r="126" spans="1:58" x14ac:dyDescent="0.35">
      <c r="AB126">
        <v>1</v>
      </c>
      <c r="AD126" s="4" t="e">
        <f t="shared" si="13"/>
        <v>#DIV/0!</v>
      </c>
      <c r="AE126" s="4" t="e">
        <f t="shared" si="14"/>
        <v>#DIV/0!</v>
      </c>
      <c r="AF126" s="4" t="e">
        <f t="shared" si="15"/>
        <v>#DIV/0!</v>
      </c>
      <c r="AG126" s="4" t="e">
        <f t="shared" si="16"/>
        <v>#DIV/0!</v>
      </c>
      <c r="BC126" s="4" t="e">
        <f>AVERAGE(AD126:AD126)</f>
        <v>#DIV/0!</v>
      </c>
      <c r="BD126" s="4" t="e">
        <f>AVERAGE(AE126:AE126)</f>
        <v>#DIV/0!</v>
      </c>
      <c r="BE126" s="4" t="e">
        <f>AVERAGE(AF126:AF126)</f>
        <v>#DIV/0!</v>
      </c>
      <c r="BF126" s="4" t="e">
        <f>AVERAGE(AG126:AG126)</f>
        <v>#DIV/0!</v>
      </c>
    </row>
    <row r="127" spans="1:58" x14ac:dyDescent="0.35">
      <c r="A127">
        <v>122</v>
      </c>
      <c r="B127">
        <v>8</v>
      </c>
      <c r="R127">
        <v>1</v>
      </c>
    </row>
  </sheetData>
  <conditionalFormatting sqref="AR25:AR26 AW21:AW26 AJ25:AK26 AT25:AU26 AY21:AZ26 AO25:AP26 AR31:AR53 AW31:AW53 AJ41:AK49 AT41:AU49 AY41:AZ49 AO41:AP49">
    <cfRule type="cellIs" dxfId="753" priority="377" operator="greaterThan">
      <formula>20</formula>
    </cfRule>
  </conditionalFormatting>
  <conditionalFormatting sqref="AL25:AM26 BA21:BA26 AV25:AV26 AQ25:AQ26 AL31:AM49 BA31:BA49 AV31:AV49 AQ31:AQ49">
    <cfRule type="cellIs" dxfId="752" priority="376" operator="between">
      <formula>80</formula>
      <formula>120</formula>
    </cfRule>
  </conditionalFormatting>
  <conditionalFormatting sqref="AJ28">
    <cfRule type="cellIs" dxfId="751" priority="375" operator="greaterThan">
      <formula>20</formula>
    </cfRule>
  </conditionalFormatting>
  <conditionalFormatting sqref="AO28">
    <cfRule type="cellIs" dxfId="750" priority="374" operator="greaterThan">
      <formula>20</formula>
    </cfRule>
  </conditionalFormatting>
  <conditionalFormatting sqref="AT28">
    <cfRule type="cellIs" dxfId="749" priority="373" operator="greaterThan">
      <formula>20</formula>
    </cfRule>
  </conditionalFormatting>
  <conditionalFormatting sqref="AY28">
    <cfRule type="cellIs" dxfId="748" priority="372" operator="greaterThan">
      <formula>20</formula>
    </cfRule>
  </conditionalFormatting>
  <conditionalFormatting sqref="AR30 AW30 AJ30:AK30 AT30:AU30 AY30:AZ30">
    <cfRule type="cellIs" dxfId="747" priority="371" operator="greaterThan">
      <formula>20</formula>
    </cfRule>
  </conditionalFormatting>
  <conditionalFormatting sqref="AL30:AM30 BA30 AV30">
    <cfRule type="cellIs" dxfId="746" priority="370" operator="between">
      <formula>80</formula>
      <formula>120</formula>
    </cfRule>
  </conditionalFormatting>
  <conditionalFormatting sqref="AO30:AP30">
    <cfRule type="cellIs" dxfId="745" priority="369" operator="greaterThan">
      <formula>20</formula>
    </cfRule>
  </conditionalFormatting>
  <conditionalFormatting sqref="AQ30">
    <cfRule type="cellIs" dxfId="744" priority="368" operator="between">
      <formula>80</formula>
      <formula>120</formula>
    </cfRule>
  </conditionalFormatting>
  <conditionalFormatting sqref="AK31 AU31 AZ31 AW55:AW56 AR55:AR56 AW114 AK53 AK114 AT50:AU52 AU55:AU56 AR114:AU114 AY50:AZ52 AZ55:AZ56 AY114:AZ114 AJ32:AK40 AK41 AK43:AK44 AK46:AK47 AJ50:AK52 AK49 AT32:AU40 AU41 AU43:AU44 AU53 AY32:AZ40 AZ41 AZ43:AZ44 AZ53">
    <cfRule type="cellIs" dxfId="743" priority="367" operator="greaterThan">
      <formula>20</formula>
    </cfRule>
  </conditionalFormatting>
  <conditionalFormatting sqref="AV55:AV56 BA55:BA56 AL114:AM114 AV114 BA114 AL50:AM53 AV50:AV53 BA50:BA53">
    <cfRule type="cellIs" dxfId="742" priority="366" operator="between">
      <formula>80</formula>
      <formula>120</formula>
    </cfRule>
  </conditionalFormatting>
  <conditionalFormatting sqref="AL114:AM114 AV114 BA114">
    <cfRule type="cellIs" dxfId="741" priority="356" operator="between">
      <formula>80</formula>
      <formula>120</formula>
    </cfRule>
  </conditionalFormatting>
  <conditionalFormatting sqref="AK114 AR114:AU114 AW114 AY114:AZ114">
    <cfRule type="cellIs" dxfId="740" priority="365" operator="greaterThan">
      <formula>20</formula>
    </cfRule>
  </conditionalFormatting>
  <conditionalFormatting sqref="AL114:AM114 AV114 BA114">
    <cfRule type="cellIs" dxfId="739" priority="364" operator="between">
      <formula>80</formula>
      <formula>120</formula>
    </cfRule>
  </conditionalFormatting>
  <conditionalFormatting sqref="AL114:AM114 AV114 BA114">
    <cfRule type="cellIs" dxfId="738" priority="354" operator="between">
      <formula>80</formula>
      <formula>120</formula>
    </cfRule>
  </conditionalFormatting>
  <conditionalFormatting sqref="AK114 AR114:AU114 AW114 AY114:AZ114">
    <cfRule type="cellIs" dxfId="737" priority="363" operator="greaterThan">
      <formula>20</formula>
    </cfRule>
  </conditionalFormatting>
  <conditionalFormatting sqref="AL114:AM114 AV114 BA114">
    <cfRule type="cellIs" dxfId="736" priority="362" operator="between">
      <formula>80</formula>
      <formula>120</formula>
    </cfRule>
  </conditionalFormatting>
  <conditionalFormatting sqref="AN114:AP114">
    <cfRule type="cellIs" dxfId="735" priority="302" operator="greaterThan">
      <formula>20</formula>
    </cfRule>
  </conditionalFormatting>
  <conditionalFormatting sqref="AQ114">
    <cfRule type="cellIs" dxfId="734" priority="301" operator="between">
      <formula>80</formula>
      <formula>120</formula>
    </cfRule>
  </conditionalFormatting>
  <conditionalFormatting sqref="AL114:AM114 AV114 BA114">
    <cfRule type="cellIs" dxfId="733" priority="350" operator="between">
      <formula>80</formula>
      <formula>120</formula>
    </cfRule>
  </conditionalFormatting>
  <conditionalFormatting sqref="AK114 AR114:AU114 AW114 AY114:AZ114">
    <cfRule type="cellIs" dxfId="732" priority="361" operator="greaterThan">
      <formula>20</formula>
    </cfRule>
  </conditionalFormatting>
  <conditionalFormatting sqref="AL114:AM114 AV114 BA114">
    <cfRule type="cellIs" dxfId="731" priority="360" operator="between">
      <formula>80</formula>
      <formula>120</formula>
    </cfRule>
  </conditionalFormatting>
  <conditionalFormatting sqref="AK114 AR114:AU114 AW114 AY114:AZ114">
    <cfRule type="cellIs" dxfId="730" priority="359" operator="greaterThan">
      <formula>20</formula>
    </cfRule>
  </conditionalFormatting>
  <conditionalFormatting sqref="AL114:AM114 AV114 BA114">
    <cfRule type="cellIs" dxfId="729" priority="358" operator="between">
      <formula>80</formula>
      <formula>120</formula>
    </cfRule>
  </conditionalFormatting>
  <conditionalFormatting sqref="AJ59:AK61 AR59:AR61 AW59:AW61 AT59:AU61 AY59:AZ61">
    <cfRule type="cellIs" dxfId="728" priority="339" operator="greaterThan">
      <formula>20</formula>
    </cfRule>
  </conditionalFormatting>
  <conditionalFormatting sqref="AL59:AM61 BA59:BA61 AV59:AV61">
    <cfRule type="cellIs" dxfId="727" priority="338" operator="between">
      <formula>80</formula>
      <formula>120</formula>
    </cfRule>
  </conditionalFormatting>
  <conditionalFormatting sqref="AL53:AM55 AV53:AV55">
    <cfRule type="cellIs" dxfId="726" priority="336" operator="between">
      <formula>80</formula>
      <formula>120</formula>
    </cfRule>
  </conditionalFormatting>
  <conditionalFormatting sqref="AK114 AR114:AU114 AW114 AY114:AZ114">
    <cfRule type="cellIs" dxfId="725" priority="357" operator="greaterThan">
      <formula>20</formula>
    </cfRule>
  </conditionalFormatting>
  <conditionalFormatting sqref="AN114:AP114">
    <cfRule type="cellIs" dxfId="724" priority="296" operator="greaterThan">
      <formula>20</formula>
    </cfRule>
  </conditionalFormatting>
  <conditionalFormatting sqref="AQ114">
    <cfRule type="cellIs" dxfId="723" priority="295" operator="between">
      <formula>80</formula>
      <formula>120</formula>
    </cfRule>
  </conditionalFormatting>
  <conditionalFormatting sqref="AL61:AM61">
    <cfRule type="cellIs" dxfId="722" priority="326" operator="between">
      <formula>80</formula>
      <formula>120</formula>
    </cfRule>
  </conditionalFormatting>
  <conditionalFormatting sqref="AN114:AP114">
    <cfRule type="cellIs" dxfId="721" priority="294" operator="greaterThan">
      <formula>20</formula>
    </cfRule>
  </conditionalFormatting>
  <conditionalFormatting sqref="AQ114">
    <cfRule type="cellIs" dxfId="720" priority="293" operator="between">
      <formula>80</formula>
      <formula>120</formula>
    </cfRule>
  </conditionalFormatting>
  <conditionalFormatting sqref="AK114 AR114:AU114 AW114 AY114:AZ114">
    <cfRule type="cellIs" dxfId="719" priority="355" operator="greaterThan">
      <formula>20</formula>
    </cfRule>
  </conditionalFormatting>
  <conditionalFormatting sqref="AK114 AR114:AU114 AW114 AY114:AZ114">
    <cfRule type="cellIs" dxfId="718" priority="353" operator="greaterThan">
      <formula>20</formula>
    </cfRule>
  </conditionalFormatting>
  <conditionalFormatting sqref="AL114:AM114 AV114 BA114">
    <cfRule type="cellIs" dxfId="717" priority="352" operator="between">
      <formula>80</formula>
      <formula>120</formula>
    </cfRule>
  </conditionalFormatting>
  <conditionalFormatting sqref="AU76 AT77:AU77">
    <cfRule type="cellIs" dxfId="716" priority="318" operator="greaterThan">
      <formula>20</formula>
    </cfRule>
  </conditionalFormatting>
  <conditionalFormatting sqref="AV76:AV77">
    <cfRule type="cellIs" dxfId="715" priority="317" operator="between">
      <formula>80</formula>
      <formula>120</formula>
    </cfRule>
  </conditionalFormatting>
  <conditionalFormatting sqref="AK114 AR114:AU114 AW114 AY114:AZ114">
    <cfRule type="cellIs" dxfId="714" priority="351" operator="greaterThan">
      <formula>20</formula>
    </cfRule>
  </conditionalFormatting>
  <conditionalFormatting sqref="AQ46">
    <cfRule type="cellIs" dxfId="713" priority="280" operator="between">
      <formula>80</formula>
      <formula>120</formula>
    </cfRule>
  </conditionalFormatting>
  <conditionalFormatting sqref="BA53:BA55">
    <cfRule type="cellIs" dxfId="712" priority="349" operator="between">
      <formula>80</formula>
      <formula>120</formula>
    </cfRule>
  </conditionalFormatting>
  <conditionalFormatting sqref="AK52">
    <cfRule type="cellIs" dxfId="711" priority="348" operator="greaterThan">
      <formula>20</formula>
    </cfRule>
  </conditionalFormatting>
  <conditionalFormatting sqref="AL52:AM52">
    <cfRule type="cellIs" dxfId="710" priority="347" operator="between">
      <formula>80</formula>
      <formula>120</formula>
    </cfRule>
  </conditionalFormatting>
  <conditionalFormatting sqref="AK55">
    <cfRule type="cellIs" dxfId="709" priority="346" operator="greaterThan">
      <formula>20</formula>
    </cfRule>
  </conditionalFormatting>
  <conditionalFormatting sqref="AL55:AM55">
    <cfRule type="cellIs" dxfId="708" priority="345" operator="between">
      <formula>80</formula>
      <formula>120</formula>
    </cfRule>
  </conditionalFormatting>
  <conditionalFormatting sqref="AW49">
    <cfRule type="cellIs" dxfId="707" priority="344" operator="greaterThan">
      <formula>20</formula>
    </cfRule>
  </conditionalFormatting>
  <conditionalFormatting sqref="AK61 AU61 AZ61 AW58:AW59 AR58:AR59 AK58:AK59 AR61:AR63 AW61:AW63 AU58:AU59 AZ58:AZ59 AT62:AU63 AY62:AZ63 AJ62:AK63 AJ65:AK68 AY65:AZ68 AT65:AU68 AW65:AW68 AR65:AR68 AR76 AW76:AW77 AT76:AU76 AY76:AZ76 AJ76:AK76 AR70:AR71 AW70:AW71 AT70:AU71 AY70:AZ71 AJ70:AK71 AJ73:AK74 AY73:AZ74 AT73:AU74 AW73:AW74 AR73:AR74">
    <cfRule type="cellIs" dxfId="706" priority="343" operator="greaterThan">
      <formula>20</formula>
    </cfRule>
  </conditionalFormatting>
  <conditionalFormatting sqref="AV58:AV59 BA58:BA59 AL58:AM59 AL62:AM63 AV62:AV63 BA65:BA68 AV65:AV68 AL65:AM68 AL76:AM76 AV76 BA76 AL70:AM71 AV70:AV71 BA70:BA71 BA73:BA74 AV73:AV74 AL73:AM74">
    <cfRule type="cellIs" dxfId="705" priority="342" operator="between">
      <formula>80</formula>
      <formula>120</formula>
    </cfRule>
  </conditionalFormatting>
  <conditionalFormatting sqref="AW56:AW58 AR56:AR58 AJ56:AK58 AT56:AU58 AY56:AZ58">
    <cfRule type="cellIs" dxfId="704" priority="341" operator="greaterThan">
      <formula>20</formula>
    </cfRule>
  </conditionalFormatting>
  <conditionalFormatting sqref="AV56:AV58 BA56:BA58 AL56:AM58">
    <cfRule type="cellIs" dxfId="703" priority="340" operator="between">
      <formula>80</formula>
      <formula>120</formula>
    </cfRule>
  </conditionalFormatting>
  <conditionalFormatting sqref="AJ53:AK55 AR53:AR55 AW53:AW55 AT53:AU55 AY53:AZ55">
    <cfRule type="cellIs" dxfId="702" priority="337" operator="greaterThan">
      <formula>20</formula>
    </cfRule>
  </conditionalFormatting>
  <conditionalFormatting sqref="AJ61 AJ58 AJ55 AJ52 AJ49 AJ46 AJ43 AJ40 AJ37 AJ34 AJ31">
    <cfRule type="cellIs" dxfId="701" priority="270" operator="greaterThan">
      <formula>20</formula>
    </cfRule>
  </conditionalFormatting>
  <conditionalFormatting sqref="AJ76 AJ73 AJ70">
    <cfRule type="cellIs" dxfId="700" priority="269" operator="greaterThan">
      <formula>20</formula>
    </cfRule>
  </conditionalFormatting>
  <conditionalFormatting sqref="AU46">
    <cfRule type="cellIs" dxfId="699" priority="335" operator="greaterThan">
      <formula>20</formula>
    </cfRule>
  </conditionalFormatting>
  <conditionalFormatting sqref="AZ46">
    <cfRule type="cellIs" dxfId="698" priority="334" operator="greaterThan">
      <formula>20</formula>
    </cfRule>
  </conditionalFormatting>
  <conditionalFormatting sqref="AL46:AM46">
    <cfRule type="cellIs" dxfId="697" priority="333" operator="between">
      <formula>80</formula>
      <formula>120</formula>
    </cfRule>
  </conditionalFormatting>
  <conditionalFormatting sqref="AV46">
    <cfRule type="cellIs" dxfId="696" priority="332" operator="between">
      <formula>80</formula>
      <formula>120</formula>
    </cfRule>
  </conditionalFormatting>
  <conditionalFormatting sqref="AV46">
    <cfRule type="cellIs" dxfId="695" priority="331" operator="between">
      <formula>80</formula>
      <formula>120</formula>
    </cfRule>
  </conditionalFormatting>
  <conditionalFormatting sqref="BA46">
    <cfRule type="cellIs" dxfId="694" priority="330" operator="between">
      <formula>80</formula>
      <formula>120</formula>
    </cfRule>
  </conditionalFormatting>
  <conditionalFormatting sqref="BA46">
    <cfRule type="cellIs" dxfId="693" priority="329" operator="between">
      <formula>80</formula>
      <formula>120</formula>
    </cfRule>
  </conditionalFormatting>
  <conditionalFormatting sqref="AU49">
    <cfRule type="cellIs" dxfId="692" priority="328" operator="greaterThan">
      <formula>20</formula>
    </cfRule>
  </conditionalFormatting>
  <conditionalFormatting sqref="AZ49">
    <cfRule type="cellIs" dxfId="691" priority="327" operator="greaterThan">
      <formula>20</formula>
    </cfRule>
  </conditionalFormatting>
  <conditionalFormatting sqref="AJ114">
    <cfRule type="cellIs" dxfId="690" priority="325" operator="greaterThan">
      <formula>20</formula>
    </cfRule>
  </conditionalFormatting>
  <conditionalFormatting sqref="AK76 AR76:AR77 AJ77:AK77">
    <cfRule type="cellIs" dxfId="689" priority="324" operator="greaterThan">
      <formula>20</formula>
    </cfRule>
  </conditionalFormatting>
  <conditionalFormatting sqref="AL76:AM77">
    <cfRule type="cellIs" dxfId="688" priority="323" operator="between">
      <formula>80</formula>
      <formula>120</formula>
    </cfRule>
  </conditionalFormatting>
  <conditionalFormatting sqref="AY76 AY73 AY70 AY61 AY58 AY55 AY52 AY49 AY46 AY43 AY40 AY37 AY34 AY31">
    <cfRule type="cellIs" dxfId="687" priority="265" operator="greaterThan">
      <formula>20</formula>
    </cfRule>
  </conditionalFormatting>
  <conditionalFormatting sqref="AL20:AM24 AV20:AV24">
    <cfRule type="cellIs" dxfId="686" priority="263" operator="between">
      <formula>80</formula>
      <formula>120</formula>
    </cfRule>
  </conditionalFormatting>
  <conditionalFormatting sqref="AJ29">
    <cfRule type="cellIs" dxfId="685" priority="260" operator="greaterThan">
      <formula>20</formula>
    </cfRule>
  </conditionalFormatting>
  <conditionalFormatting sqref="AV61">
    <cfRule type="cellIs" dxfId="684" priority="322" operator="between">
      <formula>80</formula>
      <formula>120</formula>
    </cfRule>
  </conditionalFormatting>
  <conditionalFormatting sqref="AV61">
    <cfRule type="cellIs" dxfId="683" priority="321" operator="between">
      <formula>80</formula>
      <formula>120</formula>
    </cfRule>
  </conditionalFormatting>
  <conditionalFormatting sqref="AT67">
    <cfRule type="cellIs" dxfId="682" priority="320" operator="greaterThan">
      <formula>20</formula>
    </cfRule>
  </conditionalFormatting>
  <conditionalFormatting sqref="AT67">
    <cfRule type="cellIs" dxfId="681" priority="319" operator="greaterThan">
      <formula>20</formula>
    </cfRule>
  </conditionalFormatting>
  <conditionalFormatting sqref="AY67">
    <cfRule type="cellIs" dxfId="680" priority="316" operator="greaterThan">
      <formula>20</formula>
    </cfRule>
  </conditionalFormatting>
  <conditionalFormatting sqref="AY67">
    <cfRule type="cellIs" dxfId="679" priority="315" operator="greaterThan">
      <formula>20</formula>
    </cfRule>
  </conditionalFormatting>
  <conditionalFormatting sqref="BA62:BA63">
    <cfRule type="cellIs" dxfId="678" priority="314" operator="between">
      <formula>80</formula>
      <formula>120</formula>
    </cfRule>
  </conditionalFormatting>
  <conditionalFormatting sqref="BA62:BA63">
    <cfRule type="cellIs" dxfId="677" priority="313" operator="between">
      <formula>80</formula>
      <formula>120</formula>
    </cfRule>
  </conditionalFormatting>
  <conditionalFormatting sqref="BA61">
    <cfRule type="cellIs" dxfId="676" priority="312" operator="between">
      <formula>80</formula>
      <formula>120</formula>
    </cfRule>
  </conditionalFormatting>
  <conditionalFormatting sqref="BA61">
    <cfRule type="cellIs" dxfId="675" priority="311" operator="between">
      <formula>80</formula>
      <formula>120</formula>
    </cfRule>
  </conditionalFormatting>
  <conditionalFormatting sqref="AZ76 AY77:AZ77">
    <cfRule type="cellIs" dxfId="674" priority="310" operator="greaterThan">
      <formula>20</formula>
    </cfRule>
  </conditionalFormatting>
  <conditionalFormatting sqref="BA76:BA77">
    <cfRule type="cellIs" dxfId="673" priority="309" operator="between">
      <formula>80</formula>
      <formula>120</formula>
    </cfRule>
  </conditionalFormatting>
  <conditionalFormatting sqref="AP31 AO50:AP52 AP55:AP56 AN114:AP114 AO32:AP40 AP41 AP43:AP44 AP53">
    <cfRule type="cellIs" dxfId="672" priority="308" operator="greaterThan">
      <formula>20</formula>
    </cfRule>
  </conditionalFormatting>
  <conditionalFormatting sqref="AQ55:AQ56 AQ114 AQ50:AQ53">
    <cfRule type="cellIs" dxfId="671" priority="307" operator="between">
      <formula>80</formula>
      <formula>120</formula>
    </cfRule>
  </conditionalFormatting>
  <conditionalFormatting sqref="AN114:AP114">
    <cfRule type="cellIs" dxfId="670" priority="306" operator="greaterThan">
      <formula>20</formula>
    </cfRule>
  </conditionalFormatting>
  <conditionalFormatting sqref="AQ114">
    <cfRule type="cellIs" dxfId="669" priority="305" operator="between">
      <formula>80</formula>
      <formula>120</formula>
    </cfRule>
  </conditionalFormatting>
  <conditionalFormatting sqref="AN114:AP114">
    <cfRule type="cellIs" dxfId="668" priority="304" operator="greaterThan">
      <formula>20</formula>
    </cfRule>
  </conditionalFormatting>
  <conditionalFormatting sqref="AQ114">
    <cfRule type="cellIs" dxfId="667" priority="303" operator="between">
      <formula>80</formula>
      <formula>120</formula>
    </cfRule>
  </conditionalFormatting>
  <conditionalFormatting sqref="AO59:AP61">
    <cfRule type="cellIs" dxfId="666" priority="286" operator="greaterThan">
      <formula>20</formula>
    </cfRule>
  </conditionalFormatting>
  <conditionalFormatting sqref="AQ59:AQ61">
    <cfRule type="cellIs" dxfId="665" priority="285" operator="between">
      <formula>80</formula>
      <formula>120</formula>
    </cfRule>
  </conditionalFormatting>
  <conditionalFormatting sqref="AN114:AP114">
    <cfRule type="cellIs" dxfId="664" priority="300" operator="greaterThan">
      <formula>20</formula>
    </cfRule>
  </conditionalFormatting>
  <conditionalFormatting sqref="AQ114">
    <cfRule type="cellIs" dxfId="663" priority="299" operator="between">
      <formula>80</formula>
      <formula>120</formula>
    </cfRule>
  </conditionalFormatting>
  <conditionalFormatting sqref="AZ47">
    <cfRule type="cellIs" dxfId="662" priority="246" operator="greaterThan">
      <formula>20</formula>
    </cfRule>
  </conditionalFormatting>
  <conditionalFormatting sqref="AN114:AP114">
    <cfRule type="cellIs" dxfId="661" priority="298" operator="greaterThan">
      <formula>20</formula>
    </cfRule>
  </conditionalFormatting>
  <conditionalFormatting sqref="AQ114">
    <cfRule type="cellIs" dxfId="660" priority="297" operator="between">
      <formula>80</formula>
      <formula>120</formula>
    </cfRule>
  </conditionalFormatting>
  <conditionalFormatting sqref="AK65">
    <cfRule type="cellIs" dxfId="659" priority="237" operator="greaterThan">
      <formula>20</formula>
    </cfRule>
  </conditionalFormatting>
  <conditionalFormatting sqref="AQ61">
    <cfRule type="cellIs" dxfId="658" priority="273" operator="between">
      <formula>80</formula>
      <formula>120</formula>
    </cfRule>
  </conditionalFormatting>
  <conditionalFormatting sqref="AT68">
    <cfRule type="cellIs" dxfId="657" priority="233" operator="greaterThan">
      <formula>20</formula>
    </cfRule>
  </conditionalFormatting>
  <conditionalFormatting sqref="AN114:AP114">
    <cfRule type="cellIs" dxfId="656" priority="292" operator="greaterThan">
      <formula>20</formula>
    </cfRule>
  </conditionalFormatting>
  <conditionalFormatting sqref="AQ114">
    <cfRule type="cellIs" dxfId="655" priority="291" operator="between">
      <formula>80</formula>
      <formula>120</formula>
    </cfRule>
  </conditionalFormatting>
  <conditionalFormatting sqref="AO20:AP24">
    <cfRule type="cellIs" dxfId="654" priority="262" operator="greaterThan">
      <formula>20</formula>
    </cfRule>
  </conditionalFormatting>
  <conditionalFormatting sqref="AQ20:AQ24">
    <cfRule type="cellIs" dxfId="653" priority="261" operator="between">
      <formula>80</formula>
      <formula>120</formula>
    </cfRule>
  </conditionalFormatting>
  <conditionalFormatting sqref="AO62:AO63 AP58:AP59 AO65:AP68 AO76:AP76 AO70:AP71 AO73:AP74">
    <cfRule type="cellIs" dxfId="652" priority="290" operator="greaterThan">
      <formula>20</formula>
    </cfRule>
  </conditionalFormatting>
  <conditionalFormatting sqref="AQ58:AQ59 AQ65:AQ68 AQ76 AQ70:AQ71 AQ73:AQ74">
    <cfRule type="cellIs" dxfId="651" priority="289" operator="between">
      <formula>80</formula>
      <formula>120</formula>
    </cfRule>
  </conditionalFormatting>
  <conditionalFormatting sqref="AO56:AP58">
    <cfRule type="cellIs" dxfId="650" priority="288" operator="greaterThan">
      <formula>20</formula>
    </cfRule>
  </conditionalFormatting>
  <conditionalFormatting sqref="AQ56:AQ58">
    <cfRule type="cellIs" dxfId="649" priority="287" operator="between">
      <formula>80</formula>
      <formula>120</formula>
    </cfRule>
  </conditionalFormatting>
  <conditionalFormatting sqref="AO53:AP55">
    <cfRule type="cellIs" dxfId="648" priority="284" operator="greaterThan">
      <formula>20</formula>
    </cfRule>
  </conditionalFormatting>
  <conditionalFormatting sqref="AQ53:AQ55">
    <cfRule type="cellIs" dxfId="647" priority="283" operator="between">
      <formula>80</formula>
      <formula>120</formula>
    </cfRule>
  </conditionalFormatting>
  <conditionalFormatting sqref="AP46">
    <cfRule type="cellIs" dxfId="646" priority="282" operator="greaterThan">
      <formula>20</formula>
    </cfRule>
  </conditionalFormatting>
  <conditionalFormatting sqref="AQ46">
    <cfRule type="cellIs" dxfId="645" priority="281" operator="between">
      <formula>80</formula>
      <formula>120</formula>
    </cfRule>
  </conditionalFormatting>
  <conditionalFormatting sqref="AP49">
    <cfRule type="cellIs" dxfId="644" priority="279" operator="greaterThan">
      <formula>20</formula>
    </cfRule>
  </conditionalFormatting>
  <conditionalFormatting sqref="AP76 AO77:AP77">
    <cfRule type="cellIs" dxfId="643" priority="278" operator="greaterThan">
      <formula>20</formula>
    </cfRule>
  </conditionalFormatting>
  <conditionalFormatting sqref="AQ76:AQ77">
    <cfRule type="cellIs" dxfId="642" priority="277" operator="between">
      <formula>80</formula>
      <formula>120</formula>
    </cfRule>
  </conditionalFormatting>
  <conditionalFormatting sqref="AO67">
    <cfRule type="cellIs" dxfId="641" priority="276" operator="greaterThan">
      <formula>20</formula>
    </cfRule>
  </conditionalFormatting>
  <conditionalFormatting sqref="AP61:AP63">
    <cfRule type="cellIs" dxfId="640" priority="275" operator="greaterThan">
      <formula>20</formula>
    </cfRule>
  </conditionalFormatting>
  <conditionalFormatting sqref="AQ62:AQ63 AQ65">
    <cfRule type="cellIs" dxfId="639" priority="274" operator="between">
      <formula>80</formula>
      <formula>120</formula>
    </cfRule>
  </conditionalFormatting>
  <conditionalFormatting sqref="AQ61">
    <cfRule type="cellIs" dxfId="638" priority="272" operator="between">
      <formula>80</formula>
      <formula>120</formula>
    </cfRule>
  </conditionalFormatting>
  <conditionalFormatting sqref="AI20:AI27 AN20:AN27 AS20:AS27 AX20:AX27">
    <cfRule type="cellIs" dxfId="637" priority="271" operator="lessThan">
      <formula>20</formula>
    </cfRule>
  </conditionalFormatting>
  <conditionalFormatting sqref="AO61 AO58 AO55 AO52 AO49 AO46 AO43 AO40 AO37 AO34 AO31">
    <cfRule type="cellIs" dxfId="636" priority="268" operator="greaterThan">
      <formula>20</formula>
    </cfRule>
  </conditionalFormatting>
  <conditionalFormatting sqref="AO76 AO73 AO70">
    <cfRule type="cellIs" dxfId="635" priority="267" operator="greaterThan">
      <formula>20</formula>
    </cfRule>
  </conditionalFormatting>
  <conditionalFormatting sqref="AT76 AT73 AT70 AT61 AT58 AT55 AT52 AT49 AT46 AT43 AT40 AT37 AT34 AT31">
    <cfRule type="cellIs" dxfId="634" priority="266" operator="greaterThan">
      <formula>20</formula>
    </cfRule>
  </conditionalFormatting>
  <conditionalFormatting sqref="AQ47">
    <cfRule type="cellIs" dxfId="633" priority="225" operator="between">
      <formula>80</formula>
      <formula>120</formula>
    </cfRule>
  </conditionalFormatting>
  <conditionalFormatting sqref="AR20:AR24 AJ20:AK24 AT20:AU24">
    <cfRule type="cellIs" dxfId="632" priority="264" operator="greaterThan">
      <formula>20</formula>
    </cfRule>
  </conditionalFormatting>
  <conditionalFormatting sqref="AO29">
    <cfRule type="cellIs" dxfId="631" priority="259" operator="greaterThan">
      <formula>20</formula>
    </cfRule>
  </conditionalFormatting>
  <conditionalFormatting sqref="AT29">
    <cfRule type="cellIs" dxfId="630" priority="258" operator="greaterThan">
      <formula>20</formula>
    </cfRule>
  </conditionalFormatting>
  <conditionalFormatting sqref="AY29">
    <cfRule type="cellIs" dxfId="629" priority="257" operator="greaterThan">
      <formula>20</formula>
    </cfRule>
  </conditionalFormatting>
  <conditionalFormatting sqref="AR31 AW31 AJ31:AK31 AT31:AU31 AY31:AZ31">
    <cfRule type="cellIs" dxfId="628" priority="256" operator="greaterThan">
      <formula>20</formula>
    </cfRule>
  </conditionalFormatting>
  <conditionalFormatting sqref="AL31:AM31 BA31 AV31">
    <cfRule type="cellIs" dxfId="627" priority="255" operator="between">
      <formula>80</formula>
      <formula>120</formula>
    </cfRule>
  </conditionalFormatting>
  <conditionalFormatting sqref="AO31:AP31">
    <cfRule type="cellIs" dxfId="626" priority="254" operator="greaterThan">
      <formula>20</formula>
    </cfRule>
  </conditionalFormatting>
  <conditionalFormatting sqref="AQ31">
    <cfRule type="cellIs" dxfId="625" priority="253" operator="between">
      <formula>80</formula>
      <formula>120</formula>
    </cfRule>
  </conditionalFormatting>
  <conditionalFormatting sqref="AO65 AO62 AO59 AO56 AO53 AO50 AO47 AO44 AO41 AO38 AO35 AO32">
    <cfRule type="cellIs" dxfId="624" priority="215" operator="greaterThan">
      <formula>20</formula>
    </cfRule>
  </conditionalFormatting>
  <conditionalFormatting sqref="BA47">
    <cfRule type="cellIs" dxfId="623" priority="241" operator="between">
      <formula>80</formula>
      <formula>120</formula>
    </cfRule>
  </conditionalFormatting>
  <conditionalFormatting sqref="BA100:BA102">
    <cfRule type="cellIs" dxfId="622" priority="207" operator="between">
      <formula>80</formula>
      <formula>120</formula>
    </cfRule>
  </conditionalFormatting>
  <conditionalFormatting sqref="AK99">
    <cfRule type="cellIs" dxfId="621" priority="206" operator="greaterThan">
      <formula>20</formula>
    </cfRule>
  </conditionalFormatting>
  <conditionalFormatting sqref="AL99:AM99">
    <cfRule type="cellIs" dxfId="620" priority="205" operator="between">
      <formula>80</formula>
      <formula>120</formula>
    </cfRule>
  </conditionalFormatting>
  <conditionalFormatting sqref="AK102">
    <cfRule type="cellIs" dxfId="619" priority="204" operator="greaterThan">
      <formula>20</formula>
    </cfRule>
  </conditionalFormatting>
  <conditionalFormatting sqref="AL102:AM102">
    <cfRule type="cellIs" dxfId="618" priority="203" operator="between">
      <formula>80</formula>
      <formula>120</formula>
    </cfRule>
  </conditionalFormatting>
  <conditionalFormatting sqref="AV62">
    <cfRule type="cellIs" dxfId="617" priority="234" operator="between">
      <formula>80</formula>
      <formula>120</formula>
    </cfRule>
  </conditionalFormatting>
  <conditionalFormatting sqref="AZ93">
    <cfRule type="cellIs" dxfId="616" priority="192" operator="greaterThan">
      <formula>20</formula>
    </cfRule>
  </conditionalFormatting>
  <conditionalFormatting sqref="AV93">
    <cfRule type="cellIs" dxfId="615" priority="189" operator="between">
      <formula>80</formula>
      <formula>120</formula>
    </cfRule>
  </conditionalFormatting>
  <conditionalFormatting sqref="BA93">
    <cfRule type="cellIs" dxfId="614" priority="187" operator="between">
      <formula>80</formula>
      <formula>120</formula>
    </cfRule>
  </conditionalFormatting>
  <conditionalFormatting sqref="AY68">
    <cfRule type="cellIs" dxfId="613" priority="230" operator="greaterThan">
      <formula>20</formula>
    </cfRule>
  </conditionalFormatting>
  <conditionalFormatting sqref="BA62">
    <cfRule type="cellIs" dxfId="612" priority="227" operator="between">
      <formula>80</formula>
      <formula>120</formula>
    </cfRule>
  </conditionalFormatting>
  <conditionalFormatting sqref="BA108">
    <cfRule type="cellIs" dxfId="611" priority="178" operator="between">
      <formula>80</formula>
      <formula>120</formula>
    </cfRule>
  </conditionalFormatting>
  <conditionalFormatting sqref="AO109:AO110 AP105:AP106 AO112:AP113">
    <cfRule type="cellIs" dxfId="610" priority="175" operator="greaterThan">
      <formula>20</formula>
    </cfRule>
  </conditionalFormatting>
  <conditionalFormatting sqref="AQ105:AQ106 AQ112:AQ113">
    <cfRule type="cellIs" dxfId="609" priority="174" operator="between">
      <formula>80</formula>
      <formula>120</formula>
    </cfRule>
  </conditionalFormatting>
  <conditionalFormatting sqref="AQ108">
    <cfRule type="cellIs" dxfId="608" priority="161" operator="between">
      <formula>80</formula>
      <formula>120</formula>
    </cfRule>
  </conditionalFormatting>
  <conditionalFormatting sqref="AP96">
    <cfRule type="cellIs" dxfId="607" priority="164" operator="greaterThan">
      <formula>20</formula>
    </cfRule>
  </conditionalFormatting>
  <conditionalFormatting sqref="AK53">
    <cfRule type="cellIs" dxfId="606" priority="252" operator="greaterThan">
      <formula>20</formula>
    </cfRule>
  </conditionalFormatting>
  <conditionalFormatting sqref="AL53:AM53">
    <cfRule type="cellIs" dxfId="605" priority="251" operator="between">
      <formula>80</formula>
      <formula>120</formula>
    </cfRule>
  </conditionalFormatting>
  <conditionalFormatting sqref="AK56">
    <cfRule type="cellIs" dxfId="604" priority="250" operator="greaterThan">
      <formula>20</formula>
    </cfRule>
  </conditionalFormatting>
  <conditionalFormatting sqref="AL56:AM56">
    <cfRule type="cellIs" dxfId="603" priority="249" operator="between">
      <formula>80</formula>
      <formula>120</formula>
    </cfRule>
  </conditionalFormatting>
  <conditionalFormatting sqref="AW50">
    <cfRule type="cellIs" dxfId="602" priority="248" operator="greaterThan">
      <formula>20</formula>
    </cfRule>
  </conditionalFormatting>
  <conditionalFormatting sqref="AU94">
    <cfRule type="cellIs" dxfId="601" priority="146" operator="greaterThan">
      <formula>20</formula>
    </cfRule>
  </conditionalFormatting>
  <conditionalFormatting sqref="AW97">
    <cfRule type="cellIs" dxfId="600" priority="147" operator="greaterThan">
      <formula>20</formula>
    </cfRule>
  </conditionalFormatting>
  <conditionalFormatting sqref="AZ94">
    <cfRule type="cellIs" dxfId="599" priority="145" operator="greaterThan">
      <formula>20</formula>
    </cfRule>
  </conditionalFormatting>
  <conditionalFormatting sqref="AU47">
    <cfRule type="cellIs" dxfId="598" priority="247" operator="greaterThan">
      <formula>20</formula>
    </cfRule>
  </conditionalFormatting>
  <conditionalFormatting sqref="AL47:AM47">
    <cfRule type="cellIs" dxfId="597" priority="245" operator="between">
      <formula>80</formula>
      <formula>120</formula>
    </cfRule>
  </conditionalFormatting>
  <conditionalFormatting sqref="AV47">
    <cfRule type="cellIs" dxfId="596" priority="244" operator="between">
      <formula>80</formula>
      <formula>120</formula>
    </cfRule>
  </conditionalFormatting>
  <conditionalFormatting sqref="AV47">
    <cfRule type="cellIs" dxfId="595" priority="243" operator="between">
      <formula>80</formula>
      <formula>120</formula>
    </cfRule>
  </conditionalFormatting>
  <conditionalFormatting sqref="BA47">
    <cfRule type="cellIs" dxfId="594" priority="242" operator="between">
      <formula>80</formula>
      <formula>120</formula>
    </cfRule>
  </conditionalFormatting>
  <conditionalFormatting sqref="AU50">
    <cfRule type="cellIs" dxfId="593" priority="240" operator="greaterThan">
      <formula>20</formula>
    </cfRule>
  </conditionalFormatting>
  <conditionalFormatting sqref="AZ50">
    <cfRule type="cellIs" dxfId="592" priority="239" operator="greaterThan">
      <formula>20</formula>
    </cfRule>
  </conditionalFormatting>
  <conditionalFormatting sqref="AL62:AM62">
    <cfRule type="cellIs" dxfId="591" priority="238" operator="between">
      <formula>80</formula>
      <formula>120</formula>
    </cfRule>
  </conditionalFormatting>
  <conditionalFormatting sqref="BA109">
    <cfRule type="cellIs" dxfId="590" priority="130" operator="between">
      <formula>80</formula>
      <formula>120</formula>
    </cfRule>
  </conditionalFormatting>
  <conditionalFormatting sqref="AQ94">
    <cfRule type="cellIs" dxfId="589" priority="128" operator="between">
      <formula>80</formula>
      <formula>120</formula>
    </cfRule>
  </conditionalFormatting>
  <conditionalFormatting sqref="AU65">
    <cfRule type="cellIs" dxfId="588" priority="236" operator="greaterThan">
      <formula>20</formula>
    </cfRule>
  </conditionalFormatting>
  <conditionalFormatting sqref="AV62">
    <cfRule type="cellIs" dxfId="587" priority="235" operator="between">
      <formula>80</formula>
      <formula>120</formula>
    </cfRule>
  </conditionalFormatting>
  <conditionalFormatting sqref="AT68">
    <cfRule type="cellIs" dxfId="586" priority="232" operator="greaterThan">
      <formula>20</formula>
    </cfRule>
  </conditionalFormatting>
  <conditionalFormatting sqref="AO112 AO109 AO106 AO103 AO100 AO97 AO94 AO91 AO88 AO85 AO82 AO79">
    <cfRule type="cellIs" dxfId="585" priority="120" operator="greaterThan">
      <formula>20</formula>
    </cfRule>
  </conditionalFormatting>
  <conditionalFormatting sqref="AY68">
    <cfRule type="cellIs" dxfId="584" priority="231" operator="greaterThan">
      <formula>20</formula>
    </cfRule>
  </conditionalFormatting>
  <conditionalFormatting sqref="AZ65">
    <cfRule type="cellIs" dxfId="583" priority="229" operator="greaterThan">
      <formula>20</formula>
    </cfRule>
  </conditionalFormatting>
  <conditionalFormatting sqref="BA62">
    <cfRule type="cellIs" dxfId="582" priority="228" operator="between">
      <formula>80</formula>
      <formula>120</formula>
    </cfRule>
  </conditionalFormatting>
  <conditionalFormatting sqref="AV69 BA69 AL69:AM69">
    <cfRule type="cellIs" dxfId="581" priority="114" operator="between">
      <formula>80</formula>
      <formula>120</formula>
    </cfRule>
  </conditionalFormatting>
  <conditionalFormatting sqref="AP69">
    <cfRule type="cellIs" dxfId="580" priority="113" operator="greaterThan">
      <formula>20</formula>
    </cfRule>
  </conditionalFormatting>
  <conditionalFormatting sqref="AK69">
    <cfRule type="cellIs" dxfId="579" priority="109" operator="greaterThan">
      <formula>20</formula>
    </cfRule>
  </conditionalFormatting>
  <conditionalFormatting sqref="AL69:AM69">
    <cfRule type="cellIs" dxfId="578" priority="108" operator="between">
      <formula>80</formula>
      <formula>120</formula>
    </cfRule>
  </conditionalFormatting>
  <conditionalFormatting sqref="AJ69">
    <cfRule type="cellIs" dxfId="577" priority="107" operator="greaterThan">
      <formula>20</formula>
    </cfRule>
  </conditionalFormatting>
  <conditionalFormatting sqref="AP50">
    <cfRule type="cellIs" dxfId="576" priority="223" operator="greaterThan">
      <formula>20</formula>
    </cfRule>
  </conditionalFormatting>
  <conditionalFormatting sqref="AW72 AR72 AJ72:AK72 AT72:AU72 AY72:AZ72">
    <cfRule type="cellIs" dxfId="575" priority="101" operator="greaterThan">
      <formula>20</formula>
    </cfRule>
  </conditionalFormatting>
  <conditionalFormatting sqref="AV72 BA72 AL72:AM72">
    <cfRule type="cellIs" dxfId="574" priority="100" operator="between">
      <formula>80</formula>
      <formula>120</formula>
    </cfRule>
  </conditionalFormatting>
  <conditionalFormatting sqref="AP72">
    <cfRule type="cellIs" dxfId="573" priority="99" operator="greaterThan">
      <formula>20</formula>
    </cfRule>
  </conditionalFormatting>
  <conditionalFormatting sqref="AQ72">
    <cfRule type="cellIs" dxfId="572" priority="98" operator="between">
      <formula>80</formula>
      <formula>120</formula>
    </cfRule>
  </conditionalFormatting>
  <conditionalFormatting sqref="AP65">
    <cfRule type="cellIs" dxfId="571" priority="221" operator="greaterThan">
      <formula>20</formula>
    </cfRule>
  </conditionalFormatting>
  <conditionalFormatting sqref="AQ62">
    <cfRule type="cellIs" dxfId="570" priority="220" operator="between">
      <formula>80</formula>
      <formula>120</formula>
    </cfRule>
  </conditionalFormatting>
  <conditionalFormatting sqref="AK72">
    <cfRule type="cellIs" dxfId="569" priority="95" operator="greaterThan">
      <formula>20</formula>
    </cfRule>
  </conditionalFormatting>
  <conditionalFormatting sqref="AL72:AM72">
    <cfRule type="cellIs" dxfId="568" priority="94" operator="between">
      <formula>80</formula>
      <formula>120</formula>
    </cfRule>
  </conditionalFormatting>
  <conditionalFormatting sqref="AJ72">
    <cfRule type="cellIs" dxfId="567" priority="93" operator="greaterThan">
      <formula>20</formula>
    </cfRule>
  </conditionalFormatting>
  <conditionalFormatting sqref="AK75">
    <cfRule type="cellIs" dxfId="566" priority="81" operator="greaterThan">
      <formula>20</formula>
    </cfRule>
  </conditionalFormatting>
  <conditionalFormatting sqref="AL75:AM75">
    <cfRule type="cellIs" dxfId="565" priority="80" operator="between">
      <formula>80</formula>
      <formula>120</formula>
    </cfRule>
  </conditionalFormatting>
  <conditionalFormatting sqref="AW75 AR75 AU75 AZ75">
    <cfRule type="cellIs" dxfId="564" priority="89" operator="greaterThan">
      <formula>20</formula>
    </cfRule>
  </conditionalFormatting>
  <conditionalFormatting sqref="AV75 BA75">
    <cfRule type="cellIs" dxfId="563" priority="88" operator="between">
      <formula>80</formula>
      <formula>120</formula>
    </cfRule>
  </conditionalFormatting>
  <conditionalFormatting sqref="AW75 AR75 AJ75:AK75 AT75:AU75 AY75:AZ75">
    <cfRule type="cellIs" dxfId="562" priority="87" operator="greaterThan">
      <formula>20</formula>
    </cfRule>
  </conditionalFormatting>
  <conditionalFormatting sqref="AV75 BA75 AL75:AM75">
    <cfRule type="cellIs" dxfId="561" priority="86" operator="between">
      <formula>80</formula>
      <formula>120</formula>
    </cfRule>
  </conditionalFormatting>
  <conditionalFormatting sqref="AP75">
    <cfRule type="cellIs" dxfId="560" priority="85" operator="greaterThan">
      <formula>20</formula>
    </cfRule>
  </conditionalFormatting>
  <conditionalFormatting sqref="AQ75">
    <cfRule type="cellIs" dxfId="559" priority="84" operator="between">
      <formula>80</formula>
      <formula>120</formula>
    </cfRule>
  </conditionalFormatting>
  <conditionalFormatting sqref="AJ75">
    <cfRule type="cellIs" dxfId="558" priority="79" operator="greaterThan">
      <formula>20</formula>
    </cfRule>
  </conditionalFormatting>
  <conditionalFormatting sqref="AY77 AY74 AY71 AY65 AY62 AY59 AY56 AY53 AY50 AY47 AY44 AY41 AY38 AY35 AY32">
    <cfRule type="cellIs" dxfId="557" priority="212" operator="greaterThan">
      <formula>20</formula>
    </cfRule>
  </conditionalFormatting>
  <conditionalFormatting sqref="AJ115:AK115 AY115:AZ115 AT115:AU115 AW115 AR115 AR123 AW123 AT123:AU123 AY123:AZ123 AJ123:AK123 AR117:AR118 AW117:AW118 AT117:AU118 AY117:AZ118 AJ117:AK118 AJ120:AK121 AY120:AZ121 AT120:AU121 AW120:AW121 AR120:AR121">
    <cfRule type="cellIs" dxfId="556" priority="71" operator="greaterThan">
      <formula>20</formula>
    </cfRule>
  </conditionalFormatting>
  <conditionalFormatting sqref="BA115 AV115 AL115:AM115 AL123:AM123 AV123 BA123 AL117:AM118 AV117:AV118 BA117:BA118 BA120:BA121 AV120:AV121 AL120:AM121">
    <cfRule type="cellIs" dxfId="555" priority="70" operator="between">
      <formula>80</formula>
      <formula>120</formula>
    </cfRule>
  </conditionalFormatting>
  <conditionalFormatting sqref="AK123 AR123">
    <cfRule type="cellIs" dxfId="554" priority="69" operator="greaterThan">
      <formula>20</formula>
    </cfRule>
  </conditionalFormatting>
  <conditionalFormatting sqref="AL123:AM123">
    <cfRule type="cellIs" dxfId="553" priority="68" operator="between">
      <formula>80</formula>
      <formula>120</formula>
    </cfRule>
  </conditionalFormatting>
  <conditionalFormatting sqref="AO123 AO120 AO117">
    <cfRule type="cellIs" dxfId="552" priority="58" operator="greaterThan">
      <formula>20</formula>
    </cfRule>
  </conditionalFormatting>
  <conditionalFormatting sqref="AL106:AM108 BA106:BA108 AV106:AV108">
    <cfRule type="cellIs" dxfId="551" priority="196" operator="between">
      <formula>80</formula>
      <formula>120</formula>
    </cfRule>
  </conditionalFormatting>
  <conditionalFormatting sqref="AJ100:AK102 AR100:AR102 AW100:AW102 AT100:AU102 AY100:AZ102">
    <cfRule type="cellIs" dxfId="550" priority="195" operator="greaterThan">
      <formula>20</formula>
    </cfRule>
  </conditionalFormatting>
  <conditionalFormatting sqref="AL100:AM102 AV100:AV102">
    <cfRule type="cellIs" dxfId="549" priority="194" operator="between">
      <formula>80</formula>
      <formula>120</formula>
    </cfRule>
  </conditionalFormatting>
  <conditionalFormatting sqref="AY121 AY118">
    <cfRule type="cellIs" dxfId="548" priority="47" operator="greaterThan">
      <formula>20</formula>
    </cfRule>
  </conditionalFormatting>
  <conditionalFormatting sqref="AY115">
    <cfRule type="cellIs" dxfId="547" priority="53" operator="greaterThan">
      <formula>20</formula>
    </cfRule>
  </conditionalFormatting>
  <conditionalFormatting sqref="AV93">
    <cfRule type="cellIs" dxfId="546" priority="190" operator="between">
      <formula>80</formula>
      <formula>120</formula>
    </cfRule>
  </conditionalFormatting>
  <conditionalFormatting sqref="AO121 AO118">
    <cfRule type="cellIs" dxfId="545" priority="49" operator="greaterThan">
      <formula>20</formula>
    </cfRule>
  </conditionalFormatting>
  <conditionalFormatting sqref="AV108">
    <cfRule type="cellIs" dxfId="544" priority="182" operator="between">
      <formula>80</formula>
      <formula>120</formula>
    </cfRule>
  </conditionalFormatting>
  <conditionalFormatting sqref="BA109:BA110">
    <cfRule type="cellIs" dxfId="543" priority="180" operator="between">
      <formula>80</formula>
      <formula>120</formula>
    </cfRule>
  </conditionalFormatting>
  <conditionalFormatting sqref="AP47">
    <cfRule type="cellIs" dxfId="542" priority="226" operator="greaterThan">
      <formula>20</formula>
    </cfRule>
  </conditionalFormatting>
  <conditionalFormatting sqref="AQ47">
    <cfRule type="cellIs" dxfId="541" priority="224" operator="between">
      <formula>80</formula>
      <formula>120</formula>
    </cfRule>
  </conditionalFormatting>
  <conditionalFormatting sqref="AW119 AR119 AU119 AZ119">
    <cfRule type="cellIs" dxfId="540" priority="32" operator="greaterThan">
      <formula>20</formula>
    </cfRule>
  </conditionalFormatting>
  <conditionalFormatting sqref="AV119 BA119">
    <cfRule type="cellIs" dxfId="539" priority="31" operator="between">
      <formula>80</formula>
      <formula>120</formula>
    </cfRule>
  </conditionalFormatting>
  <conditionalFormatting sqref="AO68">
    <cfRule type="cellIs" dxfId="538" priority="222" operator="greaterThan">
      <formula>20</formula>
    </cfRule>
  </conditionalFormatting>
  <conditionalFormatting sqref="AQ62">
    <cfRule type="cellIs" dxfId="537" priority="219" operator="between">
      <formula>80</formula>
      <formula>120</formula>
    </cfRule>
  </conditionalFormatting>
  <conditionalFormatting sqref="AK65 AP65 AU65 AZ65">
    <cfRule type="cellIs" dxfId="536" priority="218" operator="lessThan">
      <formula>20</formula>
    </cfRule>
  </conditionalFormatting>
  <conditionalFormatting sqref="AJ65 AJ62 AJ59 AJ56 AJ53 AJ50 AJ47 AJ44 AJ41 AJ38 AJ35 AJ32">
    <cfRule type="cellIs" dxfId="535" priority="217" operator="greaterThan">
      <formula>20</formula>
    </cfRule>
  </conditionalFormatting>
  <conditionalFormatting sqref="AJ77 AJ74 AJ71">
    <cfRule type="cellIs" dxfId="534" priority="216" operator="greaterThan">
      <formula>20</formula>
    </cfRule>
  </conditionalFormatting>
  <conditionalFormatting sqref="AY119">
    <cfRule type="cellIs" dxfId="533" priority="19" operator="greaterThan">
      <formula>20</formula>
    </cfRule>
  </conditionalFormatting>
  <conditionalFormatting sqref="AO77 AO74 AO71">
    <cfRule type="cellIs" dxfId="532" priority="214" operator="greaterThan">
      <formula>20</formula>
    </cfRule>
  </conditionalFormatting>
  <conditionalFormatting sqref="AQ122">
    <cfRule type="cellIs" dxfId="531" priority="13" operator="between">
      <formula>80</formula>
      <formula>120</formula>
    </cfRule>
  </conditionalFormatting>
  <conditionalFormatting sqref="AT77 AT74 AT71 AT65 AT62 AT59 AT56 AT53 AT50 AT47 AT44 AT41 AT38 AT35 AT32">
    <cfRule type="cellIs" dxfId="530" priority="213" operator="greaterThan">
      <formula>20</formula>
    </cfRule>
  </conditionalFormatting>
  <conditionalFormatting sqref="AK122">
    <cfRule type="cellIs" dxfId="529" priority="10" operator="greaterThan">
      <formula>20</formula>
    </cfRule>
  </conditionalFormatting>
  <conditionalFormatting sqref="AL122:AM122">
    <cfRule type="cellIs" dxfId="528" priority="9" operator="between">
      <formula>80</formula>
      <formula>120</formula>
    </cfRule>
  </conditionalFormatting>
  <conditionalFormatting sqref="AX122">
    <cfRule type="cellIs" dxfId="527" priority="1" operator="lessThan">
      <formula>20</formula>
    </cfRule>
  </conditionalFormatting>
  <conditionalFormatting sqref="AR78:AR100 AW78:AW100 AJ88:AK96 AT88:AU96 AY88:AZ96 AO88:AP96">
    <cfRule type="cellIs" dxfId="526" priority="211" operator="greaterThan">
      <formula>20</formula>
    </cfRule>
  </conditionalFormatting>
  <conditionalFormatting sqref="AL78:AM96 BA78:BA96 AV78:AV96 AQ78:AQ96">
    <cfRule type="cellIs" dxfId="525" priority="210" operator="between">
      <formula>80</formula>
      <formula>120</formula>
    </cfRule>
  </conditionalFormatting>
  <conditionalFormatting sqref="AK78 AU78 AZ78 AW102:AW103 AR102:AR103 AK100 AT97:AU99 AU102:AU103 AY97:AZ99 AZ102:AZ103 AJ79:AK87 AK88 AK90:AK91 AK93:AK94 AJ97:AK99 AK96 AT79:AU87 AU88 AU90:AU91 AU100 AY79:AZ87 AZ88 AZ90:AZ91 AZ100">
    <cfRule type="cellIs" dxfId="524" priority="209" operator="greaterThan">
      <formula>20</formula>
    </cfRule>
  </conditionalFormatting>
  <conditionalFormatting sqref="AV102:AV103 BA102:BA103 AL97:AM100 AV97:AV100 BA97:BA100">
    <cfRule type="cellIs" dxfId="523" priority="208" operator="between">
      <formula>80</formula>
      <formula>120</formula>
    </cfRule>
  </conditionalFormatting>
  <conditionalFormatting sqref="AW96">
    <cfRule type="cellIs" dxfId="522" priority="202" operator="greaterThan">
      <formula>20</formula>
    </cfRule>
  </conditionalFormatting>
  <conditionalFormatting sqref="AK108 AU108 AZ108 AW105:AW106 AR105:AR106 AK105:AK106 AR108:AR110 AW108:AW110 AU105:AU106 AZ105:AZ106 AT109:AU110 AY109:AZ110 AJ109:AK110 AJ112:AK113 AY112:AZ113 AT112:AU113 AW112:AW113 AR112:AR113">
    <cfRule type="cellIs" dxfId="521" priority="201" operator="greaterThan">
      <formula>20</formula>
    </cfRule>
  </conditionalFormatting>
  <conditionalFormatting sqref="AV105:AV106 BA105:BA106 AL105:AM106 AL109:AM110 AV109:AV110 BA112:BA113 AV112:AV113 AL112:AM113">
    <cfRule type="cellIs" dxfId="520" priority="200" operator="between">
      <formula>80</formula>
      <formula>120</formula>
    </cfRule>
  </conditionalFormatting>
  <conditionalFormatting sqref="AJ106:AK108 AR106:AR108 AW106:AW108 AT106:AU108 AY106:AZ108">
    <cfRule type="cellIs" dxfId="519" priority="197" operator="greaterThan">
      <formula>20</formula>
    </cfRule>
  </conditionalFormatting>
  <conditionalFormatting sqref="AW103:AW105 AR103:AR105 AJ103:AK105 AT103:AU105 AY103:AZ105">
    <cfRule type="cellIs" dxfId="518" priority="199" operator="greaterThan">
      <formula>20</formula>
    </cfRule>
  </conditionalFormatting>
  <conditionalFormatting sqref="AV103:AV105 BA103:BA105 AL103:AM105">
    <cfRule type="cellIs" dxfId="517" priority="198" operator="between">
      <formula>80</formula>
      <formula>120</formula>
    </cfRule>
  </conditionalFormatting>
  <conditionalFormatting sqref="AU93">
    <cfRule type="cellIs" dxfId="516" priority="193" operator="greaterThan">
      <formula>20</formula>
    </cfRule>
  </conditionalFormatting>
  <conditionalFormatting sqref="AL93:AM93">
    <cfRule type="cellIs" dxfId="515" priority="191" operator="between">
      <formula>80</formula>
      <formula>120</formula>
    </cfRule>
  </conditionalFormatting>
  <conditionalFormatting sqref="BA93">
    <cfRule type="cellIs" dxfId="514" priority="188" operator="between">
      <formula>80</formula>
      <formula>120</formula>
    </cfRule>
  </conditionalFormatting>
  <conditionalFormatting sqref="AU96">
    <cfRule type="cellIs" dxfId="513" priority="186" operator="greaterThan">
      <formula>20</formula>
    </cfRule>
  </conditionalFormatting>
  <conditionalFormatting sqref="AZ96">
    <cfRule type="cellIs" dxfId="512" priority="185" operator="greaterThan">
      <formula>20</formula>
    </cfRule>
  </conditionalFormatting>
  <conditionalFormatting sqref="AL108:AM108">
    <cfRule type="cellIs" dxfId="511" priority="184" operator="between">
      <formula>80</formula>
      <formula>120</formula>
    </cfRule>
  </conditionalFormatting>
  <conditionalFormatting sqref="AV108">
    <cfRule type="cellIs" dxfId="510" priority="183" operator="between">
      <formula>80</formula>
      <formula>120</formula>
    </cfRule>
  </conditionalFormatting>
  <conditionalFormatting sqref="BA109:BA110">
    <cfRule type="cellIs" dxfId="509" priority="181" operator="between">
      <formula>80</formula>
      <formula>120</formula>
    </cfRule>
  </conditionalFormatting>
  <conditionalFormatting sqref="BA108">
    <cfRule type="cellIs" dxfId="508" priority="179" operator="between">
      <formula>80</formula>
      <formula>120</formula>
    </cfRule>
  </conditionalFormatting>
  <conditionalFormatting sqref="AP78 AO97:AP99 AP102:AP103 AO79:AP87 AP88 AP90:AP91 AP100">
    <cfRule type="cellIs" dxfId="507" priority="177" operator="greaterThan">
      <formula>20</formula>
    </cfRule>
  </conditionalFormatting>
  <conditionalFormatting sqref="AQ102:AQ103 AQ97:AQ100">
    <cfRule type="cellIs" dxfId="506" priority="176" operator="between">
      <formula>80</formula>
      <formula>120</formula>
    </cfRule>
  </conditionalFormatting>
  <conditionalFormatting sqref="AO106:AP108">
    <cfRule type="cellIs" dxfId="505" priority="171" operator="greaterThan">
      <formula>20</formula>
    </cfRule>
  </conditionalFormatting>
  <conditionalFormatting sqref="AQ106:AQ108">
    <cfRule type="cellIs" dxfId="504" priority="170" operator="between">
      <formula>80</formula>
      <formula>120</formula>
    </cfRule>
  </conditionalFormatting>
  <conditionalFormatting sqref="AO103:AP105">
    <cfRule type="cellIs" dxfId="503" priority="173" operator="greaterThan">
      <formula>20</formula>
    </cfRule>
  </conditionalFormatting>
  <conditionalFormatting sqref="AQ103:AQ105">
    <cfRule type="cellIs" dxfId="502" priority="172" operator="between">
      <formula>80</formula>
      <formula>120</formula>
    </cfRule>
  </conditionalFormatting>
  <conditionalFormatting sqref="AO100:AP102">
    <cfRule type="cellIs" dxfId="501" priority="169" operator="greaterThan">
      <formula>20</formula>
    </cfRule>
  </conditionalFormatting>
  <conditionalFormatting sqref="AQ100:AQ102">
    <cfRule type="cellIs" dxfId="500" priority="168" operator="between">
      <formula>80</formula>
      <formula>120</formula>
    </cfRule>
  </conditionalFormatting>
  <conditionalFormatting sqref="AP93">
    <cfRule type="cellIs" dxfId="499" priority="167" operator="greaterThan">
      <formula>20</formula>
    </cfRule>
  </conditionalFormatting>
  <conditionalFormatting sqref="AQ93">
    <cfRule type="cellIs" dxfId="498" priority="166" operator="between">
      <formula>80</formula>
      <formula>120</formula>
    </cfRule>
  </conditionalFormatting>
  <conditionalFormatting sqref="AQ93">
    <cfRule type="cellIs" dxfId="497" priority="165" operator="between">
      <formula>80</formula>
      <formula>120</formula>
    </cfRule>
  </conditionalFormatting>
  <conditionalFormatting sqref="AP108:AP110">
    <cfRule type="cellIs" dxfId="496" priority="163" operator="greaterThan">
      <formula>20</formula>
    </cfRule>
  </conditionalFormatting>
  <conditionalFormatting sqref="AQ109:AQ110 AQ112">
    <cfRule type="cellIs" dxfId="495" priority="162" operator="between">
      <formula>80</formula>
      <formula>120</formula>
    </cfRule>
  </conditionalFormatting>
  <conditionalFormatting sqref="AQ108">
    <cfRule type="cellIs" dxfId="494" priority="160" operator="between">
      <formula>80</formula>
      <formula>120</formula>
    </cfRule>
  </conditionalFormatting>
  <conditionalFormatting sqref="AJ108 AJ105 AJ102 AJ99 AJ96 AJ93 AJ90 AJ87 AJ84 AJ81 AJ78">
    <cfRule type="cellIs" dxfId="493" priority="159" operator="greaterThan">
      <formula>20</formula>
    </cfRule>
  </conditionalFormatting>
  <conditionalFormatting sqref="AO108 AO105 AO102 AO99 AO96 AO93 AO90 AO87 AO84 AO81 AO78">
    <cfRule type="cellIs" dxfId="492" priority="158" operator="greaterThan">
      <formula>20</formula>
    </cfRule>
  </conditionalFormatting>
  <conditionalFormatting sqref="AT108 AT105 AT102 AT99 AT96 AT93 AT90 AT87 AT84 AT81 AT78">
    <cfRule type="cellIs" dxfId="491" priority="157" operator="greaterThan">
      <formula>20</formula>
    </cfRule>
  </conditionalFormatting>
  <conditionalFormatting sqref="AY108 AY105 AY102 AY99 AY96 AY93 AY90 AY87 AY84 AY81 AY78">
    <cfRule type="cellIs" dxfId="490" priority="156" operator="greaterThan">
      <formula>20</formula>
    </cfRule>
  </conditionalFormatting>
  <conditionalFormatting sqref="AR78 AW78 AJ78:AK78 AT78:AU78 AY78:AZ78">
    <cfRule type="cellIs" dxfId="489" priority="155" operator="greaterThan">
      <formula>20</formula>
    </cfRule>
  </conditionalFormatting>
  <conditionalFormatting sqref="AL78:AM78 BA78 AV78">
    <cfRule type="cellIs" dxfId="488" priority="154" operator="between">
      <formula>80</formula>
      <formula>120</formula>
    </cfRule>
  </conditionalFormatting>
  <conditionalFormatting sqref="AO78:AP78">
    <cfRule type="cellIs" dxfId="487" priority="153" operator="greaterThan">
      <formula>20</formula>
    </cfRule>
  </conditionalFormatting>
  <conditionalFormatting sqref="AQ78">
    <cfRule type="cellIs" dxfId="486" priority="152" operator="between">
      <formula>80</formula>
      <formula>120</formula>
    </cfRule>
  </conditionalFormatting>
  <conditionalFormatting sqref="AK100">
    <cfRule type="cellIs" dxfId="485" priority="151" operator="greaterThan">
      <formula>20</formula>
    </cfRule>
  </conditionalFormatting>
  <conditionalFormatting sqref="AL100:AM100">
    <cfRule type="cellIs" dxfId="484" priority="150" operator="between">
      <formula>80</formula>
      <formula>120</formula>
    </cfRule>
  </conditionalFormatting>
  <conditionalFormatting sqref="AK103">
    <cfRule type="cellIs" dxfId="483" priority="149" operator="greaterThan">
      <formula>20</formula>
    </cfRule>
  </conditionalFormatting>
  <conditionalFormatting sqref="AL103:AM103">
    <cfRule type="cellIs" dxfId="482" priority="148" operator="between">
      <formula>80</formula>
      <formula>120</formula>
    </cfRule>
  </conditionalFormatting>
  <conditionalFormatting sqref="AL94:AM94">
    <cfRule type="cellIs" dxfId="481" priority="144" operator="between">
      <formula>80</formula>
      <formula>120</formula>
    </cfRule>
  </conditionalFormatting>
  <conditionalFormatting sqref="AV94">
    <cfRule type="cellIs" dxfId="480" priority="143" operator="between">
      <formula>80</formula>
      <formula>120</formula>
    </cfRule>
  </conditionalFormatting>
  <conditionalFormatting sqref="AV94">
    <cfRule type="cellIs" dxfId="479" priority="142" operator="between">
      <formula>80</formula>
      <formula>120</formula>
    </cfRule>
  </conditionalFormatting>
  <conditionalFormatting sqref="BA94">
    <cfRule type="cellIs" dxfId="478" priority="141" operator="between">
      <formula>80</formula>
      <formula>120</formula>
    </cfRule>
  </conditionalFormatting>
  <conditionalFormatting sqref="BA94">
    <cfRule type="cellIs" dxfId="477" priority="140" operator="between">
      <formula>80</formula>
      <formula>120</formula>
    </cfRule>
  </conditionalFormatting>
  <conditionalFormatting sqref="AU97">
    <cfRule type="cellIs" dxfId="476" priority="139" operator="greaterThan">
      <formula>20</formula>
    </cfRule>
  </conditionalFormatting>
  <conditionalFormatting sqref="AZ97">
    <cfRule type="cellIs" dxfId="475" priority="138" operator="greaterThan">
      <formula>20</formula>
    </cfRule>
  </conditionalFormatting>
  <conditionalFormatting sqref="AL109:AM109">
    <cfRule type="cellIs" dxfId="474" priority="137" operator="between">
      <formula>80</formula>
      <formula>120</formula>
    </cfRule>
  </conditionalFormatting>
  <conditionalFormatting sqref="AK112">
    <cfRule type="cellIs" dxfId="473" priority="136" operator="greaterThan">
      <formula>20</formula>
    </cfRule>
  </conditionalFormatting>
  <conditionalFormatting sqref="AU112">
    <cfRule type="cellIs" dxfId="472" priority="135" operator="greaterThan">
      <formula>20</formula>
    </cfRule>
  </conditionalFormatting>
  <conditionalFormatting sqref="AV109">
    <cfRule type="cellIs" dxfId="471" priority="134" operator="between">
      <formula>80</formula>
      <formula>120</formula>
    </cfRule>
  </conditionalFormatting>
  <conditionalFormatting sqref="AV109">
    <cfRule type="cellIs" dxfId="470" priority="133" operator="between">
      <formula>80</formula>
      <formula>120</formula>
    </cfRule>
  </conditionalFormatting>
  <conditionalFormatting sqref="AZ112">
    <cfRule type="cellIs" dxfId="469" priority="132" operator="greaterThan">
      <formula>20</formula>
    </cfRule>
  </conditionalFormatting>
  <conditionalFormatting sqref="BA109">
    <cfRule type="cellIs" dxfId="468" priority="131" operator="between">
      <formula>80</formula>
      <formula>120</formula>
    </cfRule>
  </conditionalFormatting>
  <conditionalFormatting sqref="AP94">
    <cfRule type="cellIs" dxfId="467" priority="129" operator="greaterThan">
      <formula>20</formula>
    </cfRule>
  </conditionalFormatting>
  <conditionalFormatting sqref="AQ94">
    <cfRule type="cellIs" dxfId="466" priority="127" operator="between">
      <formula>80</formula>
      <formula>120</formula>
    </cfRule>
  </conditionalFormatting>
  <conditionalFormatting sqref="AP97">
    <cfRule type="cellIs" dxfId="465" priority="126" operator="greaterThan">
      <formula>20</formula>
    </cfRule>
  </conditionalFormatting>
  <conditionalFormatting sqref="AP112">
    <cfRule type="cellIs" dxfId="464" priority="125" operator="greaterThan">
      <formula>20</formula>
    </cfRule>
  </conditionalFormatting>
  <conditionalFormatting sqref="AQ109">
    <cfRule type="cellIs" dxfId="463" priority="124" operator="between">
      <formula>80</formula>
      <formula>120</formula>
    </cfRule>
  </conditionalFormatting>
  <conditionalFormatting sqref="AQ109">
    <cfRule type="cellIs" dxfId="462" priority="123" operator="between">
      <formula>80</formula>
      <formula>120</formula>
    </cfRule>
  </conditionalFormatting>
  <conditionalFormatting sqref="AK112 AP112 AU112 AZ112">
    <cfRule type="cellIs" dxfId="461" priority="122" operator="lessThan">
      <formula>20</formula>
    </cfRule>
  </conditionalFormatting>
  <conditionalFormatting sqref="AJ112 AJ109 AJ106 AJ103 AJ100 AJ97 AJ94 AJ91 AJ88 AJ85 AJ82 AJ79">
    <cfRule type="cellIs" dxfId="460" priority="121" operator="greaterThan">
      <formula>20</formula>
    </cfRule>
  </conditionalFormatting>
  <conditionalFormatting sqref="AT112 AT109 AT106 AT103 AT100 AT97 AT94 AT91 AT88 AT85 AT82 AT79">
    <cfRule type="cellIs" dxfId="459" priority="119" operator="greaterThan">
      <formula>20</formula>
    </cfRule>
  </conditionalFormatting>
  <conditionalFormatting sqref="AY112 AY109 AY106 AY103 AY100 AY97 AY94 AY91 AY88 AY85 AY82 AY79">
    <cfRule type="cellIs" dxfId="458" priority="118" operator="greaterThan">
      <formula>20</formula>
    </cfRule>
  </conditionalFormatting>
  <conditionalFormatting sqref="AO116">
    <cfRule type="cellIs" dxfId="457" priority="35" operator="greaterThan">
      <formula>20</formula>
    </cfRule>
  </conditionalFormatting>
  <conditionalFormatting sqref="AW119 AR119 AJ119:AK119 AT119:AU119 AY119:AZ119">
    <cfRule type="cellIs" dxfId="456" priority="30" operator="greaterThan">
      <formula>20</formula>
    </cfRule>
  </conditionalFormatting>
  <conditionalFormatting sqref="AV119 BA119 AL119:AM119">
    <cfRule type="cellIs" dxfId="455" priority="29" operator="between">
      <formula>80</formula>
      <formula>120</formula>
    </cfRule>
  </conditionalFormatting>
  <conditionalFormatting sqref="AW69 AR69 AU69 AZ69">
    <cfRule type="cellIs" dxfId="454" priority="117" operator="greaterThan">
      <formula>20</formula>
    </cfRule>
  </conditionalFormatting>
  <conditionalFormatting sqref="AV69 BA69">
    <cfRule type="cellIs" dxfId="453" priority="116" operator="between">
      <formula>80</formula>
      <formula>120</formula>
    </cfRule>
  </conditionalFormatting>
  <conditionalFormatting sqref="AW69 AR69 AJ69:AK69 AT69:AU69 AY69:AZ69">
    <cfRule type="cellIs" dxfId="452" priority="115" operator="greaterThan">
      <formula>20</formula>
    </cfRule>
  </conditionalFormatting>
  <conditionalFormatting sqref="AQ69">
    <cfRule type="cellIs" dxfId="451" priority="112" operator="between">
      <formula>80</formula>
      <formula>120</formula>
    </cfRule>
  </conditionalFormatting>
  <conditionalFormatting sqref="AO69:AP69">
    <cfRule type="cellIs" dxfId="450" priority="111" operator="greaterThan">
      <formula>20</formula>
    </cfRule>
  </conditionalFormatting>
  <conditionalFormatting sqref="AQ69">
    <cfRule type="cellIs" dxfId="449" priority="110" operator="between">
      <formula>80</formula>
      <formula>120</formula>
    </cfRule>
  </conditionalFormatting>
  <conditionalFormatting sqref="AO69">
    <cfRule type="cellIs" dxfId="448" priority="106" operator="greaterThan">
      <formula>20</formula>
    </cfRule>
  </conditionalFormatting>
  <conditionalFormatting sqref="AT69">
    <cfRule type="cellIs" dxfId="447" priority="105" operator="greaterThan">
      <formula>20</formula>
    </cfRule>
  </conditionalFormatting>
  <conditionalFormatting sqref="AY69">
    <cfRule type="cellIs" dxfId="446" priority="104" operator="greaterThan">
      <formula>20</formula>
    </cfRule>
  </conditionalFormatting>
  <conditionalFormatting sqref="AW72 AR72 AU72 AZ72">
    <cfRule type="cellIs" dxfId="445" priority="103" operator="greaterThan">
      <formula>20</formula>
    </cfRule>
  </conditionalFormatting>
  <conditionalFormatting sqref="AV72 BA72">
    <cfRule type="cellIs" dxfId="444" priority="102" operator="between">
      <formula>80</formula>
      <formula>120</formula>
    </cfRule>
  </conditionalFormatting>
  <conditionalFormatting sqref="AO72:AP72">
    <cfRule type="cellIs" dxfId="443" priority="97" operator="greaterThan">
      <formula>20</formula>
    </cfRule>
  </conditionalFormatting>
  <conditionalFormatting sqref="AQ72">
    <cfRule type="cellIs" dxfId="442" priority="96" operator="between">
      <formula>80</formula>
      <formula>120</formula>
    </cfRule>
  </conditionalFormatting>
  <conditionalFormatting sqref="AO72">
    <cfRule type="cellIs" dxfId="441" priority="92" operator="greaterThan">
      <formula>20</formula>
    </cfRule>
  </conditionalFormatting>
  <conditionalFormatting sqref="AT72">
    <cfRule type="cellIs" dxfId="440" priority="91" operator="greaterThan">
      <formula>20</formula>
    </cfRule>
  </conditionalFormatting>
  <conditionalFormatting sqref="AY72">
    <cfRule type="cellIs" dxfId="439" priority="90" operator="greaterThan">
      <formula>20</formula>
    </cfRule>
  </conditionalFormatting>
  <conditionalFormatting sqref="AO75:AP75">
    <cfRule type="cellIs" dxfId="438" priority="83" operator="greaterThan">
      <formula>20</formula>
    </cfRule>
  </conditionalFormatting>
  <conditionalFormatting sqref="AQ75">
    <cfRule type="cellIs" dxfId="437" priority="82" operator="between">
      <formula>80</formula>
      <formula>120</formula>
    </cfRule>
  </conditionalFormatting>
  <conditionalFormatting sqref="AO75">
    <cfRule type="cellIs" dxfId="436" priority="78" operator="greaterThan">
      <formula>20</formula>
    </cfRule>
  </conditionalFormatting>
  <conditionalFormatting sqref="AT75">
    <cfRule type="cellIs" dxfId="435" priority="77" operator="greaterThan">
      <formula>20</formula>
    </cfRule>
  </conditionalFormatting>
  <conditionalFormatting sqref="AY75">
    <cfRule type="cellIs" dxfId="434" priority="76" operator="greaterThan">
      <formula>20</formula>
    </cfRule>
  </conditionalFormatting>
  <conditionalFormatting sqref="AI75">
    <cfRule type="cellIs" dxfId="433" priority="75" operator="lessThan">
      <formula>20</formula>
    </cfRule>
  </conditionalFormatting>
  <conditionalFormatting sqref="AN75">
    <cfRule type="cellIs" dxfId="432" priority="74" operator="lessThan">
      <formula>20</formula>
    </cfRule>
  </conditionalFormatting>
  <conditionalFormatting sqref="AS75">
    <cfRule type="cellIs" dxfId="431" priority="73" operator="lessThan">
      <formula>20</formula>
    </cfRule>
  </conditionalFormatting>
  <conditionalFormatting sqref="AX75">
    <cfRule type="cellIs" dxfId="430" priority="72" operator="lessThan">
      <formula>20</formula>
    </cfRule>
  </conditionalFormatting>
  <conditionalFormatting sqref="AU123">
    <cfRule type="cellIs" dxfId="429" priority="67" operator="greaterThan">
      <formula>20</formula>
    </cfRule>
  </conditionalFormatting>
  <conditionalFormatting sqref="AV123">
    <cfRule type="cellIs" dxfId="428" priority="66" operator="between">
      <formula>80</formula>
      <formula>120</formula>
    </cfRule>
  </conditionalFormatting>
  <conditionalFormatting sqref="AZ123">
    <cfRule type="cellIs" dxfId="427" priority="65" operator="greaterThan">
      <formula>20</formula>
    </cfRule>
  </conditionalFormatting>
  <conditionalFormatting sqref="BA123">
    <cfRule type="cellIs" dxfId="426" priority="64" operator="between">
      <formula>80</formula>
      <formula>120</formula>
    </cfRule>
  </conditionalFormatting>
  <conditionalFormatting sqref="AO115:AP115 AO123:AP123 AO117:AP118 AO120:AP121">
    <cfRule type="cellIs" dxfId="425" priority="63" operator="greaterThan">
      <formula>20</formula>
    </cfRule>
  </conditionalFormatting>
  <conditionalFormatting sqref="AQ115 AQ123 AQ117:AQ118 AQ120:AQ121">
    <cfRule type="cellIs" dxfId="424" priority="62" operator="between">
      <formula>80</formula>
      <formula>120</formula>
    </cfRule>
  </conditionalFormatting>
  <conditionalFormatting sqref="AP123">
    <cfRule type="cellIs" dxfId="423" priority="61" operator="greaterThan">
      <formula>20</formula>
    </cfRule>
  </conditionalFormatting>
  <conditionalFormatting sqref="AQ123">
    <cfRule type="cellIs" dxfId="422" priority="60" operator="between">
      <formula>80</formula>
      <formula>120</formula>
    </cfRule>
  </conditionalFormatting>
  <conditionalFormatting sqref="AJ123 AJ120 AJ117">
    <cfRule type="cellIs" dxfId="421" priority="59" operator="greaterThan">
      <formula>20</formula>
    </cfRule>
  </conditionalFormatting>
  <conditionalFormatting sqref="AT123 AT120 AT117">
    <cfRule type="cellIs" dxfId="420" priority="57" operator="greaterThan">
      <formula>20</formula>
    </cfRule>
  </conditionalFormatting>
  <conditionalFormatting sqref="AY123 AY120 AY117">
    <cfRule type="cellIs" dxfId="419" priority="56" operator="greaterThan">
      <formula>20</formula>
    </cfRule>
  </conditionalFormatting>
  <conditionalFormatting sqref="AT115">
    <cfRule type="cellIs" dxfId="418" priority="55" operator="greaterThan">
      <formula>20</formula>
    </cfRule>
  </conditionalFormatting>
  <conditionalFormatting sqref="AT115">
    <cfRule type="cellIs" dxfId="417" priority="54" operator="greaterThan">
      <formula>20</formula>
    </cfRule>
  </conditionalFormatting>
  <conditionalFormatting sqref="AY115">
    <cfRule type="cellIs" dxfId="416" priority="52" operator="greaterThan">
      <formula>20</formula>
    </cfRule>
  </conditionalFormatting>
  <conditionalFormatting sqref="AO115">
    <cfRule type="cellIs" dxfId="415" priority="51" operator="greaterThan">
      <formula>20</formula>
    </cfRule>
  </conditionalFormatting>
  <conditionalFormatting sqref="AJ121 AJ118">
    <cfRule type="cellIs" dxfId="414" priority="50" operator="greaterThan">
      <formula>20</formula>
    </cfRule>
  </conditionalFormatting>
  <conditionalFormatting sqref="AT121 AT118">
    <cfRule type="cellIs" dxfId="413" priority="48" operator="greaterThan">
      <formula>20</formula>
    </cfRule>
  </conditionalFormatting>
  <conditionalFormatting sqref="AW116 AR116 AU116 AZ116">
    <cfRule type="cellIs" dxfId="412" priority="46" operator="greaterThan">
      <formula>20</formula>
    </cfRule>
  </conditionalFormatting>
  <conditionalFormatting sqref="AV116 BA116">
    <cfRule type="cellIs" dxfId="411" priority="45" operator="between">
      <formula>80</formula>
      <formula>120</formula>
    </cfRule>
  </conditionalFormatting>
  <conditionalFormatting sqref="AW116 AR116 AJ116:AK116 AT116:AU116 AY116:AZ116">
    <cfRule type="cellIs" dxfId="410" priority="44" operator="greaterThan">
      <formula>20</formula>
    </cfRule>
  </conditionalFormatting>
  <conditionalFormatting sqref="AV116 BA116 AL116:AM116">
    <cfRule type="cellIs" dxfId="409" priority="43" operator="between">
      <formula>80</formula>
      <formula>120</formula>
    </cfRule>
  </conditionalFormatting>
  <conditionalFormatting sqref="AP116">
    <cfRule type="cellIs" dxfId="408" priority="42" operator="greaterThan">
      <formula>20</formula>
    </cfRule>
  </conditionalFormatting>
  <conditionalFormatting sqref="AQ116">
    <cfRule type="cellIs" dxfId="407" priority="41" operator="between">
      <formula>80</formula>
      <formula>120</formula>
    </cfRule>
  </conditionalFormatting>
  <conditionalFormatting sqref="AO116:AP116">
    <cfRule type="cellIs" dxfId="406" priority="40" operator="greaterThan">
      <formula>20</formula>
    </cfRule>
  </conditionalFormatting>
  <conditionalFormatting sqref="AQ116">
    <cfRule type="cellIs" dxfId="405" priority="39" operator="between">
      <formula>80</formula>
      <formula>120</formula>
    </cfRule>
  </conditionalFormatting>
  <conditionalFormatting sqref="AK116">
    <cfRule type="cellIs" dxfId="404" priority="38" operator="greaterThan">
      <formula>20</formula>
    </cfRule>
  </conditionalFormatting>
  <conditionalFormatting sqref="AL116:AM116">
    <cfRule type="cellIs" dxfId="403" priority="37" operator="between">
      <formula>80</formula>
      <formula>120</formula>
    </cfRule>
  </conditionalFormatting>
  <conditionalFormatting sqref="AJ116">
    <cfRule type="cellIs" dxfId="402" priority="36" operator="greaterThan">
      <formula>20</formula>
    </cfRule>
  </conditionalFormatting>
  <conditionalFormatting sqref="AT116">
    <cfRule type="cellIs" dxfId="401" priority="34" operator="greaterThan">
      <formula>20</formula>
    </cfRule>
  </conditionalFormatting>
  <conditionalFormatting sqref="AY116">
    <cfRule type="cellIs" dxfId="400" priority="33" operator="greaterThan">
      <formula>20</formula>
    </cfRule>
  </conditionalFormatting>
  <conditionalFormatting sqref="AP119">
    <cfRule type="cellIs" dxfId="399" priority="28" operator="greaterThan">
      <formula>20</formula>
    </cfRule>
  </conditionalFormatting>
  <conditionalFormatting sqref="AQ119">
    <cfRule type="cellIs" dxfId="398" priority="27" operator="between">
      <formula>80</formula>
      <formula>120</formula>
    </cfRule>
  </conditionalFormatting>
  <conditionalFormatting sqref="AO119:AP119">
    <cfRule type="cellIs" dxfId="397" priority="26" operator="greaterThan">
      <formula>20</formula>
    </cfRule>
  </conditionalFormatting>
  <conditionalFormatting sqref="AQ119">
    <cfRule type="cellIs" dxfId="396" priority="25" operator="between">
      <formula>80</formula>
      <formula>120</formula>
    </cfRule>
  </conditionalFormatting>
  <conditionalFormatting sqref="AK119">
    <cfRule type="cellIs" dxfId="395" priority="24" operator="greaterThan">
      <formula>20</formula>
    </cfRule>
  </conditionalFormatting>
  <conditionalFormatting sqref="AL119:AM119">
    <cfRule type="cellIs" dxfId="394" priority="23" operator="between">
      <formula>80</formula>
      <formula>120</formula>
    </cfRule>
  </conditionalFormatting>
  <conditionalFormatting sqref="AJ119">
    <cfRule type="cellIs" dxfId="393" priority="22" operator="greaterThan">
      <formula>20</formula>
    </cfRule>
  </conditionalFormatting>
  <conditionalFormatting sqref="AO119">
    <cfRule type="cellIs" dxfId="392" priority="21" operator="greaterThan">
      <formula>20</formula>
    </cfRule>
  </conditionalFormatting>
  <conditionalFormatting sqref="AT119">
    <cfRule type="cellIs" dxfId="391" priority="20" operator="greaterThan">
      <formula>20</formula>
    </cfRule>
  </conditionalFormatting>
  <conditionalFormatting sqref="AW122 AR122 AU122 AZ122">
    <cfRule type="cellIs" dxfId="390" priority="18" operator="greaterThan">
      <formula>20</formula>
    </cfRule>
  </conditionalFormatting>
  <conditionalFormatting sqref="AV122 BA122">
    <cfRule type="cellIs" dxfId="389" priority="17" operator="between">
      <formula>80</formula>
      <formula>120</formula>
    </cfRule>
  </conditionalFormatting>
  <conditionalFormatting sqref="AW122 AR122 AJ122:AK122 AT122:AU122 AY122:AZ122">
    <cfRule type="cellIs" dxfId="388" priority="16" operator="greaterThan">
      <formula>20</formula>
    </cfRule>
  </conditionalFormatting>
  <conditionalFormatting sqref="AV122 BA122 AL122:AM122">
    <cfRule type="cellIs" dxfId="387" priority="15" operator="between">
      <formula>80</formula>
      <formula>120</formula>
    </cfRule>
  </conditionalFormatting>
  <conditionalFormatting sqref="AP122">
    <cfRule type="cellIs" dxfId="386" priority="14" operator="greaterThan">
      <formula>20</formula>
    </cfRule>
  </conditionalFormatting>
  <conditionalFormatting sqref="AO122:AP122">
    <cfRule type="cellIs" dxfId="385" priority="12" operator="greaterThan">
      <formula>20</formula>
    </cfRule>
  </conditionalFormatting>
  <conditionalFormatting sqref="AQ122">
    <cfRule type="cellIs" dxfId="384" priority="11" operator="between">
      <formula>80</formula>
      <formula>120</formula>
    </cfRule>
  </conditionalFormatting>
  <conditionalFormatting sqref="AJ122">
    <cfRule type="cellIs" dxfId="383" priority="8" operator="greaterThan">
      <formula>20</formula>
    </cfRule>
  </conditionalFormatting>
  <conditionalFormatting sqref="AO122">
    <cfRule type="cellIs" dxfId="382" priority="7" operator="greaterThan">
      <formula>20</formula>
    </cfRule>
  </conditionalFormatting>
  <conditionalFormatting sqref="AT122">
    <cfRule type="cellIs" dxfId="381" priority="6" operator="greaterThan">
      <formula>20</formula>
    </cfRule>
  </conditionalFormatting>
  <conditionalFormatting sqref="AY122">
    <cfRule type="cellIs" dxfId="380" priority="5" operator="greaterThan">
      <formula>20</formula>
    </cfRule>
  </conditionalFormatting>
  <conditionalFormatting sqref="AI122">
    <cfRule type="cellIs" dxfId="379" priority="4" operator="lessThan">
      <formula>20</formula>
    </cfRule>
  </conditionalFormatting>
  <conditionalFormatting sqref="AN122">
    <cfRule type="cellIs" dxfId="378" priority="3" operator="lessThan">
      <formula>20</formula>
    </cfRule>
  </conditionalFormatting>
  <conditionalFormatting sqref="AS122">
    <cfRule type="cellIs" dxfId="377" priority="2" operator="lessThan">
      <formula>20</formula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25"/>
  <sheetViews>
    <sheetView topLeftCell="A13" zoomScaleNormal="100" workbookViewId="0">
      <selection activeCell="A13" sqref="A13:BF125"/>
    </sheetView>
  </sheetViews>
  <sheetFormatPr defaultRowHeight="14.5" x14ac:dyDescent="0.35"/>
  <cols>
    <col min="3" max="3" width="26.453125" customWidth="1"/>
    <col min="5" max="5" width="11.81640625" bestFit="1" customWidth="1"/>
    <col min="7" max="7" width="12" customWidth="1"/>
    <col min="9" max="9" width="11.54296875" customWidth="1"/>
    <col min="25" max="25" width="11.81640625" customWidth="1"/>
  </cols>
  <sheetData>
    <row r="1" spans="1:58" x14ac:dyDescent="0.35">
      <c r="A1" t="s">
        <v>32</v>
      </c>
      <c r="D1" t="s">
        <v>33</v>
      </c>
      <c r="E1" s="3" t="s">
        <v>8</v>
      </c>
      <c r="F1" t="s">
        <v>34</v>
      </c>
      <c r="G1" s="3" t="s">
        <v>9</v>
      </c>
      <c r="H1" t="s">
        <v>35</v>
      </c>
      <c r="I1" s="3" t="s">
        <v>11</v>
      </c>
    </row>
    <row r="2" spans="1:58" x14ac:dyDescent="0.35">
      <c r="D2">
        <v>0</v>
      </c>
      <c r="E2">
        <f>I18</f>
        <v>21</v>
      </c>
      <c r="F2">
        <v>0</v>
      </c>
      <c r="G2" s="3">
        <f>J18</f>
        <v>232</v>
      </c>
      <c r="H2">
        <v>0</v>
      </c>
      <c r="I2" s="3">
        <f>L18</f>
        <v>100</v>
      </c>
    </row>
    <row r="3" spans="1:58" x14ac:dyDescent="0.35">
      <c r="D3">
        <v>0</v>
      </c>
      <c r="E3">
        <f>I19</f>
        <v>33</v>
      </c>
      <c r="F3">
        <v>0</v>
      </c>
      <c r="G3" s="3">
        <f>J19</f>
        <v>243</v>
      </c>
      <c r="H3">
        <v>0</v>
      </c>
      <c r="I3" s="3">
        <f>L19</f>
        <v>134</v>
      </c>
    </row>
    <row r="4" spans="1:58" x14ac:dyDescent="0.35">
      <c r="D4">
        <f>3*G21/1000</f>
        <v>6.0000000000000006E-4</v>
      </c>
      <c r="E4">
        <f>I21</f>
        <v>402</v>
      </c>
      <c r="F4">
        <f>6*H21/1000</f>
        <v>1.2000000000000001E-3</v>
      </c>
      <c r="G4" s="3">
        <f t="shared" ref="G4" si="0">J21</f>
        <v>2854</v>
      </c>
      <c r="H4">
        <f>0.3*H21/1000</f>
        <v>5.9999999999999995E-5</v>
      </c>
      <c r="I4" s="3">
        <f t="shared" ref="I4" si="1">L21</f>
        <v>1383</v>
      </c>
    </row>
    <row r="5" spans="1:58" x14ac:dyDescent="0.35">
      <c r="D5">
        <f t="shared" ref="D5" si="2">3*G23/1000</f>
        <v>1.7999999999999997E-3</v>
      </c>
      <c r="E5">
        <f>I23</f>
        <v>1274</v>
      </c>
      <c r="F5">
        <f t="shared" ref="F5" si="3">6*H23/1000</f>
        <v>3.5999999999999995E-3</v>
      </c>
      <c r="G5" s="3">
        <f>J23</f>
        <v>9005</v>
      </c>
      <c r="H5">
        <f t="shared" ref="H5" si="4">0.3*H23/1000</f>
        <v>1.7999999999999998E-4</v>
      </c>
      <c r="I5" s="3">
        <f>L23</f>
        <v>4177</v>
      </c>
    </row>
    <row r="6" spans="1:58" x14ac:dyDescent="0.35">
      <c r="D6">
        <f>3*G25/1000</f>
        <v>3.0000000000000001E-3</v>
      </c>
      <c r="E6">
        <f>I25</f>
        <v>1998</v>
      </c>
      <c r="F6">
        <f>6*H25/1000</f>
        <v>6.0000000000000001E-3</v>
      </c>
      <c r="G6" s="3">
        <f>J25</f>
        <v>15038</v>
      </c>
      <c r="H6">
        <f>0.3*H25/1000</f>
        <v>2.9999999999999997E-4</v>
      </c>
      <c r="I6" s="3">
        <f>L25</f>
        <v>7410</v>
      </c>
    </row>
    <row r="7" spans="1:58" x14ac:dyDescent="0.35">
      <c r="D7">
        <f>3*G26/1000</f>
        <v>4.1999999999999989E-3</v>
      </c>
      <c r="E7">
        <f>I26</f>
        <v>2874</v>
      </c>
      <c r="F7">
        <f>6*H26/1000</f>
        <v>8.3999999999999977E-3</v>
      </c>
      <c r="G7" s="3">
        <f>J26</f>
        <v>21147</v>
      </c>
      <c r="H7">
        <f>0.3*H26/1000</f>
        <v>4.1999999999999996E-4</v>
      </c>
      <c r="I7" s="3">
        <f>L26</f>
        <v>9500</v>
      </c>
    </row>
    <row r="8" spans="1:58" x14ac:dyDescent="0.35">
      <c r="D8">
        <f>3*G27/1000</f>
        <v>5.4000000000000003E-3</v>
      </c>
      <c r="E8">
        <f>I27</f>
        <v>3656</v>
      </c>
      <c r="F8">
        <f>6*H27/1000</f>
        <v>1.0800000000000001E-2</v>
      </c>
      <c r="G8" s="3">
        <f>J27</f>
        <v>26051</v>
      </c>
      <c r="H8">
        <f>0.3*H27/1000</f>
        <v>5.4000000000000001E-4</v>
      </c>
      <c r="I8" s="3">
        <f>L27</f>
        <v>12013</v>
      </c>
    </row>
    <row r="9" spans="1:58" x14ac:dyDescent="0.35">
      <c r="C9" t="s">
        <v>36</v>
      </c>
      <c r="E9" s="6">
        <f>SLOPE(D2:D8,E2:E8)</f>
        <v>1.4840028138056421E-6</v>
      </c>
      <c r="F9" s="6"/>
      <c r="G9" s="6">
        <f>SLOPE(F2:F8,G2:G8)</f>
        <v>4.1033788720998414E-7</v>
      </c>
      <c r="H9" s="6"/>
      <c r="I9" s="6">
        <f>SLOPE(H2:H8,I2:I8)</f>
        <v>4.4597933085126787E-8</v>
      </c>
    </row>
    <row r="10" spans="1:58" x14ac:dyDescent="0.35">
      <c r="C10" t="s">
        <v>37</v>
      </c>
      <c r="E10" s="6">
        <f>INTERCEPT(D2:D8,E2:E8)</f>
        <v>-3.1842980574039309E-5</v>
      </c>
      <c r="F10" s="6"/>
      <c r="G10" s="6">
        <f>INTERCEPT(F2:F8,G2:G8)</f>
        <v>-8.5556607035502247E-5</v>
      </c>
      <c r="H10" s="6"/>
      <c r="I10" s="6">
        <f>INTERCEPT(H2:H8,I2:I8)</f>
        <v>-6.9009204166209359E-6</v>
      </c>
    </row>
    <row r="11" spans="1:58" x14ac:dyDescent="0.35">
      <c r="C11" t="s">
        <v>38</v>
      </c>
      <c r="E11" s="7">
        <f>RSQ(D2:D8,E2:E8)</f>
        <v>0.99961122868803798</v>
      </c>
      <c r="F11" s="7"/>
      <c r="G11" s="7">
        <f>RSQ(F2:F8,G2:G8)</f>
        <v>0.99912049534237413</v>
      </c>
      <c r="H11" s="7"/>
      <c r="I11" s="7">
        <f>RSQ(H2:H8,I2:I8)</f>
        <v>0.99734161415167377</v>
      </c>
    </row>
    <row r="12" spans="1:58" s="3" customFormat="1" ht="174" x14ac:dyDescent="0.3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  <c r="L12" t="s">
        <v>11</v>
      </c>
      <c r="M12" t="s">
        <v>12</v>
      </c>
      <c r="N12" t="s">
        <v>13</v>
      </c>
      <c r="O12" t="s">
        <v>14</v>
      </c>
      <c r="P12" t="s">
        <v>15</v>
      </c>
      <c r="Q12" t="s">
        <v>16</v>
      </c>
      <c r="R12" t="s">
        <v>17</v>
      </c>
      <c r="S12" t="s">
        <v>18</v>
      </c>
      <c r="T12" t="s">
        <v>19</v>
      </c>
      <c r="U12" t="s">
        <v>20</v>
      </c>
      <c r="V12" t="s">
        <v>21</v>
      </c>
      <c r="W12" t="s">
        <v>22</v>
      </c>
      <c r="X12" t="s">
        <v>23</v>
      </c>
      <c r="Y12" t="s">
        <v>24</v>
      </c>
      <c r="Z12" t="s">
        <v>25</v>
      </c>
      <c r="AA12" s="3" t="s">
        <v>39</v>
      </c>
      <c r="AB12" s="3" t="s">
        <v>40</v>
      </c>
      <c r="AC12" s="3" t="s">
        <v>41</v>
      </c>
      <c r="AD12" s="3" t="s">
        <v>42</v>
      </c>
      <c r="AE12" s="3" t="s">
        <v>43</v>
      </c>
      <c r="AF12" s="3" t="s">
        <v>44</v>
      </c>
      <c r="AG12" s="3" t="s">
        <v>45</v>
      </c>
      <c r="AI12" s="3" t="s">
        <v>46</v>
      </c>
      <c r="AJ12" s="3" t="s">
        <v>47</v>
      </c>
      <c r="AK12" s="3" t="s">
        <v>48</v>
      </c>
      <c r="AL12" s="3" t="s">
        <v>49</v>
      </c>
      <c r="AN12" s="3" t="s">
        <v>50</v>
      </c>
      <c r="AO12" s="3" t="s">
        <v>51</v>
      </c>
      <c r="AP12" s="3" t="s">
        <v>52</v>
      </c>
      <c r="AQ12" s="3" t="s">
        <v>53</v>
      </c>
      <c r="AS12" s="3" t="s">
        <v>54</v>
      </c>
      <c r="AT12" s="3" t="s">
        <v>55</v>
      </c>
      <c r="AU12" s="3" t="s">
        <v>56</v>
      </c>
      <c r="AV12" s="3" t="s">
        <v>57</v>
      </c>
      <c r="AX12" s="3" t="s">
        <v>58</v>
      </c>
      <c r="AY12" s="3" t="s">
        <v>59</v>
      </c>
      <c r="AZ12" s="3" t="s">
        <v>60</v>
      </c>
      <c r="BA12" s="3" t="s">
        <v>61</v>
      </c>
      <c r="BC12" s="3" t="s">
        <v>62</v>
      </c>
      <c r="BD12" s="3" t="s">
        <v>63</v>
      </c>
      <c r="BE12" s="3" t="s">
        <v>64</v>
      </c>
      <c r="BF12" s="3" t="s">
        <v>65</v>
      </c>
    </row>
    <row r="13" spans="1:58" x14ac:dyDescent="0.35">
      <c r="A13">
        <v>1</v>
      </c>
      <c r="B13">
        <v>1</v>
      </c>
      <c r="C13" t="s">
        <v>26</v>
      </c>
      <c r="D13" t="s">
        <v>27</v>
      </c>
      <c r="G13">
        <v>0.5</v>
      </c>
      <c r="H13">
        <v>0.5</v>
      </c>
      <c r="I13">
        <v>2887</v>
      </c>
      <c r="J13">
        <v>14104</v>
      </c>
      <c r="L13">
        <v>9210</v>
      </c>
      <c r="M13">
        <v>2.63</v>
      </c>
      <c r="N13">
        <v>12.227</v>
      </c>
      <c r="O13">
        <v>9.5969999999999995</v>
      </c>
      <c r="Q13">
        <v>0.84699999999999998</v>
      </c>
      <c r="R13">
        <v>1</v>
      </c>
      <c r="S13">
        <v>0</v>
      </c>
      <c r="T13">
        <v>0</v>
      </c>
      <c r="V13">
        <v>0</v>
      </c>
      <c r="Y13" s="1">
        <v>44125</v>
      </c>
      <c r="Z13" s="2">
        <v>0.42486111111111113</v>
      </c>
      <c r="AB13">
        <v>1</v>
      </c>
      <c r="AD13" s="4">
        <f t="shared" ref="AD13:AD76" si="5">((I13*$E$9)+$E$10)*1000/G13</f>
        <v>8.5049462857656994</v>
      </c>
      <c r="AE13" s="4">
        <f>((J13*$G$9)+$G$10)*1000/H13</f>
        <v>11.40369790834823</v>
      </c>
      <c r="AF13" s="4">
        <f>AE13-AD13</f>
        <v>2.8987516225825303</v>
      </c>
      <c r="AG13" s="4">
        <f>((L13*$I$9)+$I$10)*1000/H13</f>
        <v>0.80769208659479341</v>
      </c>
    </row>
    <row r="14" spans="1:58" x14ac:dyDescent="0.35">
      <c r="A14">
        <v>2</v>
      </c>
      <c r="B14">
        <v>1</v>
      </c>
      <c r="C14" t="s">
        <v>26</v>
      </c>
      <c r="D14" t="s">
        <v>27</v>
      </c>
      <c r="G14">
        <v>0.5</v>
      </c>
      <c r="H14">
        <v>0.5</v>
      </c>
      <c r="I14">
        <v>3862</v>
      </c>
      <c r="J14">
        <v>13681</v>
      </c>
      <c r="L14">
        <v>9167</v>
      </c>
      <c r="M14">
        <v>3.3769999999999998</v>
      </c>
      <c r="N14">
        <v>11.869</v>
      </c>
      <c r="O14">
        <v>8.4909999999999997</v>
      </c>
      <c r="Q14">
        <v>0.84299999999999997</v>
      </c>
      <c r="R14">
        <v>1</v>
      </c>
      <c r="S14">
        <v>0</v>
      </c>
      <c r="T14">
        <v>0</v>
      </c>
      <c r="V14">
        <v>0</v>
      </c>
      <c r="Y14" s="1">
        <v>44125</v>
      </c>
      <c r="Z14" s="2">
        <v>0.43082175925925931</v>
      </c>
      <c r="AB14">
        <v>1</v>
      </c>
      <c r="AD14" s="4">
        <f t="shared" si="5"/>
        <v>11.398751772686701</v>
      </c>
      <c r="AE14" s="4">
        <f t="shared" ref="AE14:AE77" si="6">((J14*$G$9)+$G$10)*1000/H14</f>
        <v>11.056552055768581</v>
      </c>
      <c r="AF14" s="4">
        <f t="shared" ref="AF14:AF77" si="7">AE14-AD14</f>
        <v>-0.34219971691812034</v>
      </c>
      <c r="AG14" s="4">
        <f t="shared" ref="AG14:AG77" si="8">((L14*$I$9)+$I$10)*1000/H14</f>
        <v>0.80385666434947267</v>
      </c>
    </row>
    <row r="15" spans="1:58" x14ac:dyDescent="0.35">
      <c r="A15">
        <v>3</v>
      </c>
      <c r="B15">
        <v>1</v>
      </c>
      <c r="C15" t="s">
        <v>26</v>
      </c>
      <c r="D15" t="s">
        <v>27</v>
      </c>
      <c r="G15">
        <v>0.5</v>
      </c>
      <c r="H15">
        <v>0.5</v>
      </c>
      <c r="I15">
        <v>4164</v>
      </c>
      <c r="J15">
        <v>13698</v>
      </c>
      <c r="L15">
        <v>9319</v>
      </c>
      <c r="M15">
        <v>3.609</v>
      </c>
      <c r="N15">
        <v>11.882999999999999</v>
      </c>
      <c r="O15">
        <v>8.2739999999999991</v>
      </c>
      <c r="Q15">
        <v>0.85899999999999999</v>
      </c>
      <c r="R15">
        <v>1</v>
      </c>
      <c r="S15">
        <v>0</v>
      </c>
      <c r="T15">
        <v>0</v>
      </c>
      <c r="V15">
        <v>0</v>
      </c>
      <c r="Y15" s="1">
        <v>44125</v>
      </c>
      <c r="Z15" s="2">
        <v>0.43716435185185182</v>
      </c>
      <c r="AB15">
        <v>1</v>
      </c>
      <c r="AD15" s="4">
        <f t="shared" si="5"/>
        <v>12.295089472225309</v>
      </c>
      <c r="AE15" s="4">
        <f t="shared" si="6"/>
        <v>11.070503543933722</v>
      </c>
      <c r="AF15" s="4">
        <f t="shared" si="7"/>
        <v>-1.224585928291587</v>
      </c>
      <c r="AG15" s="4">
        <f t="shared" si="8"/>
        <v>0.81741443600735109</v>
      </c>
    </row>
    <row r="16" spans="1:58" x14ac:dyDescent="0.35">
      <c r="A16">
        <v>4</v>
      </c>
      <c r="B16">
        <v>2</v>
      </c>
      <c r="D16" t="s">
        <v>29</v>
      </c>
      <c r="Y16" s="1">
        <v>44125</v>
      </c>
      <c r="Z16" s="2">
        <v>0.44150462962962966</v>
      </c>
      <c r="AB16">
        <v>1</v>
      </c>
      <c r="AD16" s="4" t="e">
        <f t="shared" si="5"/>
        <v>#DIV/0!</v>
      </c>
      <c r="AE16" s="4" t="e">
        <f t="shared" si="6"/>
        <v>#DIV/0!</v>
      </c>
      <c r="AF16" s="4" t="e">
        <f t="shared" si="7"/>
        <v>#DIV/0!</v>
      </c>
      <c r="AG16" s="4" t="e">
        <f t="shared" si="8"/>
        <v>#DIV/0!</v>
      </c>
    </row>
    <row r="17" spans="1:58" x14ac:dyDescent="0.35">
      <c r="A17">
        <v>5</v>
      </c>
      <c r="B17">
        <v>3</v>
      </c>
      <c r="C17" t="s">
        <v>30</v>
      </c>
      <c r="D17" t="s">
        <v>27</v>
      </c>
      <c r="G17">
        <v>0.5</v>
      </c>
      <c r="H17">
        <v>0.5</v>
      </c>
      <c r="I17">
        <v>174</v>
      </c>
      <c r="J17">
        <v>293</v>
      </c>
      <c r="L17">
        <v>148</v>
      </c>
      <c r="M17">
        <v>0.54800000000000004</v>
      </c>
      <c r="N17">
        <v>0.52600000000000002</v>
      </c>
      <c r="O17">
        <v>0</v>
      </c>
      <c r="Q17">
        <v>0</v>
      </c>
      <c r="R17">
        <v>1</v>
      </c>
      <c r="S17">
        <v>0</v>
      </c>
      <c r="T17">
        <v>0</v>
      </c>
      <c r="V17">
        <v>0</v>
      </c>
      <c r="Y17" s="1">
        <v>44125</v>
      </c>
      <c r="Z17" s="2">
        <v>0.4511574074074074</v>
      </c>
      <c r="AB17">
        <v>1</v>
      </c>
      <c r="AD17" s="4">
        <f t="shared" si="5"/>
        <v>0.45274701805628487</v>
      </c>
      <c r="AE17" s="4">
        <f t="shared" si="6"/>
        <v>6.9344787834046198E-2</v>
      </c>
      <c r="AF17" s="4">
        <f t="shared" si="7"/>
        <v>-0.38340223022223868</v>
      </c>
      <c r="AG17" s="4">
        <f t="shared" si="8"/>
        <v>-6.0085264004434275E-4</v>
      </c>
    </row>
    <row r="18" spans="1:58" x14ac:dyDescent="0.35">
      <c r="A18">
        <v>6</v>
      </c>
      <c r="B18">
        <v>3</v>
      </c>
      <c r="C18" t="s">
        <v>30</v>
      </c>
      <c r="D18" t="s">
        <v>27</v>
      </c>
      <c r="G18">
        <v>0.5</v>
      </c>
      <c r="H18">
        <v>0.5</v>
      </c>
      <c r="I18">
        <v>21</v>
      </c>
      <c r="J18">
        <v>232</v>
      </c>
      <c r="L18">
        <v>100</v>
      </c>
      <c r="M18">
        <v>0.43099999999999999</v>
      </c>
      <c r="N18">
        <v>0.47499999999999998</v>
      </c>
      <c r="O18">
        <v>4.3999999999999997E-2</v>
      </c>
      <c r="Q18">
        <v>0</v>
      </c>
      <c r="R18">
        <v>1</v>
      </c>
      <c r="S18">
        <v>0</v>
      </c>
      <c r="T18">
        <v>0</v>
      </c>
      <c r="V18">
        <v>0</v>
      </c>
      <c r="Y18" s="1">
        <v>44125</v>
      </c>
      <c r="Z18" s="2">
        <v>0.45618055555555559</v>
      </c>
      <c r="AB18">
        <v>1</v>
      </c>
      <c r="AD18" s="4">
        <f t="shared" si="5"/>
        <v>-1.357842968241645E-3</v>
      </c>
      <c r="AE18" s="4">
        <f t="shared" si="6"/>
        <v>1.9283565594428155E-2</v>
      </c>
      <c r="AF18" s="4">
        <f t="shared" si="7"/>
        <v>2.06414085626698E-2</v>
      </c>
      <c r="AG18" s="4">
        <f t="shared" si="8"/>
        <v>-4.8822542162165151E-3</v>
      </c>
    </row>
    <row r="19" spans="1:58" x14ac:dyDescent="0.35">
      <c r="A19">
        <v>7</v>
      </c>
      <c r="B19">
        <v>3</v>
      </c>
      <c r="C19" t="s">
        <v>30</v>
      </c>
      <c r="D19" t="s">
        <v>27</v>
      </c>
      <c r="G19">
        <v>0.5</v>
      </c>
      <c r="H19">
        <v>0.5</v>
      </c>
      <c r="I19">
        <v>33</v>
      </c>
      <c r="J19">
        <v>243</v>
      </c>
      <c r="L19">
        <v>134</v>
      </c>
      <c r="M19">
        <v>0.44</v>
      </c>
      <c r="N19">
        <v>0.48499999999999999</v>
      </c>
      <c r="O19">
        <v>4.4999999999999998E-2</v>
      </c>
      <c r="Q19">
        <v>0</v>
      </c>
      <c r="R19">
        <v>1</v>
      </c>
      <c r="S19">
        <v>0</v>
      </c>
      <c r="T19">
        <v>0</v>
      </c>
      <c r="V19">
        <v>0</v>
      </c>
      <c r="Y19" s="1">
        <v>44125</v>
      </c>
      <c r="Z19" s="2">
        <v>0.46166666666666667</v>
      </c>
      <c r="AB19">
        <v>1</v>
      </c>
      <c r="AD19" s="4">
        <f t="shared" si="5"/>
        <v>3.4258224563093756E-2</v>
      </c>
      <c r="AE19" s="4">
        <f t="shared" si="6"/>
        <v>2.8310999113047807E-2</v>
      </c>
      <c r="AF19" s="4">
        <f t="shared" si="7"/>
        <v>-5.9472254500459489E-3</v>
      </c>
      <c r="AG19" s="4">
        <f t="shared" si="8"/>
        <v>-1.8495947664278929E-3</v>
      </c>
    </row>
    <row r="20" spans="1:58" x14ac:dyDescent="0.35">
      <c r="A20">
        <v>8</v>
      </c>
      <c r="B20">
        <v>4</v>
      </c>
      <c r="C20" t="s">
        <v>66</v>
      </c>
      <c r="D20" t="s">
        <v>27</v>
      </c>
      <c r="G20">
        <v>0.2</v>
      </c>
      <c r="H20">
        <v>0.2</v>
      </c>
      <c r="I20">
        <v>198</v>
      </c>
      <c r="J20">
        <v>2853</v>
      </c>
      <c r="L20">
        <v>1309</v>
      </c>
      <c r="M20">
        <v>1.417</v>
      </c>
      <c r="N20">
        <v>6.7389999999999999</v>
      </c>
      <c r="O20">
        <v>5.3230000000000004</v>
      </c>
      <c r="Q20">
        <v>5.1999999999999998E-2</v>
      </c>
      <c r="R20">
        <v>1</v>
      </c>
      <c r="S20">
        <v>0</v>
      </c>
      <c r="T20">
        <v>0</v>
      </c>
      <c r="V20">
        <v>0</v>
      </c>
      <c r="Y20" s="1">
        <v>44125</v>
      </c>
      <c r="Z20" s="2">
        <v>0.47166666666666668</v>
      </c>
      <c r="AB20">
        <v>1</v>
      </c>
      <c r="AD20" s="4">
        <f t="shared" si="5"/>
        <v>1.3099478827973889</v>
      </c>
      <c r="AE20" s="4">
        <f t="shared" si="6"/>
        <v>5.4256869258729123</v>
      </c>
      <c r="AF20" s="4">
        <f t="shared" si="7"/>
        <v>4.1157390430755232</v>
      </c>
      <c r="AG20" s="4">
        <f t="shared" si="8"/>
        <v>0.25738886995905014</v>
      </c>
      <c r="AI20">
        <f>ABS(100*(AD20-3)/3)</f>
        <v>56.335070573420374</v>
      </c>
      <c r="AN20">
        <f t="shared" ref="AN20:AN27" si="9">ABS(100*(AE20-6)/6)</f>
        <v>9.5718845687847942</v>
      </c>
      <c r="AS20">
        <f t="shared" ref="AS20:AS27" si="10">ABS(100*(AF20-3)/3)</f>
        <v>37.191301435850768</v>
      </c>
      <c r="AX20">
        <f t="shared" ref="AX20:AX27" si="11">ABS(100*(AG20-0.3)/0.3)</f>
        <v>14.203710013649953</v>
      </c>
    </row>
    <row r="21" spans="1:58" x14ac:dyDescent="0.35">
      <c r="A21">
        <v>9</v>
      </c>
      <c r="B21">
        <v>4</v>
      </c>
      <c r="C21" t="s">
        <v>66</v>
      </c>
      <c r="D21" t="s">
        <v>27</v>
      </c>
      <c r="G21">
        <v>0.2</v>
      </c>
      <c r="H21">
        <v>0.2</v>
      </c>
      <c r="I21">
        <v>402</v>
      </c>
      <c r="J21">
        <v>2854</v>
      </c>
      <c r="L21">
        <v>1383</v>
      </c>
      <c r="M21">
        <v>1.8089999999999999</v>
      </c>
      <c r="N21">
        <v>6.742</v>
      </c>
      <c r="O21">
        <v>4.9329999999999998</v>
      </c>
      <c r="Q21">
        <v>7.1999999999999995E-2</v>
      </c>
      <c r="R21">
        <v>1</v>
      </c>
      <c r="S21">
        <v>0</v>
      </c>
      <c r="T21">
        <v>0</v>
      </c>
      <c r="V21">
        <v>0</v>
      </c>
      <c r="Y21" s="1">
        <v>44125</v>
      </c>
      <c r="Z21" s="2">
        <v>0.47730324074074071</v>
      </c>
      <c r="AB21">
        <v>1</v>
      </c>
      <c r="AD21" s="4">
        <f t="shared" si="5"/>
        <v>2.8236307528791436</v>
      </c>
      <c r="AE21" s="4">
        <f t="shared" si="6"/>
        <v>5.4277386153089617</v>
      </c>
      <c r="AF21" s="4">
        <f t="shared" si="7"/>
        <v>2.6041078624298182</v>
      </c>
      <c r="AG21" s="4">
        <f t="shared" si="8"/>
        <v>0.27389010520054707</v>
      </c>
      <c r="AI21">
        <f t="shared" ref="AI21:AI27" si="12">ABS(100*(AD21-3)/3)</f>
        <v>5.8789749040285484</v>
      </c>
      <c r="AN21">
        <f t="shared" si="9"/>
        <v>9.5376897448506384</v>
      </c>
      <c r="AS21">
        <f t="shared" si="10"/>
        <v>13.196404585672729</v>
      </c>
      <c r="AX21">
        <f t="shared" si="11"/>
        <v>8.703298266484305</v>
      </c>
    </row>
    <row r="22" spans="1:58" x14ac:dyDescent="0.35">
      <c r="A22">
        <v>10</v>
      </c>
      <c r="B22">
        <v>5</v>
      </c>
      <c r="C22" t="s">
        <v>66</v>
      </c>
      <c r="D22" t="s">
        <v>27</v>
      </c>
      <c r="G22">
        <v>0.6</v>
      </c>
      <c r="H22">
        <v>0.6</v>
      </c>
      <c r="I22">
        <v>1279</v>
      </c>
      <c r="J22">
        <v>8781</v>
      </c>
      <c r="L22">
        <v>4110</v>
      </c>
      <c r="M22">
        <v>1.163</v>
      </c>
      <c r="N22">
        <v>6.4320000000000004</v>
      </c>
      <c r="O22">
        <v>5.2679999999999998</v>
      </c>
      <c r="Q22">
        <v>0.26100000000000001</v>
      </c>
      <c r="R22">
        <v>1</v>
      </c>
      <c r="S22">
        <v>0</v>
      </c>
      <c r="T22">
        <v>0</v>
      </c>
      <c r="V22">
        <v>0</v>
      </c>
      <c r="Y22" s="1">
        <v>44125</v>
      </c>
      <c r="Z22" s="2">
        <v>0.48854166666666665</v>
      </c>
      <c r="AB22">
        <v>1</v>
      </c>
      <c r="AD22" s="4">
        <f t="shared" si="5"/>
        <v>3.1103276971389615</v>
      </c>
      <c r="AE22" s="4">
        <f t="shared" si="6"/>
        <v>5.8627006342589478</v>
      </c>
      <c r="AF22" s="4">
        <f t="shared" si="7"/>
        <v>2.7523729371199863</v>
      </c>
      <c r="AG22" s="4">
        <f t="shared" si="8"/>
        <v>0.29399430760541695</v>
      </c>
      <c r="AI22">
        <f t="shared" si="12"/>
        <v>3.6775899046320504</v>
      </c>
      <c r="AN22">
        <f t="shared" si="9"/>
        <v>2.2883227623508695</v>
      </c>
      <c r="AS22">
        <f t="shared" si="10"/>
        <v>8.2542354293337894</v>
      </c>
      <c r="AX22">
        <f t="shared" si="11"/>
        <v>2.0018974648610133</v>
      </c>
    </row>
    <row r="23" spans="1:58" x14ac:dyDescent="0.35">
      <c r="A23">
        <v>11</v>
      </c>
      <c r="B23">
        <v>5</v>
      </c>
      <c r="C23" t="s">
        <v>66</v>
      </c>
      <c r="D23" t="s">
        <v>27</v>
      </c>
      <c r="G23">
        <v>0.6</v>
      </c>
      <c r="H23">
        <v>0.6</v>
      </c>
      <c r="I23">
        <v>1274</v>
      </c>
      <c r="J23">
        <v>9005</v>
      </c>
      <c r="L23">
        <v>4177</v>
      </c>
      <c r="M23">
        <v>1.1599999999999999</v>
      </c>
      <c r="N23">
        <v>6.5890000000000004</v>
      </c>
      <c r="O23">
        <v>5.4290000000000003</v>
      </c>
      <c r="Q23">
        <v>0.26700000000000002</v>
      </c>
      <c r="R23">
        <v>1</v>
      </c>
      <c r="S23">
        <v>0</v>
      </c>
      <c r="T23">
        <v>0</v>
      </c>
      <c r="V23">
        <v>0</v>
      </c>
      <c r="Y23" s="1">
        <v>44125</v>
      </c>
      <c r="Z23" s="2">
        <v>0.49559027777777781</v>
      </c>
      <c r="AB23">
        <v>1</v>
      </c>
      <c r="AD23" s="4">
        <f t="shared" si="5"/>
        <v>3.0979610070239145</v>
      </c>
      <c r="AE23" s="4">
        <f t="shared" si="6"/>
        <v>6.015893445484009</v>
      </c>
      <c r="AF23" s="4">
        <f t="shared" si="7"/>
        <v>2.9179324384600944</v>
      </c>
      <c r="AG23" s="4">
        <f t="shared" si="8"/>
        <v>0.2989744101332561</v>
      </c>
      <c r="AI23">
        <f t="shared" si="12"/>
        <v>3.2653669007971509</v>
      </c>
      <c r="AN23">
        <f t="shared" si="9"/>
        <v>0.26489075806681583</v>
      </c>
      <c r="AS23">
        <f t="shared" si="10"/>
        <v>2.7355853846635192</v>
      </c>
      <c r="AX23">
        <f t="shared" si="11"/>
        <v>0.3418632889146308</v>
      </c>
    </row>
    <row r="24" spans="1:58" x14ac:dyDescent="0.35">
      <c r="A24">
        <v>12</v>
      </c>
      <c r="B24">
        <v>6</v>
      </c>
      <c r="C24" t="s">
        <v>66</v>
      </c>
      <c r="D24" t="s">
        <v>27</v>
      </c>
      <c r="G24">
        <v>1</v>
      </c>
      <c r="H24">
        <v>1</v>
      </c>
      <c r="I24">
        <v>2125</v>
      </c>
      <c r="J24">
        <v>15100</v>
      </c>
      <c r="L24">
        <v>7726</v>
      </c>
      <c r="M24">
        <v>1.0229999999999999</v>
      </c>
      <c r="N24">
        <v>6.5359999999999996</v>
      </c>
      <c r="O24">
        <v>5.5129999999999999</v>
      </c>
      <c r="Q24">
        <v>0.34599999999999997</v>
      </c>
      <c r="R24">
        <v>1</v>
      </c>
      <c r="S24">
        <v>0</v>
      </c>
      <c r="T24">
        <v>0</v>
      </c>
      <c r="V24">
        <v>0</v>
      </c>
      <c r="Y24" s="1">
        <v>44125</v>
      </c>
      <c r="Z24" s="2">
        <v>0.50763888888888886</v>
      </c>
      <c r="AB24">
        <v>1</v>
      </c>
      <c r="AD24" s="4">
        <f t="shared" si="5"/>
        <v>3.1216629987629503</v>
      </c>
      <c r="AE24" s="4">
        <f t="shared" si="6"/>
        <v>6.1105454898352587</v>
      </c>
      <c r="AF24" s="4">
        <f t="shared" si="7"/>
        <v>2.9888824910723084</v>
      </c>
      <c r="AG24" s="4">
        <f t="shared" si="8"/>
        <v>0.33766271059906861</v>
      </c>
      <c r="AI24">
        <f t="shared" si="12"/>
        <v>4.0554332920983427</v>
      </c>
      <c r="AN24">
        <f t="shared" si="9"/>
        <v>1.8424248305876449</v>
      </c>
      <c r="AS24">
        <f t="shared" si="10"/>
        <v>0.37058363092305296</v>
      </c>
      <c r="AX24">
        <f t="shared" si="11"/>
        <v>12.554236866356206</v>
      </c>
    </row>
    <row r="25" spans="1:58" x14ac:dyDescent="0.35">
      <c r="A25">
        <v>13</v>
      </c>
      <c r="B25">
        <v>6</v>
      </c>
      <c r="C25" t="s">
        <v>66</v>
      </c>
      <c r="D25" t="s">
        <v>27</v>
      </c>
      <c r="G25">
        <v>1</v>
      </c>
      <c r="H25">
        <v>1</v>
      </c>
      <c r="I25">
        <v>1998</v>
      </c>
      <c r="J25">
        <v>15038</v>
      </c>
      <c r="L25">
        <v>7410</v>
      </c>
      <c r="M25">
        <v>0.97399999999999998</v>
      </c>
      <c r="N25">
        <v>6.5090000000000003</v>
      </c>
      <c r="O25">
        <v>5.5350000000000001</v>
      </c>
      <c r="Q25">
        <v>0.33</v>
      </c>
      <c r="R25">
        <v>1</v>
      </c>
      <c r="S25">
        <v>0</v>
      </c>
      <c r="T25">
        <v>0</v>
      </c>
      <c r="V25">
        <v>0</v>
      </c>
      <c r="Y25" s="1">
        <v>44125</v>
      </c>
      <c r="Z25" s="2">
        <v>0.51523148148148146</v>
      </c>
      <c r="AB25">
        <v>1</v>
      </c>
      <c r="AD25" s="4">
        <f t="shared" si="5"/>
        <v>2.9331946414096333</v>
      </c>
      <c r="AE25" s="4">
        <f t="shared" si="6"/>
        <v>6.0851045408282394</v>
      </c>
      <c r="AF25" s="4">
        <f t="shared" si="7"/>
        <v>3.1519098994186061</v>
      </c>
      <c r="AG25" s="4">
        <f t="shared" si="8"/>
        <v>0.32356976374416851</v>
      </c>
      <c r="AI25">
        <f t="shared" si="12"/>
        <v>2.2268452863455579</v>
      </c>
      <c r="AN25">
        <f t="shared" si="9"/>
        <v>1.4184090138039895</v>
      </c>
      <c r="AS25">
        <f t="shared" si="10"/>
        <v>5.063663313953537</v>
      </c>
      <c r="AX25">
        <f t="shared" si="11"/>
        <v>7.8565879147228426</v>
      </c>
    </row>
    <row r="26" spans="1:58" x14ac:dyDescent="0.35">
      <c r="A26">
        <v>14</v>
      </c>
      <c r="B26">
        <v>7</v>
      </c>
      <c r="C26" t="s">
        <v>66</v>
      </c>
      <c r="D26" t="s">
        <v>27</v>
      </c>
      <c r="G26">
        <v>1.4</v>
      </c>
      <c r="H26">
        <v>1.4</v>
      </c>
      <c r="I26">
        <v>2874</v>
      </c>
      <c r="J26">
        <v>21147</v>
      </c>
      <c r="L26">
        <v>9500</v>
      </c>
      <c r="M26">
        <v>0.93600000000000005</v>
      </c>
      <c r="N26">
        <v>6.4980000000000002</v>
      </c>
      <c r="O26">
        <v>5.5620000000000003</v>
      </c>
      <c r="Q26">
        <v>0.313</v>
      </c>
      <c r="R26">
        <v>1</v>
      </c>
      <c r="S26">
        <v>0</v>
      </c>
      <c r="T26">
        <v>0</v>
      </c>
      <c r="V26">
        <v>0</v>
      </c>
      <c r="Y26" s="1">
        <v>44125</v>
      </c>
      <c r="Z26" s="2">
        <v>0.52862268518518518</v>
      </c>
      <c r="AB26">
        <v>1</v>
      </c>
      <c r="AD26" s="4">
        <f t="shared" si="5"/>
        <v>3.0237007902166972</v>
      </c>
      <c r="AE26" s="4">
        <f t="shared" si="6"/>
        <v>6.137041924138595</v>
      </c>
      <c r="AF26" s="4">
        <f t="shared" si="7"/>
        <v>3.1133411339218977</v>
      </c>
      <c r="AG26" s="4">
        <f t="shared" si="8"/>
        <v>0.29769960278005964</v>
      </c>
      <c r="AI26">
        <f t="shared" si="12"/>
        <v>0.79002634055657472</v>
      </c>
      <c r="AN26">
        <f t="shared" si="9"/>
        <v>2.2840320689765825</v>
      </c>
      <c r="AS26">
        <f t="shared" si="10"/>
        <v>3.7780377973965904</v>
      </c>
      <c r="AX26">
        <f t="shared" si="11"/>
        <v>0.7667990733134511</v>
      </c>
    </row>
    <row r="27" spans="1:58" x14ac:dyDescent="0.35">
      <c r="A27">
        <v>15</v>
      </c>
      <c r="B27">
        <v>8</v>
      </c>
      <c r="C27" t="s">
        <v>66</v>
      </c>
      <c r="D27" t="s">
        <v>27</v>
      </c>
      <c r="G27">
        <v>1.8</v>
      </c>
      <c r="H27">
        <v>1.8</v>
      </c>
      <c r="I27">
        <v>3656</v>
      </c>
      <c r="J27">
        <v>26051</v>
      </c>
      <c r="L27">
        <v>12013</v>
      </c>
      <c r="M27">
        <v>0.89400000000000002</v>
      </c>
      <c r="N27">
        <v>6.2080000000000002</v>
      </c>
      <c r="O27">
        <v>5.3129999999999997</v>
      </c>
      <c r="Q27">
        <v>0.317</v>
      </c>
      <c r="R27">
        <v>1</v>
      </c>
      <c r="S27">
        <v>0</v>
      </c>
      <c r="T27">
        <v>0</v>
      </c>
      <c r="V27">
        <v>0</v>
      </c>
      <c r="Y27" s="1">
        <v>44125</v>
      </c>
      <c r="Z27" s="2">
        <v>0.54299768518518521</v>
      </c>
      <c r="AB27">
        <v>1</v>
      </c>
      <c r="AD27" s="4">
        <f t="shared" si="5"/>
        <v>2.9964840592774378</v>
      </c>
      <c r="AE27" s="4">
        <f t="shared" si="6"/>
        <v>5.8911976070398868</v>
      </c>
      <c r="AF27" s="4">
        <f t="shared" si="7"/>
        <v>2.894713547762449</v>
      </c>
      <c r="AG27" s="4">
        <f t="shared" si="8"/>
        <v>0.29380780540833729</v>
      </c>
      <c r="AI27">
        <f t="shared" si="12"/>
        <v>0.11719802408540758</v>
      </c>
      <c r="AN27">
        <f t="shared" si="9"/>
        <v>1.8133732160018863</v>
      </c>
      <c r="AS27">
        <f t="shared" si="10"/>
        <v>3.509548407918365</v>
      </c>
      <c r="AX27">
        <f t="shared" si="11"/>
        <v>2.0640648638875678</v>
      </c>
    </row>
    <row r="28" spans="1:58" x14ac:dyDescent="0.35">
      <c r="A28">
        <v>16</v>
      </c>
      <c r="B28">
        <v>1</v>
      </c>
      <c r="C28" t="s">
        <v>31</v>
      </c>
      <c r="D28" t="s">
        <v>27</v>
      </c>
      <c r="G28">
        <v>0.5</v>
      </c>
      <c r="H28">
        <v>0.5</v>
      </c>
      <c r="I28">
        <v>2789</v>
      </c>
      <c r="J28">
        <v>13618</v>
      </c>
      <c r="L28">
        <v>9214</v>
      </c>
      <c r="M28">
        <v>2.5550000000000002</v>
      </c>
      <c r="N28">
        <v>11.815</v>
      </c>
      <c r="O28">
        <v>9.26</v>
      </c>
      <c r="Q28">
        <v>0.84799999999999998</v>
      </c>
      <c r="R28">
        <v>1</v>
      </c>
      <c r="S28">
        <v>0</v>
      </c>
      <c r="T28">
        <v>0</v>
      </c>
      <c r="V28">
        <v>0</v>
      </c>
      <c r="Y28" s="1">
        <v>44125</v>
      </c>
      <c r="Z28" s="2">
        <v>0.55403935185185182</v>
      </c>
      <c r="AB28">
        <v>1</v>
      </c>
      <c r="AD28" s="4">
        <f t="shared" si="5"/>
        <v>8.2140817342597927</v>
      </c>
      <c r="AE28" s="4">
        <f t="shared" si="6"/>
        <v>11.004849481980123</v>
      </c>
      <c r="AF28" s="4">
        <f t="shared" si="7"/>
        <v>2.7907677477203308</v>
      </c>
      <c r="AG28" s="4">
        <f t="shared" si="8"/>
        <v>0.80804887005947457</v>
      </c>
      <c r="BC28" s="4"/>
      <c r="BD28" s="4"/>
      <c r="BE28" s="4"/>
      <c r="BF28" s="4"/>
    </row>
    <row r="29" spans="1:58" x14ac:dyDescent="0.35">
      <c r="A29">
        <v>17</v>
      </c>
      <c r="B29">
        <v>1</v>
      </c>
      <c r="C29" t="s">
        <v>31</v>
      </c>
      <c r="D29" t="s">
        <v>27</v>
      </c>
      <c r="G29">
        <v>0.5</v>
      </c>
      <c r="H29">
        <v>0.5</v>
      </c>
      <c r="I29">
        <v>3404</v>
      </c>
      <c r="J29">
        <v>13354</v>
      </c>
      <c r="L29">
        <v>9090</v>
      </c>
      <c r="M29">
        <v>3.0259999999999998</v>
      </c>
      <c r="N29">
        <v>11.592000000000001</v>
      </c>
      <c r="O29">
        <v>8.5660000000000007</v>
      </c>
      <c r="Q29">
        <v>0.83499999999999996</v>
      </c>
      <c r="R29">
        <v>1</v>
      </c>
      <c r="S29">
        <v>0</v>
      </c>
      <c r="T29">
        <v>0</v>
      </c>
      <c r="V29">
        <v>0</v>
      </c>
      <c r="Y29" s="1">
        <v>44125</v>
      </c>
      <c r="Z29" s="2">
        <v>0.56008101851851855</v>
      </c>
      <c r="AB29">
        <v>1</v>
      </c>
      <c r="AD29" s="4">
        <f t="shared" si="5"/>
        <v>10.039405195240732</v>
      </c>
      <c r="AE29" s="4">
        <f t="shared" si="6"/>
        <v>10.788191077533252</v>
      </c>
      <c r="AF29" s="4">
        <f t="shared" si="7"/>
        <v>0.74878588229251974</v>
      </c>
      <c r="AG29" s="4">
        <f t="shared" si="8"/>
        <v>0.79698858265436312</v>
      </c>
      <c r="AJ29">
        <f>ABS(100*(AD29-AD30)/(AVERAGE(AD29:AD30)))</f>
        <v>1.8162949452077202</v>
      </c>
      <c r="AO29">
        <f>ABS(100*(AE29-AE30)/(AVERAGE(AE29:AE30)))</f>
        <v>0.81066764806968472</v>
      </c>
      <c r="AT29">
        <f>ABS(100*(AF29-AF30)/(AVERAGE(AF29:AF30)))</f>
        <v>13.730020954986966</v>
      </c>
      <c r="AY29">
        <f>ABS(100*(AG29-AG30)/(AVERAGE(AG29:AG30)))</f>
        <v>2.0382699197920524</v>
      </c>
      <c r="BC29" s="4">
        <f>AVERAGE(AD29:AD30)</f>
        <v>10.131413369696682</v>
      </c>
      <c r="BD29" s="4">
        <f>AVERAGE(AE29:AE30)</f>
        <v>10.83209723146472</v>
      </c>
      <c r="BE29" s="4">
        <f>AVERAGE(AF29:AF30)</f>
        <v>0.70068386176803799</v>
      </c>
      <c r="BF29" s="4">
        <f>AVERAGE(AG29:AG30)</f>
        <v>0.80519460234202644</v>
      </c>
    </row>
    <row r="30" spans="1:58" x14ac:dyDescent="0.35">
      <c r="A30">
        <v>18</v>
      </c>
      <c r="B30">
        <v>1</v>
      </c>
      <c r="C30" t="s">
        <v>31</v>
      </c>
      <c r="D30" t="s">
        <v>27</v>
      </c>
      <c r="G30">
        <v>0.5</v>
      </c>
      <c r="H30">
        <v>0.5</v>
      </c>
      <c r="I30">
        <v>3466</v>
      </c>
      <c r="J30">
        <v>13461</v>
      </c>
      <c r="L30">
        <v>9274</v>
      </c>
      <c r="M30">
        <v>3.0739999999999998</v>
      </c>
      <c r="N30">
        <v>11.682</v>
      </c>
      <c r="O30">
        <v>8.609</v>
      </c>
      <c r="Q30">
        <v>0.85399999999999998</v>
      </c>
      <c r="R30">
        <v>1</v>
      </c>
      <c r="S30">
        <v>0</v>
      </c>
      <c r="T30">
        <v>0</v>
      </c>
      <c r="V30">
        <v>0</v>
      </c>
      <c r="Y30" s="1">
        <v>44125</v>
      </c>
      <c r="Z30" s="2">
        <v>0.56641203703703702</v>
      </c>
      <c r="AB30">
        <v>1</v>
      </c>
      <c r="AD30" s="4">
        <f t="shared" si="5"/>
        <v>10.223421544152632</v>
      </c>
      <c r="AE30" s="4">
        <f t="shared" si="6"/>
        <v>10.876003385396189</v>
      </c>
      <c r="AF30" s="4">
        <f t="shared" si="7"/>
        <v>0.65258184124355623</v>
      </c>
      <c r="AG30" s="4">
        <f t="shared" si="8"/>
        <v>0.81340062202968988</v>
      </c>
    </row>
    <row r="31" spans="1:58" x14ac:dyDescent="0.35">
      <c r="A31">
        <v>19</v>
      </c>
      <c r="B31">
        <v>9</v>
      </c>
      <c r="C31" t="s">
        <v>149</v>
      </c>
      <c r="D31" t="s">
        <v>27</v>
      </c>
      <c r="G31">
        <v>0.5</v>
      </c>
      <c r="H31">
        <v>0.5</v>
      </c>
      <c r="I31">
        <v>1819</v>
      </c>
      <c r="J31">
        <v>7026</v>
      </c>
      <c r="L31">
        <v>2056</v>
      </c>
      <c r="M31">
        <v>1.8109999999999999</v>
      </c>
      <c r="N31">
        <v>6.2309999999999999</v>
      </c>
      <c r="O31">
        <v>4.42</v>
      </c>
      <c r="Q31">
        <v>9.9000000000000005E-2</v>
      </c>
      <c r="R31">
        <v>1</v>
      </c>
      <c r="S31">
        <v>0</v>
      </c>
      <c r="T31">
        <v>0</v>
      </c>
      <c r="V31">
        <v>0</v>
      </c>
      <c r="Y31" s="1">
        <v>44125</v>
      </c>
      <c r="Z31" s="2">
        <v>0.57719907407407411</v>
      </c>
      <c r="AB31">
        <v>1</v>
      </c>
      <c r="AD31" s="4">
        <f t="shared" si="5"/>
        <v>5.3351162754768469</v>
      </c>
      <c r="AE31" s="4">
        <f t="shared" si="6"/>
        <v>5.594954777003692</v>
      </c>
      <c r="AF31" s="4">
        <f t="shared" si="7"/>
        <v>0.25983850152684518</v>
      </c>
      <c r="AG31" s="4">
        <f t="shared" si="8"/>
        <v>0.16958486001279946</v>
      </c>
    </row>
    <row r="32" spans="1:58" x14ac:dyDescent="0.35">
      <c r="A32">
        <v>20</v>
      </c>
      <c r="B32">
        <v>9</v>
      </c>
      <c r="C32" t="s">
        <v>149</v>
      </c>
      <c r="D32" t="s">
        <v>27</v>
      </c>
      <c r="G32">
        <v>0.5</v>
      </c>
      <c r="H32">
        <v>0.5</v>
      </c>
      <c r="I32">
        <v>1205</v>
      </c>
      <c r="J32">
        <v>6975</v>
      </c>
      <c r="L32">
        <v>1906</v>
      </c>
      <c r="M32">
        <v>1.339</v>
      </c>
      <c r="N32">
        <v>6.1879999999999997</v>
      </c>
      <c r="O32">
        <v>4.8490000000000002</v>
      </c>
      <c r="Q32">
        <v>8.3000000000000004E-2</v>
      </c>
      <c r="R32">
        <v>1</v>
      </c>
      <c r="S32">
        <v>0</v>
      </c>
      <c r="T32">
        <v>0</v>
      </c>
      <c r="V32">
        <v>0</v>
      </c>
      <c r="Y32" s="1">
        <v>44125</v>
      </c>
      <c r="Z32" s="2">
        <v>0.58309027777777778</v>
      </c>
      <c r="AB32">
        <v>1</v>
      </c>
      <c r="AD32" s="4">
        <f t="shared" si="5"/>
        <v>3.512760820123519</v>
      </c>
      <c r="AE32" s="4">
        <f t="shared" si="6"/>
        <v>5.5531003125082741</v>
      </c>
      <c r="AF32" s="4">
        <f t="shared" si="7"/>
        <v>2.0403394923847551</v>
      </c>
      <c r="AG32" s="4">
        <f t="shared" si="8"/>
        <v>0.15620548008726146</v>
      </c>
      <c r="AJ32">
        <f>ABS(100*(AD32-AD33)/(AVERAGE(AD32:AD33)))</f>
        <v>1.5325115863209449</v>
      </c>
      <c r="AO32">
        <f>ABS(100*(AE32-AE33)/(AVERAGE(AE32:AE33)))</f>
        <v>7.3866185311643379E-2</v>
      </c>
      <c r="AT32">
        <f>ABS(100*(AF32-AF33)/(AVERAGE(AF32:AF33)))</f>
        <v>2.7803098108569797</v>
      </c>
      <c r="AY32">
        <f>ABS(100*(AG32-AG33)/(AVERAGE(AG32:AG33)))</f>
        <v>1.322018638192352</v>
      </c>
      <c r="BC32" s="4">
        <f>AVERAGE(AD32:AD33)</f>
        <v>3.4860487694750173</v>
      </c>
      <c r="BD32" s="4">
        <f>AVERAGE(AE32:AE33)</f>
        <v>5.5551520019443235</v>
      </c>
      <c r="BE32" s="4">
        <f>AVERAGE(AF32:AF33)</f>
        <v>2.0691032324693066</v>
      </c>
      <c r="BF32" s="4">
        <f>AVERAGE(AG32:AG33)</f>
        <v>0.15517972762630353</v>
      </c>
    </row>
    <row r="33" spans="1:58" x14ac:dyDescent="0.35">
      <c r="A33">
        <v>21</v>
      </c>
      <c r="B33">
        <v>9</v>
      </c>
      <c r="C33" t="s">
        <v>149</v>
      </c>
      <c r="D33" t="s">
        <v>27</v>
      </c>
      <c r="G33">
        <v>0.5</v>
      </c>
      <c r="H33">
        <v>0.5</v>
      </c>
      <c r="I33">
        <v>1187</v>
      </c>
      <c r="J33">
        <v>6980</v>
      </c>
      <c r="L33">
        <v>1883</v>
      </c>
      <c r="M33">
        <v>1.325</v>
      </c>
      <c r="N33">
        <v>6.1920000000000002</v>
      </c>
      <c r="O33">
        <v>4.867</v>
      </c>
      <c r="Q33">
        <v>8.1000000000000003E-2</v>
      </c>
      <c r="R33">
        <v>1</v>
      </c>
      <c r="S33">
        <v>0</v>
      </c>
      <c r="T33">
        <v>0</v>
      </c>
      <c r="V33">
        <v>0</v>
      </c>
      <c r="Y33" s="1">
        <v>44125</v>
      </c>
      <c r="Z33" s="2">
        <v>0.58934027777777775</v>
      </c>
      <c r="AB33">
        <v>1</v>
      </c>
      <c r="AD33" s="4">
        <f t="shared" si="5"/>
        <v>3.4593367188265156</v>
      </c>
      <c r="AE33" s="4">
        <f t="shared" si="6"/>
        <v>5.5572036913803737</v>
      </c>
      <c r="AF33" s="4">
        <f t="shared" si="7"/>
        <v>2.0978669725538581</v>
      </c>
      <c r="AG33" s="4">
        <f t="shared" si="8"/>
        <v>0.1541539751653456</v>
      </c>
    </row>
    <row r="34" spans="1:58" x14ac:dyDescent="0.35">
      <c r="A34">
        <v>22</v>
      </c>
      <c r="B34">
        <v>10</v>
      </c>
      <c r="C34" t="s">
        <v>150</v>
      </c>
      <c r="D34" t="s">
        <v>27</v>
      </c>
      <c r="G34">
        <v>0.5</v>
      </c>
      <c r="H34">
        <v>0.5</v>
      </c>
      <c r="I34">
        <v>1173</v>
      </c>
      <c r="J34">
        <v>8407</v>
      </c>
      <c r="L34">
        <v>3273</v>
      </c>
      <c r="M34">
        <v>1.3149999999999999</v>
      </c>
      <c r="N34">
        <v>7.4009999999999998</v>
      </c>
      <c r="O34">
        <v>6.0869999999999997</v>
      </c>
      <c r="Q34">
        <v>0.22600000000000001</v>
      </c>
      <c r="R34">
        <v>1</v>
      </c>
      <c r="S34">
        <v>0</v>
      </c>
      <c r="T34">
        <v>0</v>
      </c>
      <c r="V34">
        <v>0</v>
      </c>
      <c r="Y34" s="1">
        <v>44125</v>
      </c>
      <c r="Z34" s="2">
        <v>0.60024305555555557</v>
      </c>
      <c r="AB34">
        <v>1</v>
      </c>
      <c r="AD34" s="4">
        <f t="shared" si="5"/>
        <v>3.4177846400399576</v>
      </c>
      <c r="AE34" s="4">
        <f t="shared" si="6"/>
        <v>6.7283080214776696</v>
      </c>
      <c r="AF34" s="4">
        <f t="shared" si="7"/>
        <v>3.310523381437712</v>
      </c>
      <c r="AG34" s="4">
        <f t="shared" si="8"/>
        <v>0.27813622914199809</v>
      </c>
    </row>
    <row r="35" spans="1:58" x14ac:dyDescent="0.35">
      <c r="A35">
        <v>23</v>
      </c>
      <c r="B35">
        <v>10</v>
      </c>
      <c r="C35" t="s">
        <v>150</v>
      </c>
      <c r="D35" t="s">
        <v>27</v>
      </c>
      <c r="G35">
        <v>0.5</v>
      </c>
      <c r="H35">
        <v>0.5</v>
      </c>
      <c r="I35">
        <v>1171</v>
      </c>
      <c r="J35">
        <v>8309</v>
      </c>
      <c r="L35">
        <v>3275</v>
      </c>
      <c r="M35">
        <v>1.3129999999999999</v>
      </c>
      <c r="N35">
        <v>7.3179999999999996</v>
      </c>
      <c r="O35">
        <v>6.0039999999999996</v>
      </c>
      <c r="Q35">
        <v>0.22600000000000001</v>
      </c>
      <c r="R35">
        <v>1</v>
      </c>
      <c r="S35">
        <v>0</v>
      </c>
      <c r="T35">
        <v>0</v>
      </c>
      <c r="V35">
        <v>0</v>
      </c>
      <c r="Y35" s="1">
        <v>44125</v>
      </c>
      <c r="Z35" s="2">
        <v>0.60611111111111116</v>
      </c>
      <c r="AB35">
        <v>1</v>
      </c>
      <c r="AD35" s="4">
        <f t="shared" si="5"/>
        <v>3.4118486287847349</v>
      </c>
      <c r="AE35" s="4">
        <f t="shared" si="6"/>
        <v>6.647881795584512</v>
      </c>
      <c r="AF35" s="4">
        <f t="shared" si="7"/>
        <v>3.236033166799777</v>
      </c>
      <c r="AG35" s="4">
        <f t="shared" si="8"/>
        <v>0.27831462087433861</v>
      </c>
      <c r="AJ35">
        <f>ABS(100*(AD35-AD36)/(AVERAGE(AD35:AD36)))</f>
        <v>0.77986728811831696</v>
      </c>
      <c r="AO35">
        <f>ABS(100*(AE35-AE36)/(AVERAGE(AE35:AE36)))</f>
        <v>1.8589867601237697</v>
      </c>
      <c r="AT35">
        <f>ABS(100*(AF35-AF36)/(AVERAGE(AF35:AF36)))</f>
        <v>2.9841467197042086</v>
      </c>
      <c r="AY35">
        <f>ABS(100*(AG35-AG36)/(AVERAGE(AG35:AG36)))</f>
        <v>0.60707459071026681</v>
      </c>
      <c r="BC35" s="4">
        <f>AVERAGE(AD35:AD36)</f>
        <v>3.425204654108986</v>
      </c>
      <c r="BD35" s="4">
        <f>AVERAGE(AE35:AE36)</f>
        <v>6.71025315444043</v>
      </c>
      <c r="BE35" s="4">
        <f>AVERAGE(AF35:AF36)</f>
        <v>3.2850485003314436</v>
      </c>
      <c r="BF35" s="4">
        <f>AVERAGE(AG35:AG36)</f>
        <v>0.27916198160295602</v>
      </c>
    </row>
    <row r="36" spans="1:58" x14ac:dyDescent="0.35">
      <c r="A36">
        <v>24</v>
      </c>
      <c r="B36">
        <v>10</v>
      </c>
      <c r="C36" t="s">
        <v>150</v>
      </c>
      <c r="D36" t="s">
        <v>27</v>
      </c>
      <c r="G36">
        <v>0.5</v>
      </c>
      <c r="H36">
        <v>0.5</v>
      </c>
      <c r="I36">
        <v>1180</v>
      </c>
      <c r="J36">
        <v>8461</v>
      </c>
      <c r="L36">
        <v>3294</v>
      </c>
      <c r="M36">
        <v>1.32</v>
      </c>
      <c r="N36">
        <v>7.4470000000000001</v>
      </c>
      <c r="O36">
        <v>6.1260000000000003</v>
      </c>
      <c r="Q36">
        <v>0.22800000000000001</v>
      </c>
      <c r="R36">
        <v>1</v>
      </c>
      <c r="S36">
        <v>0</v>
      </c>
      <c r="T36">
        <v>0</v>
      </c>
      <c r="V36">
        <v>0</v>
      </c>
      <c r="Y36" s="1">
        <v>44125</v>
      </c>
      <c r="Z36" s="2">
        <v>0.61236111111111113</v>
      </c>
      <c r="AB36">
        <v>1</v>
      </c>
      <c r="AD36" s="4">
        <f t="shared" si="5"/>
        <v>3.4385606794332371</v>
      </c>
      <c r="AE36" s="4">
        <f t="shared" si="6"/>
        <v>6.7726245132963472</v>
      </c>
      <c r="AF36" s="4">
        <f t="shared" si="7"/>
        <v>3.3340638338631101</v>
      </c>
      <c r="AG36" s="4">
        <f t="shared" si="8"/>
        <v>0.28000934233157343</v>
      </c>
    </row>
    <row r="37" spans="1:58" x14ac:dyDescent="0.35">
      <c r="A37">
        <v>25</v>
      </c>
      <c r="B37">
        <v>11</v>
      </c>
      <c r="C37" t="s">
        <v>151</v>
      </c>
      <c r="D37" t="s">
        <v>27</v>
      </c>
      <c r="G37">
        <v>0.5</v>
      </c>
      <c r="H37">
        <v>0.5</v>
      </c>
      <c r="I37">
        <v>950</v>
      </c>
      <c r="J37">
        <v>6357</v>
      </c>
      <c r="L37">
        <v>2700</v>
      </c>
      <c r="M37">
        <v>1.1439999999999999</v>
      </c>
      <c r="N37">
        <v>5.6639999999999997</v>
      </c>
      <c r="O37">
        <v>4.5199999999999996</v>
      </c>
      <c r="Q37">
        <v>0.16600000000000001</v>
      </c>
      <c r="R37">
        <v>1</v>
      </c>
      <c r="S37">
        <v>0</v>
      </c>
      <c r="T37">
        <v>0</v>
      </c>
      <c r="V37">
        <v>0</v>
      </c>
      <c r="Y37" s="1">
        <v>44125</v>
      </c>
      <c r="Z37" s="2">
        <v>0.62307870370370366</v>
      </c>
      <c r="AB37">
        <v>1</v>
      </c>
      <c r="AD37" s="4">
        <f t="shared" si="5"/>
        <v>2.7559193850826413</v>
      </c>
      <c r="AE37" s="4">
        <f t="shared" si="6"/>
        <v>5.0459226839167339</v>
      </c>
      <c r="AF37" s="4">
        <f t="shared" si="7"/>
        <v>2.2900032988340926</v>
      </c>
      <c r="AG37" s="4">
        <f t="shared" si="8"/>
        <v>0.22702699782644278</v>
      </c>
    </row>
    <row r="38" spans="1:58" x14ac:dyDescent="0.35">
      <c r="A38">
        <v>26</v>
      </c>
      <c r="B38">
        <v>11</v>
      </c>
      <c r="C38" t="s">
        <v>151</v>
      </c>
      <c r="D38" t="s">
        <v>27</v>
      </c>
      <c r="G38">
        <v>0.5</v>
      </c>
      <c r="H38">
        <v>0.5</v>
      </c>
      <c r="I38">
        <v>870</v>
      </c>
      <c r="J38">
        <v>6350</v>
      </c>
      <c r="L38">
        <v>2725</v>
      </c>
      <c r="M38">
        <v>1.0820000000000001</v>
      </c>
      <c r="N38">
        <v>5.6589999999999998</v>
      </c>
      <c r="O38">
        <v>4.5759999999999996</v>
      </c>
      <c r="Q38">
        <v>0.16900000000000001</v>
      </c>
      <c r="R38">
        <v>1</v>
      </c>
      <c r="S38">
        <v>0</v>
      </c>
      <c r="T38">
        <v>0</v>
      </c>
      <c r="V38">
        <v>0</v>
      </c>
      <c r="Y38" s="1">
        <v>44125</v>
      </c>
      <c r="Z38" s="2">
        <v>0.62883101851851853</v>
      </c>
      <c r="AB38">
        <v>1</v>
      </c>
      <c r="AD38" s="4">
        <f t="shared" si="5"/>
        <v>2.5184789348737384</v>
      </c>
      <c r="AE38" s="4">
        <f t="shared" si="6"/>
        <v>5.0401779534957942</v>
      </c>
      <c r="AF38" s="4">
        <f t="shared" si="7"/>
        <v>2.5216990186220558</v>
      </c>
      <c r="AG38" s="4">
        <f t="shared" si="8"/>
        <v>0.22925689448069911</v>
      </c>
      <c r="AJ38">
        <f>ABS(100*(AD38-AD39)/(AVERAGE(AD38:AD39)))</f>
        <v>0.93836963412523455</v>
      </c>
      <c r="AO38">
        <f>ABS(100*(AE38-AE39)/(AVERAGE(AE38:AE39)))</f>
        <v>1.2781652774551706</v>
      </c>
      <c r="AT38">
        <f>ABS(100*(AF38-AF39)/(AVERAGE(AF38:AF39)))</f>
        <v>3.5416911933321469</v>
      </c>
      <c r="AY38">
        <f>ABS(100*(AG38-AG39)/(AVERAGE(AG38:AG39)))</f>
        <v>0.58530562789720852</v>
      </c>
      <c r="BC38" s="4">
        <f>AVERAGE(AD38:AD39)</f>
        <v>2.5303509573841838</v>
      </c>
      <c r="BD38" s="4">
        <f>AVERAGE(AE38:AE39)</f>
        <v>5.0081715982934156</v>
      </c>
      <c r="BE38" s="4">
        <f>AVERAGE(AF38:AF39)</f>
        <v>2.4778206409092318</v>
      </c>
      <c r="BF38" s="4">
        <f>AVERAGE(AG38:AG39)</f>
        <v>0.22858792548442219</v>
      </c>
    </row>
    <row r="39" spans="1:58" x14ac:dyDescent="0.35">
      <c r="A39">
        <v>27</v>
      </c>
      <c r="B39">
        <v>11</v>
      </c>
      <c r="C39" t="s">
        <v>151</v>
      </c>
      <c r="D39" t="s">
        <v>27</v>
      </c>
      <c r="G39">
        <v>0.5</v>
      </c>
      <c r="H39">
        <v>0.5</v>
      </c>
      <c r="I39">
        <v>878</v>
      </c>
      <c r="J39">
        <v>6272</v>
      </c>
      <c r="L39">
        <v>2710</v>
      </c>
      <c r="M39">
        <v>1.0880000000000001</v>
      </c>
      <c r="N39">
        <v>5.5919999999999996</v>
      </c>
      <c r="O39">
        <v>4.5039999999999996</v>
      </c>
      <c r="Q39">
        <v>0.16700000000000001</v>
      </c>
      <c r="R39">
        <v>1</v>
      </c>
      <c r="S39">
        <v>0</v>
      </c>
      <c r="T39">
        <v>0</v>
      </c>
      <c r="V39">
        <v>0</v>
      </c>
      <c r="Y39" s="1">
        <v>44125</v>
      </c>
      <c r="Z39" s="2">
        <v>0.63501157407407405</v>
      </c>
      <c r="AB39">
        <v>1</v>
      </c>
      <c r="AD39" s="4">
        <f t="shared" si="5"/>
        <v>2.5422229798946288</v>
      </c>
      <c r="AE39" s="4">
        <f t="shared" si="6"/>
        <v>4.9761652430910361</v>
      </c>
      <c r="AF39" s="4">
        <f t="shared" si="7"/>
        <v>2.4339422631964074</v>
      </c>
      <c r="AG39" s="4">
        <f t="shared" si="8"/>
        <v>0.22791895648814531</v>
      </c>
    </row>
    <row r="40" spans="1:58" x14ac:dyDescent="0.35">
      <c r="A40">
        <v>28</v>
      </c>
      <c r="B40">
        <v>12</v>
      </c>
      <c r="C40" t="s">
        <v>152</v>
      </c>
      <c r="D40" t="s">
        <v>27</v>
      </c>
      <c r="G40">
        <v>0.5</v>
      </c>
      <c r="H40">
        <v>0.5</v>
      </c>
      <c r="I40">
        <v>1152</v>
      </c>
      <c r="J40">
        <v>6943</v>
      </c>
      <c r="L40">
        <v>2377</v>
      </c>
      <c r="M40">
        <v>1.2989999999999999</v>
      </c>
      <c r="N40">
        <v>6.1609999999999996</v>
      </c>
      <c r="O40">
        <v>4.8620000000000001</v>
      </c>
      <c r="Q40">
        <v>0.13300000000000001</v>
      </c>
      <c r="R40">
        <v>1</v>
      </c>
      <c r="S40">
        <v>0</v>
      </c>
      <c r="T40">
        <v>0</v>
      </c>
      <c r="V40">
        <v>0</v>
      </c>
      <c r="Y40" s="1">
        <v>44125</v>
      </c>
      <c r="Z40" s="2">
        <v>0.64574074074074073</v>
      </c>
      <c r="AB40">
        <v>1</v>
      </c>
      <c r="AD40" s="4">
        <f t="shared" si="5"/>
        <v>3.3554565218601207</v>
      </c>
      <c r="AE40" s="4">
        <f t="shared" si="6"/>
        <v>5.5268386877268352</v>
      </c>
      <c r="AF40" s="4">
        <f t="shared" si="7"/>
        <v>2.1713821658667145</v>
      </c>
      <c r="AG40" s="4">
        <f t="shared" si="8"/>
        <v>0.19821673305345086</v>
      </c>
    </row>
    <row r="41" spans="1:58" x14ac:dyDescent="0.35">
      <c r="A41">
        <v>29</v>
      </c>
      <c r="B41">
        <v>12</v>
      </c>
      <c r="C41" t="s">
        <v>152</v>
      </c>
      <c r="D41" t="s">
        <v>27</v>
      </c>
      <c r="G41">
        <v>0.5</v>
      </c>
      <c r="H41">
        <v>0.5</v>
      </c>
      <c r="I41">
        <v>1215</v>
      </c>
      <c r="J41">
        <v>6986</v>
      </c>
      <c r="L41">
        <v>2489</v>
      </c>
      <c r="M41">
        <v>1.347</v>
      </c>
      <c r="N41">
        <v>6.1970000000000001</v>
      </c>
      <c r="O41">
        <v>4.8499999999999996</v>
      </c>
      <c r="Q41">
        <v>0.14399999999999999</v>
      </c>
      <c r="R41">
        <v>1</v>
      </c>
      <c r="S41">
        <v>0</v>
      </c>
      <c r="T41">
        <v>0</v>
      </c>
      <c r="V41">
        <v>0</v>
      </c>
      <c r="Y41" s="1">
        <v>44125</v>
      </c>
      <c r="Z41" s="2">
        <v>0.65155092592592589</v>
      </c>
      <c r="AB41">
        <v>1</v>
      </c>
      <c r="AD41" s="4">
        <f t="shared" si="5"/>
        <v>3.5424408763996316</v>
      </c>
      <c r="AE41" s="4">
        <f t="shared" si="6"/>
        <v>5.5621277460268939</v>
      </c>
      <c r="AF41" s="4">
        <f t="shared" si="7"/>
        <v>2.0196868696272623</v>
      </c>
      <c r="AG41" s="4">
        <f t="shared" si="8"/>
        <v>0.20820667006451929</v>
      </c>
      <c r="AJ41">
        <f>ABS(100*(AD41-AD42)/(AVERAGE(AD41:AD42)))</f>
        <v>3.5389708398034343</v>
      </c>
      <c r="AO41">
        <f>ABS(100*(AE41-AE42)/(AVERAGE(AE41:AE42)))</f>
        <v>0.88138119520424119</v>
      </c>
      <c r="AT41">
        <f>ABS(100*(AF41-AF42)/(AVERAGE(AF41:AF42)))</f>
        <v>3.9577830116546209</v>
      </c>
      <c r="AY41">
        <f>ABS(100*(AG41-AG42)/(AVERAGE(AG41:AG42)))</f>
        <v>0.76815939314068271</v>
      </c>
      <c r="BC41" s="4">
        <f>AVERAGE(AD41:AD42)</f>
        <v>3.6062529973932742</v>
      </c>
      <c r="BD41" s="4">
        <f>AVERAGE(AE41:AE42)</f>
        <v>5.5867480192594936</v>
      </c>
      <c r="BE41" s="4">
        <f>AVERAGE(AF41:AF42)</f>
        <v>1.980495021866219</v>
      </c>
      <c r="BF41" s="4">
        <f>AVERAGE(AG41:AG42)</f>
        <v>0.20900943286005158</v>
      </c>
    </row>
    <row r="42" spans="1:58" x14ac:dyDescent="0.35">
      <c r="A42">
        <v>30</v>
      </c>
      <c r="B42">
        <v>12</v>
      </c>
      <c r="C42" t="s">
        <v>152</v>
      </c>
      <c r="D42" t="s">
        <v>27</v>
      </c>
      <c r="G42">
        <v>0.5</v>
      </c>
      <c r="H42">
        <v>0.5</v>
      </c>
      <c r="I42">
        <v>1258</v>
      </c>
      <c r="J42">
        <v>7046</v>
      </c>
      <c r="L42">
        <v>2507</v>
      </c>
      <c r="M42">
        <v>1.38</v>
      </c>
      <c r="N42">
        <v>6.2480000000000002</v>
      </c>
      <c r="O42">
        <v>4.8680000000000003</v>
      </c>
      <c r="Q42">
        <v>0.14599999999999999</v>
      </c>
      <c r="R42">
        <v>1</v>
      </c>
      <c r="S42">
        <v>0</v>
      </c>
      <c r="T42">
        <v>0</v>
      </c>
      <c r="V42">
        <v>0</v>
      </c>
      <c r="Y42" s="1">
        <v>44125</v>
      </c>
      <c r="Z42" s="2">
        <v>0.6578356481481481</v>
      </c>
      <c r="AB42">
        <v>1</v>
      </c>
      <c r="AD42" s="4">
        <f t="shared" si="5"/>
        <v>3.6700651183869168</v>
      </c>
      <c r="AE42" s="4">
        <f t="shared" si="6"/>
        <v>5.6113682924920925</v>
      </c>
      <c r="AF42" s="4">
        <f t="shared" si="7"/>
        <v>1.9413031741051756</v>
      </c>
      <c r="AG42" s="4">
        <f t="shared" si="8"/>
        <v>0.20981219565558384</v>
      </c>
    </row>
    <row r="43" spans="1:58" x14ac:dyDescent="0.35">
      <c r="A43">
        <v>31</v>
      </c>
      <c r="B43">
        <v>13</v>
      </c>
      <c r="C43" t="s">
        <v>153</v>
      </c>
      <c r="D43" t="s">
        <v>27</v>
      </c>
      <c r="G43">
        <v>0.5</v>
      </c>
      <c r="H43">
        <v>0.5</v>
      </c>
      <c r="I43">
        <v>1018</v>
      </c>
      <c r="J43">
        <v>6017</v>
      </c>
      <c r="L43">
        <v>1601</v>
      </c>
      <c r="M43">
        <v>1.196</v>
      </c>
      <c r="N43">
        <v>5.3760000000000003</v>
      </c>
      <c r="O43">
        <v>4.18</v>
      </c>
      <c r="Q43">
        <v>5.0999999999999997E-2</v>
      </c>
      <c r="R43">
        <v>1</v>
      </c>
      <c r="S43">
        <v>0</v>
      </c>
      <c r="T43">
        <v>0</v>
      </c>
      <c r="V43">
        <v>0</v>
      </c>
      <c r="Y43" s="1">
        <v>44125</v>
      </c>
      <c r="Z43" s="2">
        <v>0.66855324074074074</v>
      </c>
      <c r="AB43">
        <v>1</v>
      </c>
      <c r="AD43" s="4">
        <f t="shared" si="5"/>
        <v>2.957743767760209</v>
      </c>
      <c r="AE43" s="4">
        <f t="shared" si="6"/>
        <v>4.7668929206139445</v>
      </c>
      <c r="AF43" s="4">
        <f t="shared" si="7"/>
        <v>1.8091491528537356</v>
      </c>
      <c r="AG43" s="4">
        <f t="shared" si="8"/>
        <v>0.12900074090533409</v>
      </c>
    </row>
    <row r="44" spans="1:58" x14ac:dyDescent="0.35">
      <c r="A44">
        <v>32</v>
      </c>
      <c r="B44">
        <v>13</v>
      </c>
      <c r="C44" t="s">
        <v>153</v>
      </c>
      <c r="D44" t="s">
        <v>27</v>
      </c>
      <c r="G44">
        <v>0.5</v>
      </c>
      <c r="H44">
        <v>0.5</v>
      </c>
      <c r="I44">
        <v>872</v>
      </c>
      <c r="J44">
        <v>5986</v>
      </c>
      <c r="L44">
        <v>1547</v>
      </c>
      <c r="M44">
        <v>1.0840000000000001</v>
      </c>
      <c r="N44">
        <v>5.35</v>
      </c>
      <c r="O44">
        <v>4.266</v>
      </c>
      <c r="Q44">
        <v>4.5999999999999999E-2</v>
      </c>
      <c r="R44">
        <v>1</v>
      </c>
      <c r="S44">
        <v>0</v>
      </c>
      <c r="T44">
        <v>0</v>
      </c>
      <c r="V44">
        <v>0</v>
      </c>
      <c r="Y44" s="1">
        <v>44125</v>
      </c>
      <c r="Z44" s="2">
        <v>0.67436342592592602</v>
      </c>
      <c r="AB44">
        <v>1</v>
      </c>
      <c r="AD44" s="4">
        <f t="shared" si="5"/>
        <v>2.5244149461289611</v>
      </c>
      <c r="AE44" s="4">
        <f t="shared" si="6"/>
        <v>4.7414519716069261</v>
      </c>
      <c r="AF44" s="4">
        <f t="shared" si="7"/>
        <v>2.217037025477965</v>
      </c>
      <c r="AG44" s="4">
        <f t="shared" si="8"/>
        <v>0.12418416413214042</v>
      </c>
      <c r="AJ44">
        <f>ABS(100*(AD44-AD45)/(AVERAGE(AD44:AD45)))</f>
        <v>0.11750294400548476</v>
      </c>
      <c r="AO44">
        <f>ABS(100*(AE44-AE45)/(AVERAGE(AE44:AE45)))</f>
        <v>0.19021278516083265</v>
      </c>
      <c r="AT44">
        <f>ABS(100*(AF44-AF45)/(AVERAGE(AF44:AF45)))</f>
        <v>0.27293899698624063</v>
      </c>
      <c r="AY44">
        <f>ABS(100*(AG44-AG45)/(AVERAGE(AG44:AG45)))</f>
        <v>1.779658778493906</v>
      </c>
      <c r="BC44" s="4">
        <f>AVERAGE(AD44:AD45)</f>
        <v>2.5258989489427668</v>
      </c>
      <c r="BD44" s="4">
        <f>AVERAGE(AE44:AE45)</f>
        <v>4.7459656883662351</v>
      </c>
      <c r="BE44" s="4">
        <f>AVERAGE(AF44:AF45)</f>
        <v>2.2200667394234688</v>
      </c>
      <c r="BF44" s="4">
        <f>AVERAGE(AG44:AG45)</f>
        <v>0.12529911245926859</v>
      </c>
    </row>
    <row r="45" spans="1:58" x14ac:dyDescent="0.35">
      <c r="A45">
        <v>33</v>
      </c>
      <c r="B45">
        <v>13</v>
      </c>
      <c r="C45" t="s">
        <v>153</v>
      </c>
      <c r="D45" t="s">
        <v>27</v>
      </c>
      <c r="G45">
        <v>0.5</v>
      </c>
      <c r="H45">
        <v>0.5</v>
      </c>
      <c r="I45">
        <v>873</v>
      </c>
      <c r="J45">
        <v>5997</v>
      </c>
      <c r="L45">
        <v>1572</v>
      </c>
      <c r="M45">
        <v>1.085</v>
      </c>
      <c r="N45">
        <v>5.359</v>
      </c>
      <c r="O45">
        <v>4.274</v>
      </c>
      <c r="Q45">
        <v>4.8000000000000001E-2</v>
      </c>
      <c r="R45">
        <v>1</v>
      </c>
      <c r="S45">
        <v>0</v>
      </c>
      <c r="T45">
        <v>0</v>
      </c>
      <c r="V45">
        <v>0</v>
      </c>
      <c r="Y45" s="1">
        <v>44125</v>
      </c>
      <c r="Z45" s="2">
        <v>0.68048611111111112</v>
      </c>
      <c r="AB45">
        <v>1</v>
      </c>
      <c r="AD45" s="4">
        <f t="shared" si="5"/>
        <v>2.5273829517565725</v>
      </c>
      <c r="AE45" s="4">
        <f t="shared" si="6"/>
        <v>4.750479405125545</v>
      </c>
      <c r="AF45" s="4">
        <f t="shared" si="7"/>
        <v>2.2230964533689725</v>
      </c>
      <c r="AG45" s="4">
        <f t="shared" si="8"/>
        <v>0.12641406078639675</v>
      </c>
    </row>
    <row r="46" spans="1:58" x14ac:dyDescent="0.35">
      <c r="A46">
        <v>34</v>
      </c>
      <c r="B46">
        <v>14</v>
      </c>
      <c r="C46" t="s">
        <v>154</v>
      </c>
      <c r="D46" t="s">
        <v>27</v>
      </c>
      <c r="G46">
        <v>0.5</v>
      </c>
      <c r="H46">
        <v>0.5</v>
      </c>
      <c r="I46">
        <v>1471</v>
      </c>
      <c r="J46">
        <v>8163</v>
      </c>
      <c r="L46">
        <v>1666</v>
      </c>
      <c r="M46">
        <v>1.5429999999999999</v>
      </c>
      <c r="N46">
        <v>7.194</v>
      </c>
      <c r="O46">
        <v>5.6509999999999998</v>
      </c>
      <c r="Q46">
        <v>5.8000000000000003E-2</v>
      </c>
      <c r="R46">
        <v>1</v>
      </c>
      <c r="S46">
        <v>0</v>
      </c>
      <c r="T46">
        <v>0</v>
      </c>
      <c r="V46">
        <v>0</v>
      </c>
      <c r="Y46" s="1">
        <v>44125</v>
      </c>
      <c r="Z46" s="2">
        <v>0.69133101851851853</v>
      </c>
      <c r="AB46">
        <v>1</v>
      </c>
      <c r="AD46" s="4">
        <f t="shared" si="5"/>
        <v>4.3022503170681201</v>
      </c>
      <c r="AE46" s="4">
        <f t="shared" si="6"/>
        <v>6.5280631325191969</v>
      </c>
      <c r="AF46" s="4">
        <f t="shared" si="7"/>
        <v>2.2258128154510768</v>
      </c>
      <c r="AG46" s="4">
        <f t="shared" si="8"/>
        <v>0.13479847220640057</v>
      </c>
    </row>
    <row r="47" spans="1:58" x14ac:dyDescent="0.35">
      <c r="A47">
        <v>35</v>
      </c>
      <c r="B47">
        <v>14</v>
      </c>
      <c r="C47" t="s">
        <v>154</v>
      </c>
      <c r="D47" t="s">
        <v>27</v>
      </c>
      <c r="G47">
        <v>0.5</v>
      </c>
      <c r="H47">
        <v>0.5</v>
      </c>
      <c r="I47">
        <v>1652</v>
      </c>
      <c r="J47">
        <v>8175</v>
      </c>
      <c r="L47">
        <v>1681</v>
      </c>
      <c r="M47">
        <v>1.6819999999999999</v>
      </c>
      <c r="N47">
        <v>7.2039999999999997</v>
      </c>
      <c r="O47">
        <v>5.5220000000000002</v>
      </c>
      <c r="Q47">
        <v>0.06</v>
      </c>
      <c r="R47">
        <v>1</v>
      </c>
      <c r="S47">
        <v>0</v>
      </c>
      <c r="T47">
        <v>0</v>
      </c>
      <c r="V47">
        <v>0</v>
      </c>
      <c r="Y47" s="1">
        <v>44125</v>
      </c>
      <c r="Z47" s="2">
        <v>0.69715277777777773</v>
      </c>
      <c r="AB47">
        <v>1</v>
      </c>
      <c r="AD47" s="4">
        <f t="shared" si="5"/>
        <v>4.8394593356657625</v>
      </c>
      <c r="AE47" s="4">
        <f t="shared" si="6"/>
        <v>6.5379112418122363</v>
      </c>
      <c r="AF47" s="4">
        <f t="shared" si="7"/>
        <v>1.6984519061464738</v>
      </c>
      <c r="AG47" s="4">
        <f t="shared" si="8"/>
        <v>0.13613641019895439</v>
      </c>
      <c r="AJ47">
        <f>ABS(100*(AD47-AD48)/(AVERAGE(AD47:AD48)))</f>
        <v>1.3402028830485668</v>
      </c>
      <c r="AO47">
        <f>ABS(100*(AE47-AE48)/(AVERAGE(AE47:AE48)))</f>
        <v>0.7180652589623211</v>
      </c>
      <c r="AT47">
        <f>ABS(100*(AF47-AF48)/(AVERAGE(AF47:AF48)))</f>
        <v>6.8237729983251345</v>
      </c>
      <c r="AY47">
        <f>ABS(100*(AG47-AG48)/(AVERAGE(AG47:AG48)))</f>
        <v>1.1863462057433507</v>
      </c>
      <c r="BC47" s="4">
        <f>AVERAGE(AD47:AD48)</f>
        <v>4.8721073975694864</v>
      </c>
      <c r="BD47" s="4">
        <f>AVERAGE(AE47:AE48)</f>
        <v>6.5145219822412672</v>
      </c>
      <c r="BE47" s="4">
        <f>AVERAGE(AF47:AF48)</f>
        <v>1.6424145846717804</v>
      </c>
      <c r="BF47" s="4">
        <f>AVERAGE(AG47:AG48)</f>
        <v>0.1353336474034221</v>
      </c>
    </row>
    <row r="48" spans="1:58" x14ac:dyDescent="0.35">
      <c r="A48">
        <v>36</v>
      </c>
      <c r="B48">
        <v>14</v>
      </c>
      <c r="C48" t="s">
        <v>154</v>
      </c>
      <c r="D48" t="s">
        <v>27</v>
      </c>
      <c r="G48">
        <v>0.5</v>
      </c>
      <c r="H48">
        <v>0.5</v>
      </c>
      <c r="I48">
        <v>1674</v>
      </c>
      <c r="J48">
        <v>8118</v>
      </c>
      <c r="L48">
        <v>1663</v>
      </c>
      <c r="M48">
        <v>1.6990000000000001</v>
      </c>
      <c r="N48">
        <v>7.1559999999999997</v>
      </c>
      <c r="O48">
        <v>5.4569999999999999</v>
      </c>
      <c r="Q48">
        <v>5.8000000000000003E-2</v>
      </c>
      <c r="R48">
        <v>1</v>
      </c>
      <c r="S48">
        <v>0</v>
      </c>
      <c r="T48">
        <v>0</v>
      </c>
      <c r="V48">
        <v>0</v>
      </c>
      <c r="Y48" s="1">
        <v>44125</v>
      </c>
      <c r="Z48" s="2">
        <v>0.7034259259259259</v>
      </c>
      <c r="AB48">
        <v>1</v>
      </c>
      <c r="AD48" s="4">
        <f t="shared" si="5"/>
        <v>4.9047554594732112</v>
      </c>
      <c r="AE48" s="4">
        <f t="shared" si="6"/>
        <v>6.4911327226702982</v>
      </c>
      <c r="AF48" s="4">
        <f t="shared" si="7"/>
        <v>1.5863772631970869</v>
      </c>
      <c r="AG48" s="4">
        <f t="shared" si="8"/>
        <v>0.13453088460788981</v>
      </c>
    </row>
    <row r="49" spans="1:58" x14ac:dyDescent="0.35">
      <c r="A49">
        <v>37</v>
      </c>
      <c r="B49">
        <v>15</v>
      </c>
      <c r="C49" t="s">
        <v>155</v>
      </c>
      <c r="D49" t="s">
        <v>27</v>
      </c>
      <c r="G49">
        <v>0.5</v>
      </c>
      <c r="H49">
        <v>0.5</v>
      </c>
      <c r="I49">
        <v>1077</v>
      </c>
      <c r="J49">
        <v>6145</v>
      </c>
      <c r="L49">
        <v>1613</v>
      </c>
      <c r="M49">
        <v>1.2410000000000001</v>
      </c>
      <c r="N49">
        <v>5.484</v>
      </c>
      <c r="O49">
        <v>4.2430000000000003</v>
      </c>
      <c r="Q49">
        <v>5.2999999999999999E-2</v>
      </c>
      <c r="R49">
        <v>1</v>
      </c>
      <c r="S49">
        <v>0</v>
      </c>
      <c r="T49">
        <v>0</v>
      </c>
      <c r="V49">
        <v>0</v>
      </c>
      <c r="Y49" s="1">
        <v>44125</v>
      </c>
      <c r="Z49" s="2">
        <v>0.71415509259259258</v>
      </c>
      <c r="AB49">
        <v>1</v>
      </c>
      <c r="AD49" s="4">
        <f t="shared" si="5"/>
        <v>3.1328560997892745</v>
      </c>
      <c r="AE49" s="4">
        <f t="shared" si="6"/>
        <v>4.871939419739701</v>
      </c>
      <c r="AF49" s="4">
        <f t="shared" si="7"/>
        <v>1.7390833199504265</v>
      </c>
      <c r="AG49" s="4">
        <f t="shared" si="8"/>
        <v>0.13007109129937716</v>
      </c>
    </row>
    <row r="50" spans="1:58" x14ac:dyDescent="0.35">
      <c r="A50">
        <v>38</v>
      </c>
      <c r="B50">
        <v>15</v>
      </c>
      <c r="C50" t="s">
        <v>155</v>
      </c>
      <c r="D50" t="s">
        <v>27</v>
      </c>
      <c r="G50">
        <v>0.5</v>
      </c>
      <c r="H50">
        <v>0.5</v>
      </c>
      <c r="I50">
        <v>866</v>
      </c>
      <c r="J50">
        <v>6201</v>
      </c>
      <c r="L50">
        <v>1679</v>
      </c>
      <c r="M50">
        <v>1.079</v>
      </c>
      <c r="N50">
        <v>5.532</v>
      </c>
      <c r="O50">
        <v>4.452</v>
      </c>
      <c r="Q50">
        <v>0.06</v>
      </c>
      <c r="R50">
        <v>1</v>
      </c>
      <c r="S50">
        <v>0</v>
      </c>
      <c r="T50">
        <v>0</v>
      </c>
      <c r="V50">
        <v>0</v>
      </c>
      <c r="Y50" s="1">
        <v>44125</v>
      </c>
      <c r="Z50" s="2">
        <v>0.71995370370370371</v>
      </c>
      <c r="AB50">
        <v>1</v>
      </c>
      <c r="AD50" s="4">
        <f t="shared" si="5"/>
        <v>2.5066069123632935</v>
      </c>
      <c r="AE50" s="4">
        <f t="shared" si="6"/>
        <v>4.9178972631072195</v>
      </c>
      <c r="AF50" s="4">
        <f t="shared" si="7"/>
        <v>2.4112903507439261</v>
      </c>
      <c r="AG50" s="4">
        <f t="shared" si="8"/>
        <v>0.1359580184666139</v>
      </c>
      <c r="AJ50">
        <f>ABS(100*(AD50-AD51)/(AVERAGE(AD50:AD51)))</f>
        <v>0.59379425156977439</v>
      </c>
      <c r="AO50">
        <f>ABS(100*(AE50-AE51)/(AVERAGE(AE50:AE51)))</f>
        <v>1.9206478675926915</v>
      </c>
      <c r="AT50">
        <f>ABS(100*(AF50-AF51)/(AVERAGE(AF50:AF51)))</f>
        <v>3.3186876886655172</v>
      </c>
      <c r="AY50">
        <f>ABS(100*(AG50-AG51)/(AVERAGE(AG50:AG51)))</f>
        <v>2.2557433472996515</v>
      </c>
      <c r="BC50" s="4">
        <f>AVERAGE(AD50:AD51)</f>
        <v>2.4991868982942655</v>
      </c>
      <c r="BD50" s="4">
        <f>AVERAGE(AE50:AE51)</f>
        <v>4.8711187439652814</v>
      </c>
      <c r="BE50" s="4">
        <f>AVERAGE(AF50:AF51)</f>
        <v>2.3719318456710159</v>
      </c>
      <c r="BF50" s="4">
        <f>AVERAGE(AG50:AG51)</f>
        <v>0.13444168874171958</v>
      </c>
    </row>
    <row r="51" spans="1:58" x14ac:dyDescent="0.35">
      <c r="A51">
        <v>39</v>
      </c>
      <c r="B51">
        <v>15</v>
      </c>
      <c r="C51" t="s">
        <v>155</v>
      </c>
      <c r="D51" t="s">
        <v>27</v>
      </c>
      <c r="G51">
        <v>0.5</v>
      </c>
      <c r="H51">
        <v>0.5</v>
      </c>
      <c r="I51">
        <v>861</v>
      </c>
      <c r="J51">
        <v>6087</v>
      </c>
      <c r="L51">
        <v>1645</v>
      </c>
      <c r="M51">
        <v>1.075</v>
      </c>
      <c r="N51">
        <v>5.4359999999999999</v>
      </c>
      <c r="O51">
        <v>4.3600000000000003</v>
      </c>
      <c r="Q51">
        <v>5.6000000000000001E-2</v>
      </c>
      <c r="R51">
        <v>1</v>
      </c>
      <c r="S51">
        <v>0</v>
      </c>
      <c r="T51">
        <v>0</v>
      </c>
      <c r="V51">
        <v>0</v>
      </c>
      <c r="Y51" s="1">
        <v>44125</v>
      </c>
      <c r="Z51" s="2">
        <v>0.72621527777777783</v>
      </c>
      <c r="AB51">
        <v>1</v>
      </c>
      <c r="AD51" s="4">
        <f t="shared" si="5"/>
        <v>2.4917668842252372</v>
      </c>
      <c r="AE51" s="4">
        <f t="shared" si="6"/>
        <v>4.8243402248233425</v>
      </c>
      <c r="AF51" s="4">
        <f t="shared" si="7"/>
        <v>2.3325733405981053</v>
      </c>
      <c r="AG51" s="4">
        <f t="shared" si="8"/>
        <v>0.13292535901682526</v>
      </c>
    </row>
    <row r="52" spans="1:58" x14ac:dyDescent="0.35">
      <c r="A52">
        <v>40</v>
      </c>
      <c r="B52">
        <v>16</v>
      </c>
      <c r="C52" t="s">
        <v>156</v>
      </c>
      <c r="D52" t="s">
        <v>27</v>
      </c>
      <c r="G52">
        <v>0.5</v>
      </c>
      <c r="H52">
        <v>0.5</v>
      </c>
      <c r="I52">
        <v>1115</v>
      </c>
      <c r="J52">
        <v>7406</v>
      </c>
      <c r="L52">
        <v>2202</v>
      </c>
      <c r="M52">
        <v>1.27</v>
      </c>
      <c r="N52">
        <v>6.5529999999999999</v>
      </c>
      <c r="O52">
        <v>5.2830000000000004</v>
      </c>
      <c r="Q52">
        <v>0.114</v>
      </c>
      <c r="R52">
        <v>1</v>
      </c>
      <c r="S52">
        <v>0</v>
      </c>
      <c r="T52">
        <v>0</v>
      </c>
      <c r="V52">
        <v>0</v>
      </c>
      <c r="Y52" s="1">
        <v>44125</v>
      </c>
      <c r="Z52" s="2">
        <v>0.73717592592592596</v>
      </c>
      <c r="AB52">
        <v>1</v>
      </c>
      <c r="AD52" s="4">
        <f t="shared" si="5"/>
        <v>3.2456403136385035</v>
      </c>
      <c r="AE52" s="4">
        <f t="shared" si="6"/>
        <v>5.9068115712832805</v>
      </c>
      <c r="AF52" s="4">
        <f t="shared" si="7"/>
        <v>2.661171257644777</v>
      </c>
      <c r="AG52" s="4">
        <f t="shared" si="8"/>
        <v>0.1826074564736565</v>
      </c>
    </row>
    <row r="53" spans="1:58" x14ac:dyDescent="0.35">
      <c r="A53">
        <v>41</v>
      </c>
      <c r="B53">
        <v>16</v>
      </c>
      <c r="C53" t="s">
        <v>156</v>
      </c>
      <c r="D53" t="s">
        <v>27</v>
      </c>
      <c r="G53">
        <v>0.5</v>
      </c>
      <c r="H53">
        <v>0.5</v>
      </c>
      <c r="I53">
        <v>1208</v>
      </c>
      <c r="J53">
        <v>7354</v>
      </c>
      <c r="L53">
        <v>2185</v>
      </c>
      <c r="M53">
        <v>1.341</v>
      </c>
      <c r="N53">
        <v>6.5090000000000003</v>
      </c>
      <c r="O53">
        <v>5.1669999999999998</v>
      </c>
      <c r="Q53">
        <v>0.113</v>
      </c>
      <c r="R53">
        <v>1</v>
      </c>
      <c r="S53">
        <v>0</v>
      </c>
      <c r="T53">
        <v>0</v>
      </c>
      <c r="V53">
        <v>0</v>
      </c>
      <c r="Y53" s="1">
        <v>44125</v>
      </c>
      <c r="Z53" s="2">
        <v>0.74303240740740739</v>
      </c>
      <c r="AB53">
        <v>1</v>
      </c>
      <c r="AD53" s="4">
        <f t="shared" si="5"/>
        <v>3.5216648370063526</v>
      </c>
      <c r="AE53" s="4">
        <f t="shared" si="6"/>
        <v>5.864136431013443</v>
      </c>
      <c r="AF53" s="4">
        <f t="shared" si="7"/>
        <v>2.3424715940070904</v>
      </c>
      <c r="AG53" s="4">
        <f t="shared" si="8"/>
        <v>0.18109112674876218</v>
      </c>
      <c r="AJ53">
        <f>ABS(100*(AD53-AD54)/(AVERAGE(AD53:AD54)))</f>
        <v>0.92278588548994622</v>
      </c>
      <c r="AO53">
        <f>ABS(100*(AE53-AE54)/(AVERAGE(AE53:AE54)))</f>
        <v>0.27950538585383838</v>
      </c>
      <c r="AT53">
        <f>ABS(100*(AF53-AF54)/(AVERAGE(AF53:AF54)))</f>
        <v>0.69546196439303076</v>
      </c>
      <c r="AY53">
        <f>ABS(100*(AG53-AG54)/(AVERAGE(AG53:AG54)))</f>
        <v>1.0895060565213828</v>
      </c>
      <c r="BC53" s="4">
        <f>AVERAGE(AD53:AD54)</f>
        <v>3.5379888679582145</v>
      </c>
      <c r="BD53" s="4">
        <f>AVERAGE(AE53:AE54)</f>
        <v>5.8723431887576423</v>
      </c>
      <c r="BE53" s="4">
        <f>AVERAGE(AF53:AF54)</f>
        <v>2.3343543207994277</v>
      </c>
      <c r="BF53" s="4">
        <f>AVERAGE(AG53:AG54)</f>
        <v>0.1801099722208894</v>
      </c>
    </row>
    <row r="54" spans="1:58" x14ac:dyDescent="0.35">
      <c r="A54">
        <v>42</v>
      </c>
      <c r="B54">
        <v>16</v>
      </c>
      <c r="C54" t="s">
        <v>156</v>
      </c>
      <c r="D54" t="s">
        <v>27</v>
      </c>
      <c r="G54">
        <v>0.5</v>
      </c>
      <c r="H54">
        <v>0.5</v>
      </c>
      <c r="I54">
        <v>1219</v>
      </c>
      <c r="J54">
        <v>7374</v>
      </c>
      <c r="L54">
        <v>2163</v>
      </c>
      <c r="M54">
        <v>1.35</v>
      </c>
      <c r="N54">
        <v>6.5259999999999998</v>
      </c>
      <c r="O54">
        <v>5.1760000000000002</v>
      </c>
      <c r="Q54">
        <v>0.11</v>
      </c>
      <c r="R54">
        <v>1</v>
      </c>
      <c r="S54">
        <v>0</v>
      </c>
      <c r="T54">
        <v>0</v>
      </c>
      <c r="V54">
        <v>0</v>
      </c>
      <c r="Y54" s="1">
        <v>44125</v>
      </c>
      <c r="Z54" s="2">
        <v>0.74942129629629628</v>
      </c>
      <c r="AB54">
        <v>1</v>
      </c>
      <c r="AD54" s="4">
        <f t="shared" si="5"/>
        <v>3.5543128989100765</v>
      </c>
      <c r="AE54" s="4">
        <f t="shared" si="6"/>
        <v>5.8805499465018416</v>
      </c>
      <c r="AF54" s="4">
        <f t="shared" si="7"/>
        <v>2.3262370475917651</v>
      </c>
      <c r="AG54" s="4">
        <f t="shared" si="8"/>
        <v>0.17912881769301661</v>
      </c>
      <c r="BB54" s="5"/>
    </row>
    <row r="55" spans="1:58" x14ac:dyDescent="0.35">
      <c r="A55">
        <v>43</v>
      </c>
      <c r="B55">
        <v>17</v>
      </c>
      <c r="C55" t="s">
        <v>157</v>
      </c>
      <c r="D55" t="s">
        <v>27</v>
      </c>
      <c r="G55">
        <v>0.5</v>
      </c>
      <c r="H55">
        <v>0.5</v>
      </c>
      <c r="I55">
        <v>1082</v>
      </c>
      <c r="J55">
        <v>5506</v>
      </c>
      <c r="L55">
        <v>1383</v>
      </c>
      <c r="M55">
        <v>1.2450000000000001</v>
      </c>
      <c r="N55">
        <v>4.9429999999999996</v>
      </c>
      <c r="O55">
        <v>3.698</v>
      </c>
      <c r="Q55">
        <v>2.9000000000000001E-2</v>
      </c>
      <c r="R55">
        <v>1</v>
      </c>
      <c r="S55">
        <v>0</v>
      </c>
      <c r="T55">
        <v>0</v>
      </c>
      <c r="V55">
        <v>0</v>
      </c>
      <c r="Y55" s="1">
        <v>44125</v>
      </c>
      <c r="Z55" s="2">
        <v>0.76030092592592602</v>
      </c>
      <c r="AB55">
        <v>1</v>
      </c>
      <c r="AD55" s="4">
        <f t="shared" si="5"/>
        <v>3.1476961279273308</v>
      </c>
      <c r="AE55" s="4">
        <f t="shared" si="6"/>
        <v>4.3475275998853409</v>
      </c>
      <c r="AF55" s="4">
        <f t="shared" si="7"/>
        <v>1.1998314719580101</v>
      </c>
      <c r="AG55" s="4">
        <f t="shared" si="8"/>
        <v>0.10955604208021884</v>
      </c>
      <c r="BB55" s="5"/>
    </row>
    <row r="56" spans="1:58" x14ac:dyDescent="0.35">
      <c r="A56">
        <v>44</v>
      </c>
      <c r="B56">
        <v>17</v>
      </c>
      <c r="C56" t="s">
        <v>157</v>
      </c>
      <c r="D56" t="s">
        <v>27</v>
      </c>
      <c r="G56">
        <v>0.5</v>
      </c>
      <c r="H56">
        <v>0.5</v>
      </c>
      <c r="I56">
        <v>1019</v>
      </c>
      <c r="J56">
        <v>5430</v>
      </c>
      <c r="L56">
        <v>1317</v>
      </c>
      <c r="M56">
        <v>1.1970000000000001</v>
      </c>
      <c r="N56">
        <v>4.8780000000000001</v>
      </c>
      <c r="O56">
        <v>3.681</v>
      </c>
      <c r="Q56">
        <v>2.1999999999999999E-2</v>
      </c>
      <c r="R56">
        <v>1</v>
      </c>
      <c r="S56">
        <v>0</v>
      </c>
      <c r="T56">
        <v>0</v>
      </c>
      <c r="V56">
        <v>0</v>
      </c>
      <c r="Y56" s="1">
        <v>44125</v>
      </c>
      <c r="Z56" s="2">
        <v>0.7661458333333333</v>
      </c>
      <c r="AB56">
        <v>1</v>
      </c>
      <c r="AD56" s="4">
        <f t="shared" si="5"/>
        <v>2.9607117733878199</v>
      </c>
      <c r="AE56" s="4">
        <f t="shared" si="6"/>
        <v>4.2851562410294228</v>
      </c>
      <c r="AF56" s="4">
        <f t="shared" si="7"/>
        <v>1.324444467641603</v>
      </c>
      <c r="AG56" s="4">
        <f t="shared" si="8"/>
        <v>0.10366911491298209</v>
      </c>
      <c r="AJ56">
        <f>ABS(100*(AD56-AD57)/(AVERAGE(AD56:AD57)))</f>
        <v>0.60329246464047492</v>
      </c>
      <c r="AO56">
        <f>ABS(100*(AE56-AE57)/(AVERAGE(AE56:AE57)))</f>
        <v>1.7089157544490357</v>
      </c>
      <c r="AT56">
        <f>ABS(100*(AF56-AF57)/(AVERAGE(AF56:AF57)))</f>
        <v>6.6897953285187626</v>
      </c>
      <c r="AY56">
        <f>ABS(100*(AG56-AG57)/(AVERAGE(AG56:AG57)))</f>
        <v>0.77136443467636595</v>
      </c>
      <c r="BC56" s="4">
        <f>AVERAGE(AD56:AD57)</f>
        <v>2.9518077565049863</v>
      </c>
      <c r="BD56" s="4">
        <f>AVERAGE(AE56:AE57)</f>
        <v>4.3220866508783224</v>
      </c>
      <c r="BE56" s="4">
        <f>AVERAGE(AF56:AF57)</f>
        <v>1.3702788943733359</v>
      </c>
      <c r="BF56" s="4">
        <f>AVERAGE(AG56:AG57)</f>
        <v>0.10407049631074823</v>
      </c>
    </row>
    <row r="57" spans="1:58" x14ac:dyDescent="0.35">
      <c r="A57">
        <v>45</v>
      </c>
      <c r="B57">
        <v>17</v>
      </c>
      <c r="C57" t="s">
        <v>157</v>
      </c>
      <c r="D57" t="s">
        <v>27</v>
      </c>
      <c r="G57">
        <v>0.5</v>
      </c>
      <c r="H57">
        <v>0.5</v>
      </c>
      <c r="I57">
        <v>1013</v>
      </c>
      <c r="J57">
        <v>5520</v>
      </c>
      <c r="L57">
        <v>1326</v>
      </c>
      <c r="M57">
        <v>1.1919999999999999</v>
      </c>
      <c r="N57">
        <v>4.9550000000000001</v>
      </c>
      <c r="O57">
        <v>3.7629999999999999</v>
      </c>
      <c r="Q57">
        <v>2.3E-2</v>
      </c>
      <c r="R57">
        <v>1</v>
      </c>
      <c r="S57">
        <v>0</v>
      </c>
      <c r="T57">
        <v>0</v>
      </c>
      <c r="V57">
        <v>0</v>
      </c>
      <c r="Y57" s="1">
        <v>44125</v>
      </c>
      <c r="Z57" s="2">
        <v>0.77234953703703713</v>
      </c>
      <c r="AB57">
        <v>1</v>
      </c>
      <c r="AD57" s="4">
        <f t="shared" si="5"/>
        <v>2.9429037396221522</v>
      </c>
      <c r="AE57" s="4">
        <f t="shared" si="6"/>
        <v>4.3590170607272212</v>
      </c>
      <c r="AF57" s="4">
        <f t="shared" si="7"/>
        <v>1.4161133211050689</v>
      </c>
      <c r="AG57" s="4">
        <f t="shared" si="8"/>
        <v>0.10447187770851438</v>
      </c>
    </row>
    <row r="58" spans="1:58" x14ac:dyDescent="0.35">
      <c r="A58">
        <v>46</v>
      </c>
      <c r="B58">
        <v>18</v>
      </c>
      <c r="C58" t="s">
        <v>158</v>
      </c>
      <c r="D58" t="s">
        <v>27</v>
      </c>
      <c r="G58">
        <v>0.5</v>
      </c>
      <c r="H58">
        <v>0.5</v>
      </c>
      <c r="I58">
        <v>999</v>
      </c>
      <c r="J58">
        <v>5714</v>
      </c>
      <c r="L58">
        <v>1608</v>
      </c>
      <c r="M58">
        <v>1.181</v>
      </c>
      <c r="N58">
        <v>5.1189999999999998</v>
      </c>
      <c r="O58">
        <v>3.9380000000000002</v>
      </c>
      <c r="Q58">
        <v>5.1999999999999998E-2</v>
      </c>
      <c r="R58">
        <v>1</v>
      </c>
      <c r="S58">
        <v>0</v>
      </c>
      <c r="T58">
        <v>0</v>
      </c>
      <c r="V58">
        <v>0</v>
      </c>
      <c r="Y58" s="1">
        <v>44125</v>
      </c>
      <c r="Z58" s="2">
        <v>0.78310185185185188</v>
      </c>
      <c r="AB58">
        <v>1</v>
      </c>
      <c r="AD58" s="4">
        <f t="shared" si="5"/>
        <v>2.9013516608355943</v>
      </c>
      <c r="AE58" s="4">
        <f t="shared" si="6"/>
        <v>4.5182281609646946</v>
      </c>
      <c r="AF58" s="4">
        <f t="shared" si="7"/>
        <v>1.6168765001291003</v>
      </c>
      <c r="AG58" s="4">
        <f t="shared" si="8"/>
        <v>0.12962511196852586</v>
      </c>
    </row>
    <row r="59" spans="1:58" x14ac:dyDescent="0.35">
      <c r="A59">
        <v>47</v>
      </c>
      <c r="B59">
        <v>18</v>
      </c>
      <c r="C59" t="s">
        <v>158</v>
      </c>
      <c r="D59" t="s">
        <v>27</v>
      </c>
      <c r="G59">
        <v>0.5</v>
      </c>
      <c r="H59">
        <v>0.5</v>
      </c>
      <c r="I59">
        <v>957</v>
      </c>
      <c r="J59">
        <v>5627</v>
      </c>
      <c r="L59">
        <v>1584</v>
      </c>
      <c r="M59">
        <v>1.149</v>
      </c>
      <c r="N59">
        <v>5.0460000000000003</v>
      </c>
      <c r="O59">
        <v>3.8969999999999998</v>
      </c>
      <c r="Q59">
        <v>0.05</v>
      </c>
      <c r="R59">
        <v>1</v>
      </c>
      <c r="S59">
        <v>0</v>
      </c>
      <c r="T59">
        <v>0</v>
      </c>
      <c r="V59">
        <v>0</v>
      </c>
      <c r="Y59" s="1">
        <v>44125</v>
      </c>
      <c r="Z59" s="2">
        <v>0.78890046296296301</v>
      </c>
      <c r="AB59">
        <v>1</v>
      </c>
      <c r="AD59" s="4">
        <f t="shared" si="5"/>
        <v>2.7766954244759203</v>
      </c>
      <c r="AE59" s="4">
        <f t="shared" si="6"/>
        <v>4.4468293685901568</v>
      </c>
      <c r="AF59" s="4">
        <f t="shared" si="7"/>
        <v>1.6701339441142364</v>
      </c>
      <c r="AG59" s="4">
        <f t="shared" si="8"/>
        <v>0.12748441118043979</v>
      </c>
      <c r="AJ59">
        <f>ABS(100*(AD59-AD60)/(AVERAGE(AD59:AD60)))</f>
        <v>1.2745043283555755</v>
      </c>
      <c r="AO59">
        <f>ABS(100*(AE59-AE60)/(AVERAGE(AE59:AE60)))</f>
        <v>0.29572143687684349</v>
      </c>
      <c r="AT59">
        <f>ABS(100*(AF59-AF60)/(AVERAGE(AF59:AF60)))</f>
        <v>2.9619668110297432</v>
      </c>
      <c r="AY59">
        <f>ABS(100*(AG59-AG60)/(AVERAGE(AG59:AG60)))</f>
        <v>0.48856626800372965</v>
      </c>
      <c r="BC59" s="4">
        <f>AVERAGE(AD59:AD60)</f>
        <v>2.794503458241588</v>
      </c>
      <c r="BD59" s="4">
        <f>AVERAGE(AE59:AE60)</f>
        <v>4.4402639623947975</v>
      </c>
      <c r="BE59" s="4">
        <f>AVERAGE(AF59:AF60)</f>
        <v>1.6457605041532095</v>
      </c>
      <c r="BF59" s="4">
        <f>AVERAGE(AG59:AG60)</f>
        <v>0.12779659671203569</v>
      </c>
    </row>
    <row r="60" spans="1:58" x14ac:dyDescent="0.35">
      <c r="A60">
        <v>48</v>
      </c>
      <c r="B60">
        <v>18</v>
      </c>
      <c r="C60" t="s">
        <v>158</v>
      </c>
      <c r="D60" t="s">
        <v>27</v>
      </c>
      <c r="G60">
        <v>0.5</v>
      </c>
      <c r="H60">
        <v>0.5</v>
      </c>
      <c r="I60">
        <v>969</v>
      </c>
      <c r="J60">
        <v>5611</v>
      </c>
      <c r="L60">
        <v>1591</v>
      </c>
      <c r="M60">
        <v>1.159</v>
      </c>
      <c r="N60">
        <v>5.032</v>
      </c>
      <c r="O60">
        <v>3.8740000000000001</v>
      </c>
      <c r="Q60">
        <v>0.05</v>
      </c>
      <c r="R60">
        <v>1</v>
      </c>
      <c r="S60">
        <v>0</v>
      </c>
      <c r="T60">
        <v>0</v>
      </c>
      <c r="V60">
        <v>0</v>
      </c>
      <c r="Y60" s="1">
        <v>44125</v>
      </c>
      <c r="Z60" s="2">
        <v>0.79525462962962967</v>
      </c>
      <c r="AB60">
        <v>1</v>
      </c>
      <c r="AD60" s="4">
        <f t="shared" si="5"/>
        <v>2.8123114920072556</v>
      </c>
      <c r="AE60" s="4">
        <f t="shared" si="6"/>
        <v>4.4336985561994382</v>
      </c>
      <c r="AF60" s="4">
        <f t="shared" si="7"/>
        <v>1.6213870641921826</v>
      </c>
      <c r="AG60" s="4">
        <f t="shared" si="8"/>
        <v>0.12810878224363156</v>
      </c>
    </row>
    <row r="61" spans="1:58" x14ac:dyDescent="0.35">
      <c r="A61">
        <v>49</v>
      </c>
      <c r="B61">
        <v>19</v>
      </c>
      <c r="C61" t="s">
        <v>69</v>
      </c>
      <c r="D61" t="s">
        <v>27</v>
      </c>
      <c r="G61">
        <v>0.5</v>
      </c>
      <c r="H61">
        <v>0.5</v>
      </c>
      <c r="I61">
        <v>1679</v>
      </c>
      <c r="J61">
        <v>12505</v>
      </c>
      <c r="L61">
        <v>4826</v>
      </c>
      <c r="M61">
        <v>1.7030000000000001</v>
      </c>
      <c r="N61">
        <v>10.872999999999999</v>
      </c>
      <c r="O61">
        <v>9.1690000000000005</v>
      </c>
      <c r="Q61">
        <v>0.38900000000000001</v>
      </c>
      <c r="R61">
        <v>1</v>
      </c>
      <c r="S61">
        <v>0</v>
      </c>
      <c r="T61">
        <v>0</v>
      </c>
      <c r="V61">
        <v>0</v>
      </c>
      <c r="Y61" s="1">
        <v>44125</v>
      </c>
      <c r="Z61" s="2">
        <v>0.806574074074074</v>
      </c>
      <c r="AB61">
        <v>1</v>
      </c>
      <c r="AD61" s="4">
        <f t="shared" si="5"/>
        <v>4.919595487611268</v>
      </c>
      <c r="AE61" s="4">
        <f t="shared" si="6"/>
        <v>10.0914373450507</v>
      </c>
      <c r="AF61" s="4">
        <f t="shared" si="7"/>
        <v>5.171841857439432</v>
      </c>
      <c r="AG61" s="4">
        <f t="shared" si="8"/>
        <v>0.41665740930440187</v>
      </c>
    </row>
    <row r="62" spans="1:58" x14ac:dyDescent="0.35">
      <c r="A62">
        <v>50</v>
      </c>
      <c r="B62">
        <v>19</v>
      </c>
      <c r="C62" t="s">
        <v>69</v>
      </c>
      <c r="D62" t="s">
        <v>27</v>
      </c>
      <c r="G62">
        <v>0.5</v>
      </c>
      <c r="H62">
        <v>0.5</v>
      </c>
      <c r="I62">
        <v>1889</v>
      </c>
      <c r="J62">
        <v>12712</v>
      </c>
      <c r="L62">
        <v>4993</v>
      </c>
      <c r="M62">
        <v>1.8640000000000001</v>
      </c>
      <c r="N62">
        <v>11.048</v>
      </c>
      <c r="O62">
        <v>9.1839999999999993</v>
      </c>
      <c r="Q62">
        <v>0.40600000000000003</v>
      </c>
      <c r="R62">
        <v>1</v>
      </c>
      <c r="S62">
        <v>0</v>
      </c>
      <c r="T62">
        <v>0</v>
      </c>
      <c r="V62">
        <v>0</v>
      </c>
      <c r="Y62" s="1">
        <v>44125</v>
      </c>
      <c r="Z62" s="2">
        <v>0.81283564814814813</v>
      </c>
      <c r="AB62">
        <v>1</v>
      </c>
      <c r="AD62" s="4">
        <f t="shared" si="5"/>
        <v>5.5428766694096376</v>
      </c>
      <c r="AE62" s="4">
        <f t="shared" si="6"/>
        <v>10.261317230355633</v>
      </c>
      <c r="AF62" s="4">
        <f t="shared" si="7"/>
        <v>4.7184405609459956</v>
      </c>
      <c r="AG62" s="4">
        <f t="shared" si="8"/>
        <v>0.43155311895483423</v>
      </c>
      <c r="AJ62">
        <f>ABS(100*(AD62-AD63)/(AVERAGE(AD62:AD63)))</f>
        <v>4.0397839887166827</v>
      </c>
      <c r="AL62">
        <f>100*((AVERAGE(AD62:AD63)*50)-(AVERAGE(AD44:AD45)*50))/(1000*0.15)</f>
        <v>104.37486457099685</v>
      </c>
      <c r="AO62">
        <f>ABS(100*(AE62-AE63)/(AVERAGE(AE62:AE63)))</f>
        <v>0.67407630715013167</v>
      </c>
      <c r="AQ62">
        <f>100*((AVERAGE(AE62:AE63)*50)-(AVERAGE(AE44:AE45)*50))/(2000*0.15)</f>
        <v>91.348052657729326</v>
      </c>
      <c r="AT62">
        <f>ABS(100*(AF62-AF63)/(AVERAGE(AF62:AF63)))</f>
        <v>6.5096820465138086</v>
      </c>
      <c r="AV62">
        <f>100*((AVERAGE(AF62:AF63)*50)-(AVERAGE(AF44:AF45)*50))/(1000*0.15)</f>
        <v>78.321240744461775</v>
      </c>
      <c r="AY62">
        <f>ABS(100*(AG62-AG63)/(AVERAGE(AG62:AG63)))</f>
        <v>2.7447409721444282</v>
      </c>
      <c r="BA62">
        <f>100*((AVERAGE(AG62:AG63)*50)-(AVERAGE(AG44:AG45)*50))/(100*0.15)</f>
        <v>100.13722575380469</v>
      </c>
      <c r="BC62" s="4">
        <f>AVERAGE(AD62:AD63)</f>
        <v>5.6571448860726719</v>
      </c>
      <c r="BD62" s="4">
        <f>AVERAGE(AE62:AE63)</f>
        <v>10.226848847829995</v>
      </c>
      <c r="BE62" s="4">
        <f>AVERAGE(AF62:AF63)</f>
        <v>4.5697039617573223</v>
      </c>
      <c r="BF62" s="4">
        <f>AVERAGE(AG62:AG63)</f>
        <v>0.42571078972068266</v>
      </c>
    </row>
    <row r="63" spans="1:58" x14ac:dyDescent="0.35">
      <c r="A63">
        <v>51</v>
      </c>
      <c r="B63">
        <v>19</v>
      </c>
      <c r="C63" t="s">
        <v>69</v>
      </c>
      <c r="D63" t="s">
        <v>27</v>
      </c>
      <c r="G63">
        <v>0.5</v>
      </c>
      <c r="H63">
        <v>0.5</v>
      </c>
      <c r="I63">
        <v>1966</v>
      </c>
      <c r="J63">
        <v>12628</v>
      </c>
      <c r="L63">
        <v>4862</v>
      </c>
      <c r="M63">
        <v>1.923</v>
      </c>
      <c r="N63">
        <v>10.977</v>
      </c>
      <c r="O63">
        <v>9.0530000000000008</v>
      </c>
      <c r="Q63">
        <v>0.39200000000000002</v>
      </c>
      <c r="R63">
        <v>1</v>
      </c>
      <c r="S63">
        <v>0</v>
      </c>
      <c r="T63">
        <v>0</v>
      </c>
      <c r="V63">
        <v>0</v>
      </c>
      <c r="Y63" s="1">
        <v>44125</v>
      </c>
      <c r="Z63" s="2">
        <v>0.81974537037037043</v>
      </c>
      <c r="AB63">
        <v>1</v>
      </c>
      <c r="AD63" s="4">
        <f t="shared" si="5"/>
        <v>5.7714131027357061</v>
      </c>
      <c r="AE63" s="4">
        <f t="shared" si="6"/>
        <v>10.192380465304355</v>
      </c>
      <c r="AF63" s="4">
        <f t="shared" si="7"/>
        <v>4.420967362568649</v>
      </c>
      <c r="AG63" s="4">
        <f t="shared" si="8"/>
        <v>0.41986846048653104</v>
      </c>
    </row>
    <row r="64" spans="1:58" x14ac:dyDescent="0.35">
      <c r="A64">
        <v>52</v>
      </c>
      <c r="B64">
        <v>20</v>
      </c>
      <c r="C64" t="s">
        <v>70</v>
      </c>
      <c r="D64" t="s">
        <v>27</v>
      </c>
      <c r="G64">
        <v>0.5</v>
      </c>
      <c r="H64">
        <v>0.5</v>
      </c>
      <c r="I64">
        <v>1286</v>
      </c>
      <c r="J64">
        <v>5824</v>
      </c>
      <c r="L64">
        <v>1644</v>
      </c>
      <c r="M64">
        <v>1.401</v>
      </c>
      <c r="N64">
        <v>5.2119999999999997</v>
      </c>
      <c r="O64">
        <v>3.8109999999999999</v>
      </c>
      <c r="Q64">
        <v>5.6000000000000001E-2</v>
      </c>
      <c r="R64">
        <v>1</v>
      </c>
      <c r="S64">
        <v>0</v>
      </c>
      <c r="T64">
        <v>0</v>
      </c>
      <c r="V64">
        <v>0</v>
      </c>
      <c r="Y64" s="1">
        <v>44125</v>
      </c>
      <c r="Z64" s="2">
        <v>0.83067129629629621</v>
      </c>
      <c r="AB64">
        <v>1</v>
      </c>
      <c r="AD64" s="4">
        <f t="shared" si="5"/>
        <v>3.7531692759600328</v>
      </c>
      <c r="AE64" s="4">
        <f t="shared" si="6"/>
        <v>4.6085024961508907</v>
      </c>
      <c r="AF64" s="4">
        <f t="shared" si="7"/>
        <v>0.85533322019085789</v>
      </c>
      <c r="AG64" s="4">
        <f t="shared" si="8"/>
        <v>0.13283616315065502</v>
      </c>
    </row>
    <row r="65" spans="1:58" x14ac:dyDescent="0.35">
      <c r="A65">
        <v>53</v>
      </c>
      <c r="B65">
        <v>20</v>
      </c>
      <c r="C65" t="s">
        <v>70</v>
      </c>
      <c r="D65" t="s">
        <v>27</v>
      </c>
      <c r="G65">
        <v>0.5</v>
      </c>
      <c r="H65">
        <v>0.5</v>
      </c>
      <c r="I65">
        <v>1019</v>
      </c>
      <c r="J65">
        <v>5816</v>
      </c>
      <c r="L65">
        <v>1682</v>
      </c>
      <c r="M65">
        <v>1.196</v>
      </c>
      <c r="N65">
        <v>5.2060000000000004</v>
      </c>
      <c r="O65">
        <v>4.01</v>
      </c>
      <c r="Q65">
        <v>0.06</v>
      </c>
      <c r="R65">
        <v>1</v>
      </c>
      <c r="S65">
        <v>0</v>
      </c>
      <c r="T65">
        <v>0</v>
      </c>
      <c r="V65">
        <v>0</v>
      </c>
      <c r="Y65" s="1">
        <v>44125</v>
      </c>
      <c r="Z65" s="2">
        <v>0.83660879629629636</v>
      </c>
      <c r="AB65">
        <v>1</v>
      </c>
      <c r="AD65" s="4">
        <f t="shared" si="5"/>
        <v>2.9607117733878199</v>
      </c>
      <c r="AE65" s="4">
        <f t="shared" si="6"/>
        <v>4.6019370899555314</v>
      </c>
      <c r="AF65" s="4">
        <f t="shared" si="7"/>
        <v>1.6412253165677115</v>
      </c>
      <c r="AG65" s="4">
        <f t="shared" si="8"/>
        <v>0.13622560606512465</v>
      </c>
      <c r="AJ65">
        <f>ABS(100*(AD65-AD66)/(AVERAGE(AD65:AD66)))</f>
        <v>0.10019613326898913</v>
      </c>
      <c r="AK65">
        <f>ABS(100*((AVERAGE(AD65:AD66)-AVERAGE(AD59:AD60))/(AVERAGE(AD59:AD60,AD65:AD66))))</f>
        <v>5.8259885094120865</v>
      </c>
      <c r="AO65">
        <f>ABS(100*(AE65-AE66)/(AVERAGE(AE65:AE66)))</f>
        <v>1.6904963166702676</v>
      </c>
      <c r="AP65">
        <f>ABS(100*((AVERAGE(AE65:AE66)-AVERAGE(AE59:AE60))/(AVERAGE(AE59:AE60,AE65:AE66))))</f>
        <v>2.7344832219312964</v>
      </c>
      <c r="AT65">
        <f>ABS(100*(AF65-AF66)/(AVERAGE(AF65:AF66)))</f>
        <v>5.0033132534404281</v>
      </c>
      <c r="AU65">
        <f>ABS(100*((AVERAGE(AF65:AF66)-AVERAGE(AF59:AF60))/(AVERAGE(AF59:AF60,AF65:AF66))))</f>
        <v>2.746653055100305</v>
      </c>
      <c r="AY65">
        <f>ABS(100*(AG65-AG66)/(AVERAGE(AG65:AG66)))</f>
        <v>2.5194533763370872</v>
      </c>
      <c r="AZ65">
        <f>ABS(100*((AVERAGE(AG65:AG66)-AVERAGE(AG59:AG60))/(AVERAGE(AG59:AG60,AG65:AG66))))</f>
        <v>5.1342603237525397</v>
      </c>
      <c r="BC65" s="4">
        <f>AVERAGE(AD65:AD66)</f>
        <v>2.9621957762016256</v>
      </c>
      <c r="BD65" s="4">
        <f>AVERAGE(AE65:AE66)</f>
        <v>4.5633653285577926</v>
      </c>
      <c r="BE65" s="4">
        <f>AVERAGE(AF65:AF66)</f>
        <v>1.6011695523561671</v>
      </c>
      <c r="BF65" s="4">
        <f>AVERAGE(AG65:AG66)</f>
        <v>0.13453088460788984</v>
      </c>
    </row>
    <row r="66" spans="1:58" x14ac:dyDescent="0.35">
      <c r="A66">
        <v>54</v>
      </c>
      <c r="B66">
        <v>20</v>
      </c>
      <c r="C66" t="s">
        <v>70</v>
      </c>
      <c r="D66" t="s">
        <v>27</v>
      </c>
      <c r="G66">
        <v>0.5</v>
      </c>
      <c r="H66">
        <v>0.5</v>
      </c>
      <c r="I66">
        <v>1020</v>
      </c>
      <c r="J66">
        <v>5722</v>
      </c>
      <c r="L66">
        <v>1644</v>
      </c>
      <c r="M66">
        <v>1.1970000000000001</v>
      </c>
      <c r="N66">
        <v>5.1260000000000003</v>
      </c>
      <c r="O66">
        <v>3.9289999999999998</v>
      </c>
      <c r="Q66">
        <v>5.6000000000000001E-2</v>
      </c>
      <c r="R66">
        <v>1</v>
      </c>
      <c r="S66">
        <v>0</v>
      </c>
      <c r="T66">
        <v>0</v>
      </c>
      <c r="V66">
        <v>0</v>
      </c>
      <c r="Y66" s="1">
        <v>44125</v>
      </c>
      <c r="Z66" s="2">
        <v>0.84282407407407411</v>
      </c>
      <c r="AB66">
        <v>1</v>
      </c>
      <c r="AD66" s="4">
        <f t="shared" si="5"/>
        <v>2.9636797790154312</v>
      </c>
      <c r="AE66" s="4">
        <f t="shared" si="6"/>
        <v>4.5247935671600539</v>
      </c>
      <c r="AF66" s="4">
        <f t="shared" si="7"/>
        <v>1.5611137881446226</v>
      </c>
      <c r="AG66" s="4">
        <f t="shared" si="8"/>
        <v>0.13283616315065502</v>
      </c>
    </row>
    <row r="67" spans="1:58" x14ac:dyDescent="0.35">
      <c r="A67">
        <v>55</v>
      </c>
      <c r="B67">
        <v>2</v>
      </c>
      <c r="D67" t="s">
        <v>29</v>
      </c>
      <c r="Y67" s="1">
        <v>44125</v>
      </c>
      <c r="Z67" s="2">
        <v>0.84721064814814817</v>
      </c>
      <c r="AB67">
        <v>1</v>
      </c>
      <c r="AD67" s="4" t="e">
        <f t="shared" si="5"/>
        <v>#DIV/0!</v>
      </c>
      <c r="AE67" s="4" t="e">
        <f t="shared" si="6"/>
        <v>#DIV/0!</v>
      </c>
      <c r="AF67" s="4" t="e">
        <f t="shared" si="7"/>
        <v>#DIV/0!</v>
      </c>
      <c r="AG67" s="4" t="e">
        <f t="shared" si="8"/>
        <v>#DIV/0!</v>
      </c>
    </row>
    <row r="68" spans="1:58" x14ac:dyDescent="0.35">
      <c r="A68">
        <v>56</v>
      </c>
      <c r="B68">
        <v>3</v>
      </c>
      <c r="C68" t="s">
        <v>30</v>
      </c>
      <c r="D68" t="s">
        <v>27</v>
      </c>
      <c r="G68">
        <v>0.5</v>
      </c>
      <c r="H68">
        <v>0.5</v>
      </c>
      <c r="I68">
        <v>66</v>
      </c>
      <c r="J68">
        <v>297</v>
      </c>
      <c r="L68">
        <v>151</v>
      </c>
      <c r="M68">
        <v>0.46600000000000003</v>
      </c>
      <c r="N68">
        <v>0.53</v>
      </c>
      <c r="O68">
        <v>6.5000000000000002E-2</v>
      </c>
      <c r="Q68">
        <v>0</v>
      </c>
      <c r="R68">
        <v>1</v>
      </c>
      <c r="S68">
        <v>0</v>
      </c>
      <c r="T68">
        <v>0</v>
      </c>
      <c r="V68">
        <v>0</v>
      </c>
      <c r="Y68" s="1">
        <v>44125</v>
      </c>
      <c r="Z68" s="2">
        <v>0.85714120370370372</v>
      </c>
      <c r="AB68">
        <v>1</v>
      </c>
      <c r="AD68" s="4">
        <f t="shared" si="5"/>
        <v>0.13220241027426613</v>
      </c>
      <c r="AE68" s="4">
        <f t="shared" si="6"/>
        <v>7.2627490931726088E-2</v>
      </c>
      <c r="AF68" s="4">
        <f t="shared" si="7"/>
        <v>-5.9574919342540042E-2</v>
      </c>
      <c r="AG68" s="4">
        <f t="shared" si="8"/>
        <v>-3.332650415335829E-4</v>
      </c>
    </row>
    <row r="69" spans="1:58" x14ac:dyDescent="0.35">
      <c r="A69">
        <v>57</v>
      </c>
      <c r="B69">
        <v>3</v>
      </c>
      <c r="C69" t="s">
        <v>30</v>
      </c>
      <c r="D69" t="s">
        <v>27</v>
      </c>
      <c r="G69">
        <v>0.5</v>
      </c>
      <c r="H69">
        <v>0.5</v>
      </c>
      <c r="I69">
        <v>28</v>
      </c>
      <c r="J69">
        <v>274</v>
      </c>
      <c r="L69">
        <v>153</v>
      </c>
      <c r="M69">
        <v>0.436</v>
      </c>
      <c r="N69">
        <v>0.51100000000000001</v>
      </c>
      <c r="O69">
        <v>7.4999999999999997E-2</v>
      </c>
      <c r="Q69">
        <v>0</v>
      </c>
      <c r="R69">
        <v>1</v>
      </c>
      <c r="S69">
        <v>0</v>
      </c>
      <c r="T69">
        <v>0</v>
      </c>
      <c r="V69">
        <v>0</v>
      </c>
      <c r="Y69" s="1">
        <v>44125</v>
      </c>
      <c r="Z69" s="2">
        <v>0.86215277777777777</v>
      </c>
      <c r="AB69">
        <v>1</v>
      </c>
      <c r="AD69" s="4">
        <f t="shared" si="5"/>
        <v>1.9418196425037337E-2</v>
      </c>
      <c r="AE69" s="4">
        <f t="shared" si="6"/>
        <v>5.3751948120066825E-2</v>
      </c>
      <c r="AF69" s="4">
        <f t="shared" si="7"/>
        <v>3.4333751695029488E-2</v>
      </c>
      <c r="AG69" s="4">
        <f t="shared" si="8"/>
        <v>-1.5487330919307569E-4</v>
      </c>
      <c r="AJ69">
        <f>ABS(100*(AD69-AD70)/(AVERAGE(AD69:AD70)))</f>
        <v>1055.1491892326062</v>
      </c>
      <c r="AO69">
        <f>ABS(100*(AE69-AE70)/(AVERAGE(AE69:AE70)))</f>
        <v>191.06086500290553</v>
      </c>
      <c r="AT69">
        <f>ABS(100*(AF69-AF70)/(AVERAGE(AF69:AF70)))</f>
        <v>81.468515529238815</v>
      </c>
      <c r="AY69">
        <f>ABS(100*(AG69-AG70)/(AVERAGE(AG69:AG70)))</f>
        <v>184.72639642451958</v>
      </c>
      <c r="BC69" s="4">
        <f>AVERAGE(AD69:AD70)</f>
        <v>3.0941654731752736E-3</v>
      </c>
      <c r="BD69" s="4">
        <f>AVERAGE(AE69:AE70)</f>
        <v>2.7490323338627842E-2</v>
      </c>
      <c r="BE69" s="4">
        <f>AVERAGE(AF69:AF70)</f>
        <v>2.4396157865452565E-2</v>
      </c>
      <c r="BF69" s="4">
        <f>AVERAGE(AG69:AG70)</f>
        <v>-2.0279864987684001E-3</v>
      </c>
    </row>
    <row r="70" spans="1:58" x14ac:dyDescent="0.35">
      <c r="A70">
        <v>58</v>
      </c>
      <c r="B70">
        <v>3</v>
      </c>
      <c r="C70" t="s">
        <v>30</v>
      </c>
      <c r="D70" t="s">
        <v>27</v>
      </c>
      <c r="G70">
        <v>0.5</v>
      </c>
      <c r="H70">
        <v>0.5</v>
      </c>
      <c r="I70">
        <v>17</v>
      </c>
      <c r="J70">
        <v>210</v>
      </c>
      <c r="L70">
        <v>111</v>
      </c>
      <c r="M70">
        <v>0.42799999999999999</v>
      </c>
      <c r="N70">
        <v>0.45700000000000002</v>
      </c>
      <c r="O70">
        <v>2.9000000000000001E-2</v>
      </c>
      <c r="Q70">
        <v>0</v>
      </c>
      <c r="R70">
        <v>1</v>
      </c>
      <c r="S70">
        <v>0</v>
      </c>
      <c r="T70">
        <v>0</v>
      </c>
      <c r="V70">
        <v>0</v>
      </c>
      <c r="Y70" s="1">
        <v>44125</v>
      </c>
      <c r="Z70" s="2">
        <v>0.86756944444444439</v>
      </c>
      <c r="AB70">
        <v>1</v>
      </c>
      <c r="AD70" s="4">
        <f t="shared" si="5"/>
        <v>-1.322986547868679E-2</v>
      </c>
      <c r="AE70" s="4">
        <f t="shared" si="6"/>
        <v>1.2286985571888557E-3</v>
      </c>
      <c r="AF70" s="4">
        <f t="shared" si="7"/>
        <v>1.4458564035875646E-2</v>
      </c>
      <c r="AG70" s="4">
        <f t="shared" si="8"/>
        <v>-3.9010996883437248E-3</v>
      </c>
    </row>
    <row r="71" spans="1:58" x14ac:dyDescent="0.35">
      <c r="A71">
        <v>59</v>
      </c>
      <c r="B71">
        <v>1</v>
      </c>
      <c r="C71" t="s">
        <v>31</v>
      </c>
      <c r="D71" t="s">
        <v>27</v>
      </c>
      <c r="G71">
        <v>0.5</v>
      </c>
      <c r="H71">
        <v>0.5</v>
      </c>
      <c r="I71">
        <v>2549</v>
      </c>
      <c r="J71">
        <v>12596</v>
      </c>
      <c r="L71">
        <v>8898</v>
      </c>
      <c r="M71">
        <v>2.371</v>
      </c>
      <c r="N71">
        <v>10.95</v>
      </c>
      <c r="O71">
        <v>8.5790000000000006</v>
      </c>
      <c r="Q71">
        <v>0.81499999999999995</v>
      </c>
      <c r="R71">
        <v>1</v>
      </c>
      <c r="S71">
        <v>0</v>
      </c>
      <c r="T71">
        <v>0</v>
      </c>
      <c r="V71">
        <v>0</v>
      </c>
      <c r="Y71" s="1">
        <v>44125</v>
      </c>
      <c r="Z71" s="2">
        <v>0.87863425925925931</v>
      </c>
      <c r="AB71">
        <v>1</v>
      </c>
      <c r="AD71" s="4">
        <f t="shared" si="5"/>
        <v>7.5017603836330853</v>
      </c>
      <c r="AE71" s="4">
        <f t="shared" si="6"/>
        <v>10.166118840522916</v>
      </c>
      <c r="AF71" s="4">
        <f t="shared" si="7"/>
        <v>2.6643584568898309</v>
      </c>
      <c r="AG71" s="4">
        <f t="shared" si="8"/>
        <v>0.77986297634967439</v>
      </c>
      <c r="BC71" s="4"/>
      <c r="BD71" s="4"/>
      <c r="BE71" s="4"/>
      <c r="BF71" s="4"/>
    </row>
    <row r="72" spans="1:58" x14ac:dyDescent="0.35">
      <c r="A72">
        <v>60</v>
      </c>
      <c r="B72">
        <v>1</v>
      </c>
      <c r="C72" t="s">
        <v>31</v>
      </c>
      <c r="D72" t="s">
        <v>27</v>
      </c>
      <c r="G72">
        <v>0.5</v>
      </c>
      <c r="H72">
        <v>0.5</v>
      </c>
      <c r="I72">
        <v>3545</v>
      </c>
      <c r="J72">
        <v>12513</v>
      </c>
      <c r="L72">
        <v>8747</v>
      </c>
      <c r="M72">
        <v>3.1339999999999999</v>
      </c>
      <c r="N72">
        <v>10.879</v>
      </c>
      <c r="O72">
        <v>7.7450000000000001</v>
      </c>
      <c r="Q72">
        <v>0.79900000000000004</v>
      </c>
      <c r="R72">
        <v>1</v>
      </c>
      <c r="S72">
        <v>0</v>
      </c>
      <c r="T72">
        <v>0</v>
      </c>
      <c r="V72">
        <v>0</v>
      </c>
      <c r="Y72" s="1">
        <v>44125</v>
      </c>
      <c r="Z72" s="2">
        <v>0.88465277777777773</v>
      </c>
      <c r="AB72">
        <v>1</v>
      </c>
      <c r="AD72" s="4">
        <f t="shared" si="5"/>
        <v>10.457893988733924</v>
      </c>
      <c r="AE72" s="4">
        <f t="shared" si="6"/>
        <v>10.098002751246058</v>
      </c>
      <c r="AF72" s="4">
        <f t="shared" si="7"/>
        <v>-0.35989123748786511</v>
      </c>
      <c r="AG72" s="4">
        <f t="shared" si="8"/>
        <v>0.76639440055796626</v>
      </c>
      <c r="AJ72">
        <f>ABS(100*(AD72-AD73)/(AVERAGE(AD72:AD73)))</f>
        <v>4.0049589105242376</v>
      </c>
      <c r="AO72">
        <f>ABS(100*(AE72-AE73)/(AVERAGE(AE72:AE73)))</f>
        <v>0.5753647992778701</v>
      </c>
      <c r="AT72">
        <f>ABS(100*(AF72-AF73)/(AVERAGE(AF72:AF73)))</f>
        <v>67.797291573405417</v>
      </c>
      <c r="AY72">
        <f>ABS(100*(AG72-AG73)/(AVERAGE(AG72:AG73)))</f>
        <v>8.1435463646682596E-2</v>
      </c>
      <c r="BC72" s="4">
        <f>AVERAGE(AD72:AD73)</f>
        <v>10.671590393921935</v>
      </c>
      <c r="BD72" s="4">
        <f>AVERAGE(AE72:AE73)</f>
        <v>10.127136741237969</v>
      </c>
      <c r="BE72" s="4">
        <f>AVERAGE(AF72:AF73)</f>
        <v>-0.54445365268396806</v>
      </c>
      <c r="BF72" s="4">
        <f>AVERAGE(AG72:AG73)</f>
        <v>0.7667065860895621</v>
      </c>
    </row>
    <row r="73" spans="1:58" x14ac:dyDescent="0.35">
      <c r="A73">
        <v>61</v>
      </c>
      <c r="B73">
        <v>1</v>
      </c>
      <c r="C73" t="s">
        <v>31</v>
      </c>
      <c r="D73" t="s">
        <v>27</v>
      </c>
      <c r="G73">
        <v>0.5</v>
      </c>
      <c r="H73">
        <v>0.5</v>
      </c>
      <c r="I73">
        <v>3689</v>
      </c>
      <c r="J73">
        <v>12584</v>
      </c>
      <c r="L73">
        <v>8754</v>
      </c>
      <c r="M73">
        <v>3.2450000000000001</v>
      </c>
      <c r="N73">
        <v>10.939</v>
      </c>
      <c r="O73">
        <v>7.694</v>
      </c>
      <c r="Q73">
        <v>0.8</v>
      </c>
      <c r="R73">
        <v>1</v>
      </c>
      <c r="S73">
        <v>0</v>
      </c>
      <c r="T73">
        <v>0</v>
      </c>
      <c r="V73">
        <v>0</v>
      </c>
      <c r="Y73" s="1">
        <v>44125</v>
      </c>
      <c r="Z73" s="2">
        <v>0.89104166666666673</v>
      </c>
      <c r="AB73">
        <v>1</v>
      </c>
      <c r="AD73" s="4">
        <f t="shared" si="5"/>
        <v>10.885286799109949</v>
      </c>
      <c r="AE73" s="4">
        <f t="shared" si="6"/>
        <v>10.156270731229878</v>
      </c>
      <c r="AF73" s="4">
        <f t="shared" si="7"/>
        <v>-0.72901606788007101</v>
      </c>
      <c r="AG73" s="4">
        <f t="shared" si="8"/>
        <v>0.76701877162115795</v>
      </c>
    </row>
    <row r="74" spans="1:58" x14ac:dyDescent="0.35">
      <c r="A74">
        <v>62</v>
      </c>
      <c r="B74">
        <v>4</v>
      </c>
      <c r="C74" t="s">
        <v>66</v>
      </c>
      <c r="D74" t="s">
        <v>27</v>
      </c>
      <c r="G74">
        <v>0.5</v>
      </c>
      <c r="H74">
        <v>0.5</v>
      </c>
      <c r="I74">
        <v>2199</v>
      </c>
      <c r="J74">
        <v>8168</v>
      </c>
      <c r="L74">
        <v>3214</v>
      </c>
      <c r="M74">
        <v>2.1019999999999999</v>
      </c>
      <c r="N74">
        <v>7.1989999999999998</v>
      </c>
      <c r="O74">
        <v>5.0960000000000001</v>
      </c>
      <c r="Q74">
        <v>0.22</v>
      </c>
      <c r="R74">
        <v>1</v>
      </c>
      <c r="S74">
        <v>0</v>
      </c>
      <c r="T74">
        <v>0</v>
      </c>
      <c r="V74">
        <v>0</v>
      </c>
      <c r="Y74" s="1">
        <v>44125</v>
      </c>
      <c r="Z74" s="2">
        <v>0.90226851851851853</v>
      </c>
      <c r="AB74">
        <v>1</v>
      </c>
      <c r="AD74" s="4">
        <f t="shared" si="5"/>
        <v>6.4629584139691358</v>
      </c>
      <c r="AE74" s="4">
        <f t="shared" si="6"/>
        <v>6.5321665113912966</v>
      </c>
      <c r="AF74" s="4">
        <f t="shared" si="7"/>
        <v>6.9208097422160719E-2</v>
      </c>
      <c r="AG74" s="4">
        <f t="shared" si="8"/>
        <v>0.27287367303795307</v>
      </c>
      <c r="BC74" s="4"/>
      <c r="BD74" s="4"/>
      <c r="BE74" s="4"/>
      <c r="BF74" s="4"/>
    </row>
    <row r="75" spans="1:58" x14ac:dyDescent="0.35">
      <c r="A75">
        <v>63</v>
      </c>
      <c r="B75">
        <v>4</v>
      </c>
      <c r="C75" t="s">
        <v>66</v>
      </c>
      <c r="D75" t="s">
        <v>27</v>
      </c>
      <c r="G75">
        <v>0.5</v>
      </c>
      <c r="H75">
        <v>0.5</v>
      </c>
      <c r="I75">
        <v>1611</v>
      </c>
      <c r="J75">
        <v>8035</v>
      </c>
      <c r="L75">
        <v>3056</v>
      </c>
      <c r="M75">
        <v>1.651</v>
      </c>
      <c r="N75">
        <v>7.0860000000000003</v>
      </c>
      <c r="O75">
        <v>5.4349999999999996</v>
      </c>
      <c r="Q75">
        <v>0.20399999999999999</v>
      </c>
      <c r="R75">
        <v>1</v>
      </c>
      <c r="S75">
        <v>0</v>
      </c>
      <c r="T75">
        <v>0</v>
      </c>
      <c r="V75">
        <v>0</v>
      </c>
      <c r="Y75" s="1">
        <v>44125</v>
      </c>
      <c r="Z75" s="2">
        <v>0.90842592592592597</v>
      </c>
      <c r="AB75">
        <v>1</v>
      </c>
      <c r="AD75" s="4">
        <f t="shared" si="5"/>
        <v>4.7177711049337008</v>
      </c>
      <c r="AE75" s="4">
        <f t="shared" si="6"/>
        <v>6.4230166333934413</v>
      </c>
      <c r="AF75" s="4">
        <f t="shared" si="7"/>
        <v>1.7052455284597405</v>
      </c>
      <c r="AG75" s="4">
        <f t="shared" si="8"/>
        <v>0.25878072618305303</v>
      </c>
      <c r="AI75">
        <f>ABS(100*(AVERAGE(AD75:AD76)-3)/3)</f>
        <v>58.39677232170768</v>
      </c>
      <c r="AJ75">
        <f>ABS(100*(AD75-AD76)/(AVERAGE(AD75:AD76)))</f>
        <v>1.4365639828487817</v>
      </c>
      <c r="AN75">
        <f>ABS(100*(AVERAGE(AE75:AE76)-6)/6)</f>
        <v>7.2417682372553456</v>
      </c>
      <c r="AO75">
        <f>ABS(100*(AE75-AE76)/(AVERAGE(AE75:AE76)))</f>
        <v>0.35712021011753564</v>
      </c>
      <c r="AS75">
        <f>ABS(100*(AVERAGE(AF75:AF76)-3)/3)</f>
        <v>43.913235847196994</v>
      </c>
      <c r="AT75">
        <f>ABS(100*(AF75-AF76)/(AVERAGE(AF75:AF76)))</f>
        <v>2.691378167103454</v>
      </c>
      <c r="AX75">
        <f>ABS(100*(AVERAGE(AG75:AG76)-0.3)/0.33)</f>
        <v>13.112357193594793</v>
      </c>
      <c r="AY75">
        <f>ABS(100*(AG75-AG76)/(AVERAGE(AG75:AG76)))</f>
        <v>1.5981857552780114</v>
      </c>
      <c r="BC75" s="4">
        <f>AVERAGE(AD75:AD76)</f>
        <v>4.7519031696512304</v>
      </c>
      <c r="BD75" s="4">
        <f>AVERAGE(AE75:AE76)</f>
        <v>6.4345060942353207</v>
      </c>
      <c r="BE75" s="4">
        <f>AVERAGE(AF75:AF76)</f>
        <v>1.6826029245840903</v>
      </c>
      <c r="BF75" s="4">
        <f>AVERAGE(AG75:AG76)</f>
        <v>0.25672922126113717</v>
      </c>
    </row>
    <row r="76" spans="1:58" x14ac:dyDescent="0.35">
      <c r="A76">
        <v>64</v>
      </c>
      <c r="B76">
        <v>4</v>
      </c>
      <c r="C76" t="s">
        <v>66</v>
      </c>
      <c r="D76" t="s">
        <v>27</v>
      </c>
      <c r="G76">
        <v>0.5</v>
      </c>
      <c r="H76">
        <v>0.5</v>
      </c>
      <c r="I76">
        <v>1634</v>
      </c>
      <c r="J76">
        <v>8063</v>
      </c>
      <c r="L76">
        <v>3010</v>
      </c>
      <c r="M76">
        <v>1.6679999999999999</v>
      </c>
      <c r="N76">
        <v>7.11</v>
      </c>
      <c r="O76">
        <v>5.4409999999999998</v>
      </c>
      <c r="Q76">
        <v>0.19900000000000001</v>
      </c>
      <c r="R76">
        <v>1</v>
      </c>
      <c r="S76">
        <v>0</v>
      </c>
      <c r="T76">
        <v>0</v>
      </c>
      <c r="V76">
        <v>0</v>
      </c>
      <c r="Y76" s="1">
        <v>44125</v>
      </c>
      <c r="Z76" s="2">
        <v>0.91491898148148154</v>
      </c>
      <c r="AB76">
        <v>1</v>
      </c>
      <c r="AD76" s="4">
        <f t="shared" si="5"/>
        <v>4.78603523436876</v>
      </c>
      <c r="AE76" s="4">
        <f t="shared" si="6"/>
        <v>6.4459955550772001</v>
      </c>
      <c r="AF76" s="4">
        <f t="shared" si="7"/>
        <v>1.6599603207084401</v>
      </c>
      <c r="AG76" s="4">
        <f t="shared" si="8"/>
        <v>0.25467771633922137</v>
      </c>
    </row>
    <row r="77" spans="1:58" x14ac:dyDescent="0.35">
      <c r="A77">
        <v>65</v>
      </c>
      <c r="B77">
        <v>2</v>
      </c>
      <c r="D77" t="s">
        <v>29</v>
      </c>
      <c r="Y77" s="1">
        <v>44125</v>
      </c>
      <c r="Z77" s="2">
        <v>0.91938657407407398</v>
      </c>
      <c r="AB77">
        <v>1</v>
      </c>
      <c r="AD77" s="4" t="e">
        <f t="shared" ref="AD77:AD125" si="13">((I77*$E$9)+$E$10)*1000/G77</f>
        <v>#DIV/0!</v>
      </c>
      <c r="AE77" s="4" t="e">
        <f t="shared" si="6"/>
        <v>#DIV/0!</v>
      </c>
      <c r="AF77" s="4" t="e">
        <f t="shared" si="7"/>
        <v>#DIV/0!</v>
      </c>
      <c r="AG77" s="4" t="e">
        <f t="shared" si="8"/>
        <v>#DIV/0!</v>
      </c>
      <c r="BC77" s="4"/>
      <c r="BD77" s="4"/>
      <c r="BE77" s="4"/>
      <c r="BF77" s="4"/>
    </row>
    <row r="78" spans="1:58" x14ac:dyDescent="0.35">
      <c r="A78">
        <v>66</v>
      </c>
      <c r="B78">
        <v>21</v>
      </c>
      <c r="C78" t="s">
        <v>159</v>
      </c>
      <c r="D78" t="s">
        <v>27</v>
      </c>
      <c r="G78">
        <v>0.5</v>
      </c>
      <c r="H78">
        <v>0.5</v>
      </c>
      <c r="I78">
        <v>799</v>
      </c>
      <c r="J78">
        <v>5801</v>
      </c>
      <c r="L78">
        <v>1810</v>
      </c>
      <c r="M78">
        <v>1.028</v>
      </c>
      <c r="N78">
        <v>5.1929999999999996</v>
      </c>
      <c r="O78">
        <v>4.165</v>
      </c>
      <c r="Q78">
        <v>7.2999999999999995E-2</v>
      </c>
      <c r="R78">
        <v>1</v>
      </c>
      <c r="S78">
        <v>0</v>
      </c>
      <c r="T78">
        <v>0</v>
      </c>
      <c r="V78">
        <v>0</v>
      </c>
      <c r="Y78" s="1">
        <v>44125</v>
      </c>
      <c r="Z78" s="2">
        <v>0.93013888888888896</v>
      </c>
      <c r="AB78">
        <v>1</v>
      </c>
      <c r="AD78" s="4">
        <f t="shared" si="13"/>
        <v>2.3077505353133372</v>
      </c>
      <c r="AE78" s="4">
        <f t="shared" ref="AE78:AE125" si="14">((J78*$G$9)+$G$10)*1000/H78</f>
        <v>4.5896269533392315</v>
      </c>
      <c r="AF78" s="4">
        <f t="shared" ref="AF78:AF125" si="15">AE78-AD78</f>
        <v>2.2818764180258944</v>
      </c>
      <c r="AG78" s="4">
        <f t="shared" ref="AG78:AG125" si="16">((L78*$I$9)+$I$10)*1000/H78</f>
        <v>0.14764267693491712</v>
      </c>
    </row>
    <row r="79" spans="1:58" x14ac:dyDescent="0.35">
      <c r="A79">
        <v>67</v>
      </c>
      <c r="B79">
        <v>21</v>
      </c>
      <c r="C79" t="s">
        <v>159</v>
      </c>
      <c r="D79" t="s">
        <v>27</v>
      </c>
      <c r="G79">
        <v>0.5</v>
      </c>
      <c r="H79">
        <v>0.5</v>
      </c>
      <c r="I79">
        <v>1029</v>
      </c>
      <c r="J79">
        <v>5754</v>
      </c>
      <c r="L79">
        <v>1870</v>
      </c>
      <c r="M79">
        <v>1.2050000000000001</v>
      </c>
      <c r="N79">
        <v>5.1529999999999996</v>
      </c>
      <c r="O79">
        <v>3.9489999999999998</v>
      </c>
      <c r="Q79">
        <v>0.08</v>
      </c>
      <c r="R79">
        <v>1</v>
      </c>
      <c r="S79">
        <v>0</v>
      </c>
      <c r="T79">
        <v>0</v>
      </c>
      <c r="V79">
        <v>0</v>
      </c>
      <c r="Y79" s="1">
        <v>44125</v>
      </c>
      <c r="Z79" s="2">
        <v>0.93597222222222232</v>
      </c>
      <c r="AB79">
        <v>1</v>
      </c>
      <c r="AD79" s="4">
        <f t="shared" si="13"/>
        <v>2.9903918296639329</v>
      </c>
      <c r="AE79" s="4">
        <f t="shared" si="14"/>
        <v>4.5510551919414928</v>
      </c>
      <c r="AF79" s="4">
        <f t="shared" si="15"/>
        <v>1.5606633622775599</v>
      </c>
      <c r="AG79" s="4">
        <f t="shared" si="16"/>
        <v>0.15299442890513232</v>
      </c>
      <c r="AJ79">
        <f>ABS(100*(AD79-AD80)/(AVERAGE(AD79:AD80)))</f>
        <v>2.9203180938465687</v>
      </c>
      <c r="AO79">
        <f>ABS(100*(AE79-AE80)/(AVERAGE(AE79:AE80)))</f>
        <v>0.62915724875711987</v>
      </c>
      <c r="AT79">
        <f>ABS(100*(AF79-AF80)/(AVERAGE(AF79:AF80)))</f>
        <v>7.094651941726136</v>
      </c>
      <c r="AY79">
        <f>ABS(100*(AG79-AG80)/(AVERAGE(AG79:AG80)))</f>
        <v>2.5895350865925861</v>
      </c>
      <c r="BC79" s="4">
        <f>AVERAGE(AD79:AD80)</f>
        <v>2.9473557480635693</v>
      </c>
      <c r="BD79" s="4">
        <f>AVERAGE(AE79:AE80)</f>
        <v>4.5654170179938429</v>
      </c>
      <c r="BE79" s="4">
        <f>AVERAGE(AF79:AF80)</f>
        <v>1.6180612699302732</v>
      </c>
      <c r="BF79" s="4">
        <f>AVERAGE(AG79:AG80)</f>
        <v>0.15500133589396303</v>
      </c>
    </row>
    <row r="80" spans="1:58" x14ac:dyDescent="0.35">
      <c r="A80">
        <v>68</v>
      </c>
      <c r="B80">
        <v>21</v>
      </c>
      <c r="C80" t="s">
        <v>159</v>
      </c>
      <c r="D80" t="s">
        <v>27</v>
      </c>
      <c r="G80">
        <v>0.5</v>
      </c>
      <c r="H80">
        <v>0.5</v>
      </c>
      <c r="I80">
        <v>1000</v>
      </c>
      <c r="J80">
        <v>5789</v>
      </c>
      <c r="L80">
        <v>1915</v>
      </c>
      <c r="M80">
        <v>1.1819999999999999</v>
      </c>
      <c r="N80">
        <v>5.1829999999999998</v>
      </c>
      <c r="O80">
        <v>4.0010000000000003</v>
      </c>
      <c r="Q80">
        <v>8.4000000000000005E-2</v>
      </c>
      <c r="R80">
        <v>1</v>
      </c>
      <c r="S80">
        <v>0</v>
      </c>
      <c r="T80">
        <v>0</v>
      </c>
      <c r="V80">
        <v>0</v>
      </c>
      <c r="Y80" s="1">
        <v>44125</v>
      </c>
      <c r="Z80" s="2">
        <v>0.94224537037037026</v>
      </c>
      <c r="AB80">
        <v>1</v>
      </c>
      <c r="AD80" s="4">
        <f t="shared" si="13"/>
        <v>2.9043196664632056</v>
      </c>
      <c r="AE80" s="4">
        <f t="shared" si="14"/>
        <v>4.5797788440461922</v>
      </c>
      <c r="AF80" s="4">
        <f t="shared" si="15"/>
        <v>1.6754591775829866</v>
      </c>
      <c r="AG80" s="4">
        <f t="shared" si="16"/>
        <v>0.15700824288279372</v>
      </c>
    </row>
    <row r="81" spans="1:58" x14ac:dyDescent="0.35">
      <c r="A81">
        <v>69</v>
      </c>
      <c r="B81">
        <v>22</v>
      </c>
      <c r="C81" t="s">
        <v>156</v>
      </c>
      <c r="D81" t="s">
        <v>27</v>
      </c>
      <c r="G81">
        <v>0.5</v>
      </c>
      <c r="H81">
        <v>0.5</v>
      </c>
      <c r="I81">
        <v>1277</v>
      </c>
      <c r="J81">
        <v>7077</v>
      </c>
      <c r="L81">
        <v>2097</v>
      </c>
      <c r="M81">
        <v>1.3939999999999999</v>
      </c>
      <c r="N81">
        <v>6.274</v>
      </c>
      <c r="O81">
        <v>4.88</v>
      </c>
      <c r="Q81">
        <v>0.10299999999999999</v>
      </c>
      <c r="R81">
        <v>1</v>
      </c>
      <c r="S81">
        <v>0</v>
      </c>
      <c r="T81">
        <v>0</v>
      </c>
      <c r="V81">
        <v>0</v>
      </c>
      <c r="Y81" s="1">
        <v>44125</v>
      </c>
      <c r="Z81" s="2">
        <v>0.95320601851851849</v>
      </c>
      <c r="AB81">
        <v>1</v>
      </c>
      <c r="AD81" s="4">
        <f t="shared" si="13"/>
        <v>3.7264572253115316</v>
      </c>
      <c r="AE81" s="4">
        <f t="shared" si="14"/>
        <v>5.6368092414991109</v>
      </c>
      <c r="AF81" s="4">
        <f t="shared" si="15"/>
        <v>1.9103520161875793</v>
      </c>
      <c r="AG81" s="4">
        <f t="shared" si="16"/>
        <v>0.17324189052577987</v>
      </c>
    </row>
    <row r="82" spans="1:58" x14ac:dyDescent="0.35">
      <c r="A82">
        <v>70</v>
      </c>
      <c r="B82">
        <v>22</v>
      </c>
      <c r="C82" t="s">
        <v>156</v>
      </c>
      <c r="D82" t="s">
        <v>27</v>
      </c>
      <c r="G82">
        <v>0.5</v>
      </c>
      <c r="H82">
        <v>0.5</v>
      </c>
      <c r="I82">
        <v>1378</v>
      </c>
      <c r="J82">
        <v>7223</v>
      </c>
      <c r="L82">
        <v>2181</v>
      </c>
      <c r="M82">
        <v>1.472</v>
      </c>
      <c r="N82">
        <v>6.3979999999999997</v>
      </c>
      <c r="O82">
        <v>4.9260000000000002</v>
      </c>
      <c r="Q82">
        <v>0.112</v>
      </c>
      <c r="R82">
        <v>1</v>
      </c>
      <c r="S82">
        <v>0</v>
      </c>
      <c r="T82">
        <v>0</v>
      </c>
      <c r="V82">
        <v>0</v>
      </c>
      <c r="Y82" s="1">
        <v>44125</v>
      </c>
      <c r="Z82" s="2">
        <v>0.95916666666666661</v>
      </c>
      <c r="AB82">
        <v>1</v>
      </c>
      <c r="AD82" s="4">
        <f t="shared" si="13"/>
        <v>4.026225793700271</v>
      </c>
      <c r="AE82" s="4">
        <f t="shared" si="14"/>
        <v>5.756627904564426</v>
      </c>
      <c r="AF82" s="4">
        <f t="shared" si="15"/>
        <v>1.730402110864155</v>
      </c>
      <c r="AG82" s="4">
        <f t="shared" si="16"/>
        <v>0.18073434328408117</v>
      </c>
      <c r="AJ82">
        <f>ABS(100*(AD82-AD83)/(AVERAGE(AD82:AD83)))</f>
        <v>0.80761062497314673</v>
      </c>
      <c r="AO82">
        <f>ABS(100*(AE82-AE83)/(AVERAGE(AE82:AE83)))</f>
        <v>1.6240305520762759</v>
      </c>
      <c r="AT82">
        <f>ABS(100*(AF82-AF83)/(AVERAGE(AF82:AF83)))</f>
        <v>7.51835942894557</v>
      </c>
      <c r="AY82">
        <f>ABS(100*(AG82-AG83)/(AVERAGE(AG82:AG83)))</f>
        <v>0.9919337575237509</v>
      </c>
      <c r="BC82" s="4">
        <f>AVERAGE(AD82:AD83)</f>
        <v>4.0425498246521325</v>
      </c>
      <c r="BD82" s="4">
        <f>AVERAGE(AE82:AE83)</f>
        <v>5.7102597233096981</v>
      </c>
      <c r="BE82" s="4">
        <f>AVERAGE(AF82:AF83)</f>
        <v>1.6677098986575651</v>
      </c>
      <c r="BF82" s="4">
        <f>AVERAGE(AG82:AG83)</f>
        <v>0.17984238462237861</v>
      </c>
    </row>
    <row r="83" spans="1:58" x14ac:dyDescent="0.35">
      <c r="A83">
        <v>71</v>
      </c>
      <c r="B83">
        <v>22</v>
      </c>
      <c r="C83" t="s">
        <v>156</v>
      </c>
      <c r="D83" t="s">
        <v>27</v>
      </c>
      <c r="G83">
        <v>0.5</v>
      </c>
      <c r="H83">
        <v>0.5</v>
      </c>
      <c r="I83">
        <v>1389</v>
      </c>
      <c r="J83">
        <v>7110</v>
      </c>
      <c r="L83">
        <v>2161</v>
      </c>
      <c r="M83">
        <v>1.48</v>
      </c>
      <c r="N83">
        <v>6.3019999999999996</v>
      </c>
      <c r="O83">
        <v>4.8220000000000001</v>
      </c>
      <c r="Q83">
        <v>0.11</v>
      </c>
      <c r="R83">
        <v>1</v>
      </c>
      <c r="S83">
        <v>0</v>
      </c>
      <c r="T83">
        <v>0</v>
      </c>
      <c r="V83">
        <v>0</v>
      </c>
      <c r="Y83" s="1">
        <v>44125</v>
      </c>
      <c r="Z83" s="2">
        <v>0.96556712962962965</v>
      </c>
      <c r="AB83">
        <v>1</v>
      </c>
      <c r="AD83" s="4">
        <f t="shared" si="13"/>
        <v>4.0588738556039949</v>
      </c>
      <c r="AE83" s="4">
        <f t="shared" si="14"/>
        <v>5.6638915420549703</v>
      </c>
      <c r="AF83" s="4">
        <f t="shared" si="15"/>
        <v>1.6050176864509753</v>
      </c>
      <c r="AG83" s="4">
        <f t="shared" si="16"/>
        <v>0.17895042596067609</v>
      </c>
    </row>
    <row r="84" spans="1:58" x14ac:dyDescent="0.35">
      <c r="A84">
        <v>72</v>
      </c>
      <c r="B84">
        <v>23</v>
      </c>
      <c r="C84" t="s">
        <v>160</v>
      </c>
      <c r="D84" t="s">
        <v>27</v>
      </c>
      <c r="G84">
        <v>0.5</v>
      </c>
      <c r="H84">
        <v>0.5</v>
      </c>
      <c r="I84">
        <v>1906</v>
      </c>
      <c r="J84">
        <v>9212</v>
      </c>
      <c r="L84">
        <v>5353</v>
      </c>
      <c r="M84">
        <v>1.877</v>
      </c>
      <c r="N84">
        <v>8.0830000000000002</v>
      </c>
      <c r="O84">
        <v>6.2060000000000004</v>
      </c>
      <c r="Q84">
        <v>0.44400000000000001</v>
      </c>
      <c r="R84">
        <v>1</v>
      </c>
      <c r="S84">
        <v>0</v>
      </c>
      <c r="T84">
        <v>0</v>
      </c>
      <c r="V84">
        <v>0</v>
      </c>
      <c r="Y84" s="1">
        <v>44125</v>
      </c>
      <c r="Z84" s="2">
        <v>0.97653935185185192</v>
      </c>
      <c r="AB84">
        <v>1</v>
      </c>
      <c r="AD84" s="4">
        <f t="shared" si="13"/>
        <v>5.5933327650790288</v>
      </c>
      <c r="AE84" s="4">
        <f t="shared" si="14"/>
        <v>7.3889520198857435</v>
      </c>
      <c r="AF84" s="4">
        <f t="shared" si="15"/>
        <v>1.7956192548067147</v>
      </c>
      <c r="AG84" s="4">
        <f t="shared" si="16"/>
        <v>0.46366363077612549</v>
      </c>
    </row>
    <row r="85" spans="1:58" x14ac:dyDescent="0.35">
      <c r="A85">
        <v>73</v>
      </c>
      <c r="B85">
        <v>23</v>
      </c>
      <c r="C85" t="s">
        <v>160</v>
      </c>
      <c r="D85" t="s">
        <v>27</v>
      </c>
      <c r="G85">
        <v>0.5</v>
      </c>
      <c r="H85">
        <v>0.5</v>
      </c>
      <c r="I85">
        <v>2084</v>
      </c>
      <c r="J85">
        <v>9129</v>
      </c>
      <c r="L85">
        <v>5189</v>
      </c>
      <c r="M85">
        <v>2.0139999999999998</v>
      </c>
      <c r="N85">
        <v>8.0120000000000005</v>
      </c>
      <c r="O85">
        <v>5.9989999999999997</v>
      </c>
      <c r="Q85">
        <v>0.42699999999999999</v>
      </c>
      <c r="R85">
        <v>1</v>
      </c>
      <c r="S85">
        <v>0</v>
      </c>
      <c r="T85">
        <v>0</v>
      </c>
      <c r="V85">
        <v>0</v>
      </c>
      <c r="Y85" s="1">
        <v>44125</v>
      </c>
      <c r="Z85" s="2">
        <v>0.9825462962962962</v>
      </c>
      <c r="AB85">
        <v>1</v>
      </c>
      <c r="AD85" s="4">
        <f t="shared" si="13"/>
        <v>6.121637766793838</v>
      </c>
      <c r="AE85" s="4">
        <f t="shared" si="14"/>
        <v>7.3208359306088866</v>
      </c>
      <c r="AF85" s="4">
        <f t="shared" si="15"/>
        <v>1.1991981638150486</v>
      </c>
      <c r="AG85" s="4">
        <f t="shared" si="16"/>
        <v>0.44903550872420389</v>
      </c>
      <c r="AJ85">
        <f>ABS(100*(AD85-AD86)/(AVERAGE(AD85:AD86)))</f>
        <v>2.1107748995553588</v>
      </c>
      <c r="AO85">
        <f>ABS(100*(AE85-AE86)/(AVERAGE(AE85:AE86)))</f>
        <v>1.0149456684290221</v>
      </c>
      <c r="AT85">
        <f>ABS(100*(AF85-AF86)/(AVERAGE(AF85:AF86)))</f>
        <v>4.7736261625470151</v>
      </c>
      <c r="AY85">
        <f>ABS(100*(AG85-AG86)/(AVERAGE(AG85:AG86)))</f>
        <v>2.2197062619269552</v>
      </c>
      <c r="BC85" s="4">
        <f>AVERAGE(AD85:AD86)</f>
        <v>6.1869338906012858</v>
      </c>
      <c r="BD85" s="4">
        <f>AVERAGE(AE85:AE86)</f>
        <v>7.3581766783449947</v>
      </c>
      <c r="BE85" s="4">
        <f>AVERAGE(AF85:AF86)</f>
        <v>1.1712427877437093</v>
      </c>
      <c r="BF85" s="4">
        <f>AVERAGE(AG85:AG86)</f>
        <v>0.45407507516282325</v>
      </c>
    </row>
    <row r="86" spans="1:58" x14ac:dyDescent="0.35">
      <c r="A86">
        <v>74</v>
      </c>
      <c r="B86">
        <v>23</v>
      </c>
      <c r="C86" t="s">
        <v>160</v>
      </c>
      <c r="D86" t="s">
        <v>27</v>
      </c>
      <c r="G86">
        <v>0.5</v>
      </c>
      <c r="H86">
        <v>0.5</v>
      </c>
      <c r="I86">
        <v>2128</v>
      </c>
      <c r="J86">
        <v>9220</v>
      </c>
      <c r="L86">
        <v>5302</v>
      </c>
      <c r="M86">
        <v>2.0470000000000002</v>
      </c>
      <c r="N86">
        <v>8.09</v>
      </c>
      <c r="O86">
        <v>6.0419999999999998</v>
      </c>
      <c r="Q86">
        <v>0.438</v>
      </c>
      <c r="R86">
        <v>1</v>
      </c>
      <c r="S86">
        <v>0</v>
      </c>
      <c r="T86">
        <v>0</v>
      </c>
      <c r="V86">
        <v>0</v>
      </c>
      <c r="Y86" s="1">
        <v>44125</v>
      </c>
      <c r="Z86" s="2">
        <v>0.98896990740740742</v>
      </c>
      <c r="AB86">
        <v>1</v>
      </c>
      <c r="AD86" s="4">
        <f t="shared" si="13"/>
        <v>6.2522300144087337</v>
      </c>
      <c r="AE86" s="4">
        <f t="shared" si="14"/>
        <v>7.3955174260811036</v>
      </c>
      <c r="AF86" s="4">
        <f t="shared" si="15"/>
        <v>1.1432874116723699</v>
      </c>
      <c r="AG86" s="4">
        <f t="shared" si="16"/>
        <v>0.45911464160144261</v>
      </c>
    </row>
    <row r="87" spans="1:58" x14ac:dyDescent="0.35">
      <c r="A87">
        <v>75</v>
      </c>
      <c r="B87">
        <v>24</v>
      </c>
      <c r="C87" t="s">
        <v>161</v>
      </c>
      <c r="D87" t="s">
        <v>27</v>
      </c>
      <c r="G87">
        <v>0.5</v>
      </c>
      <c r="H87">
        <v>0.5</v>
      </c>
      <c r="I87">
        <v>1282</v>
      </c>
      <c r="J87">
        <v>5241</v>
      </c>
      <c r="L87">
        <v>1442</v>
      </c>
      <c r="M87">
        <v>1.399</v>
      </c>
      <c r="N87">
        <v>4.7190000000000003</v>
      </c>
      <c r="O87">
        <v>3.32</v>
      </c>
      <c r="Q87">
        <v>3.5000000000000003E-2</v>
      </c>
      <c r="R87">
        <v>1</v>
      </c>
      <c r="S87">
        <v>0</v>
      </c>
      <c r="T87">
        <v>0</v>
      </c>
      <c r="V87">
        <v>0</v>
      </c>
      <c r="Y87" s="1">
        <v>44125</v>
      </c>
      <c r="Z87" s="2">
        <v>0.99972222222222218</v>
      </c>
      <c r="AB87">
        <v>1</v>
      </c>
      <c r="AD87" s="4">
        <f t="shared" si="13"/>
        <v>3.7412972534495879</v>
      </c>
      <c r="AE87" s="4">
        <f t="shared" si="14"/>
        <v>4.13004851966405</v>
      </c>
      <c r="AF87" s="4">
        <f t="shared" si="15"/>
        <v>0.3887512662144621</v>
      </c>
      <c r="AG87" s="4">
        <f t="shared" si="16"/>
        <v>0.11481859818426376</v>
      </c>
    </row>
    <row r="88" spans="1:58" x14ac:dyDescent="0.35">
      <c r="A88">
        <v>76</v>
      </c>
      <c r="B88">
        <v>24</v>
      </c>
      <c r="C88" t="s">
        <v>161</v>
      </c>
      <c r="D88" t="s">
        <v>27</v>
      </c>
      <c r="G88">
        <v>0.5</v>
      </c>
      <c r="H88">
        <v>0.5</v>
      </c>
      <c r="I88">
        <v>959</v>
      </c>
      <c r="J88">
        <v>5145</v>
      </c>
      <c r="L88">
        <v>1435</v>
      </c>
      <c r="M88">
        <v>1.1499999999999999</v>
      </c>
      <c r="N88">
        <v>4.6369999999999996</v>
      </c>
      <c r="O88">
        <v>3.4870000000000001</v>
      </c>
      <c r="Q88">
        <v>3.4000000000000002E-2</v>
      </c>
      <c r="R88">
        <v>1</v>
      </c>
      <c r="S88">
        <v>0</v>
      </c>
      <c r="T88">
        <v>0</v>
      </c>
      <c r="V88">
        <v>0</v>
      </c>
      <c r="Y88" s="1">
        <v>44126</v>
      </c>
      <c r="Z88" s="2">
        <v>5.5902777777777782E-3</v>
      </c>
      <c r="AB88">
        <v>1</v>
      </c>
      <c r="AD88" s="4">
        <f t="shared" si="13"/>
        <v>2.782631435731143</v>
      </c>
      <c r="AE88" s="4">
        <f t="shared" si="14"/>
        <v>4.0512636453197324</v>
      </c>
      <c r="AF88" s="4">
        <f t="shared" si="15"/>
        <v>1.2686322095885894</v>
      </c>
      <c r="AG88" s="4">
        <f t="shared" si="16"/>
        <v>0.114194227121072</v>
      </c>
      <c r="AJ88">
        <f>ABS(100*(AD88-AD89)/(AVERAGE(AD88:AD89)))</f>
        <v>2.9219435044360944</v>
      </c>
      <c r="AO88">
        <f>ABS(100*(AE88-AE89)/(AVERAGE(AE88:AE89)))</f>
        <v>0.24279224783215292</v>
      </c>
      <c r="AT88">
        <f>ABS(100*(AF88-AF89)/(AVERAGE(AF88:AF89)))</f>
        <v>6.8500756635116336</v>
      </c>
      <c r="AY88">
        <f>ABS(100*(AG88-AG89)/(AVERAGE(AG88:AG89)))</f>
        <v>2.3161307350865386</v>
      </c>
      <c r="BC88" s="4">
        <f>AVERAGE(AD88:AD89)</f>
        <v>2.7425633597583907</v>
      </c>
      <c r="BD88" s="4">
        <f>AVERAGE(AE88:AE89)</f>
        <v>4.0561876999662516</v>
      </c>
      <c r="BE88" s="4">
        <f>AVERAGE(AF88:AF89)</f>
        <v>1.3136243402078613</v>
      </c>
      <c r="BF88" s="4">
        <f>AVERAGE(AG88:AG89)</f>
        <v>0.1155321651136258</v>
      </c>
    </row>
    <row r="89" spans="1:58" x14ac:dyDescent="0.35">
      <c r="A89">
        <v>77</v>
      </c>
      <c r="B89">
        <v>24</v>
      </c>
      <c r="C89" t="s">
        <v>161</v>
      </c>
      <c r="D89" t="s">
        <v>27</v>
      </c>
      <c r="G89">
        <v>0.5</v>
      </c>
      <c r="H89">
        <v>0.5</v>
      </c>
      <c r="I89">
        <v>932</v>
      </c>
      <c r="J89">
        <v>5157</v>
      </c>
      <c r="L89">
        <v>1465</v>
      </c>
      <c r="M89">
        <v>1.1299999999999999</v>
      </c>
      <c r="N89">
        <v>4.6470000000000002</v>
      </c>
      <c r="O89">
        <v>3.5169999999999999</v>
      </c>
      <c r="Q89">
        <v>3.6999999999999998E-2</v>
      </c>
      <c r="R89">
        <v>1</v>
      </c>
      <c r="S89">
        <v>0</v>
      </c>
      <c r="T89">
        <v>0</v>
      </c>
      <c r="V89">
        <v>0</v>
      </c>
      <c r="Y89" s="1">
        <v>44126</v>
      </c>
      <c r="Z89" s="2">
        <v>1.1863425925925925E-2</v>
      </c>
      <c r="AB89">
        <v>1</v>
      </c>
      <c r="AD89" s="4">
        <f t="shared" si="13"/>
        <v>2.7024952837856384</v>
      </c>
      <c r="AE89" s="4">
        <f t="shared" si="14"/>
        <v>4.0611117546127717</v>
      </c>
      <c r="AF89" s="4">
        <f t="shared" si="15"/>
        <v>1.3586164708271333</v>
      </c>
      <c r="AG89" s="4">
        <f t="shared" si="16"/>
        <v>0.11687010310617961</v>
      </c>
    </row>
    <row r="90" spans="1:58" x14ac:dyDescent="0.35">
      <c r="A90">
        <v>78</v>
      </c>
      <c r="B90">
        <v>25</v>
      </c>
      <c r="C90" t="s">
        <v>162</v>
      </c>
      <c r="D90" t="s">
        <v>27</v>
      </c>
      <c r="G90">
        <v>0.5</v>
      </c>
      <c r="H90">
        <v>0.5</v>
      </c>
      <c r="I90">
        <v>1184</v>
      </c>
      <c r="J90">
        <v>7220</v>
      </c>
      <c r="L90">
        <v>1872</v>
      </c>
      <c r="M90">
        <v>1.323</v>
      </c>
      <c r="N90">
        <v>6.3959999999999999</v>
      </c>
      <c r="O90">
        <v>5.0720000000000001</v>
      </c>
      <c r="Q90">
        <v>0.08</v>
      </c>
      <c r="R90">
        <v>1</v>
      </c>
      <c r="S90">
        <v>0</v>
      </c>
      <c r="T90">
        <v>0</v>
      </c>
      <c r="V90">
        <v>0</v>
      </c>
      <c r="Y90" s="1">
        <v>44126</v>
      </c>
      <c r="Z90" s="2">
        <v>2.2800925925925929E-2</v>
      </c>
      <c r="AB90">
        <v>1</v>
      </c>
      <c r="AD90" s="4">
        <f t="shared" si="13"/>
        <v>3.450432701943682</v>
      </c>
      <c r="AE90" s="4">
        <f t="shared" si="14"/>
        <v>5.7541658772411663</v>
      </c>
      <c r="AF90" s="4">
        <f t="shared" si="15"/>
        <v>2.3037331752974843</v>
      </c>
      <c r="AG90" s="4">
        <f t="shared" si="16"/>
        <v>0.15317282063747284</v>
      </c>
    </row>
    <row r="91" spans="1:58" x14ac:dyDescent="0.35">
      <c r="A91">
        <v>79</v>
      </c>
      <c r="B91">
        <v>25</v>
      </c>
      <c r="C91" t="s">
        <v>162</v>
      </c>
      <c r="D91" t="s">
        <v>27</v>
      </c>
      <c r="G91">
        <v>0.5</v>
      </c>
      <c r="H91">
        <v>0.5</v>
      </c>
      <c r="I91">
        <v>1249</v>
      </c>
      <c r="J91">
        <v>7056</v>
      </c>
      <c r="L91">
        <v>1921</v>
      </c>
      <c r="M91">
        <v>1.373</v>
      </c>
      <c r="N91">
        <v>6.2560000000000002</v>
      </c>
      <c r="O91">
        <v>4.883</v>
      </c>
      <c r="Q91">
        <v>8.5000000000000006E-2</v>
      </c>
      <c r="R91">
        <v>1</v>
      </c>
      <c r="S91">
        <v>0</v>
      </c>
      <c r="T91">
        <v>0</v>
      </c>
      <c r="V91">
        <v>0</v>
      </c>
      <c r="Y91" s="1">
        <v>44126</v>
      </c>
      <c r="Z91" s="2">
        <v>2.8784722222222225E-2</v>
      </c>
      <c r="AB91">
        <v>1</v>
      </c>
      <c r="AD91" s="4">
        <f t="shared" si="13"/>
        <v>3.6433530677384152</v>
      </c>
      <c r="AE91" s="4">
        <f t="shared" si="14"/>
        <v>5.6195750502362918</v>
      </c>
      <c r="AF91" s="4">
        <f t="shared" si="15"/>
        <v>1.9762219824978766</v>
      </c>
      <c r="AG91" s="4">
        <f t="shared" si="16"/>
        <v>0.15754341807981523</v>
      </c>
      <c r="AJ91">
        <f>ABS(100*(AD91-AD92)/(AVERAGE(AD91:AD92)))</f>
        <v>1.294977705295846</v>
      </c>
      <c r="AO91">
        <f>ABS(100*(AE91-AE92)/(AVERAGE(AE91:AE92)))</f>
        <v>0.23338934554519805</v>
      </c>
      <c r="AT91">
        <f>ABS(100*(AF91-AF92)/(AVERAGE(AF91:AF92)))</f>
        <v>1.7537783307364918</v>
      </c>
      <c r="AY91">
        <f>ABS(100*(AG91-AG92)/(AVERAGE(AG91:AG92)))</f>
        <v>0.95787401282485951</v>
      </c>
      <c r="BC91" s="4">
        <f>AVERAGE(AD91:AD92)</f>
        <v>3.6670971127593055</v>
      </c>
      <c r="BD91" s="4">
        <f>AVERAGE(AE91:AE92)</f>
        <v>5.6261404564316511</v>
      </c>
      <c r="BE91" s="4">
        <f>AVERAGE(AF91:AF92)</f>
        <v>1.959043343672346</v>
      </c>
      <c r="BF91" s="4">
        <f>AVERAGE(AG91:AG92)</f>
        <v>0.15830158294226238</v>
      </c>
    </row>
    <row r="92" spans="1:58" x14ac:dyDescent="0.35">
      <c r="A92">
        <v>80</v>
      </c>
      <c r="B92">
        <v>25</v>
      </c>
      <c r="C92" t="s">
        <v>162</v>
      </c>
      <c r="D92" t="s">
        <v>27</v>
      </c>
      <c r="G92">
        <v>0.5</v>
      </c>
      <c r="H92">
        <v>0.5</v>
      </c>
      <c r="I92">
        <v>1265</v>
      </c>
      <c r="J92">
        <v>7072</v>
      </c>
      <c r="L92">
        <v>1938</v>
      </c>
      <c r="M92">
        <v>1.385</v>
      </c>
      <c r="N92">
        <v>6.27</v>
      </c>
      <c r="O92">
        <v>4.8849999999999998</v>
      </c>
      <c r="Q92">
        <v>8.6999999999999994E-2</v>
      </c>
      <c r="R92">
        <v>1</v>
      </c>
      <c r="S92">
        <v>0</v>
      </c>
      <c r="T92">
        <v>0</v>
      </c>
      <c r="V92">
        <v>0</v>
      </c>
      <c r="Y92" s="1">
        <v>44126</v>
      </c>
      <c r="Z92" s="2">
        <v>3.5104166666666665E-2</v>
      </c>
      <c r="AB92">
        <v>1</v>
      </c>
      <c r="AD92" s="4">
        <f t="shared" si="13"/>
        <v>3.6908411577801958</v>
      </c>
      <c r="AE92" s="4">
        <f t="shared" si="14"/>
        <v>5.6327058626270112</v>
      </c>
      <c r="AF92" s="4">
        <f t="shared" si="15"/>
        <v>1.9418647048468154</v>
      </c>
      <c r="AG92" s="4">
        <f t="shared" si="16"/>
        <v>0.15905974780470955</v>
      </c>
    </row>
    <row r="93" spans="1:58" x14ac:dyDescent="0.35">
      <c r="A93">
        <v>81</v>
      </c>
      <c r="B93">
        <v>26</v>
      </c>
      <c r="C93" t="s">
        <v>163</v>
      </c>
      <c r="D93" t="s">
        <v>27</v>
      </c>
      <c r="G93">
        <v>0.5</v>
      </c>
      <c r="H93">
        <v>0.5</v>
      </c>
      <c r="I93">
        <v>1042</v>
      </c>
      <c r="J93">
        <v>5927</v>
      </c>
      <c r="L93">
        <v>1533</v>
      </c>
      <c r="M93">
        <v>1.214</v>
      </c>
      <c r="N93">
        <v>5.3</v>
      </c>
      <c r="O93">
        <v>4.0860000000000003</v>
      </c>
      <c r="Q93">
        <v>4.3999999999999997E-2</v>
      </c>
      <c r="R93">
        <v>1</v>
      </c>
      <c r="S93">
        <v>0</v>
      </c>
      <c r="T93">
        <v>0</v>
      </c>
      <c r="V93">
        <v>0</v>
      </c>
      <c r="Y93" s="1">
        <v>44126</v>
      </c>
      <c r="Z93" s="2">
        <v>4.5856481481481477E-2</v>
      </c>
      <c r="AB93">
        <v>1</v>
      </c>
      <c r="AD93" s="4">
        <f t="shared" si="13"/>
        <v>3.0289759028228795</v>
      </c>
      <c r="AE93" s="4">
        <f t="shared" si="14"/>
        <v>4.693032100916148</v>
      </c>
      <c r="AF93" s="4">
        <f t="shared" si="15"/>
        <v>1.6640561980932684</v>
      </c>
      <c r="AG93" s="4">
        <f t="shared" si="16"/>
        <v>0.12293542200575686</v>
      </c>
    </row>
    <row r="94" spans="1:58" x14ac:dyDescent="0.35">
      <c r="A94">
        <v>82</v>
      </c>
      <c r="B94">
        <v>26</v>
      </c>
      <c r="C94" t="s">
        <v>163</v>
      </c>
      <c r="D94" t="s">
        <v>27</v>
      </c>
      <c r="G94">
        <v>0.5</v>
      </c>
      <c r="H94">
        <v>0.5</v>
      </c>
      <c r="I94">
        <v>957</v>
      </c>
      <c r="J94">
        <v>5823</v>
      </c>
      <c r="L94">
        <v>1541</v>
      </c>
      <c r="M94">
        <v>1.149</v>
      </c>
      <c r="N94">
        <v>5.2119999999999997</v>
      </c>
      <c r="O94">
        <v>4.0629999999999997</v>
      </c>
      <c r="Q94">
        <v>4.4999999999999998E-2</v>
      </c>
      <c r="R94">
        <v>1</v>
      </c>
      <c r="S94">
        <v>0</v>
      </c>
      <c r="T94">
        <v>0</v>
      </c>
      <c r="V94">
        <v>0</v>
      </c>
      <c r="Y94" s="1">
        <v>44126</v>
      </c>
      <c r="Z94" s="2">
        <v>5.1747685185185188E-2</v>
      </c>
      <c r="AB94">
        <v>1</v>
      </c>
      <c r="AD94" s="4">
        <f t="shared" si="13"/>
        <v>2.7766954244759203</v>
      </c>
      <c r="AE94" s="4">
        <f t="shared" si="14"/>
        <v>4.6076818203764702</v>
      </c>
      <c r="AF94" s="4">
        <f t="shared" si="15"/>
        <v>1.8309863959005499</v>
      </c>
      <c r="AG94" s="4">
        <f t="shared" si="16"/>
        <v>0.12364898893511887</v>
      </c>
      <c r="AJ94">
        <f>ABS(100*(AD94-AD95)/(AVERAGE(AD94:AD95)))</f>
        <v>0.32015623398627252</v>
      </c>
      <c r="AO94">
        <f>ABS(100*(AE94-AE95)/(AVERAGE(AE94:AE95)))</f>
        <v>0.65684392915662293</v>
      </c>
      <c r="AT94">
        <f>ABS(100*(AF94-AF95)/(AVERAGE(AF94:AF95)))</f>
        <v>1.1652706719232275</v>
      </c>
      <c r="AY94">
        <f>ABS(100*(AG94-AG95)/(AVERAGE(AG94:AG95)))</f>
        <v>0.86190570393833321</v>
      </c>
      <c r="BC94" s="4">
        <f>AVERAGE(AD94:AD95)</f>
        <v>2.7811474329173373</v>
      </c>
      <c r="BD94" s="4">
        <f>AVERAGE(AE94:AE95)</f>
        <v>4.62286432220324</v>
      </c>
      <c r="BE94" s="4">
        <f>AVERAGE(AF94:AF95)</f>
        <v>1.8417168892859026</v>
      </c>
      <c r="BF94" s="4">
        <f>AVERAGE(AG94:AG95)</f>
        <v>0.1241841641321404</v>
      </c>
    </row>
    <row r="95" spans="1:58" x14ac:dyDescent="0.35">
      <c r="A95">
        <v>83</v>
      </c>
      <c r="B95">
        <v>26</v>
      </c>
      <c r="C95" t="s">
        <v>163</v>
      </c>
      <c r="D95" t="s">
        <v>27</v>
      </c>
      <c r="G95">
        <v>0.5</v>
      </c>
      <c r="H95">
        <v>0.5</v>
      </c>
      <c r="I95">
        <v>960</v>
      </c>
      <c r="J95">
        <v>5860</v>
      </c>
      <c r="L95">
        <v>1553</v>
      </c>
      <c r="M95">
        <v>1.1519999999999999</v>
      </c>
      <c r="N95">
        <v>5.2430000000000003</v>
      </c>
      <c r="O95">
        <v>4.0910000000000002</v>
      </c>
      <c r="Q95">
        <v>4.5999999999999999E-2</v>
      </c>
      <c r="R95">
        <v>1</v>
      </c>
      <c r="S95">
        <v>0</v>
      </c>
      <c r="T95">
        <v>0</v>
      </c>
      <c r="V95">
        <v>0</v>
      </c>
      <c r="Y95" s="1">
        <v>44126</v>
      </c>
      <c r="Z95" s="2">
        <v>5.8032407407407414E-2</v>
      </c>
      <c r="AB95">
        <v>1</v>
      </c>
      <c r="AD95" s="4">
        <f t="shared" si="13"/>
        <v>2.7855994413587544</v>
      </c>
      <c r="AE95" s="4">
        <f t="shared" si="14"/>
        <v>4.6380468240300097</v>
      </c>
      <c r="AF95" s="4">
        <f t="shared" si="15"/>
        <v>1.8524473826712553</v>
      </c>
      <c r="AG95" s="4">
        <f t="shared" si="16"/>
        <v>0.12471933932916193</v>
      </c>
    </row>
    <row r="96" spans="1:58" x14ac:dyDescent="0.35">
      <c r="A96">
        <v>84</v>
      </c>
      <c r="B96">
        <v>27</v>
      </c>
      <c r="C96" t="s">
        <v>164</v>
      </c>
      <c r="D96" t="s">
        <v>27</v>
      </c>
      <c r="G96">
        <v>0.5</v>
      </c>
      <c r="H96">
        <v>0.5</v>
      </c>
      <c r="I96">
        <v>1128</v>
      </c>
      <c r="J96">
        <v>5830</v>
      </c>
      <c r="L96">
        <v>2779</v>
      </c>
      <c r="M96">
        <v>1.28</v>
      </c>
      <c r="N96">
        <v>5.2169999999999996</v>
      </c>
      <c r="O96">
        <v>3.9369999999999998</v>
      </c>
      <c r="Q96">
        <v>0.17499999999999999</v>
      </c>
      <c r="R96">
        <v>1</v>
      </c>
      <c r="S96">
        <v>0</v>
      </c>
      <c r="T96">
        <v>0</v>
      </c>
      <c r="V96">
        <v>0</v>
      </c>
      <c r="Y96" s="1">
        <v>44126</v>
      </c>
      <c r="Z96" s="2">
        <v>6.8680555555555564E-2</v>
      </c>
      <c r="AB96">
        <v>1</v>
      </c>
      <c r="AD96" s="4">
        <f t="shared" si="13"/>
        <v>3.2842243867974501</v>
      </c>
      <c r="AE96" s="4">
        <f t="shared" si="14"/>
        <v>4.6134265507974108</v>
      </c>
      <c r="AF96" s="4">
        <f t="shared" si="15"/>
        <v>1.3292021639999607</v>
      </c>
      <c r="AG96" s="4">
        <f t="shared" si="16"/>
        <v>0.2340734712538928</v>
      </c>
    </row>
    <row r="97" spans="1:58" x14ac:dyDescent="0.35">
      <c r="A97">
        <v>85</v>
      </c>
      <c r="B97">
        <v>27</v>
      </c>
      <c r="C97" t="s">
        <v>164</v>
      </c>
      <c r="D97" t="s">
        <v>27</v>
      </c>
      <c r="G97">
        <v>0.5</v>
      </c>
      <c r="H97">
        <v>0.5</v>
      </c>
      <c r="I97">
        <v>1188</v>
      </c>
      <c r="J97">
        <v>5735</v>
      </c>
      <c r="L97">
        <v>2681</v>
      </c>
      <c r="M97">
        <v>1.327</v>
      </c>
      <c r="N97">
        <v>5.1369999999999996</v>
      </c>
      <c r="O97">
        <v>3.8109999999999999</v>
      </c>
      <c r="Q97">
        <v>0.16400000000000001</v>
      </c>
      <c r="R97">
        <v>1</v>
      </c>
      <c r="S97">
        <v>0</v>
      </c>
      <c r="T97">
        <v>0</v>
      </c>
      <c r="V97">
        <v>0</v>
      </c>
      <c r="Y97" s="1">
        <v>44126</v>
      </c>
      <c r="Z97" s="2">
        <v>7.4456018518518519E-2</v>
      </c>
      <c r="AB97">
        <v>1</v>
      </c>
      <c r="AD97" s="4">
        <f t="shared" si="13"/>
        <v>3.462304724454127</v>
      </c>
      <c r="AE97" s="4">
        <f t="shared" si="14"/>
        <v>4.5354623522275137</v>
      </c>
      <c r="AF97" s="4">
        <f t="shared" si="15"/>
        <v>1.0731576277733867</v>
      </c>
      <c r="AG97" s="4">
        <f t="shared" si="16"/>
        <v>0.22533227636920794</v>
      </c>
      <c r="AJ97">
        <f>ABS(100*(AD97-AD98)/(AVERAGE(AD97:AD98)))</f>
        <v>0.76854597072527731</v>
      </c>
      <c r="AO97">
        <f>ABS(100*(AE97-AE98)/(AVERAGE(AE97:AE98)))</f>
        <v>0.99027778061707838</v>
      </c>
      <c r="AT97">
        <f>ABS(100*(AF97-AF98)/(AVERAGE(AF97:AF98)))</f>
        <v>1.7022934647254748</v>
      </c>
      <c r="AY97">
        <f>ABS(100*(AG97-AG98)/(AVERAGE(AG97:AG98)))</f>
        <v>2.2311261363248174</v>
      </c>
      <c r="BC97" s="4">
        <f>AVERAGE(AD97:AD98)</f>
        <v>3.4756607497783776</v>
      </c>
      <c r="BD97" s="4">
        <f>AVERAGE(AE97:AE98)</f>
        <v>4.5580309360240632</v>
      </c>
      <c r="BE97" s="4">
        <f>AVERAGE(AF97:AF98)</f>
        <v>1.0823701862456854</v>
      </c>
      <c r="BF97" s="4">
        <f>AVERAGE(AG97:AG98)</f>
        <v>0.22787435855506016</v>
      </c>
    </row>
    <row r="98" spans="1:58" x14ac:dyDescent="0.35">
      <c r="A98">
        <v>86</v>
      </c>
      <c r="B98">
        <v>27</v>
      </c>
      <c r="C98" t="s">
        <v>164</v>
      </c>
      <c r="D98" t="s">
        <v>27</v>
      </c>
      <c r="G98">
        <v>0.5</v>
      </c>
      <c r="H98">
        <v>0.5</v>
      </c>
      <c r="I98">
        <v>1197</v>
      </c>
      <c r="J98">
        <v>5790</v>
      </c>
      <c r="L98">
        <v>2738</v>
      </c>
      <c r="M98">
        <v>1.333</v>
      </c>
      <c r="N98">
        <v>5.1840000000000002</v>
      </c>
      <c r="O98">
        <v>3.85</v>
      </c>
      <c r="Q98">
        <v>0.17</v>
      </c>
      <c r="R98">
        <v>1</v>
      </c>
      <c r="S98">
        <v>0</v>
      </c>
      <c r="T98">
        <v>0</v>
      </c>
      <c r="V98">
        <v>0</v>
      </c>
      <c r="Y98" s="1">
        <v>44126</v>
      </c>
      <c r="Z98" s="2">
        <v>8.0740740740740738E-2</v>
      </c>
      <c r="AB98">
        <v>1</v>
      </c>
      <c r="AD98" s="4">
        <f t="shared" si="13"/>
        <v>3.4890167751026286</v>
      </c>
      <c r="AE98" s="4">
        <f t="shared" si="14"/>
        <v>4.5805995198206126</v>
      </c>
      <c r="AF98" s="4">
        <f t="shared" si="15"/>
        <v>1.091582744717984</v>
      </c>
      <c r="AG98" s="4">
        <f t="shared" si="16"/>
        <v>0.23041644074091241</v>
      </c>
    </row>
    <row r="99" spans="1:58" x14ac:dyDescent="0.35">
      <c r="A99">
        <v>87</v>
      </c>
      <c r="B99">
        <v>28</v>
      </c>
      <c r="C99" t="s">
        <v>165</v>
      </c>
      <c r="D99" t="s">
        <v>27</v>
      </c>
      <c r="G99">
        <v>0.5</v>
      </c>
      <c r="H99">
        <v>0.5</v>
      </c>
      <c r="I99">
        <v>1839</v>
      </c>
      <c r="J99">
        <v>8063</v>
      </c>
      <c r="L99">
        <v>4589</v>
      </c>
      <c r="M99">
        <v>1.825</v>
      </c>
      <c r="N99">
        <v>7.109</v>
      </c>
      <c r="O99">
        <v>5.2839999999999998</v>
      </c>
      <c r="Q99">
        <v>0.36399999999999999</v>
      </c>
      <c r="R99">
        <v>1</v>
      </c>
      <c r="S99">
        <v>0</v>
      </c>
      <c r="T99">
        <v>0</v>
      </c>
      <c r="V99">
        <v>0</v>
      </c>
      <c r="Y99" s="1">
        <v>44126</v>
      </c>
      <c r="Z99" s="2">
        <v>9.1678240740740755E-2</v>
      </c>
      <c r="AB99">
        <v>1</v>
      </c>
      <c r="AD99" s="4">
        <f t="shared" si="13"/>
        <v>5.3944763880290729</v>
      </c>
      <c r="AE99" s="4">
        <f t="shared" si="14"/>
        <v>6.4459955550772001</v>
      </c>
      <c r="AF99" s="4">
        <f t="shared" si="15"/>
        <v>1.0515191670481272</v>
      </c>
      <c r="AG99" s="4">
        <f t="shared" si="16"/>
        <v>0.39551798902205176</v>
      </c>
    </row>
    <row r="100" spans="1:58" x14ac:dyDescent="0.35">
      <c r="A100">
        <v>88</v>
      </c>
      <c r="B100">
        <v>28</v>
      </c>
      <c r="C100" t="s">
        <v>165</v>
      </c>
      <c r="D100" t="s">
        <v>27</v>
      </c>
      <c r="G100">
        <v>0.5</v>
      </c>
      <c r="H100">
        <v>0.5</v>
      </c>
      <c r="I100">
        <v>2094</v>
      </c>
      <c r="J100">
        <v>8206</v>
      </c>
      <c r="L100">
        <v>4952</v>
      </c>
      <c r="M100">
        <v>2.0209999999999999</v>
      </c>
      <c r="N100">
        <v>7.2309999999999999</v>
      </c>
      <c r="O100">
        <v>5.21</v>
      </c>
      <c r="Q100">
        <v>0.40200000000000002</v>
      </c>
      <c r="R100">
        <v>1</v>
      </c>
      <c r="S100">
        <v>0</v>
      </c>
      <c r="T100">
        <v>0</v>
      </c>
      <c r="V100">
        <v>0</v>
      </c>
      <c r="Y100" s="1">
        <v>44126</v>
      </c>
      <c r="Z100" s="2">
        <v>9.7557870370370378E-2</v>
      </c>
      <c r="AB100">
        <v>1</v>
      </c>
      <c r="AD100" s="4">
        <f t="shared" si="13"/>
        <v>6.1513178230699506</v>
      </c>
      <c r="AE100" s="4">
        <f t="shared" si="14"/>
        <v>6.5633521908192547</v>
      </c>
      <c r="AF100" s="4">
        <f t="shared" si="15"/>
        <v>0.41203436774930413</v>
      </c>
      <c r="AG100" s="4">
        <f t="shared" si="16"/>
        <v>0.42789608844185384</v>
      </c>
      <c r="AJ100">
        <f>ABS(100*(AD100-AD101)/(AVERAGE(AD100:AD101)))</f>
        <v>0.62922229133400664</v>
      </c>
      <c r="AO100">
        <f>ABS(100*(AE100-AE101)/(AVERAGE(AE100:AE101)))</f>
        <v>0.4511562469703288</v>
      </c>
      <c r="AT100">
        <f>ABS(100*(AF100-AF101)/(AVERAGE(AF100:AF101)))</f>
        <v>2.170124416782317</v>
      </c>
      <c r="AY100">
        <f>ABS(100*(AG100-AG101)/(AVERAGE(AG100:AG101)))</f>
        <v>0.35374190579134512</v>
      </c>
      <c r="BC100" s="4">
        <f>AVERAGE(AD100:AD101)</f>
        <v>6.1320257864904768</v>
      </c>
      <c r="BD100" s="4">
        <f>AVERAGE(AE100:AE101)</f>
        <v>6.5485800268796952</v>
      </c>
      <c r="BE100" s="4">
        <f>AVERAGE(AF100:AF101)</f>
        <v>0.4165542403892184</v>
      </c>
      <c r="BF100" s="4">
        <f>AVERAGE(AG100:AG101)</f>
        <v>0.42865425330430096</v>
      </c>
    </row>
    <row r="101" spans="1:58" x14ac:dyDescent="0.35">
      <c r="A101">
        <v>89</v>
      </c>
      <c r="B101">
        <v>28</v>
      </c>
      <c r="C101" t="s">
        <v>165</v>
      </c>
      <c r="D101" t="s">
        <v>27</v>
      </c>
      <c r="G101">
        <v>0.5</v>
      </c>
      <c r="H101">
        <v>0.5</v>
      </c>
      <c r="I101">
        <v>2081</v>
      </c>
      <c r="J101">
        <v>8170</v>
      </c>
      <c r="L101">
        <v>4969</v>
      </c>
      <c r="M101">
        <v>2.0110000000000001</v>
      </c>
      <c r="N101">
        <v>7.2</v>
      </c>
      <c r="O101">
        <v>5.1879999999999997</v>
      </c>
      <c r="Q101">
        <v>0.40400000000000003</v>
      </c>
      <c r="R101">
        <v>1</v>
      </c>
      <c r="S101">
        <v>0</v>
      </c>
      <c r="T101">
        <v>0</v>
      </c>
      <c r="V101">
        <v>0</v>
      </c>
      <c r="Y101" s="1">
        <v>44126</v>
      </c>
      <c r="Z101" s="2">
        <v>0.10386574074074073</v>
      </c>
      <c r="AB101">
        <v>1</v>
      </c>
      <c r="AD101" s="4">
        <f t="shared" si="13"/>
        <v>6.112733749911003</v>
      </c>
      <c r="AE101" s="4">
        <f t="shared" si="14"/>
        <v>6.5338078629401357</v>
      </c>
      <c r="AF101" s="4">
        <f t="shared" si="15"/>
        <v>0.42107411302913267</v>
      </c>
      <c r="AG101" s="4">
        <f t="shared" si="16"/>
        <v>0.42941241816674813</v>
      </c>
      <c r="BB101" s="5"/>
    </row>
    <row r="102" spans="1:58" x14ac:dyDescent="0.35">
      <c r="A102">
        <v>90</v>
      </c>
      <c r="B102">
        <v>29</v>
      </c>
      <c r="C102" t="s">
        <v>166</v>
      </c>
      <c r="D102" t="s">
        <v>27</v>
      </c>
      <c r="G102">
        <v>0.5</v>
      </c>
      <c r="H102">
        <v>0.5</v>
      </c>
      <c r="I102">
        <v>1529</v>
      </c>
      <c r="J102">
        <v>7354</v>
      </c>
      <c r="L102">
        <v>2256</v>
      </c>
      <c r="M102">
        <v>1.5880000000000001</v>
      </c>
      <c r="N102">
        <v>6.508</v>
      </c>
      <c r="O102">
        <v>4.9210000000000003</v>
      </c>
      <c r="Q102">
        <v>0.12</v>
      </c>
      <c r="R102">
        <v>1</v>
      </c>
      <c r="S102">
        <v>0</v>
      </c>
      <c r="T102">
        <v>0</v>
      </c>
      <c r="V102">
        <v>0</v>
      </c>
      <c r="Y102" s="1">
        <v>44126</v>
      </c>
      <c r="Z102" s="2">
        <v>0.11466435185185185</v>
      </c>
      <c r="AB102">
        <v>1</v>
      </c>
      <c r="AD102" s="4">
        <f t="shared" si="13"/>
        <v>4.4743946434695747</v>
      </c>
      <c r="AE102" s="4">
        <f t="shared" si="14"/>
        <v>5.864136431013443</v>
      </c>
      <c r="AF102" s="4">
        <f t="shared" si="15"/>
        <v>1.3897417875438682</v>
      </c>
      <c r="AG102" s="4">
        <f t="shared" si="16"/>
        <v>0.18742403324685017</v>
      </c>
      <c r="BB102" s="5"/>
    </row>
    <row r="103" spans="1:58" x14ac:dyDescent="0.35">
      <c r="A103">
        <v>91</v>
      </c>
      <c r="B103">
        <v>29</v>
      </c>
      <c r="C103" t="s">
        <v>166</v>
      </c>
      <c r="D103" t="s">
        <v>27</v>
      </c>
      <c r="G103">
        <v>0.5</v>
      </c>
      <c r="H103">
        <v>0.5</v>
      </c>
      <c r="I103">
        <v>1290</v>
      </c>
      <c r="J103">
        <v>7409</v>
      </c>
      <c r="L103">
        <v>2276</v>
      </c>
      <c r="M103">
        <v>1.4039999999999999</v>
      </c>
      <c r="N103">
        <v>6.5549999999999997</v>
      </c>
      <c r="O103">
        <v>5.1509999999999998</v>
      </c>
      <c r="Q103">
        <v>0.122</v>
      </c>
      <c r="R103">
        <v>1</v>
      </c>
      <c r="S103">
        <v>0</v>
      </c>
      <c r="T103">
        <v>0</v>
      </c>
      <c r="V103">
        <v>0</v>
      </c>
      <c r="Y103" s="1">
        <v>44126</v>
      </c>
      <c r="Z103" s="2">
        <v>0.12048611111111111</v>
      </c>
      <c r="AB103">
        <v>1</v>
      </c>
      <c r="AD103" s="4">
        <f t="shared" si="13"/>
        <v>3.7650412984704782</v>
      </c>
      <c r="AE103" s="4">
        <f t="shared" si="14"/>
        <v>5.909273598606541</v>
      </c>
      <c r="AF103" s="4">
        <f t="shared" si="15"/>
        <v>2.1442323001360628</v>
      </c>
      <c r="AG103" s="4">
        <f t="shared" si="16"/>
        <v>0.18920795057025527</v>
      </c>
      <c r="AJ103">
        <f>ABS(100*(AD103-AD104)/(AVERAGE(AD103:AD104)))</f>
        <v>1.9515355556964871</v>
      </c>
      <c r="AO103">
        <f>ABS(100*(AE103-AE104)/(AVERAGE(AE103:AE104)))</f>
        <v>0.85736049486151189</v>
      </c>
      <c r="AT103">
        <f>ABS(100*(AF103-AF104)/(AVERAGE(AF103:AF104)))</f>
        <v>1.0934322398909595</v>
      </c>
      <c r="AY103">
        <f>ABS(100*(AG103-AG104)/(AVERAGE(AG103:AG104)))</f>
        <v>0.47253091067336556</v>
      </c>
      <c r="BC103" s="4">
        <f>AVERAGE(AD103:AD104)</f>
        <v>3.8021413688156191</v>
      </c>
      <c r="BD103" s="4">
        <f>AVERAGE(AE103:AE104)</f>
        <v>5.9347145476135594</v>
      </c>
      <c r="BE103" s="4">
        <f>AVERAGE(AF103:AF104)</f>
        <v>2.1325731787979407</v>
      </c>
      <c r="BF103" s="4">
        <f>AVERAGE(AG103:AG104)</f>
        <v>0.188761971239404</v>
      </c>
    </row>
    <row r="104" spans="1:58" x14ac:dyDescent="0.35">
      <c r="A104">
        <v>92</v>
      </c>
      <c r="B104">
        <v>29</v>
      </c>
      <c r="C104" t="s">
        <v>166</v>
      </c>
      <c r="D104" t="s">
        <v>27</v>
      </c>
      <c r="G104">
        <v>0.5</v>
      </c>
      <c r="H104">
        <v>0.5</v>
      </c>
      <c r="I104">
        <v>1315</v>
      </c>
      <c r="J104">
        <v>7471</v>
      </c>
      <c r="L104">
        <v>2266</v>
      </c>
      <c r="M104">
        <v>1.4239999999999999</v>
      </c>
      <c r="N104">
        <v>6.6079999999999997</v>
      </c>
      <c r="O104">
        <v>5.1840000000000002</v>
      </c>
      <c r="Q104">
        <v>0.121</v>
      </c>
      <c r="R104">
        <v>1</v>
      </c>
      <c r="S104">
        <v>0</v>
      </c>
      <c r="T104">
        <v>0</v>
      </c>
      <c r="V104">
        <v>0</v>
      </c>
      <c r="Y104" s="1">
        <v>44126</v>
      </c>
      <c r="Z104" s="2">
        <v>0.12677083333333333</v>
      </c>
      <c r="AB104">
        <v>1</v>
      </c>
      <c r="AD104" s="4">
        <f t="shared" si="13"/>
        <v>3.8392414391607601</v>
      </c>
      <c r="AE104" s="4">
        <f t="shared" si="14"/>
        <v>5.9601554966205788</v>
      </c>
      <c r="AF104" s="4">
        <f t="shared" si="15"/>
        <v>2.1209140574598186</v>
      </c>
      <c r="AG104" s="4">
        <f t="shared" si="16"/>
        <v>0.18831599190855272</v>
      </c>
    </row>
    <row r="105" spans="1:58" x14ac:dyDescent="0.35">
      <c r="A105">
        <v>93</v>
      </c>
      <c r="B105">
        <v>30</v>
      </c>
      <c r="C105" t="s">
        <v>167</v>
      </c>
      <c r="D105" t="s">
        <v>27</v>
      </c>
      <c r="G105">
        <v>0.5</v>
      </c>
      <c r="H105">
        <v>0.5</v>
      </c>
      <c r="I105">
        <v>1467</v>
      </c>
      <c r="J105">
        <v>6662</v>
      </c>
      <c r="L105">
        <v>6411</v>
      </c>
      <c r="M105">
        <v>1.5409999999999999</v>
      </c>
      <c r="N105">
        <v>5.923</v>
      </c>
      <c r="O105">
        <v>4.3819999999999997</v>
      </c>
      <c r="Q105">
        <v>0.55400000000000005</v>
      </c>
      <c r="R105">
        <v>1</v>
      </c>
      <c r="S105">
        <v>0</v>
      </c>
      <c r="T105">
        <v>0</v>
      </c>
      <c r="V105">
        <v>0</v>
      </c>
      <c r="Y105" s="1">
        <v>44126</v>
      </c>
      <c r="Z105" s="2">
        <v>0.13743055555555556</v>
      </c>
      <c r="AB105">
        <v>1</v>
      </c>
      <c r="AD105" s="4">
        <f t="shared" si="13"/>
        <v>4.2903782945576756</v>
      </c>
      <c r="AE105" s="4">
        <f t="shared" si="14"/>
        <v>5.2962287951148239</v>
      </c>
      <c r="AF105" s="4">
        <f t="shared" si="15"/>
        <v>1.0058505005571483</v>
      </c>
      <c r="AG105" s="4">
        <f t="shared" si="16"/>
        <v>0.55803285718425388</v>
      </c>
    </row>
    <row r="106" spans="1:58" x14ac:dyDescent="0.35">
      <c r="A106">
        <v>94</v>
      </c>
      <c r="B106">
        <v>30</v>
      </c>
      <c r="C106" t="s">
        <v>167</v>
      </c>
      <c r="D106" t="s">
        <v>27</v>
      </c>
      <c r="G106">
        <v>0.5</v>
      </c>
      <c r="H106">
        <v>0.5</v>
      </c>
      <c r="I106">
        <v>1511</v>
      </c>
      <c r="J106">
        <v>6701</v>
      </c>
      <c r="L106">
        <v>6492</v>
      </c>
      <c r="M106">
        <v>1.5740000000000001</v>
      </c>
      <c r="N106">
        <v>5.9550000000000001</v>
      </c>
      <c r="O106">
        <v>4.3810000000000002</v>
      </c>
      <c r="Q106">
        <v>0.56299999999999994</v>
      </c>
      <c r="R106">
        <v>1</v>
      </c>
      <c r="S106">
        <v>0</v>
      </c>
      <c r="T106">
        <v>0</v>
      </c>
      <c r="V106">
        <v>0</v>
      </c>
      <c r="Y106" s="1">
        <v>44126</v>
      </c>
      <c r="Z106" s="2">
        <v>0.143125</v>
      </c>
      <c r="AB106">
        <v>1</v>
      </c>
      <c r="AD106" s="4">
        <f t="shared" si="13"/>
        <v>4.4209705421725713</v>
      </c>
      <c r="AE106" s="4">
        <f t="shared" si="14"/>
        <v>5.3282351503172025</v>
      </c>
      <c r="AF106" s="4">
        <f t="shared" si="15"/>
        <v>0.90726460814463117</v>
      </c>
      <c r="AG106" s="4">
        <f t="shared" si="16"/>
        <v>0.56525772234404437</v>
      </c>
      <c r="AJ106">
        <f>ABS(100*(AD106-AD107)/(AVERAGE(AD106:AD107)))</f>
        <v>0.8689592670393772</v>
      </c>
      <c r="AO106">
        <f>ABS(100*(AE106-AE107)/(AVERAGE(AE106:AE107)))</f>
        <v>1.2242373242740907</v>
      </c>
      <c r="AT106">
        <f>ABS(100*(AF106-AF107)/(AVERAGE(AF106:AF107)))</f>
        <v>12.087750425184817</v>
      </c>
      <c r="AY106">
        <f>ABS(100*(AG106-AG107)/(AVERAGE(AG106:AG107)))</f>
        <v>4.5676370984569852</v>
      </c>
      <c r="BC106" s="4">
        <f>AVERAGE(AD106:AD107)</f>
        <v>4.4402625787520451</v>
      </c>
      <c r="BD106" s="4">
        <f>AVERAGE(AE106:AE107)</f>
        <v>5.2958184572276146</v>
      </c>
      <c r="BE106" s="4">
        <f>AVERAGE(AF106:AF107)</f>
        <v>0.85555587847556902</v>
      </c>
      <c r="BF106" s="4">
        <f>AVERAGE(AG106:AG107)</f>
        <v>0.55263650728095348</v>
      </c>
    </row>
    <row r="107" spans="1:58" x14ac:dyDescent="0.35">
      <c r="A107">
        <v>95</v>
      </c>
      <c r="B107">
        <v>30</v>
      </c>
      <c r="C107" t="s">
        <v>167</v>
      </c>
      <c r="D107" t="s">
        <v>27</v>
      </c>
      <c r="G107">
        <v>0.5</v>
      </c>
      <c r="H107">
        <v>0.5</v>
      </c>
      <c r="I107">
        <v>1524</v>
      </c>
      <c r="J107">
        <v>6622</v>
      </c>
      <c r="L107">
        <v>6209</v>
      </c>
      <c r="M107">
        <v>1.5840000000000001</v>
      </c>
      <c r="N107">
        <v>5.8890000000000002</v>
      </c>
      <c r="O107">
        <v>4.3049999999999997</v>
      </c>
      <c r="Q107">
        <v>0.53300000000000003</v>
      </c>
      <c r="R107">
        <v>1</v>
      </c>
      <c r="S107">
        <v>0</v>
      </c>
      <c r="T107">
        <v>0</v>
      </c>
      <c r="V107">
        <v>0</v>
      </c>
      <c r="Y107" s="1">
        <v>44126</v>
      </c>
      <c r="Z107" s="2">
        <v>0.14927083333333332</v>
      </c>
      <c r="AB107">
        <v>1</v>
      </c>
      <c r="AD107" s="4">
        <f t="shared" si="13"/>
        <v>4.4595546153315189</v>
      </c>
      <c r="AE107" s="4">
        <f t="shared" si="14"/>
        <v>5.2634017641380257</v>
      </c>
      <c r="AF107" s="4">
        <f t="shared" si="15"/>
        <v>0.80384714880650687</v>
      </c>
      <c r="AG107" s="4">
        <f t="shared" si="16"/>
        <v>0.5400152922178626</v>
      </c>
    </row>
    <row r="108" spans="1:58" x14ac:dyDescent="0.35">
      <c r="A108">
        <v>96</v>
      </c>
      <c r="B108">
        <v>31</v>
      </c>
      <c r="C108" t="s">
        <v>69</v>
      </c>
      <c r="D108" t="s">
        <v>27</v>
      </c>
      <c r="G108">
        <v>0.5</v>
      </c>
      <c r="H108">
        <v>0.5</v>
      </c>
      <c r="I108">
        <v>2391</v>
      </c>
      <c r="J108">
        <v>13775</v>
      </c>
      <c r="L108">
        <v>5293</v>
      </c>
      <c r="M108">
        <v>2.2490000000000001</v>
      </c>
      <c r="N108">
        <v>11.949</v>
      </c>
      <c r="O108">
        <v>9.6989999999999998</v>
      </c>
      <c r="Q108">
        <v>0.438</v>
      </c>
      <c r="R108">
        <v>1</v>
      </c>
      <c r="S108">
        <v>0</v>
      </c>
      <c r="T108">
        <v>0</v>
      </c>
      <c r="V108">
        <v>0</v>
      </c>
      <c r="Y108" s="1">
        <v>44126</v>
      </c>
      <c r="Z108" s="2">
        <v>0.16037037037037036</v>
      </c>
      <c r="AB108">
        <v>1</v>
      </c>
      <c r="AD108" s="4">
        <f t="shared" si="13"/>
        <v>7.0328154944705012</v>
      </c>
      <c r="AE108" s="4">
        <f t="shared" si="14"/>
        <v>11.133695578564058</v>
      </c>
      <c r="AF108" s="4">
        <f t="shared" si="15"/>
        <v>4.1008800840935571</v>
      </c>
      <c r="AG108" s="4">
        <f t="shared" si="16"/>
        <v>0.45831187880591029</v>
      </c>
    </row>
    <row r="109" spans="1:58" x14ac:dyDescent="0.35">
      <c r="A109">
        <v>97</v>
      </c>
      <c r="B109">
        <v>31</v>
      </c>
      <c r="C109" t="s">
        <v>69</v>
      </c>
      <c r="D109" t="s">
        <v>27</v>
      </c>
      <c r="G109">
        <v>0.5</v>
      </c>
      <c r="H109">
        <v>0.5</v>
      </c>
      <c r="I109">
        <v>2660</v>
      </c>
      <c r="J109">
        <v>13642</v>
      </c>
      <c r="L109">
        <v>5191</v>
      </c>
      <c r="M109">
        <v>2.4550000000000001</v>
      </c>
      <c r="N109">
        <v>11.836</v>
      </c>
      <c r="O109">
        <v>9.3810000000000002</v>
      </c>
      <c r="Q109">
        <v>0.42699999999999999</v>
      </c>
      <c r="R109">
        <v>1</v>
      </c>
      <c r="S109">
        <v>0</v>
      </c>
      <c r="T109">
        <v>0</v>
      </c>
      <c r="V109">
        <v>0</v>
      </c>
      <c r="Y109" s="1">
        <v>44126</v>
      </c>
      <c r="Z109" s="2">
        <v>0.16653935185185184</v>
      </c>
      <c r="AB109">
        <v>1</v>
      </c>
      <c r="AD109" s="4">
        <f t="shared" si="13"/>
        <v>7.8312090082979378</v>
      </c>
      <c r="AE109" s="4">
        <f t="shared" si="14"/>
        <v>11.024545700566202</v>
      </c>
      <c r="AF109" s="4">
        <f t="shared" si="15"/>
        <v>3.1933366922682644</v>
      </c>
      <c r="AG109" s="4">
        <f t="shared" si="16"/>
        <v>0.44921390045654441</v>
      </c>
      <c r="AJ109">
        <f>ABS(100*(AD109-AD110)/(AVERAGE(AD109:AD110)))</f>
        <v>0.56688431733625322</v>
      </c>
      <c r="AL109">
        <f>100*((AVERAGE(AD109:AD110)*50)-(AVERAGE(AD91:AD92)*50))/(1000*0.15)</f>
        <v>139.54573125819059</v>
      </c>
      <c r="AO109">
        <f>ABS(100*(AE109-AE110)/(AVERAGE(AE109:AE110)))</f>
        <v>1.2428336235251098</v>
      </c>
      <c r="AQ109">
        <f>100*((AVERAGE(AE109:AE110)*50)-(AVERAGE(AE91:AE92)*50))/(2000*0.15)</f>
        <v>91.122366819763826</v>
      </c>
      <c r="AT109">
        <f>ABS(100*(AF109-AF110)/(AVERAGE(AF109:AF110)))</f>
        <v>2.8812672581217349</v>
      </c>
      <c r="AV109">
        <f>100*((AVERAGE(AF109:AF110)*50)-(AVERAGE(AF91:AF92)*50))/(1000*0.15)</f>
        <v>42.699002381337067</v>
      </c>
      <c r="AY109">
        <f>ABS(100*(AG109-AG110)/(AVERAGE(AG109:AG110)))</f>
        <v>2.6064307218136777</v>
      </c>
      <c r="BA109">
        <f>100*((AVERAGE(AG109:AG110)*50)-(AVERAGE(AG91:AG92)*50))/(100*0.15)</f>
        <v>98.947947538201319</v>
      </c>
      <c r="BC109" s="4">
        <f>AVERAGE(AD109:AD110)</f>
        <v>7.8534690505050229</v>
      </c>
      <c r="BD109" s="4">
        <f>AVERAGE(AE109:AE110)</f>
        <v>11.09348246561748</v>
      </c>
      <c r="BE109" s="4">
        <f>AVERAGE(AF109:AF110)</f>
        <v>3.240013415112458</v>
      </c>
      <c r="BF109" s="4">
        <f>AVERAGE(AG109:AG110)</f>
        <v>0.45514542555686632</v>
      </c>
    </row>
    <row r="110" spans="1:58" x14ac:dyDescent="0.35">
      <c r="A110">
        <v>98</v>
      </c>
      <c r="B110">
        <v>31</v>
      </c>
      <c r="C110" t="s">
        <v>69</v>
      </c>
      <c r="D110" t="s">
        <v>27</v>
      </c>
      <c r="G110">
        <v>0.5</v>
      </c>
      <c r="H110">
        <v>0.5</v>
      </c>
      <c r="I110">
        <v>2675</v>
      </c>
      <c r="J110">
        <v>13810</v>
      </c>
      <c r="L110">
        <v>5324</v>
      </c>
      <c r="M110">
        <v>2.4670000000000001</v>
      </c>
      <c r="N110">
        <v>11.978</v>
      </c>
      <c r="O110">
        <v>9.5109999999999992</v>
      </c>
      <c r="Q110">
        <v>0.441</v>
      </c>
      <c r="R110">
        <v>1</v>
      </c>
      <c r="S110">
        <v>0</v>
      </c>
      <c r="T110">
        <v>0</v>
      </c>
      <c r="V110">
        <v>0</v>
      </c>
      <c r="Y110" s="1">
        <v>44126</v>
      </c>
      <c r="Z110" s="2">
        <v>0.17299768518518518</v>
      </c>
      <c r="AB110">
        <v>1</v>
      </c>
      <c r="AD110" s="4">
        <f t="shared" si="13"/>
        <v>7.8757290927121071</v>
      </c>
      <c r="AE110" s="4">
        <f t="shared" si="14"/>
        <v>11.162419230668759</v>
      </c>
      <c r="AF110" s="4">
        <f t="shared" si="15"/>
        <v>3.2866901379566515</v>
      </c>
      <c r="AG110" s="4">
        <f t="shared" si="16"/>
        <v>0.46107695065718818</v>
      </c>
    </row>
    <row r="111" spans="1:58" x14ac:dyDescent="0.35">
      <c r="A111">
        <v>99</v>
      </c>
      <c r="B111">
        <v>32</v>
      </c>
      <c r="C111" t="s">
        <v>70</v>
      </c>
      <c r="D111" t="s">
        <v>27</v>
      </c>
      <c r="G111">
        <v>0.5</v>
      </c>
      <c r="H111">
        <v>0.5</v>
      </c>
      <c r="I111">
        <v>1853</v>
      </c>
      <c r="J111">
        <v>6733</v>
      </c>
      <c r="L111">
        <v>6478</v>
      </c>
      <c r="M111">
        <v>1.837</v>
      </c>
      <c r="N111">
        <v>5.9820000000000002</v>
      </c>
      <c r="O111">
        <v>4.1459999999999999</v>
      </c>
      <c r="Q111">
        <v>0.56200000000000006</v>
      </c>
      <c r="R111">
        <v>1</v>
      </c>
      <c r="S111">
        <v>0</v>
      </c>
      <c r="T111">
        <v>0</v>
      </c>
      <c r="V111">
        <v>0</v>
      </c>
      <c r="Y111" s="1">
        <v>44126</v>
      </c>
      <c r="Z111" s="2">
        <v>0.18368055555555554</v>
      </c>
      <c r="AB111">
        <v>1</v>
      </c>
      <c r="AD111" s="4">
        <f t="shared" si="13"/>
        <v>5.4360284668156309</v>
      </c>
      <c r="AE111" s="4">
        <f t="shared" si="14"/>
        <v>5.3544967750986414</v>
      </c>
      <c r="AF111" s="4">
        <f t="shared" si="15"/>
        <v>-8.1531691716989485E-2</v>
      </c>
      <c r="AG111" s="4">
        <f t="shared" si="16"/>
        <v>0.56400898021766066</v>
      </c>
    </row>
    <row r="112" spans="1:58" x14ac:dyDescent="0.35">
      <c r="A112">
        <v>100</v>
      </c>
      <c r="B112">
        <v>32</v>
      </c>
      <c r="C112" t="s">
        <v>70</v>
      </c>
      <c r="D112" t="s">
        <v>27</v>
      </c>
      <c r="G112">
        <v>0.5</v>
      </c>
      <c r="H112">
        <v>0.5</v>
      </c>
      <c r="I112">
        <v>1518</v>
      </c>
      <c r="J112">
        <v>6625</v>
      </c>
      <c r="L112">
        <v>6468</v>
      </c>
      <c r="M112">
        <v>1.579</v>
      </c>
      <c r="N112">
        <v>5.891</v>
      </c>
      <c r="O112">
        <v>4.3120000000000003</v>
      </c>
      <c r="Q112">
        <v>0.56000000000000005</v>
      </c>
      <c r="R112">
        <v>1</v>
      </c>
      <c r="S112">
        <v>0</v>
      </c>
      <c r="T112">
        <v>0</v>
      </c>
      <c r="V112">
        <v>0</v>
      </c>
      <c r="Y112" s="1">
        <v>44126</v>
      </c>
      <c r="Z112" s="2">
        <v>0.18940972222222222</v>
      </c>
      <c r="AB112">
        <v>1</v>
      </c>
      <c r="AD112" s="4">
        <f t="shared" si="13"/>
        <v>4.4417465815658508</v>
      </c>
      <c r="AE112" s="4">
        <f t="shared" si="14"/>
        <v>5.2658637914612854</v>
      </c>
      <c r="AF112" s="4">
        <f t="shared" si="15"/>
        <v>0.82411720989543458</v>
      </c>
      <c r="AG112" s="4">
        <f t="shared" si="16"/>
        <v>0.56311702155595833</v>
      </c>
      <c r="AJ112">
        <f>ABS(100*(AD112-AD113)/(AVERAGE(AD112:AD113)))</f>
        <v>1.0748769302182903</v>
      </c>
      <c r="AK112">
        <f>ABS(100*((AVERAGE(AD112:AD113)-AVERAGE(AD106:AD107))/(AVERAGE(AD106:AD107,AD112:AD113))))</f>
        <v>0.50258243385929346</v>
      </c>
      <c r="AO112">
        <f>ABS(100*(AE112-AE113)/(AVERAGE(AE112:AE113)))</f>
        <v>0.29655077829901433</v>
      </c>
      <c r="AP112">
        <f>ABS(100*((AVERAGE(AE112:AE113)-AVERAGE(AE106:AE107))/(AVERAGE(AE106:AE107,AE112:AE113))))</f>
        <v>0.71539689239743343</v>
      </c>
      <c r="AT112">
        <f>ABS(100*(AF112-AF113)/(AVERAGE(AF112:AF113)))</f>
        <v>3.7967605590286113</v>
      </c>
      <c r="AU112">
        <f>ABS(100*((AVERAGE(AF112:AF113)-AVERAGE(AF106:AF107))/(AVERAGE(AF106:AF107,AF112:AF113))))</f>
        <v>1.8271826113682066</v>
      </c>
      <c r="AY112">
        <f>ABS(100*(AG112-AG113)/(AVERAGE(AG112:AG113)))</f>
        <v>0.33208072107550263</v>
      </c>
      <c r="AZ112">
        <f>ABS(100*((AVERAGE(AG112:AG113)-AVERAGE(AG106:AG107))/(AVERAGE(AG106:AG107,AG112:AG113))))</f>
        <v>2.0448056302709401</v>
      </c>
      <c r="BC112" s="4">
        <f>AVERAGE(AD112:AD113)</f>
        <v>4.4180025365449609</v>
      </c>
      <c r="BD112" s="4">
        <f>AVERAGE(AE112:AE113)</f>
        <v>5.2580673716042963</v>
      </c>
      <c r="BE112" s="4">
        <f>AVERAGE(AF112:AF113)</f>
        <v>0.84006483505933538</v>
      </c>
      <c r="BF112" s="4">
        <f>AVERAGE(AG112:AG113)</f>
        <v>0.56405357815074586</v>
      </c>
    </row>
    <row r="113" spans="1:58" x14ac:dyDescent="0.35">
      <c r="A113">
        <v>101</v>
      </c>
      <c r="B113">
        <v>32</v>
      </c>
      <c r="C113" t="s">
        <v>70</v>
      </c>
      <c r="D113" t="s">
        <v>27</v>
      </c>
      <c r="G113">
        <v>0.5</v>
      </c>
      <c r="H113">
        <v>0.5</v>
      </c>
      <c r="I113">
        <v>1502</v>
      </c>
      <c r="J113">
        <v>6606</v>
      </c>
      <c r="L113">
        <v>6489</v>
      </c>
      <c r="M113">
        <v>1.5669999999999999</v>
      </c>
      <c r="N113">
        <v>5.875</v>
      </c>
      <c r="O113">
        <v>4.3079999999999998</v>
      </c>
      <c r="Q113">
        <v>0.56299999999999994</v>
      </c>
      <c r="R113">
        <v>1</v>
      </c>
      <c r="S113">
        <v>0</v>
      </c>
      <c r="T113">
        <v>0</v>
      </c>
      <c r="V113">
        <v>0</v>
      </c>
      <c r="Y113" s="1">
        <v>44126</v>
      </c>
      <c r="Z113" s="2">
        <v>0.19564814814814815</v>
      </c>
      <c r="AB113">
        <v>1</v>
      </c>
      <c r="AD113" s="4">
        <f t="shared" si="13"/>
        <v>4.3942584915240701</v>
      </c>
      <c r="AE113" s="4">
        <f t="shared" si="14"/>
        <v>5.2502709517473063</v>
      </c>
      <c r="AF113" s="4">
        <f t="shared" si="15"/>
        <v>0.85601246022323618</v>
      </c>
      <c r="AG113" s="4">
        <f t="shared" si="16"/>
        <v>0.5649901347455335</v>
      </c>
    </row>
    <row r="114" spans="1:58" x14ac:dyDescent="0.35">
      <c r="A114">
        <v>102</v>
      </c>
      <c r="B114">
        <v>2</v>
      </c>
      <c r="D114" t="s">
        <v>29</v>
      </c>
      <c r="Y114" s="1">
        <v>44126</v>
      </c>
      <c r="Z114" s="2">
        <v>0.19987268518518519</v>
      </c>
      <c r="AB114">
        <v>1</v>
      </c>
      <c r="AD114" s="4" t="e">
        <f t="shared" si="13"/>
        <v>#DIV/0!</v>
      </c>
      <c r="AE114" s="4" t="e">
        <f t="shared" si="14"/>
        <v>#DIV/0!</v>
      </c>
      <c r="AF114" s="4" t="e">
        <f t="shared" si="15"/>
        <v>#DIV/0!</v>
      </c>
      <c r="AG114" s="4" t="e">
        <f t="shared" si="16"/>
        <v>#DIV/0!</v>
      </c>
    </row>
    <row r="115" spans="1:58" x14ac:dyDescent="0.35">
      <c r="A115">
        <v>103</v>
      </c>
      <c r="B115">
        <v>3</v>
      </c>
      <c r="C115" t="s">
        <v>30</v>
      </c>
      <c r="D115" t="s">
        <v>27</v>
      </c>
      <c r="G115">
        <v>0.5</v>
      </c>
      <c r="H115">
        <v>0.5</v>
      </c>
      <c r="I115">
        <v>98</v>
      </c>
      <c r="J115">
        <v>244</v>
      </c>
      <c r="L115">
        <v>146</v>
      </c>
      <c r="M115">
        <v>0.49</v>
      </c>
      <c r="N115">
        <v>0.48499999999999999</v>
      </c>
      <c r="O115">
        <v>0</v>
      </c>
      <c r="Q115">
        <v>0</v>
      </c>
      <c r="R115">
        <v>1</v>
      </c>
      <c r="S115">
        <v>0</v>
      </c>
      <c r="T115">
        <v>0</v>
      </c>
      <c r="V115">
        <v>0</v>
      </c>
      <c r="Y115" s="1">
        <v>44126</v>
      </c>
      <c r="Z115" s="2">
        <v>0.2096875</v>
      </c>
      <c r="AB115">
        <v>1</v>
      </c>
      <c r="AD115" s="4">
        <f t="shared" si="13"/>
        <v>0.2271785903578272</v>
      </c>
      <c r="AE115" s="4">
        <f t="shared" si="14"/>
        <v>2.9131674887467773E-2</v>
      </c>
      <c r="AF115" s="4">
        <f t="shared" si="15"/>
        <v>-0.19804691547035944</v>
      </c>
      <c r="AG115" s="4">
        <f t="shared" si="16"/>
        <v>-7.7924437238484996E-4</v>
      </c>
    </row>
    <row r="116" spans="1:58" x14ac:dyDescent="0.35">
      <c r="A116">
        <v>104</v>
      </c>
      <c r="B116">
        <v>3</v>
      </c>
      <c r="C116" t="s">
        <v>30</v>
      </c>
      <c r="D116" t="s">
        <v>27</v>
      </c>
      <c r="G116">
        <v>0.5</v>
      </c>
      <c r="H116">
        <v>0.5</v>
      </c>
      <c r="I116">
        <v>37</v>
      </c>
      <c r="J116">
        <v>218</v>
      </c>
      <c r="L116">
        <v>111</v>
      </c>
      <c r="M116">
        <v>0.44400000000000001</v>
      </c>
      <c r="N116">
        <v>0.46300000000000002</v>
      </c>
      <c r="O116">
        <v>0.02</v>
      </c>
      <c r="Q116">
        <v>0</v>
      </c>
      <c r="R116">
        <v>1</v>
      </c>
      <c r="S116">
        <v>0</v>
      </c>
      <c r="T116">
        <v>0</v>
      </c>
      <c r="V116">
        <v>0</v>
      </c>
      <c r="Y116" s="1">
        <v>44126</v>
      </c>
      <c r="Z116" s="2">
        <v>0.21472222222222223</v>
      </c>
      <c r="AB116">
        <v>1</v>
      </c>
      <c r="AD116" s="4">
        <f t="shared" si="13"/>
        <v>4.6130247073538896E-2</v>
      </c>
      <c r="AE116" s="4">
        <f t="shared" si="14"/>
        <v>7.7941047525485821E-3</v>
      </c>
      <c r="AF116" s="4">
        <f t="shared" si="15"/>
        <v>-3.8336142320990314E-2</v>
      </c>
      <c r="AG116" s="4">
        <f t="shared" si="16"/>
        <v>-3.9010996883437248E-3</v>
      </c>
      <c r="AJ116">
        <f>ABS(100*(AD116-AD117)/(AVERAGE(AD116:AD117)))</f>
        <v>81.503234013731443</v>
      </c>
      <c r="AO116">
        <f>ABS(100*(AE116-AE117)/(AVERAGE(AE116:AE117)))</f>
        <v>100.01484943258231</v>
      </c>
      <c r="AT116">
        <f>ABS(100*(AF116-AF117)/(AVERAGE(AF116:AF117)))</f>
        <v>246.19201571366173</v>
      </c>
      <c r="AY116">
        <f>ABS(100*(AG116-AG117)/(AVERAGE(AG116:AG117)))</f>
        <v>4.4706395780308332</v>
      </c>
      <c r="BC116" s="4">
        <f>AVERAGE(AD116:AD117)</f>
        <v>3.2774221749288117E-2</v>
      </c>
      <c r="BD116" s="4">
        <f>AVERAGE(AE116:AE117)</f>
        <v>1.5590524609538284E-2</v>
      </c>
      <c r="BE116" s="4">
        <f>AVERAGE(AF116:AF117)</f>
        <v>-1.7183697139749834E-2</v>
      </c>
      <c r="BF116" s="4">
        <f>AVERAGE(AG116:AG117)</f>
        <v>-3.9902955545139777E-3</v>
      </c>
    </row>
    <row r="117" spans="1:58" x14ac:dyDescent="0.35">
      <c r="A117">
        <v>105</v>
      </c>
      <c r="B117">
        <v>3</v>
      </c>
      <c r="C117" t="s">
        <v>30</v>
      </c>
      <c r="D117" t="s">
        <v>27</v>
      </c>
      <c r="G117">
        <v>0.5</v>
      </c>
      <c r="H117">
        <v>0.5</v>
      </c>
      <c r="I117">
        <v>28</v>
      </c>
      <c r="J117">
        <v>237</v>
      </c>
      <c r="L117">
        <v>109</v>
      </c>
      <c r="M117">
        <v>0.437</v>
      </c>
      <c r="N117">
        <v>0.48</v>
      </c>
      <c r="O117">
        <v>4.2999999999999997E-2</v>
      </c>
      <c r="Q117">
        <v>0</v>
      </c>
      <c r="R117">
        <v>1</v>
      </c>
      <c r="S117">
        <v>0</v>
      </c>
      <c r="T117">
        <v>0</v>
      </c>
      <c r="V117">
        <v>0</v>
      </c>
      <c r="Y117" s="1">
        <v>44126</v>
      </c>
      <c r="Z117" s="2">
        <v>0.22015046296296295</v>
      </c>
      <c r="AB117">
        <v>1</v>
      </c>
      <c r="AD117" s="4">
        <f t="shared" si="13"/>
        <v>1.9418196425037337E-2</v>
      </c>
      <c r="AE117" s="4">
        <f t="shared" si="14"/>
        <v>2.3386944466527986E-2</v>
      </c>
      <c r="AF117" s="4">
        <f t="shared" si="15"/>
        <v>3.9687480414906488E-3</v>
      </c>
      <c r="AG117" s="4">
        <f t="shared" si="16"/>
        <v>-4.0794914206842316E-3</v>
      </c>
    </row>
    <row r="118" spans="1:58" x14ac:dyDescent="0.35">
      <c r="A118">
        <v>106</v>
      </c>
      <c r="B118">
        <v>1</v>
      </c>
      <c r="C118" t="s">
        <v>31</v>
      </c>
      <c r="D118" t="s">
        <v>27</v>
      </c>
      <c r="G118">
        <v>0.5</v>
      </c>
      <c r="H118">
        <v>0.5</v>
      </c>
      <c r="I118">
        <v>2803</v>
      </c>
      <c r="J118">
        <v>12579</v>
      </c>
      <c r="L118">
        <v>9394</v>
      </c>
      <c r="M118">
        <v>2.5649999999999999</v>
      </c>
      <c r="N118">
        <v>10.936</v>
      </c>
      <c r="O118">
        <v>8.3710000000000004</v>
      </c>
      <c r="Q118">
        <v>0.86599999999999999</v>
      </c>
      <c r="R118">
        <v>1</v>
      </c>
      <c r="S118">
        <v>0</v>
      </c>
      <c r="T118">
        <v>0</v>
      </c>
      <c r="V118">
        <v>0</v>
      </c>
      <c r="Y118" s="1">
        <v>44126</v>
      </c>
      <c r="Z118" s="2">
        <v>0.2310763888888889</v>
      </c>
      <c r="AB118">
        <v>1</v>
      </c>
      <c r="AD118" s="4">
        <f t="shared" si="13"/>
        <v>8.2556338130463516</v>
      </c>
      <c r="AE118" s="4">
        <f t="shared" si="14"/>
        <v>10.152167352357777</v>
      </c>
      <c r="AF118" s="4">
        <f t="shared" si="15"/>
        <v>1.8965335393114255</v>
      </c>
      <c r="AG118" s="4">
        <f t="shared" si="16"/>
        <v>0.82410412597012017</v>
      </c>
      <c r="BC118" s="4"/>
      <c r="BD118" s="4"/>
      <c r="BE118" s="4"/>
      <c r="BF118" s="4"/>
    </row>
    <row r="119" spans="1:58" x14ac:dyDescent="0.35">
      <c r="A119">
        <v>107</v>
      </c>
      <c r="B119">
        <v>1</v>
      </c>
      <c r="C119" t="s">
        <v>31</v>
      </c>
      <c r="D119" t="s">
        <v>27</v>
      </c>
      <c r="G119">
        <v>0.5</v>
      </c>
      <c r="H119">
        <v>0.5</v>
      </c>
      <c r="I119">
        <v>3967</v>
      </c>
      <c r="J119">
        <v>12415</v>
      </c>
      <c r="L119">
        <v>9085</v>
      </c>
      <c r="M119">
        <v>3.4580000000000002</v>
      </c>
      <c r="N119">
        <v>10.795999999999999</v>
      </c>
      <c r="O119">
        <v>7.3380000000000001</v>
      </c>
      <c r="Q119">
        <v>0.83399999999999996</v>
      </c>
      <c r="R119">
        <v>1</v>
      </c>
      <c r="S119">
        <v>0</v>
      </c>
      <c r="T119">
        <v>0</v>
      </c>
      <c r="V119">
        <v>0</v>
      </c>
      <c r="Y119" s="1">
        <v>44126</v>
      </c>
      <c r="Z119" s="2">
        <v>0.23699074074074075</v>
      </c>
      <c r="AB119">
        <v>1</v>
      </c>
      <c r="AD119" s="4">
        <f t="shared" si="13"/>
        <v>11.710392363585886</v>
      </c>
      <c r="AE119" s="4">
        <f t="shared" si="14"/>
        <v>10.017576525352903</v>
      </c>
      <c r="AF119" s="4">
        <f t="shared" si="15"/>
        <v>-1.692815838232983</v>
      </c>
      <c r="AG119" s="4">
        <f t="shared" si="16"/>
        <v>0.7965426033235119</v>
      </c>
      <c r="AJ119">
        <f>ABS(100*(AD119-AD120)/(AVERAGE(AD119:AD120)))</f>
        <v>7.6537902896654284</v>
      </c>
      <c r="AO119">
        <f>ABS(100*(AE119-AE120)/(AVERAGE(AE119:AE120)))</f>
        <v>3.3738761677453026</v>
      </c>
      <c r="AT119">
        <f>ABS(100*(AF119-AF120)/(AVERAGE(AF119:AF120)))</f>
        <v>54.380153449579929</v>
      </c>
      <c r="AY119">
        <f>ABS(100*(AG119-AG120)/(AVERAGE(AG119:AG120)))</f>
        <v>3.439924022039242</v>
      </c>
      <c r="BC119" s="4">
        <f>AVERAGE(AD119:AD120)</f>
        <v>12.176369247120856</v>
      </c>
      <c r="BD119" s="4">
        <f>AVERAGE(AE119:AE120)</f>
        <v>9.8513896810328596</v>
      </c>
      <c r="BE119" s="4">
        <f>AVERAGE(AF119:AF120)</f>
        <v>-2.3249795660879986</v>
      </c>
      <c r="BF119" s="4">
        <f>AVERAGE(AG119:AG120)</f>
        <v>0.78307402753180355</v>
      </c>
    </row>
    <row r="120" spans="1:58" x14ac:dyDescent="0.35">
      <c r="A120">
        <v>108</v>
      </c>
      <c r="B120">
        <v>1</v>
      </c>
      <c r="C120" t="s">
        <v>31</v>
      </c>
      <c r="D120" t="s">
        <v>27</v>
      </c>
      <c r="G120">
        <v>0.5</v>
      </c>
      <c r="H120">
        <v>0.5</v>
      </c>
      <c r="I120">
        <v>4281</v>
      </c>
      <c r="J120">
        <v>12010</v>
      </c>
      <c r="L120">
        <v>8783</v>
      </c>
      <c r="M120">
        <v>3.6989999999999998</v>
      </c>
      <c r="N120">
        <v>10.452999999999999</v>
      </c>
      <c r="O120">
        <v>6.7539999999999996</v>
      </c>
      <c r="Q120">
        <v>0.80300000000000005</v>
      </c>
      <c r="R120">
        <v>1</v>
      </c>
      <c r="S120">
        <v>0</v>
      </c>
      <c r="T120">
        <v>0</v>
      </c>
      <c r="V120">
        <v>0</v>
      </c>
      <c r="Y120" s="1">
        <v>44126</v>
      </c>
      <c r="Z120" s="2">
        <v>0.24339120370370371</v>
      </c>
      <c r="AB120">
        <v>1</v>
      </c>
      <c r="AD120" s="4">
        <f t="shared" si="13"/>
        <v>12.642346130655829</v>
      </c>
      <c r="AE120" s="4">
        <f t="shared" si="14"/>
        <v>9.6852028367128149</v>
      </c>
      <c r="AF120" s="4">
        <f t="shared" si="15"/>
        <v>-2.9571432939430142</v>
      </c>
      <c r="AG120" s="4">
        <f t="shared" si="16"/>
        <v>0.7696054517400952</v>
      </c>
    </row>
    <row r="121" spans="1:58" x14ac:dyDescent="0.35">
      <c r="A121">
        <v>109</v>
      </c>
      <c r="B121">
        <v>4</v>
      </c>
      <c r="C121" t="s">
        <v>66</v>
      </c>
      <c r="D121" t="s">
        <v>27</v>
      </c>
      <c r="G121">
        <v>0.5</v>
      </c>
      <c r="H121">
        <v>0.5</v>
      </c>
      <c r="I121">
        <v>2676</v>
      </c>
      <c r="J121">
        <v>8368</v>
      </c>
      <c r="L121">
        <v>3180</v>
      </c>
      <c r="M121">
        <v>2.468</v>
      </c>
      <c r="N121">
        <v>7.367</v>
      </c>
      <c r="O121">
        <v>4.9000000000000004</v>
      </c>
      <c r="Q121">
        <v>0.217</v>
      </c>
      <c r="R121">
        <v>1</v>
      </c>
      <c r="S121">
        <v>0</v>
      </c>
      <c r="T121">
        <v>0</v>
      </c>
      <c r="V121">
        <v>0</v>
      </c>
      <c r="Y121" s="1">
        <v>44126</v>
      </c>
      <c r="Z121" s="2">
        <v>0.25460648148148152</v>
      </c>
      <c r="AB121">
        <v>1</v>
      </c>
      <c r="AD121" s="4">
        <f t="shared" si="13"/>
        <v>7.8786970983397167</v>
      </c>
      <c r="AE121" s="4">
        <f t="shared" si="14"/>
        <v>6.6963016662752901</v>
      </c>
      <c r="AF121" s="4">
        <f t="shared" si="15"/>
        <v>-1.1823954320644265</v>
      </c>
      <c r="AG121" s="4">
        <f t="shared" si="16"/>
        <v>0.26984101358816448</v>
      </c>
      <c r="BC121" s="4"/>
      <c r="BD121" s="4"/>
      <c r="BE121" s="4"/>
      <c r="BF121" s="4"/>
    </row>
    <row r="122" spans="1:58" x14ac:dyDescent="0.35">
      <c r="A122">
        <v>110</v>
      </c>
      <c r="B122">
        <v>4</v>
      </c>
      <c r="C122" t="s">
        <v>66</v>
      </c>
      <c r="D122" t="s">
        <v>27</v>
      </c>
      <c r="G122">
        <v>0.5</v>
      </c>
      <c r="H122">
        <v>0.5</v>
      </c>
      <c r="I122">
        <v>2005</v>
      </c>
      <c r="J122">
        <v>8373</v>
      </c>
      <c r="L122">
        <v>3088</v>
      </c>
      <c r="M122">
        <v>1.9530000000000001</v>
      </c>
      <c r="N122">
        <v>7.3719999999999999</v>
      </c>
      <c r="O122">
        <v>5.4180000000000001</v>
      </c>
      <c r="Q122">
        <v>0.20699999999999999</v>
      </c>
      <c r="R122">
        <v>1</v>
      </c>
      <c r="S122">
        <v>0</v>
      </c>
      <c r="T122">
        <v>0</v>
      </c>
      <c r="V122">
        <v>0</v>
      </c>
      <c r="Y122" s="1">
        <v>44126</v>
      </c>
      <c r="Z122" s="2">
        <v>0.26046296296296295</v>
      </c>
      <c r="AB122">
        <v>1</v>
      </c>
      <c r="AD122" s="4">
        <f t="shared" si="13"/>
        <v>5.887165322212546</v>
      </c>
      <c r="AE122" s="4">
        <f t="shared" si="14"/>
        <v>6.7004050451473898</v>
      </c>
      <c r="AF122" s="4">
        <f t="shared" si="15"/>
        <v>0.81323972293484381</v>
      </c>
      <c r="AG122" s="4">
        <f t="shared" si="16"/>
        <v>0.26163499390050116</v>
      </c>
      <c r="AI122">
        <f>ABS(100*(AVERAGE(AD122:AD123)-3)/3)</f>
        <v>96.238844073751537</v>
      </c>
      <c r="AJ122">
        <f>ABS(100*(AD122-AD123)/(AVERAGE(AD122:AD123)))</f>
        <v>0</v>
      </c>
      <c r="AN122">
        <f>ABS(100*(AVERAGE(AE122:AE123)-6)/6)</f>
        <v>10.839063715129527</v>
      </c>
      <c r="AO122">
        <f>ABS(100*(AE122-AE123)/(AVERAGE(AE122:AE123)))</f>
        <v>1.5055228292761906</v>
      </c>
      <c r="AS122">
        <f>ABS(100*(AVERAGE(AF122:AF123)-3)/3)</f>
        <v>74.560716643492455</v>
      </c>
      <c r="AT122">
        <f>ABS(100*(AF122-AF123)/(AVERAGE(AF122:AF123)))</f>
        <v>13.119138496174589</v>
      </c>
      <c r="AX122">
        <f>ABS(100*(AVERAGE(AG122:AG123)-0.3)/0.33)</f>
        <v>13.409676747495618</v>
      </c>
      <c r="AY122">
        <f>ABS(100*(AG122-AG123)/(AVERAGE(AG122:AG123)))</f>
        <v>4.6036924090429823</v>
      </c>
      <c r="BC122" s="4">
        <f>AVERAGE(AD122:AD123)</f>
        <v>5.887165322212546</v>
      </c>
      <c r="BD122" s="4">
        <f>AVERAGE(AE122:AE123)</f>
        <v>6.6503438229077716</v>
      </c>
      <c r="BE122" s="4">
        <f>AVERAGE(AF122:AF123)</f>
        <v>0.76317850069522608</v>
      </c>
      <c r="BF122" s="4">
        <f>AVERAGE(AG122:AG123)</f>
        <v>0.25574806673326445</v>
      </c>
    </row>
    <row r="123" spans="1:58" x14ac:dyDescent="0.35">
      <c r="A123">
        <v>111</v>
      </c>
      <c r="B123">
        <v>4</v>
      </c>
      <c r="C123" t="s">
        <v>66</v>
      </c>
      <c r="D123" t="s">
        <v>27</v>
      </c>
      <c r="G123">
        <v>0.5</v>
      </c>
      <c r="H123">
        <v>0.5</v>
      </c>
      <c r="I123">
        <v>2005</v>
      </c>
      <c r="J123">
        <v>8251</v>
      </c>
      <c r="L123">
        <v>2956</v>
      </c>
      <c r="M123">
        <v>1.9530000000000001</v>
      </c>
      <c r="N123">
        <v>7.2690000000000001</v>
      </c>
      <c r="O123">
        <v>5.3159999999999998</v>
      </c>
      <c r="Q123">
        <v>0.193</v>
      </c>
      <c r="R123">
        <v>1</v>
      </c>
      <c r="S123">
        <v>0</v>
      </c>
      <c r="T123">
        <v>0</v>
      </c>
      <c r="V123">
        <v>0</v>
      </c>
      <c r="Y123" s="1">
        <v>44126</v>
      </c>
      <c r="Z123" s="2">
        <v>0.26677083333333335</v>
      </c>
      <c r="AB123">
        <v>1</v>
      </c>
      <c r="AD123" s="4">
        <f t="shared" si="13"/>
        <v>5.887165322212546</v>
      </c>
      <c r="AE123" s="4">
        <f t="shared" si="14"/>
        <v>6.6002826006681543</v>
      </c>
      <c r="AF123" s="4">
        <f t="shared" si="15"/>
        <v>0.71311727845560835</v>
      </c>
      <c r="AG123" s="4">
        <f t="shared" si="16"/>
        <v>0.24986113956602768</v>
      </c>
    </row>
    <row r="124" spans="1:58" x14ac:dyDescent="0.35">
      <c r="A124">
        <v>112</v>
      </c>
      <c r="B124">
        <v>2</v>
      </c>
      <c r="D124" t="s">
        <v>29</v>
      </c>
      <c r="Y124" s="1">
        <v>44126</v>
      </c>
      <c r="Z124" s="2">
        <v>0.27096064814814813</v>
      </c>
      <c r="AB124">
        <v>1</v>
      </c>
      <c r="AD124" s="4" t="e">
        <f t="shared" si="13"/>
        <v>#DIV/0!</v>
      </c>
      <c r="AE124" s="4" t="e">
        <f t="shared" si="14"/>
        <v>#DIV/0!</v>
      </c>
      <c r="AF124" s="4" t="e">
        <f t="shared" si="15"/>
        <v>#DIV/0!</v>
      </c>
      <c r="AG124" s="4" t="e">
        <f t="shared" si="16"/>
        <v>#DIV/0!</v>
      </c>
      <c r="BC124" s="4" t="e">
        <f>AVERAGE(AD124:AD125)</f>
        <v>#DIV/0!</v>
      </c>
      <c r="BD124" s="4" t="e">
        <f>AVERAGE(AE124:AE125)</f>
        <v>#DIV/0!</v>
      </c>
      <c r="BE124" s="4" t="e">
        <f>AVERAGE(AF124:AF125)</f>
        <v>#DIV/0!</v>
      </c>
      <c r="BF124" s="4" t="e">
        <f>AVERAGE(AG124:AG125)</f>
        <v>#DIV/0!</v>
      </c>
    </row>
    <row r="125" spans="1:58" x14ac:dyDescent="0.35">
      <c r="A125">
        <v>113</v>
      </c>
      <c r="B125">
        <v>8</v>
      </c>
      <c r="R125">
        <v>1</v>
      </c>
      <c r="AB125">
        <v>1</v>
      </c>
      <c r="AD125" s="4" t="e">
        <f t="shared" si="13"/>
        <v>#DIV/0!</v>
      </c>
      <c r="AE125" s="4" t="e">
        <f t="shared" si="14"/>
        <v>#DIV/0!</v>
      </c>
      <c r="AF125" s="4" t="e">
        <f t="shared" si="15"/>
        <v>#DIV/0!</v>
      </c>
      <c r="AG125" s="4" t="e">
        <f t="shared" si="16"/>
        <v>#DIV/0!</v>
      </c>
      <c r="BC125" s="4"/>
      <c r="BD125" s="4"/>
      <c r="BE125" s="4"/>
      <c r="BF125" s="4"/>
    </row>
  </sheetData>
  <conditionalFormatting sqref="AR25:AR26 AW21:AW26 AJ25:AK26 AT25:AU26 AY21:AZ26 AO25:AP26 AR31:AR53 AW31:AW53 AJ41:AK49 AT41:AU49 AY41:AZ49 AO41:AP49">
    <cfRule type="cellIs" dxfId="376" priority="377" operator="greaterThan">
      <formula>20</formula>
    </cfRule>
  </conditionalFormatting>
  <conditionalFormatting sqref="AL25:AM26 BA21:BA26 AV25:AV26 AQ25:AQ26 AL31:AM49 BA31:BA49 AV31:AV49 AQ31:AQ49">
    <cfRule type="cellIs" dxfId="375" priority="376" operator="between">
      <formula>80</formula>
      <formula>120</formula>
    </cfRule>
  </conditionalFormatting>
  <conditionalFormatting sqref="AJ28">
    <cfRule type="cellIs" dxfId="374" priority="375" operator="greaterThan">
      <formula>20</formula>
    </cfRule>
  </conditionalFormatting>
  <conditionalFormatting sqref="AO28">
    <cfRule type="cellIs" dxfId="373" priority="374" operator="greaterThan">
      <formula>20</formula>
    </cfRule>
  </conditionalFormatting>
  <conditionalFormatting sqref="AT28">
    <cfRule type="cellIs" dxfId="372" priority="373" operator="greaterThan">
      <formula>20</formula>
    </cfRule>
  </conditionalFormatting>
  <conditionalFormatting sqref="AY28">
    <cfRule type="cellIs" dxfId="371" priority="372" operator="greaterThan">
      <formula>20</formula>
    </cfRule>
  </conditionalFormatting>
  <conditionalFormatting sqref="AR30 AW30 AJ30:AK30 AT30:AU30 AY30:AZ30">
    <cfRule type="cellIs" dxfId="370" priority="371" operator="greaterThan">
      <formula>20</formula>
    </cfRule>
  </conditionalFormatting>
  <conditionalFormatting sqref="AL30:AM30 BA30 AV30">
    <cfRule type="cellIs" dxfId="369" priority="370" operator="between">
      <formula>80</formula>
      <formula>120</formula>
    </cfRule>
  </conditionalFormatting>
  <conditionalFormatting sqref="AO30:AP30">
    <cfRule type="cellIs" dxfId="368" priority="369" operator="greaterThan">
      <formula>20</formula>
    </cfRule>
  </conditionalFormatting>
  <conditionalFormatting sqref="AQ30">
    <cfRule type="cellIs" dxfId="367" priority="368" operator="between">
      <formula>80</formula>
      <formula>120</formula>
    </cfRule>
  </conditionalFormatting>
  <conditionalFormatting sqref="AK31 AU31 AZ31 AW55:AW56 AR55:AR56 AW114 AK53 AK114 AT50:AU52 AU55:AU56 AR114:AU114 AY50:AZ52 AZ55:AZ56 AY114:AZ114 AJ32:AK40 AK41 AK43:AK44 AK46:AK47 AJ50:AK52 AK49 AT32:AU40 AU41 AU43:AU44 AU53 AY32:AZ40 AZ41 AZ43:AZ44 AZ53">
    <cfRule type="cellIs" dxfId="366" priority="367" operator="greaterThan">
      <formula>20</formula>
    </cfRule>
  </conditionalFormatting>
  <conditionalFormatting sqref="AV55:AV56 BA55:BA56 AL114:AM114 AV114 BA114 AL50:AM53 AV50:AV53 BA50:BA53">
    <cfRule type="cellIs" dxfId="365" priority="366" operator="between">
      <formula>80</formula>
      <formula>120</formula>
    </cfRule>
  </conditionalFormatting>
  <conditionalFormatting sqref="AL114:AM114 AV114 BA114">
    <cfRule type="cellIs" dxfId="364" priority="356" operator="between">
      <formula>80</formula>
      <formula>120</formula>
    </cfRule>
  </conditionalFormatting>
  <conditionalFormatting sqref="AK114 AR114:AU114 AW114 AY114:AZ114">
    <cfRule type="cellIs" dxfId="363" priority="365" operator="greaterThan">
      <formula>20</formula>
    </cfRule>
  </conditionalFormatting>
  <conditionalFormatting sqref="AL114:AM114 AV114 BA114">
    <cfRule type="cellIs" dxfId="362" priority="364" operator="between">
      <formula>80</formula>
      <formula>120</formula>
    </cfRule>
  </conditionalFormatting>
  <conditionalFormatting sqref="AL114:AM114 AV114 BA114">
    <cfRule type="cellIs" dxfId="361" priority="354" operator="between">
      <formula>80</formula>
      <formula>120</formula>
    </cfRule>
  </conditionalFormatting>
  <conditionalFormatting sqref="AK114 AR114:AU114 AW114 AY114:AZ114">
    <cfRule type="cellIs" dxfId="360" priority="363" operator="greaterThan">
      <formula>20</formula>
    </cfRule>
  </conditionalFormatting>
  <conditionalFormatting sqref="AL114:AM114 AV114 BA114">
    <cfRule type="cellIs" dxfId="359" priority="362" operator="between">
      <formula>80</formula>
      <formula>120</formula>
    </cfRule>
  </conditionalFormatting>
  <conditionalFormatting sqref="AN114:AP114">
    <cfRule type="cellIs" dxfId="358" priority="302" operator="greaterThan">
      <formula>20</formula>
    </cfRule>
  </conditionalFormatting>
  <conditionalFormatting sqref="AQ114">
    <cfRule type="cellIs" dxfId="357" priority="301" operator="between">
      <formula>80</formula>
      <formula>120</formula>
    </cfRule>
  </conditionalFormatting>
  <conditionalFormatting sqref="AL114:AM114 AV114 BA114">
    <cfRule type="cellIs" dxfId="356" priority="350" operator="between">
      <formula>80</formula>
      <formula>120</formula>
    </cfRule>
  </conditionalFormatting>
  <conditionalFormatting sqref="AK114 AR114:AU114 AW114 AY114:AZ114">
    <cfRule type="cellIs" dxfId="355" priority="361" operator="greaterThan">
      <formula>20</formula>
    </cfRule>
  </conditionalFormatting>
  <conditionalFormatting sqref="AL114:AM114 AV114 BA114">
    <cfRule type="cellIs" dxfId="354" priority="360" operator="between">
      <formula>80</formula>
      <formula>120</formula>
    </cfRule>
  </conditionalFormatting>
  <conditionalFormatting sqref="AK114 AR114:AU114 AW114 AY114:AZ114">
    <cfRule type="cellIs" dxfId="353" priority="359" operator="greaterThan">
      <formula>20</formula>
    </cfRule>
  </conditionalFormatting>
  <conditionalFormatting sqref="AL114:AM114 AV114 BA114">
    <cfRule type="cellIs" dxfId="352" priority="358" operator="between">
      <formula>80</formula>
      <formula>120</formula>
    </cfRule>
  </conditionalFormatting>
  <conditionalFormatting sqref="AJ59:AK61 AR59:AR61 AW59:AW61 AT59:AU61 AY59:AZ61">
    <cfRule type="cellIs" dxfId="351" priority="339" operator="greaterThan">
      <formula>20</formula>
    </cfRule>
  </conditionalFormatting>
  <conditionalFormatting sqref="AL59:AM61 BA59:BA61 AV59:AV61">
    <cfRule type="cellIs" dxfId="350" priority="338" operator="between">
      <formula>80</formula>
      <formula>120</formula>
    </cfRule>
  </conditionalFormatting>
  <conditionalFormatting sqref="AL53:AM55 AV53:AV55">
    <cfRule type="cellIs" dxfId="349" priority="336" operator="between">
      <formula>80</formula>
      <formula>120</formula>
    </cfRule>
  </conditionalFormatting>
  <conditionalFormatting sqref="AK114 AR114:AU114 AW114 AY114:AZ114">
    <cfRule type="cellIs" dxfId="348" priority="357" operator="greaterThan">
      <formula>20</formula>
    </cfRule>
  </conditionalFormatting>
  <conditionalFormatting sqref="AN114:AP114">
    <cfRule type="cellIs" dxfId="347" priority="296" operator="greaterThan">
      <formula>20</formula>
    </cfRule>
  </conditionalFormatting>
  <conditionalFormatting sqref="AQ114">
    <cfRule type="cellIs" dxfId="346" priority="295" operator="between">
      <formula>80</formula>
      <formula>120</formula>
    </cfRule>
  </conditionalFormatting>
  <conditionalFormatting sqref="AL61:AM61">
    <cfRule type="cellIs" dxfId="345" priority="326" operator="between">
      <formula>80</formula>
      <formula>120</formula>
    </cfRule>
  </conditionalFormatting>
  <conditionalFormatting sqref="AN114:AP114">
    <cfRule type="cellIs" dxfId="344" priority="294" operator="greaterThan">
      <formula>20</formula>
    </cfRule>
  </conditionalFormatting>
  <conditionalFormatting sqref="AQ114">
    <cfRule type="cellIs" dxfId="343" priority="293" operator="between">
      <formula>80</formula>
      <formula>120</formula>
    </cfRule>
  </conditionalFormatting>
  <conditionalFormatting sqref="AK114 AR114:AU114 AW114 AY114:AZ114">
    <cfRule type="cellIs" dxfId="342" priority="355" operator="greaterThan">
      <formula>20</formula>
    </cfRule>
  </conditionalFormatting>
  <conditionalFormatting sqref="AK114 AR114:AU114 AW114 AY114:AZ114">
    <cfRule type="cellIs" dxfId="341" priority="353" operator="greaterThan">
      <formula>20</formula>
    </cfRule>
  </conditionalFormatting>
  <conditionalFormatting sqref="AL114:AM114 AV114 BA114">
    <cfRule type="cellIs" dxfId="340" priority="352" operator="between">
      <formula>80</formula>
      <formula>120</formula>
    </cfRule>
  </conditionalFormatting>
  <conditionalFormatting sqref="AU76 AT77:AU77">
    <cfRule type="cellIs" dxfId="339" priority="318" operator="greaterThan">
      <formula>20</formula>
    </cfRule>
  </conditionalFormatting>
  <conditionalFormatting sqref="AV76:AV77">
    <cfRule type="cellIs" dxfId="338" priority="317" operator="between">
      <formula>80</formula>
      <formula>120</formula>
    </cfRule>
  </conditionalFormatting>
  <conditionalFormatting sqref="AK114 AR114:AU114 AW114 AY114:AZ114">
    <cfRule type="cellIs" dxfId="337" priority="351" operator="greaterThan">
      <formula>20</formula>
    </cfRule>
  </conditionalFormatting>
  <conditionalFormatting sqref="AQ46">
    <cfRule type="cellIs" dxfId="336" priority="280" operator="between">
      <formula>80</formula>
      <formula>120</formula>
    </cfRule>
  </conditionalFormatting>
  <conditionalFormatting sqref="BA53:BA55">
    <cfRule type="cellIs" dxfId="335" priority="349" operator="between">
      <formula>80</formula>
      <formula>120</formula>
    </cfRule>
  </conditionalFormatting>
  <conditionalFormatting sqref="AK52">
    <cfRule type="cellIs" dxfId="334" priority="348" operator="greaterThan">
      <formula>20</formula>
    </cfRule>
  </conditionalFormatting>
  <conditionalFormatting sqref="AL52:AM52">
    <cfRule type="cellIs" dxfId="333" priority="347" operator="between">
      <formula>80</formula>
      <formula>120</formula>
    </cfRule>
  </conditionalFormatting>
  <conditionalFormatting sqref="AK55">
    <cfRule type="cellIs" dxfId="332" priority="346" operator="greaterThan">
      <formula>20</formula>
    </cfRule>
  </conditionalFormatting>
  <conditionalFormatting sqref="AL55:AM55">
    <cfRule type="cellIs" dxfId="331" priority="345" operator="between">
      <formula>80</formula>
      <formula>120</formula>
    </cfRule>
  </conditionalFormatting>
  <conditionalFormatting sqref="AW49">
    <cfRule type="cellIs" dxfId="330" priority="344" operator="greaterThan">
      <formula>20</formula>
    </cfRule>
  </conditionalFormatting>
  <conditionalFormatting sqref="AK61 AU61 AZ61 AW58:AW59 AR58:AR59 AK58:AK59 AR61:AR63 AW61:AW63 AU58:AU59 AZ58:AZ59 AT62:AU63 AY62:AZ63 AJ62:AK63 AJ65:AK68 AY65:AZ68 AT65:AU68 AW65:AW68 AR65:AR68 AR76 AW76:AW77 AT76:AU76 AY76:AZ76 AJ76:AK76 AR70:AR71 AW70:AW71 AT70:AU71 AY70:AZ71 AJ70:AK71 AJ73:AK74 AY73:AZ74 AT73:AU74 AW73:AW74 AR73:AR74">
    <cfRule type="cellIs" dxfId="329" priority="343" operator="greaterThan">
      <formula>20</formula>
    </cfRule>
  </conditionalFormatting>
  <conditionalFormatting sqref="AV58:AV59 BA58:BA59 AL58:AM59 AL62:AM63 AV62:AV63 BA65:BA68 AV65:AV68 AL65:AM68 AL76:AM76 AV76 BA76 AL70:AM71 AV70:AV71 BA70:BA71 BA73:BA74 AV73:AV74 AL73:AM74">
    <cfRule type="cellIs" dxfId="328" priority="342" operator="between">
      <formula>80</formula>
      <formula>120</formula>
    </cfRule>
  </conditionalFormatting>
  <conditionalFormatting sqref="AW56:AW58 AR56:AR58 AJ56:AK58 AT56:AU58 AY56:AZ58">
    <cfRule type="cellIs" dxfId="327" priority="341" operator="greaterThan">
      <formula>20</formula>
    </cfRule>
  </conditionalFormatting>
  <conditionalFormatting sqref="AV56:AV58 BA56:BA58 AL56:AM58">
    <cfRule type="cellIs" dxfId="326" priority="340" operator="between">
      <formula>80</formula>
      <formula>120</formula>
    </cfRule>
  </conditionalFormatting>
  <conditionalFormatting sqref="AJ53:AK55 AR53:AR55 AW53:AW55 AT53:AU55 AY53:AZ55">
    <cfRule type="cellIs" dxfId="325" priority="337" operator="greaterThan">
      <formula>20</formula>
    </cfRule>
  </conditionalFormatting>
  <conditionalFormatting sqref="AJ61 AJ58 AJ55 AJ52 AJ49 AJ46 AJ43 AJ40 AJ37 AJ34 AJ31">
    <cfRule type="cellIs" dxfId="324" priority="270" operator="greaterThan">
      <formula>20</formula>
    </cfRule>
  </conditionalFormatting>
  <conditionalFormatting sqref="AJ76 AJ73 AJ70">
    <cfRule type="cellIs" dxfId="323" priority="269" operator="greaterThan">
      <formula>20</formula>
    </cfRule>
  </conditionalFormatting>
  <conditionalFormatting sqref="AU46">
    <cfRule type="cellIs" dxfId="322" priority="335" operator="greaterThan">
      <formula>20</formula>
    </cfRule>
  </conditionalFormatting>
  <conditionalFormatting sqref="AZ46">
    <cfRule type="cellIs" dxfId="321" priority="334" operator="greaterThan">
      <formula>20</formula>
    </cfRule>
  </conditionalFormatting>
  <conditionalFormatting sqref="AL46:AM46">
    <cfRule type="cellIs" dxfId="320" priority="333" operator="between">
      <formula>80</formula>
      <formula>120</formula>
    </cfRule>
  </conditionalFormatting>
  <conditionalFormatting sqref="AV46">
    <cfRule type="cellIs" dxfId="319" priority="332" operator="between">
      <formula>80</formula>
      <formula>120</formula>
    </cfRule>
  </conditionalFormatting>
  <conditionalFormatting sqref="AV46">
    <cfRule type="cellIs" dxfId="318" priority="331" operator="between">
      <formula>80</formula>
      <formula>120</formula>
    </cfRule>
  </conditionalFormatting>
  <conditionalFormatting sqref="BA46">
    <cfRule type="cellIs" dxfId="317" priority="330" operator="between">
      <formula>80</formula>
      <formula>120</formula>
    </cfRule>
  </conditionalFormatting>
  <conditionalFormatting sqref="BA46">
    <cfRule type="cellIs" dxfId="316" priority="329" operator="between">
      <formula>80</formula>
      <formula>120</formula>
    </cfRule>
  </conditionalFormatting>
  <conditionalFormatting sqref="AU49">
    <cfRule type="cellIs" dxfId="315" priority="328" operator="greaterThan">
      <formula>20</formula>
    </cfRule>
  </conditionalFormatting>
  <conditionalFormatting sqref="AZ49">
    <cfRule type="cellIs" dxfId="314" priority="327" operator="greaterThan">
      <formula>20</formula>
    </cfRule>
  </conditionalFormatting>
  <conditionalFormatting sqref="AJ114">
    <cfRule type="cellIs" dxfId="313" priority="325" operator="greaterThan">
      <formula>20</formula>
    </cfRule>
  </conditionalFormatting>
  <conditionalFormatting sqref="AK76 AR76:AR77 AJ77:AK77">
    <cfRule type="cellIs" dxfId="312" priority="324" operator="greaterThan">
      <formula>20</formula>
    </cfRule>
  </conditionalFormatting>
  <conditionalFormatting sqref="AL76:AM77">
    <cfRule type="cellIs" dxfId="311" priority="323" operator="between">
      <formula>80</formula>
      <formula>120</formula>
    </cfRule>
  </conditionalFormatting>
  <conditionalFormatting sqref="AY76 AY73 AY70 AY61 AY58 AY55 AY52 AY49 AY46 AY43 AY40 AY37 AY34 AY31">
    <cfRule type="cellIs" dxfId="310" priority="265" operator="greaterThan">
      <formula>20</formula>
    </cfRule>
  </conditionalFormatting>
  <conditionalFormatting sqref="AL20:AM24 AV20:AV24">
    <cfRule type="cellIs" dxfId="309" priority="263" operator="between">
      <formula>80</formula>
      <formula>120</formula>
    </cfRule>
  </conditionalFormatting>
  <conditionalFormatting sqref="AJ29">
    <cfRule type="cellIs" dxfId="308" priority="260" operator="greaterThan">
      <formula>20</formula>
    </cfRule>
  </conditionalFormatting>
  <conditionalFormatting sqref="AV61">
    <cfRule type="cellIs" dxfId="307" priority="322" operator="between">
      <formula>80</formula>
      <formula>120</formula>
    </cfRule>
  </conditionalFormatting>
  <conditionalFormatting sqref="AV61">
    <cfRule type="cellIs" dxfId="306" priority="321" operator="between">
      <formula>80</formula>
      <formula>120</formula>
    </cfRule>
  </conditionalFormatting>
  <conditionalFormatting sqref="AT67">
    <cfRule type="cellIs" dxfId="305" priority="320" operator="greaterThan">
      <formula>20</formula>
    </cfRule>
  </conditionalFormatting>
  <conditionalFormatting sqref="AT67">
    <cfRule type="cellIs" dxfId="304" priority="319" operator="greaterThan">
      <formula>20</formula>
    </cfRule>
  </conditionalFormatting>
  <conditionalFormatting sqref="AY67">
    <cfRule type="cellIs" dxfId="303" priority="316" operator="greaterThan">
      <formula>20</formula>
    </cfRule>
  </conditionalFormatting>
  <conditionalFormatting sqref="AY67">
    <cfRule type="cellIs" dxfId="302" priority="315" operator="greaterThan">
      <formula>20</formula>
    </cfRule>
  </conditionalFormatting>
  <conditionalFormatting sqref="BA62:BA63">
    <cfRule type="cellIs" dxfId="301" priority="314" operator="between">
      <formula>80</formula>
      <formula>120</formula>
    </cfRule>
  </conditionalFormatting>
  <conditionalFormatting sqref="BA62:BA63">
    <cfRule type="cellIs" dxfId="300" priority="313" operator="between">
      <formula>80</formula>
      <formula>120</formula>
    </cfRule>
  </conditionalFormatting>
  <conditionalFormatting sqref="BA61">
    <cfRule type="cellIs" dxfId="299" priority="312" operator="between">
      <formula>80</formula>
      <formula>120</formula>
    </cfRule>
  </conditionalFormatting>
  <conditionalFormatting sqref="BA61">
    <cfRule type="cellIs" dxfId="298" priority="311" operator="between">
      <formula>80</formula>
      <formula>120</formula>
    </cfRule>
  </conditionalFormatting>
  <conditionalFormatting sqref="AZ76 AY77:AZ77">
    <cfRule type="cellIs" dxfId="297" priority="310" operator="greaterThan">
      <formula>20</formula>
    </cfRule>
  </conditionalFormatting>
  <conditionalFormatting sqref="BA76:BA77">
    <cfRule type="cellIs" dxfId="296" priority="309" operator="between">
      <formula>80</formula>
      <formula>120</formula>
    </cfRule>
  </conditionalFormatting>
  <conditionalFormatting sqref="AP31 AO50:AP52 AP55:AP56 AN114:AP114 AO32:AP40 AP41 AP43:AP44 AP53">
    <cfRule type="cellIs" dxfId="295" priority="308" operator="greaterThan">
      <formula>20</formula>
    </cfRule>
  </conditionalFormatting>
  <conditionalFormatting sqref="AQ55:AQ56 AQ114 AQ50:AQ53">
    <cfRule type="cellIs" dxfId="294" priority="307" operator="between">
      <formula>80</formula>
      <formula>120</formula>
    </cfRule>
  </conditionalFormatting>
  <conditionalFormatting sqref="AN114:AP114">
    <cfRule type="cellIs" dxfId="293" priority="306" operator="greaterThan">
      <formula>20</formula>
    </cfRule>
  </conditionalFormatting>
  <conditionalFormatting sqref="AQ114">
    <cfRule type="cellIs" dxfId="292" priority="305" operator="between">
      <formula>80</formula>
      <formula>120</formula>
    </cfRule>
  </conditionalFormatting>
  <conditionalFormatting sqref="AN114:AP114">
    <cfRule type="cellIs" dxfId="291" priority="304" operator="greaterThan">
      <formula>20</formula>
    </cfRule>
  </conditionalFormatting>
  <conditionalFormatting sqref="AQ114">
    <cfRule type="cellIs" dxfId="290" priority="303" operator="between">
      <formula>80</formula>
      <formula>120</formula>
    </cfRule>
  </conditionalFormatting>
  <conditionalFormatting sqref="AO59:AP61">
    <cfRule type="cellIs" dxfId="289" priority="286" operator="greaterThan">
      <formula>20</formula>
    </cfRule>
  </conditionalFormatting>
  <conditionalFormatting sqref="AQ59:AQ61">
    <cfRule type="cellIs" dxfId="288" priority="285" operator="between">
      <formula>80</formula>
      <formula>120</formula>
    </cfRule>
  </conditionalFormatting>
  <conditionalFormatting sqref="AN114:AP114">
    <cfRule type="cellIs" dxfId="287" priority="300" operator="greaterThan">
      <formula>20</formula>
    </cfRule>
  </conditionalFormatting>
  <conditionalFormatting sqref="AQ114">
    <cfRule type="cellIs" dxfId="286" priority="299" operator="between">
      <formula>80</formula>
      <formula>120</formula>
    </cfRule>
  </conditionalFormatting>
  <conditionalFormatting sqref="AZ47">
    <cfRule type="cellIs" dxfId="285" priority="246" operator="greaterThan">
      <formula>20</formula>
    </cfRule>
  </conditionalFormatting>
  <conditionalFormatting sqref="AN114:AP114">
    <cfRule type="cellIs" dxfId="284" priority="298" operator="greaterThan">
      <formula>20</formula>
    </cfRule>
  </conditionalFormatting>
  <conditionalFormatting sqref="AQ114">
    <cfRule type="cellIs" dxfId="283" priority="297" operator="between">
      <formula>80</formula>
      <formula>120</formula>
    </cfRule>
  </conditionalFormatting>
  <conditionalFormatting sqref="AK65">
    <cfRule type="cellIs" dxfId="282" priority="237" operator="greaterThan">
      <formula>20</formula>
    </cfRule>
  </conditionalFormatting>
  <conditionalFormatting sqref="AQ61">
    <cfRule type="cellIs" dxfId="281" priority="273" operator="between">
      <formula>80</formula>
      <formula>120</formula>
    </cfRule>
  </conditionalFormatting>
  <conditionalFormatting sqref="AT68">
    <cfRule type="cellIs" dxfId="280" priority="233" operator="greaterThan">
      <formula>20</formula>
    </cfRule>
  </conditionalFormatting>
  <conditionalFormatting sqref="AN114:AP114">
    <cfRule type="cellIs" dxfId="279" priority="292" operator="greaterThan">
      <formula>20</formula>
    </cfRule>
  </conditionalFormatting>
  <conditionalFormatting sqref="AQ114">
    <cfRule type="cellIs" dxfId="278" priority="291" operator="between">
      <formula>80</formula>
      <formula>120</formula>
    </cfRule>
  </conditionalFormatting>
  <conditionalFormatting sqref="AO20:AP24">
    <cfRule type="cellIs" dxfId="277" priority="262" operator="greaterThan">
      <formula>20</formula>
    </cfRule>
  </conditionalFormatting>
  <conditionalFormatting sqref="AQ20:AQ24">
    <cfRule type="cellIs" dxfId="276" priority="261" operator="between">
      <formula>80</formula>
      <formula>120</formula>
    </cfRule>
  </conditionalFormatting>
  <conditionalFormatting sqref="AO62:AO63 AP58:AP59 AO65:AP68 AO76:AP76 AO70:AP71 AO73:AP74">
    <cfRule type="cellIs" dxfId="275" priority="290" operator="greaterThan">
      <formula>20</formula>
    </cfRule>
  </conditionalFormatting>
  <conditionalFormatting sqref="AQ58:AQ59 AQ65:AQ68 AQ76 AQ70:AQ71 AQ73:AQ74">
    <cfRule type="cellIs" dxfId="274" priority="289" operator="between">
      <formula>80</formula>
      <formula>120</formula>
    </cfRule>
  </conditionalFormatting>
  <conditionalFormatting sqref="AO56:AP58">
    <cfRule type="cellIs" dxfId="273" priority="288" operator="greaterThan">
      <formula>20</formula>
    </cfRule>
  </conditionalFormatting>
  <conditionalFormatting sqref="AQ56:AQ58">
    <cfRule type="cellIs" dxfId="272" priority="287" operator="between">
      <formula>80</formula>
      <formula>120</formula>
    </cfRule>
  </conditionalFormatting>
  <conditionalFormatting sqref="AO53:AP55">
    <cfRule type="cellIs" dxfId="271" priority="284" operator="greaterThan">
      <formula>20</formula>
    </cfRule>
  </conditionalFormatting>
  <conditionalFormatting sqref="AQ53:AQ55">
    <cfRule type="cellIs" dxfId="270" priority="283" operator="between">
      <formula>80</formula>
      <formula>120</formula>
    </cfRule>
  </conditionalFormatting>
  <conditionalFormatting sqref="AP46">
    <cfRule type="cellIs" dxfId="269" priority="282" operator="greaterThan">
      <formula>20</formula>
    </cfRule>
  </conditionalFormatting>
  <conditionalFormatting sqref="AQ46">
    <cfRule type="cellIs" dxfId="268" priority="281" operator="between">
      <formula>80</formula>
      <formula>120</formula>
    </cfRule>
  </conditionalFormatting>
  <conditionalFormatting sqref="AP49">
    <cfRule type="cellIs" dxfId="267" priority="279" operator="greaterThan">
      <formula>20</formula>
    </cfRule>
  </conditionalFormatting>
  <conditionalFormatting sqref="AP76 AO77:AP77">
    <cfRule type="cellIs" dxfId="266" priority="278" operator="greaterThan">
      <formula>20</formula>
    </cfRule>
  </conditionalFormatting>
  <conditionalFormatting sqref="AQ76:AQ77">
    <cfRule type="cellIs" dxfId="265" priority="277" operator="between">
      <formula>80</formula>
      <formula>120</formula>
    </cfRule>
  </conditionalFormatting>
  <conditionalFormatting sqref="AO67">
    <cfRule type="cellIs" dxfId="264" priority="276" operator="greaterThan">
      <formula>20</formula>
    </cfRule>
  </conditionalFormatting>
  <conditionalFormatting sqref="AP61:AP63">
    <cfRule type="cellIs" dxfId="263" priority="275" operator="greaterThan">
      <formula>20</formula>
    </cfRule>
  </conditionalFormatting>
  <conditionalFormatting sqref="AQ62:AQ63 AQ65">
    <cfRule type="cellIs" dxfId="262" priority="274" operator="between">
      <formula>80</formula>
      <formula>120</formula>
    </cfRule>
  </conditionalFormatting>
  <conditionalFormatting sqref="AQ61">
    <cfRule type="cellIs" dxfId="261" priority="272" operator="between">
      <formula>80</formula>
      <formula>120</formula>
    </cfRule>
  </conditionalFormatting>
  <conditionalFormatting sqref="AI20:AI27 AN20:AN27 AS20:AS27 AX20:AX27">
    <cfRule type="cellIs" dxfId="260" priority="271" operator="lessThan">
      <formula>20</formula>
    </cfRule>
  </conditionalFormatting>
  <conditionalFormatting sqref="AO61 AO58 AO55 AO52 AO49 AO46 AO43 AO40 AO37 AO34 AO31">
    <cfRule type="cellIs" dxfId="259" priority="268" operator="greaterThan">
      <formula>20</formula>
    </cfRule>
  </conditionalFormatting>
  <conditionalFormatting sqref="AO76 AO73 AO70">
    <cfRule type="cellIs" dxfId="258" priority="267" operator="greaterThan">
      <formula>20</formula>
    </cfRule>
  </conditionalFormatting>
  <conditionalFormatting sqref="AT76 AT73 AT70 AT61 AT58 AT55 AT52 AT49 AT46 AT43 AT40 AT37 AT34 AT31">
    <cfRule type="cellIs" dxfId="257" priority="266" operator="greaterThan">
      <formula>20</formula>
    </cfRule>
  </conditionalFormatting>
  <conditionalFormatting sqref="AQ47">
    <cfRule type="cellIs" dxfId="256" priority="225" operator="between">
      <formula>80</formula>
      <formula>120</formula>
    </cfRule>
  </conditionalFormatting>
  <conditionalFormatting sqref="AR20:AR24 AJ20:AK24 AT20:AU24">
    <cfRule type="cellIs" dxfId="255" priority="264" operator="greaterThan">
      <formula>20</formula>
    </cfRule>
  </conditionalFormatting>
  <conditionalFormatting sqref="AO29">
    <cfRule type="cellIs" dxfId="254" priority="259" operator="greaterThan">
      <formula>20</formula>
    </cfRule>
  </conditionalFormatting>
  <conditionalFormatting sqref="AT29">
    <cfRule type="cellIs" dxfId="253" priority="258" operator="greaterThan">
      <formula>20</formula>
    </cfRule>
  </conditionalFormatting>
  <conditionalFormatting sqref="AY29">
    <cfRule type="cellIs" dxfId="252" priority="257" operator="greaterThan">
      <formula>20</formula>
    </cfRule>
  </conditionalFormatting>
  <conditionalFormatting sqref="AR31 AW31 AJ31:AK31 AT31:AU31 AY31:AZ31">
    <cfRule type="cellIs" dxfId="251" priority="256" operator="greaterThan">
      <formula>20</formula>
    </cfRule>
  </conditionalFormatting>
  <conditionalFormatting sqref="AL31:AM31 BA31 AV31">
    <cfRule type="cellIs" dxfId="250" priority="255" operator="between">
      <formula>80</formula>
      <formula>120</formula>
    </cfRule>
  </conditionalFormatting>
  <conditionalFormatting sqref="AO31:AP31">
    <cfRule type="cellIs" dxfId="249" priority="254" operator="greaterThan">
      <formula>20</formula>
    </cfRule>
  </conditionalFormatting>
  <conditionalFormatting sqref="AQ31">
    <cfRule type="cellIs" dxfId="248" priority="253" operator="between">
      <formula>80</formula>
      <formula>120</formula>
    </cfRule>
  </conditionalFormatting>
  <conditionalFormatting sqref="AO65 AO62 AO59 AO56 AO53 AO50 AO47 AO44 AO41 AO38 AO35 AO32">
    <cfRule type="cellIs" dxfId="247" priority="215" operator="greaterThan">
      <formula>20</formula>
    </cfRule>
  </conditionalFormatting>
  <conditionalFormatting sqref="BA47">
    <cfRule type="cellIs" dxfId="246" priority="241" operator="between">
      <formula>80</formula>
      <formula>120</formula>
    </cfRule>
  </conditionalFormatting>
  <conditionalFormatting sqref="BA100:BA102">
    <cfRule type="cellIs" dxfId="245" priority="207" operator="between">
      <formula>80</formula>
      <formula>120</formula>
    </cfRule>
  </conditionalFormatting>
  <conditionalFormatting sqref="AK99">
    <cfRule type="cellIs" dxfId="244" priority="206" operator="greaterThan">
      <formula>20</formula>
    </cfRule>
  </conditionalFormatting>
  <conditionalFormatting sqref="AL99:AM99">
    <cfRule type="cellIs" dxfId="243" priority="205" operator="between">
      <formula>80</formula>
      <formula>120</formula>
    </cfRule>
  </conditionalFormatting>
  <conditionalFormatting sqref="AK102">
    <cfRule type="cellIs" dxfId="242" priority="204" operator="greaterThan">
      <formula>20</formula>
    </cfRule>
  </conditionalFormatting>
  <conditionalFormatting sqref="AL102:AM102">
    <cfRule type="cellIs" dxfId="241" priority="203" operator="between">
      <formula>80</formula>
      <formula>120</formula>
    </cfRule>
  </conditionalFormatting>
  <conditionalFormatting sqref="AV62">
    <cfRule type="cellIs" dxfId="240" priority="234" operator="between">
      <formula>80</formula>
      <formula>120</formula>
    </cfRule>
  </conditionalFormatting>
  <conditionalFormatting sqref="AZ93">
    <cfRule type="cellIs" dxfId="239" priority="192" operator="greaterThan">
      <formula>20</formula>
    </cfRule>
  </conditionalFormatting>
  <conditionalFormatting sqref="AV93">
    <cfRule type="cellIs" dxfId="238" priority="189" operator="between">
      <formula>80</formula>
      <formula>120</formula>
    </cfRule>
  </conditionalFormatting>
  <conditionalFormatting sqref="BA93">
    <cfRule type="cellIs" dxfId="237" priority="187" operator="between">
      <formula>80</formula>
      <formula>120</formula>
    </cfRule>
  </conditionalFormatting>
  <conditionalFormatting sqref="AY68">
    <cfRule type="cellIs" dxfId="236" priority="230" operator="greaterThan">
      <formula>20</formula>
    </cfRule>
  </conditionalFormatting>
  <conditionalFormatting sqref="BA62">
    <cfRule type="cellIs" dxfId="235" priority="227" operator="between">
      <formula>80</formula>
      <formula>120</formula>
    </cfRule>
  </conditionalFormatting>
  <conditionalFormatting sqref="BA108">
    <cfRule type="cellIs" dxfId="234" priority="178" operator="between">
      <formula>80</formula>
      <formula>120</formula>
    </cfRule>
  </conditionalFormatting>
  <conditionalFormatting sqref="AO109:AO110 AP105:AP106 AO112:AP113">
    <cfRule type="cellIs" dxfId="233" priority="175" operator="greaterThan">
      <formula>20</formula>
    </cfRule>
  </conditionalFormatting>
  <conditionalFormatting sqref="AQ105:AQ106 AQ112:AQ113">
    <cfRule type="cellIs" dxfId="232" priority="174" operator="between">
      <formula>80</formula>
      <formula>120</formula>
    </cfRule>
  </conditionalFormatting>
  <conditionalFormatting sqref="AQ108">
    <cfRule type="cellIs" dxfId="231" priority="161" operator="between">
      <formula>80</formula>
      <formula>120</formula>
    </cfRule>
  </conditionalFormatting>
  <conditionalFormatting sqref="AP96">
    <cfRule type="cellIs" dxfId="230" priority="164" operator="greaterThan">
      <formula>20</formula>
    </cfRule>
  </conditionalFormatting>
  <conditionalFormatting sqref="AK53">
    <cfRule type="cellIs" dxfId="229" priority="252" operator="greaterThan">
      <formula>20</formula>
    </cfRule>
  </conditionalFormatting>
  <conditionalFormatting sqref="AL53:AM53">
    <cfRule type="cellIs" dxfId="228" priority="251" operator="between">
      <formula>80</formula>
      <formula>120</formula>
    </cfRule>
  </conditionalFormatting>
  <conditionalFormatting sqref="AK56">
    <cfRule type="cellIs" dxfId="227" priority="250" operator="greaterThan">
      <formula>20</formula>
    </cfRule>
  </conditionalFormatting>
  <conditionalFormatting sqref="AL56:AM56">
    <cfRule type="cellIs" dxfId="226" priority="249" operator="between">
      <formula>80</formula>
      <formula>120</formula>
    </cfRule>
  </conditionalFormatting>
  <conditionalFormatting sqref="AW50">
    <cfRule type="cellIs" dxfId="225" priority="248" operator="greaterThan">
      <formula>20</formula>
    </cfRule>
  </conditionalFormatting>
  <conditionalFormatting sqref="AU94">
    <cfRule type="cellIs" dxfId="224" priority="146" operator="greaterThan">
      <formula>20</formula>
    </cfRule>
  </conditionalFormatting>
  <conditionalFormatting sqref="AW97">
    <cfRule type="cellIs" dxfId="223" priority="147" operator="greaterThan">
      <formula>20</formula>
    </cfRule>
  </conditionalFormatting>
  <conditionalFormatting sqref="AZ94">
    <cfRule type="cellIs" dxfId="222" priority="145" operator="greaterThan">
      <formula>20</formula>
    </cfRule>
  </conditionalFormatting>
  <conditionalFormatting sqref="AU47">
    <cfRule type="cellIs" dxfId="221" priority="247" operator="greaterThan">
      <formula>20</formula>
    </cfRule>
  </conditionalFormatting>
  <conditionalFormatting sqref="AL47:AM47">
    <cfRule type="cellIs" dxfId="220" priority="245" operator="between">
      <formula>80</formula>
      <formula>120</formula>
    </cfRule>
  </conditionalFormatting>
  <conditionalFormatting sqref="AV47">
    <cfRule type="cellIs" dxfId="219" priority="244" operator="between">
      <formula>80</formula>
      <formula>120</formula>
    </cfRule>
  </conditionalFormatting>
  <conditionalFormatting sqref="AV47">
    <cfRule type="cellIs" dxfId="218" priority="243" operator="between">
      <formula>80</formula>
      <formula>120</formula>
    </cfRule>
  </conditionalFormatting>
  <conditionalFormatting sqref="BA47">
    <cfRule type="cellIs" dxfId="217" priority="242" operator="between">
      <formula>80</formula>
      <formula>120</formula>
    </cfRule>
  </conditionalFormatting>
  <conditionalFormatting sqref="AU50">
    <cfRule type="cellIs" dxfId="216" priority="240" operator="greaterThan">
      <formula>20</formula>
    </cfRule>
  </conditionalFormatting>
  <conditionalFormatting sqref="AZ50">
    <cfRule type="cellIs" dxfId="215" priority="239" operator="greaterThan">
      <formula>20</formula>
    </cfRule>
  </conditionalFormatting>
  <conditionalFormatting sqref="AL62:AM62">
    <cfRule type="cellIs" dxfId="214" priority="238" operator="between">
      <formula>80</formula>
      <formula>120</formula>
    </cfRule>
  </conditionalFormatting>
  <conditionalFormatting sqref="BA109">
    <cfRule type="cellIs" dxfId="213" priority="130" operator="between">
      <formula>80</formula>
      <formula>120</formula>
    </cfRule>
  </conditionalFormatting>
  <conditionalFormatting sqref="AQ94">
    <cfRule type="cellIs" dxfId="212" priority="128" operator="between">
      <formula>80</formula>
      <formula>120</formula>
    </cfRule>
  </conditionalFormatting>
  <conditionalFormatting sqref="AU65">
    <cfRule type="cellIs" dxfId="211" priority="236" operator="greaterThan">
      <formula>20</formula>
    </cfRule>
  </conditionalFormatting>
  <conditionalFormatting sqref="AV62">
    <cfRule type="cellIs" dxfId="210" priority="235" operator="between">
      <formula>80</formula>
      <formula>120</formula>
    </cfRule>
  </conditionalFormatting>
  <conditionalFormatting sqref="AT68">
    <cfRule type="cellIs" dxfId="209" priority="232" operator="greaterThan">
      <formula>20</formula>
    </cfRule>
  </conditionalFormatting>
  <conditionalFormatting sqref="AO112 AO109 AO106 AO103 AO100 AO97 AO94 AO91 AO88 AO85 AO82 AO79">
    <cfRule type="cellIs" dxfId="208" priority="120" operator="greaterThan">
      <formula>20</formula>
    </cfRule>
  </conditionalFormatting>
  <conditionalFormatting sqref="AY68">
    <cfRule type="cellIs" dxfId="207" priority="231" operator="greaterThan">
      <formula>20</formula>
    </cfRule>
  </conditionalFormatting>
  <conditionalFormatting sqref="AZ65">
    <cfRule type="cellIs" dxfId="206" priority="229" operator="greaterThan">
      <formula>20</formula>
    </cfRule>
  </conditionalFormatting>
  <conditionalFormatting sqref="BA62">
    <cfRule type="cellIs" dxfId="205" priority="228" operator="between">
      <formula>80</formula>
      <formula>120</formula>
    </cfRule>
  </conditionalFormatting>
  <conditionalFormatting sqref="AV69 BA69 AL69:AM69">
    <cfRule type="cellIs" dxfId="204" priority="114" operator="between">
      <formula>80</formula>
      <formula>120</formula>
    </cfRule>
  </conditionalFormatting>
  <conditionalFormatting sqref="AP69">
    <cfRule type="cellIs" dxfId="203" priority="113" operator="greaterThan">
      <formula>20</formula>
    </cfRule>
  </conditionalFormatting>
  <conditionalFormatting sqref="AK69">
    <cfRule type="cellIs" dxfId="202" priority="109" operator="greaterThan">
      <formula>20</formula>
    </cfRule>
  </conditionalFormatting>
  <conditionalFormatting sqref="AL69:AM69">
    <cfRule type="cellIs" dxfId="201" priority="108" operator="between">
      <formula>80</formula>
      <formula>120</formula>
    </cfRule>
  </conditionalFormatting>
  <conditionalFormatting sqref="AJ69">
    <cfRule type="cellIs" dxfId="200" priority="107" operator="greaterThan">
      <formula>20</formula>
    </cfRule>
  </conditionalFormatting>
  <conditionalFormatting sqref="AP50">
    <cfRule type="cellIs" dxfId="199" priority="223" operator="greaterThan">
      <formula>20</formula>
    </cfRule>
  </conditionalFormatting>
  <conditionalFormatting sqref="AW72 AR72 AJ72:AK72 AT72:AU72 AY72:AZ72">
    <cfRule type="cellIs" dxfId="198" priority="101" operator="greaterThan">
      <formula>20</formula>
    </cfRule>
  </conditionalFormatting>
  <conditionalFormatting sqref="AV72 BA72 AL72:AM72">
    <cfRule type="cellIs" dxfId="197" priority="100" operator="between">
      <formula>80</formula>
      <formula>120</formula>
    </cfRule>
  </conditionalFormatting>
  <conditionalFormatting sqref="AP72">
    <cfRule type="cellIs" dxfId="196" priority="99" operator="greaterThan">
      <formula>20</formula>
    </cfRule>
  </conditionalFormatting>
  <conditionalFormatting sqref="AQ72">
    <cfRule type="cellIs" dxfId="195" priority="98" operator="between">
      <formula>80</formula>
      <formula>120</formula>
    </cfRule>
  </conditionalFormatting>
  <conditionalFormatting sqref="AP65">
    <cfRule type="cellIs" dxfId="194" priority="221" operator="greaterThan">
      <formula>20</formula>
    </cfRule>
  </conditionalFormatting>
  <conditionalFormatting sqref="AQ62">
    <cfRule type="cellIs" dxfId="193" priority="220" operator="between">
      <formula>80</formula>
      <formula>120</formula>
    </cfRule>
  </conditionalFormatting>
  <conditionalFormatting sqref="AK72">
    <cfRule type="cellIs" dxfId="192" priority="95" operator="greaterThan">
      <formula>20</formula>
    </cfRule>
  </conditionalFormatting>
  <conditionalFormatting sqref="AL72:AM72">
    <cfRule type="cellIs" dxfId="191" priority="94" operator="between">
      <formula>80</formula>
      <formula>120</formula>
    </cfRule>
  </conditionalFormatting>
  <conditionalFormatting sqref="AJ72">
    <cfRule type="cellIs" dxfId="190" priority="93" operator="greaterThan">
      <formula>20</formula>
    </cfRule>
  </conditionalFormatting>
  <conditionalFormatting sqref="AK75">
    <cfRule type="cellIs" dxfId="189" priority="81" operator="greaterThan">
      <formula>20</formula>
    </cfRule>
  </conditionalFormatting>
  <conditionalFormatting sqref="AL75:AM75">
    <cfRule type="cellIs" dxfId="188" priority="80" operator="between">
      <formula>80</formula>
      <formula>120</formula>
    </cfRule>
  </conditionalFormatting>
  <conditionalFormatting sqref="AW75 AR75 AU75 AZ75">
    <cfRule type="cellIs" dxfId="187" priority="89" operator="greaterThan">
      <formula>20</formula>
    </cfRule>
  </conditionalFormatting>
  <conditionalFormatting sqref="AV75 BA75">
    <cfRule type="cellIs" dxfId="186" priority="88" operator="between">
      <formula>80</formula>
      <formula>120</formula>
    </cfRule>
  </conditionalFormatting>
  <conditionalFormatting sqref="AW75 AR75 AJ75:AK75 AT75:AU75 AY75:AZ75">
    <cfRule type="cellIs" dxfId="185" priority="87" operator="greaterThan">
      <formula>20</formula>
    </cfRule>
  </conditionalFormatting>
  <conditionalFormatting sqref="AV75 BA75 AL75:AM75">
    <cfRule type="cellIs" dxfId="184" priority="86" operator="between">
      <formula>80</formula>
      <formula>120</formula>
    </cfRule>
  </conditionalFormatting>
  <conditionalFormatting sqref="AP75">
    <cfRule type="cellIs" dxfId="183" priority="85" operator="greaterThan">
      <formula>20</formula>
    </cfRule>
  </conditionalFormatting>
  <conditionalFormatting sqref="AQ75">
    <cfRule type="cellIs" dxfId="182" priority="84" operator="between">
      <formula>80</formula>
      <formula>120</formula>
    </cfRule>
  </conditionalFormatting>
  <conditionalFormatting sqref="AJ75">
    <cfRule type="cellIs" dxfId="181" priority="79" operator="greaterThan">
      <formula>20</formula>
    </cfRule>
  </conditionalFormatting>
  <conditionalFormatting sqref="AY77 AY74 AY71 AY65 AY62 AY59 AY56 AY53 AY50 AY47 AY44 AY41 AY38 AY35 AY32">
    <cfRule type="cellIs" dxfId="180" priority="212" operator="greaterThan">
      <formula>20</formula>
    </cfRule>
  </conditionalFormatting>
  <conditionalFormatting sqref="AJ115:AK115 AY115:AZ115 AT115:AU115 AW115 AR115 AR123 AW123 AT123:AU123 AY123:AZ123 AJ123:AK123 AR117:AR118 AW117:AW118 AT117:AU118 AY117:AZ118 AJ117:AK118 AJ120:AK121 AY120:AZ121 AT120:AU121 AW120:AW121 AR120:AR121">
    <cfRule type="cellIs" dxfId="179" priority="71" operator="greaterThan">
      <formula>20</formula>
    </cfRule>
  </conditionalFormatting>
  <conditionalFormatting sqref="BA115 AV115 AL115:AM115 AL123:AM123 AV123 BA123 AL117:AM118 AV117:AV118 BA117:BA118 BA120:BA121 AV120:AV121 AL120:AM121">
    <cfRule type="cellIs" dxfId="178" priority="70" operator="between">
      <formula>80</formula>
      <formula>120</formula>
    </cfRule>
  </conditionalFormatting>
  <conditionalFormatting sqref="AK123 AR123">
    <cfRule type="cellIs" dxfId="177" priority="69" operator="greaterThan">
      <formula>20</formula>
    </cfRule>
  </conditionalFormatting>
  <conditionalFormatting sqref="AL123:AM123">
    <cfRule type="cellIs" dxfId="176" priority="68" operator="between">
      <formula>80</formula>
      <formula>120</formula>
    </cfRule>
  </conditionalFormatting>
  <conditionalFormatting sqref="AO123 AO120 AO117">
    <cfRule type="cellIs" dxfId="175" priority="58" operator="greaterThan">
      <formula>20</formula>
    </cfRule>
  </conditionalFormatting>
  <conditionalFormatting sqref="AL106:AM108 BA106:BA108 AV106:AV108">
    <cfRule type="cellIs" dxfId="174" priority="196" operator="between">
      <formula>80</formula>
      <formula>120</formula>
    </cfRule>
  </conditionalFormatting>
  <conditionalFormatting sqref="AJ100:AK102 AR100:AR102 AW100:AW102 AT100:AU102 AY100:AZ102">
    <cfRule type="cellIs" dxfId="173" priority="195" operator="greaterThan">
      <formula>20</formula>
    </cfRule>
  </conditionalFormatting>
  <conditionalFormatting sqref="AL100:AM102 AV100:AV102">
    <cfRule type="cellIs" dxfId="172" priority="194" operator="between">
      <formula>80</formula>
      <formula>120</formula>
    </cfRule>
  </conditionalFormatting>
  <conditionalFormatting sqref="AY121 AY118">
    <cfRule type="cellIs" dxfId="171" priority="47" operator="greaterThan">
      <formula>20</formula>
    </cfRule>
  </conditionalFormatting>
  <conditionalFormatting sqref="AY115">
    <cfRule type="cellIs" dxfId="170" priority="53" operator="greaterThan">
      <formula>20</formula>
    </cfRule>
  </conditionalFormatting>
  <conditionalFormatting sqref="AV93">
    <cfRule type="cellIs" dxfId="169" priority="190" operator="between">
      <formula>80</formula>
      <formula>120</formula>
    </cfRule>
  </conditionalFormatting>
  <conditionalFormatting sqref="AO121 AO118">
    <cfRule type="cellIs" dxfId="168" priority="49" operator="greaterThan">
      <formula>20</formula>
    </cfRule>
  </conditionalFormatting>
  <conditionalFormatting sqref="AV108">
    <cfRule type="cellIs" dxfId="167" priority="182" operator="between">
      <formula>80</formula>
      <formula>120</formula>
    </cfRule>
  </conditionalFormatting>
  <conditionalFormatting sqref="BA109:BA110">
    <cfRule type="cellIs" dxfId="166" priority="180" operator="between">
      <formula>80</formula>
      <formula>120</formula>
    </cfRule>
  </conditionalFormatting>
  <conditionalFormatting sqref="AP47">
    <cfRule type="cellIs" dxfId="165" priority="226" operator="greaterThan">
      <formula>20</formula>
    </cfRule>
  </conditionalFormatting>
  <conditionalFormatting sqref="AQ47">
    <cfRule type="cellIs" dxfId="164" priority="224" operator="between">
      <formula>80</formula>
      <formula>120</formula>
    </cfRule>
  </conditionalFormatting>
  <conditionalFormatting sqref="AW119 AR119 AU119 AZ119">
    <cfRule type="cellIs" dxfId="163" priority="32" operator="greaterThan">
      <formula>20</formula>
    </cfRule>
  </conditionalFormatting>
  <conditionalFormatting sqref="AV119 BA119">
    <cfRule type="cellIs" dxfId="162" priority="31" operator="between">
      <formula>80</formula>
      <formula>120</formula>
    </cfRule>
  </conditionalFormatting>
  <conditionalFormatting sqref="AO68">
    <cfRule type="cellIs" dxfId="161" priority="222" operator="greaterThan">
      <formula>20</formula>
    </cfRule>
  </conditionalFormatting>
  <conditionalFormatting sqref="AQ62">
    <cfRule type="cellIs" dxfId="160" priority="219" operator="between">
      <formula>80</formula>
      <formula>120</formula>
    </cfRule>
  </conditionalFormatting>
  <conditionalFormatting sqref="AK65 AP65 AU65 AZ65">
    <cfRule type="cellIs" dxfId="159" priority="218" operator="lessThan">
      <formula>20</formula>
    </cfRule>
  </conditionalFormatting>
  <conditionalFormatting sqref="AJ65 AJ62 AJ59 AJ56 AJ53 AJ50 AJ47 AJ44 AJ41 AJ38 AJ35 AJ32">
    <cfRule type="cellIs" dxfId="158" priority="217" operator="greaterThan">
      <formula>20</formula>
    </cfRule>
  </conditionalFormatting>
  <conditionalFormatting sqref="AJ77 AJ74 AJ71">
    <cfRule type="cellIs" dxfId="157" priority="216" operator="greaterThan">
      <formula>20</formula>
    </cfRule>
  </conditionalFormatting>
  <conditionalFormatting sqref="AY119">
    <cfRule type="cellIs" dxfId="156" priority="19" operator="greaterThan">
      <formula>20</formula>
    </cfRule>
  </conditionalFormatting>
  <conditionalFormatting sqref="AO77 AO74 AO71">
    <cfRule type="cellIs" dxfId="155" priority="214" operator="greaterThan">
      <formula>20</formula>
    </cfRule>
  </conditionalFormatting>
  <conditionalFormatting sqref="AQ122">
    <cfRule type="cellIs" dxfId="154" priority="13" operator="between">
      <formula>80</formula>
      <formula>120</formula>
    </cfRule>
  </conditionalFormatting>
  <conditionalFormatting sqref="AT77 AT74 AT71 AT65 AT62 AT59 AT56 AT53 AT50 AT47 AT44 AT41 AT38 AT35 AT32">
    <cfRule type="cellIs" dxfId="153" priority="213" operator="greaterThan">
      <formula>20</formula>
    </cfRule>
  </conditionalFormatting>
  <conditionalFormatting sqref="AK122">
    <cfRule type="cellIs" dxfId="152" priority="10" operator="greaterThan">
      <formula>20</formula>
    </cfRule>
  </conditionalFormatting>
  <conditionalFormatting sqref="AL122:AM122">
    <cfRule type="cellIs" dxfId="151" priority="9" operator="between">
      <formula>80</formula>
      <formula>120</formula>
    </cfRule>
  </conditionalFormatting>
  <conditionalFormatting sqref="AX122">
    <cfRule type="cellIs" dxfId="150" priority="1" operator="lessThan">
      <formula>20</formula>
    </cfRule>
  </conditionalFormatting>
  <conditionalFormatting sqref="AR78:AR100 AW78:AW100 AJ88:AK96 AT88:AU96 AY88:AZ96 AO88:AP96">
    <cfRule type="cellIs" dxfId="149" priority="211" operator="greaterThan">
      <formula>20</formula>
    </cfRule>
  </conditionalFormatting>
  <conditionalFormatting sqref="AL78:AM96 BA78:BA96 AV78:AV96 AQ78:AQ96">
    <cfRule type="cellIs" dxfId="148" priority="210" operator="between">
      <formula>80</formula>
      <formula>120</formula>
    </cfRule>
  </conditionalFormatting>
  <conditionalFormatting sqref="AK78 AU78 AZ78 AW102:AW103 AR102:AR103 AK100 AT97:AU99 AU102:AU103 AY97:AZ99 AZ102:AZ103 AJ79:AK87 AK88 AK90:AK91 AK93:AK94 AJ97:AK99 AK96 AT79:AU87 AU88 AU90:AU91 AU100 AY79:AZ87 AZ88 AZ90:AZ91 AZ100">
    <cfRule type="cellIs" dxfId="147" priority="209" operator="greaterThan">
      <formula>20</formula>
    </cfRule>
  </conditionalFormatting>
  <conditionalFormatting sqref="AV102:AV103 BA102:BA103 AL97:AM100 AV97:AV100 BA97:BA100">
    <cfRule type="cellIs" dxfId="146" priority="208" operator="between">
      <formula>80</formula>
      <formula>120</formula>
    </cfRule>
  </conditionalFormatting>
  <conditionalFormatting sqref="AW96">
    <cfRule type="cellIs" dxfId="145" priority="202" operator="greaterThan">
      <formula>20</formula>
    </cfRule>
  </conditionalFormatting>
  <conditionalFormatting sqref="AK108 AU108 AZ108 AW105:AW106 AR105:AR106 AK105:AK106 AR108:AR110 AW108:AW110 AU105:AU106 AZ105:AZ106 AT109:AU110 AY109:AZ110 AJ109:AK110 AJ112:AK113 AY112:AZ113 AT112:AU113 AW112:AW113 AR112:AR113">
    <cfRule type="cellIs" dxfId="144" priority="201" operator="greaterThan">
      <formula>20</formula>
    </cfRule>
  </conditionalFormatting>
  <conditionalFormatting sqref="AV105:AV106 BA105:BA106 AL105:AM106 AL109:AM110 AV109:AV110 BA112:BA113 AV112:AV113 AL112:AM113">
    <cfRule type="cellIs" dxfId="143" priority="200" operator="between">
      <formula>80</formula>
      <formula>120</formula>
    </cfRule>
  </conditionalFormatting>
  <conditionalFormatting sqref="AJ106:AK108 AR106:AR108 AW106:AW108 AT106:AU108 AY106:AZ108">
    <cfRule type="cellIs" dxfId="142" priority="197" operator="greaterThan">
      <formula>20</formula>
    </cfRule>
  </conditionalFormatting>
  <conditionalFormatting sqref="AW103:AW105 AR103:AR105 AJ103:AK105 AT103:AU105 AY103:AZ105">
    <cfRule type="cellIs" dxfId="141" priority="199" operator="greaterThan">
      <formula>20</formula>
    </cfRule>
  </conditionalFormatting>
  <conditionalFormatting sqref="AV103:AV105 BA103:BA105 AL103:AM105">
    <cfRule type="cellIs" dxfId="140" priority="198" operator="between">
      <formula>80</formula>
      <formula>120</formula>
    </cfRule>
  </conditionalFormatting>
  <conditionalFormatting sqref="AU93">
    <cfRule type="cellIs" dxfId="139" priority="193" operator="greaterThan">
      <formula>20</formula>
    </cfRule>
  </conditionalFormatting>
  <conditionalFormatting sqref="AL93:AM93">
    <cfRule type="cellIs" dxfId="138" priority="191" operator="between">
      <formula>80</formula>
      <formula>120</formula>
    </cfRule>
  </conditionalFormatting>
  <conditionalFormatting sqref="BA93">
    <cfRule type="cellIs" dxfId="137" priority="188" operator="between">
      <formula>80</formula>
      <formula>120</formula>
    </cfRule>
  </conditionalFormatting>
  <conditionalFormatting sqref="AU96">
    <cfRule type="cellIs" dxfId="136" priority="186" operator="greaterThan">
      <formula>20</formula>
    </cfRule>
  </conditionalFormatting>
  <conditionalFormatting sqref="AZ96">
    <cfRule type="cellIs" dxfId="135" priority="185" operator="greaterThan">
      <formula>20</formula>
    </cfRule>
  </conditionalFormatting>
  <conditionalFormatting sqref="AL108:AM108">
    <cfRule type="cellIs" dxfId="134" priority="184" operator="between">
      <formula>80</formula>
      <formula>120</formula>
    </cfRule>
  </conditionalFormatting>
  <conditionalFormatting sqref="AV108">
    <cfRule type="cellIs" dxfId="133" priority="183" operator="between">
      <formula>80</formula>
      <formula>120</formula>
    </cfRule>
  </conditionalFormatting>
  <conditionalFormatting sqref="BA109:BA110">
    <cfRule type="cellIs" dxfId="132" priority="181" operator="between">
      <formula>80</formula>
      <formula>120</formula>
    </cfRule>
  </conditionalFormatting>
  <conditionalFormatting sqref="BA108">
    <cfRule type="cellIs" dxfId="131" priority="179" operator="between">
      <formula>80</formula>
      <formula>120</formula>
    </cfRule>
  </conditionalFormatting>
  <conditionalFormatting sqref="AP78 AO97:AP99 AP102:AP103 AO79:AP87 AP88 AP90:AP91 AP100">
    <cfRule type="cellIs" dxfId="130" priority="177" operator="greaterThan">
      <formula>20</formula>
    </cfRule>
  </conditionalFormatting>
  <conditionalFormatting sqref="AQ102:AQ103 AQ97:AQ100">
    <cfRule type="cellIs" dxfId="129" priority="176" operator="between">
      <formula>80</formula>
      <formula>120</formula>
    </cfRule>
  </conditionalFormatting>
  <conditionalFormatting sqref="AO106:AP108">
    <cfRule type="cellIs" dxfId="128" priority="171" operator="greaterThan">
      <formula>20</formula>
    </cfRule>
  </conditionalFormatting>
  <conditionalFormatting sqref="AQ106:AQ108">
    <cfRule type="cellIs" dxfId="127" priority="170" operator="between">
      <formula>80</formula>
      <formula>120</formula>
    </cfRule>
  </conditionalFormatting>
  <conditionalFormatting sqref="AO103:AP105">
    <cfRule type="cellIs" dxfId="126" priority="173" operator="greaterThan">
      <formula>20</formula>
    </cfRule>
  </conditionalFormatting>
  <conditionalFormatting sqref="AQ103:AQ105">
    <cfRule type="cellIs" dxfId="125" priority="172" operator="between">
      <formula>80</formula>
      <formula>120</formula>
    </cfRule>
  </conditionalFormatting>
  <conditionalFormatting sqref="AO100:AP102">
    <cfRule type="cellIs" dxfId="124" priority="169" operator="greaterThan">
      <formula>20</formula>
    </cfRule>
  </conditionalFormatting>
  <conditionalFormatting sqref="AQ100:AQ102">
    <cfRule type="cellIs" dxfId="123" priority="168" operator="between">
      <formula>80</formula>
      <formula>120</formula>
    </cfRule>
  </conditionalFormatting>
  <conditionalFormatting sqref="AP93">
    <cfRule type="cellIs" dxfId="122" priority="167" operator="greaterThan">
      <formula>20</formula>
    </cfRule>
  </conditionalFormatting>
  <conditionalFormatting sqref="AQ93">
    <cfRule type="cellIs" dxfId="121" priority="166" operator="between">
      <formula>80</formula>
      <formula>120</formula>
    </cfRule>
  </conditionalFormatting>
  <conditionalFormatting sqref="AQ93">
    <cfRule type="cellIs" dxfId="120" priority="165" operator="between">
      <formula>80</formula>
      <formula>120</formula>
    </cfRule>
  </conditionalFormatting>
  <conditionalFormatting sqref="AP108:AP110">
    <cfRule type="cellIs" dxfId="119" priority="163" operator="greaterThan">
      <formula>20</formula>
    </cfRule>
  </conditionalFormatting>
  <conditionalFormatting sqref="AQ109:AQ110 AQ112">
    <cfRule type="cellIs" dxfId="118" priority="162" operator="between">
      <formula>80</formula>
      <formula>120</formula>
    </cfRule>
  </conditionalFormatting>
  <conditionalFormatting sqref="AQ108">
    <cfRule type="cellIs" dxfId="117" priority="160" operator="between">
      <formula>80</formula>
      <formula>120</formula>
    </cfRule>
  </conditionalFormatting>
  <conditionalFormatting sqref="AJ108 AJ105 AJ102 AJ99 AJ96 AJ93 AJ90 AJ87 AJ84 AJ81 AJ78">
    <cfRule type="cellIs" dxfId="116" priority="159" operator="greaterThan">
      <formula>20</formula>
    </cfRule>
  </conditionalFormatting>
  <conditionalFormatting sqref="AO108 AO105 AO102 AO99 AO96 AO93 AO90 AO87 AO84 AO81 AO78">
    <cfRule type="cellIs" dxfId="115" priority="158" operator="greaterThan">
      <formula>20</formula>
    </cfRule>
  </conditionalFormatting>
  <conditionalFormatting sqref="AT108 AT105 AT102 AT99 AT96 AT93 AT90 AT87 AT84 AT81 AT78">
    <cfRule type="cellIs" dxfId="114" priority="157" operator="greaterThan">
      <formula>20</formula>
    </cfRule>
  </conditionalFormatting>
  <conditionalFormatting sqref="AY108 AY105 AY102 AY99 AY96 AY93 AY90 AY87 AY84 AY81 AY78">
    <cfRule type="cellIs" dxfId="113" priority="156" operator="greaterThan">
      <formula>20</formula>
    </cfRule>
  </conditionalFormatting>
  <conditionalFormatting sqref="AR78 AW78 AJ78:AK78 AT78:AU78 AY78:AZ78">
    <cfRule type="cellIs" dxfId="112" priority="155" operator="greaterThan">
      <formula>20</formula>
    </cfRule>
  </conditionalFormatting>
  <conditionalFormatting sqref="AL78:AM78 BA78 AV78">
    <cfRule type="cellIs" dxfId="111" priority="154" operator="between">
      <formula>80</formula>
      <formula>120</formula>
    </cfRule>
  </conditionalFormatting>
  <conditionalFormatting sqref="AO78:AP78">
    <cfRule type="cellIs" dxfId="110" priority="153" operator="greaterThan">
      <formula>20</formula>
    </cfRule>
  </conditionalFormatting>
  <conditionalFormatting sqref="AQ78">
    <cfRule type="cellIs" dxfId="109" priority="152" operator="between">
      <formula>80</formula>
      <formula>120</formula>
    </cfRule>
  </conditionalFormatting>
  <conditionalFormatting sqref="AK100">
    <cfRule type="cellIs" dxfId="108" priority="151" operator="greaterThan">
      <formula>20</formula>
    </cfRule>
  </conditionalFormatting>
  <conditionalFormatting sqref="AL100:AM100">
    <cfRule type="cellIs" dxfId="107" priority="150" operator="between">
      <formula>80</formula>
      <formula>120</formula>
    </cfRule>
  </conditionalFormatting>
  <conditionalFormatting sqref="AK103">
    <cfRule type="cellIs" dxfId="106" priority="149" operator="greaterThan">
      <formula>20</formula>
    </cfRule>
  </conditionalFormatting>
  <conditionalFormatting sqref="AL103:AM103">
    <cfRule type="cellIs" dxfId="105" priority="148" operator="between">
      <formula>80</formula>
      <formula>120</formula>
    </cfRule>
  </conditionalFormatting>
  <conditionalFormatting sqref="AL94:AM94">
    <cfRule type="cellIs" dxfId="104" priority="144" operator="between">
      <formula>80</formula>
      <formula>120</formula>
    </cfRule>
  </conditionalFormatting>
  <conditionalFormatting sqref="AV94">
    <cfRule type="cellIs" dxfId="103" priority="143" operator="between">
      <formula>80</formula>
      <formula>120</formula>
    </cfRule>
  </conditionalFormatting>
  <conditionalFormatting sqref="AV94">
    <cfRule type="cellIs" dxfId="102" priority="142" operator="between">
      <formula>80</formula>
      <formula>120</formula>
    </cfRule>
  </conditionalFormatting>
  <conditionalFormatting sqref="BA94">
    <cfRule type="cellIs" dxfId="101" priority="141" operator="between">
      <formula>80</formula>
      <formula>120</formula>
    </cfRule>
  </conditionalFormatting>
  <conditionalFormatting sqref="BA94">
    <cfRule type="cellIs" dxfId="100" priority="140" operator="between">
      <formula>80</formula>
      <formula>120</formula>
    </cfRule>
  </conditionalFormatting>
  <conditionalFormatting sqref="AU97">
    <cfRule type="cellIs" dxfId="99" priority="139" operator="greaterThan">
      <formula>20</formula>
    </cfRule>
  </conditionalFormatting>
  <conditionalFormatting sqref="AZ97">
    <cfRule type="cellIs" dxfId="98" priority="138" operator="greaterThan">
      <formula>20</formula>
    </cfRule>
  </conditionalFormatting>
  <conditionalFormatting sqref="AL109:AM109">
    <cfRule type="cellIs" dxfId="97" priority="137" operator="between">
      <formula>80</formula>
      <formula>120</formula>
    </cfRule>
  </conditionalFormatting>
  <conditionalFormatting sqref="AK112">
    <cfRule type="cellIs" dxfId="96" priority="136" operator="greaterThan">
      <formula>20</formula>
    </cfRule>
  </conditionalFormatting>
  <conditionalFormatting sqref="AU112">
    <cfRule type="cellIs" dxfId="95" priority="135" operator="greaterThan">
      <formula>20</formula>
    </cfRule>
  </conditionalFormatting>
  <conditionalFormatting sqref="AV109">
    <cfRule type="cellIs" dxfId="94" priority="134" operator="between">
      <formula>80</formula>
      <formula>120</formula>
    </cfRule>
  </conditionalFormatting>
  <conditionalFormatting sqref="AV109">
    <cfRule type="cellIs" dxfId="93" priority="133" operator="between">
      <formula>80</formula>
      <formula>120</formula>
    </cfRule>
  </conditionalFormatting>
  <conditionalFormatting sqref="AZ112">
    <cfRule type="cellIs" dxfId="92" priority="132" operator="greaterThan">
      <formula>20</formula>
    </cfRule>
  </conditionalFormatting>
  <conditionalFormatting sqref="BA109">
    <cfRule type="cellIs" dxfId="91" priority="131" operator="between">
      <formula>80</formula>
      <formula>120</formula>
    </cfRule>
  </conditionalFormatting>
  <conditionalFormatting sqref="AP94">
    <cfRule type="cellIs" dxfId="90" priority="129" operator="greaterThan">
      <formula>20</formula>
    </cfRule>
  </conditionalFormatting>
  <conditionalFormatting sqref="AQ94">
    <cfRule type="cellIs" dxfId="89" priority="127" operator="between">
      <formula>80</formula>
      <formula>120</formula>
    </cfRule>
  </conditionalFormatting>
  <conditionalFormatting sqref="AP97">
    <cfRule type="cellIs" dxfId="88" priority="126" operator="greaterThan">
      <formula>20</formula>
    </cfRule>
  </conditionalFormatting>
  <conditionalFormatting sqref="AP112">
    <cfRule type="cellIs" dxfId="87" priority="125" operator="greaterThan">
      <formula>20</formula>
    </cfRule>
  </conditionalFormatting>
  <conditionalFormatting sqref="AQ109">
    <cfRule type="cellIs" dxfId="86" priority="124" operator="between">
      <formula>80</formula>
      <formula>120</formula>
    </cfRule>
  </conditionalFormatting>
  <conditionalFormatting sqref="AQ109">
    <cfRule type="cellIs" dxfId="85" priority="123" operator="between">
      <formula>80</formula>
      <formula>120</formula>
    </cfRule>
  </conditionalFormatting>
  <conditionalFormatting sqref="AK112 AP112 AU112 AZ112">
    <cfRule type="cellIs" dxfId="84" priority="122" operator="lessThan">
      <formula>20</formula>
    </cfRule>
  </conditionalFormatting>
  <conditionalFormatting sqref="AJ112 AJ109 AJ106 AJ103 AJ100 AJ97 AJ94 AJ91 AJ88 AJ85 AJ82 AJ79">
    <cfRule type="cellIs" dxfId="83" priority="121" operator="greaterThan">
      <formula>20</formula>
    </cfRule>
  </conditionalFormatting>
  <conditionalFormatting sqref="AT112 AT109 AT106 AT103 AT100 AT97 AT94 AT91 AT88 AT85 AT82 AT79">
    <cfRule type="cellIs" dxfId="82" priority="119" operator="greaterThan">
      <formula>20</formula>
    </cfRule>
  </conditionalFormatting>
  <conditionalFormatting sqref="AY112 AY109 AY106 AY103 AY100 AY97 AY94 AY91 AY88 AY85 AY82 AY79">
    <cfRule type="cellIs" dxfId="81" priority="118" operator="greaterThan">
      <formula>20</formula>
    </cfRule>
  </conditionalFormatting>
  <conditionalFormatting sqref="AO116">
    <cfRule type="cellIs" dxfId="80" priority="35" operator="greaterThan">
      <formula>20</formula>
    </cfRule>
  </conditionalFormatting>
  <conditionalFormatting sqref="AW119 AR119 AJ119:AK119 AT119:AU119 AY119:AZ119">
    <cfRule type="cellIs" dxfId="79" priority="30" operator="greaterThan">
      <formula>20</formula>
    </cfRule>
  </conditionalFormatting>
  <conditionalFormatting sqref="AV119 BA119 AL119:AM119">
    <cfRule type="cellIs" dxfId="78" priority="29" operator="between">
      <formula>80</formula>
      <formula>120</formula>
    </cfRule>
  </conditionalFormatting>
  <conditionalFormatting sqref="AW69 AR69 AU69 AZ69">
    <cfRule type="cellIs" dxfId="77" priority="117" operator="greaterThan">
      <formula>20</formula>
    </cfRule>
  </conditionalFormatting>
  <conditionalFormatting sqref="AV69 BA69">
    <cfRule type="cellIs" dxfId="76" priority="116" operator="between">
      <formula>80</formula>
      <formula>120</formula>
    </cfRule>
  </conditionalFormatting>
  <conditionalFormatting sqref="AW69 AR69 AJ69:AK69 AT69:AU69 AY69:AZ69">
    <cfRule type="cellIs" dxfId="75" priority="115" operator="greaterThan">
      <formula>20</formula>
    </cfRule>
  </conditionalFormatting>
  <conditionalFormatting sqref="AQ69">
    <cfRule type="cellIs" dxfId="74" priority="112" operator="between">
      <formula>80</formula>
      <formula>120</formula>
    </cfRule>
  </conditionalFormatting>
  <conditionalFormatting sqref="AO69:AP69">
    <cfRule type="cellIs" dxfId="73" priority="111" operator="greaterThan">
      <formula>20</formula>
    </cfRule>
  </conditionalFormatting>
  <conditionalFormatting sqref="AQ69">
    <cfRule type="cellIs" dxfId="72" priority="110" operator="between">
      <formula>80</formula>
      <formula>120</formula>
    </cfRule>
  </conditionalFormatting>
  <conditionalFormatting sqref="AO69">
    <cfRule type="cellIs" dxfId="71" priority="106" operator="greaterThan">
      <formula>20</formula>
    </cfRule>
  </conditionalFormatting>
  <conditionalFormatting sqref="AT69">
    <cfRule type="cellIs" dxfId="70" priority="105" operator="greaterThan">
      <formula>20</formula>
    </cfRule>
  </conditionalFormatting>
  <conditionalFormatting sqref="AY69">
    <cfRule type="cellIs" dxfId="69" priority="104" operator="greaterThan">
      <formula>20</formula>
    </cfRule>
  </conditionalFormatting>
  <conditionalFormatting sqref="AW72 AR72 AU72 AZ72">
    <cfRule type="cellIs" dxfId="68" priority="103" operator="greaterThan">
      <formula>20</formula>
    </cfRule>
  </conditionalFormatting>
  <conditionalFormatting sqref="AV72 BA72">
    <cfRule type="cellIs" dxfId="67" priority="102" operator="between">
      <formula>80</formula>
      <formula>120</formula>
    </cfRule>
  </conditionalFormatting>
  <conditionalFormatting sqref="AO72:AP72">
    <cfRule type="cellIs" dxfId="66" priority="97" operator="greaterThan">
      <formula>20</formula>
    </cfRule>
  </conditionalFormatting>
  <conditionalFormatting sqref="AQ72">
    <cfRule type="cellIs" dxfId="65" priority="96" operator="between">
      <formula>80</formula>
      <formula>120</formula>
    </cfRule>
  </conditionalFormatting>
  <conditionalFormatting sqref="AO72">
    <cfRule type="cellIs" dxfId="64" priority="92" operator="greaterThan">
      <formula>20</formula>
    </cfRule>
  </conditionalFormatting>
  <conditionalFormatting sqref="AT72">
    <cfRule type="cellIs" dxfId="63" priority="91" operator="greaterThan">
      <formula>20</formula>
    </cfRule>
  </conditionalFormatting>
  <conditionalFormatting sqref="AY72">
    <cfRule type="cellIs" dxfId="62" priority="90" operator="greaterThan">
      <formula>20</formula>
    </cfRule>
  </conditionalFormatting>
  <conditionalFormatting sqref="AO75:AP75">
    <cfRule type="cellIs" dxfId="61" priority="83" operator="greaterThan">
      <formula>20</formula>
    </cfRule>
  </conditionalFormatting>
  <conditionalFormatting sqref="AQ75">
    <cfRule type="cellIs" dxfId="60" priority="82" operator="between">
      <formula>80</formula>
      <formula>120</formula>
    </cfRule>
  </conditionalFormatting>
  <conditionalFormatting sqref="AO75">
    <cfRule type="cellIs" dxfId="59" priority="78" operator="greaterThan">
      <formula>20</formula>
    </cfRule>
  </conditionalFormatting>
  <conditionalFormatting sqref="AT75">
    <cfRule type="cellIs" dxfId="58" priority="77" operator="greaterThan">
      <formula>20</formula>
    </cfRule>
  </conditionalFormatting>
  <conditionalFormatting sqref="AY75">
    <cfRule type="cellIs" dxfId="57" priority="76" operator="greaterThan">
      <formula>20</formula>
    </cfRule>
  </conditionalFormatting>
  <conditionalFormatting sqref="AI75">
    <cfRule type="cellIs" dxfId="56" priority="75" operator="lessThan">
      <formula>20</formula>
    </cfRule>
  </conditionalFormatting>
  <conditionalFormatting sqref="AN75">
    <cfRule type="cellIs" dxfId="55" priority="74" operator="lessThan">
      <formula>20</formula>
    </cfRule>
  </conditionalFormatting>
  <conditionalFormatting sqref="AS75">
    <cfRule type="cellIs" dxfId="54" priority="73" operator="lessThan">
      <formula>20</formula>
    </cfRule>
  </conditionalFormatting>
  <conditionalFormatting sqref="AX75">
    <cfRule type="cellIs" dxfId="53" priority="72" operator="lessThan">
      <formula>20</formula>
    </cfRule>
  </conditionalFormatting>
  <conditionalFormatting sqref="AU123">
    <cfRule type="cellIs" dxfId="52" priority="67" operator="greaterThan">
      <formula>20</formula>
    </cfRule>
  </conditionalFormatting>
  <conditionalFormatting sqref="AV123">
    <cfRule type="cellIs" dxfId="51" priority="66" operator="between">
      <formula>80</formula>
      <formula>120</formula>
    </cfRule>
  </conditionalFormatting>
  <conditionalFormatting sqref="AZ123">
    <cfRule type="cellIs" dxfId="50" priority="65" operator="greaterThan">
      <formula>20</formula>
    </cfRule>
  </conditionalFormatting>
  <conditionalFormatting sqref="BA123">
    <cfRule type="cellIs" dxfId="49" priority="64" operator="between">
      <formula>80</formula>
      <formula>120</formula>
    </cfRule>
  </conditionalFormatting>
  <conditionalFormatting sqref="AO115:AP115 AO123:AP123 AO117:AP118 AO120:AP121">
    <cfRule type="cellIs" dxfId="48" priority="63" operator="greaterThan">
      <formula>20</formula>
    </cfRule>
  </conditionalFormatting>
  <conditionalFormatting sqref="AQ115 AQ123 AQ117:AQ118 AQ120:AQ121">
    <cfRule type="cellIs" dxfId="47" priority="62" operator="between">
      <formula>80</formula>
      <formula>120</formula>
    </cfRule>
  </conditionalFormatting>
  <conditionalFormatting sqref="AP123">
    <cfRule type="cellIs" dxfId="46" priority="61" operator="greaterThan">
      <formula>20</formula>
    </cfRule>
  </conditionalFormatting>
  <conditionalFormatting sqref="AQ123">
    <cfRule type="cellIs" dxfId="45" priority="60" operator="between">
      <formula>80</formula>
      <formula>120</formula>
    </cfRule>
  </conditionalFormatting>
  <conditionalFormatting sqref="AJ123 AJ120 AJ117">
    <cfRule type="cellIs" dxfId="44" priority="59" operator="greaterThan">
      <formula>20</formula>
    </cfRule>
  </conditionalFormatting>
  <conditionalFormatting sqref="AT123 AT120 AT117">
    <cfRule type="cellIs" dxfId="43" priority="57" operator="greaterThan">
      <formula>20</formula>
    </cfRule>
  </conditionalFormatting>
  <conditionalFormatting sqref="AY123 AY120 AY117">
    <cfRule type="cellIs" dxfId="42" priority="56" operator="greaterThan">
      <formula>20</formula>
    </cfRule>
  </conditionalFormatting>
  <conditionalFormatting sqref="AT115">
    <cfRule type="cellIs" dxfId="41" priority="55" operator="greaterThan">
      <formula>20</formula>
    </cfRule>
  </conditionalFormatting>
  <conditionalFormatting sqref="AT115">
    <cfRule type="cellIs" dxfId="40" priority="54" operator="greaterThan">
      <formula>20</formula>
    </cfRule>
  </conditionalFormatting>
  <conditionalFormatting sqref="AY115">
    <cfRule type="cellIs" dxfId="39" priority="52" operator="greaterThan">
      <formula>20</formula>
    </cfRule>
  </conditionalFormatting>
  <conditionalFormatting sqref="AO115">
    <cfRule type="cellIs" dxfId="38" priority="51" operator="greaterThan">
      <formula>20</formula>
    </cfRule>
  </conditionalFormatting>
  <conditionalFormatting sqref="AJ121 AJ118">
    <cfRule type="cellIs" dxfId="37" priority="50" operator="greaterThan">
      <formula>20</formula>
    </cfRule>
  </conditionalFormatting>
  <conditionalFormatting sqref="AT121 AT118">
    <cfRule type="cellIs" dxfId="36" priority="48" operator="greaterThan">
      <formula>20</formula>
    </cfRule>
  </conditionalFormatting>
  <conditionalFormatting sqref="AW116 AR116 AU116 AZ116">
    <cfRule type="cellIs" dxfId="35" priority="46" operator="greaterThan">
      <formula>20</formula>
    </cfRule>
  </conditionalFormatting>
  <conditionalFormatting sqref="AV116 BA116">
    <cfRule type="cellIs" dxfId="34" priority="45" operator="between">
      <formula>80</formula>
      <formula>120</formula>
    </cfRule>
  </conditionalFormatting>
  <conditionalFormatting sqref="AW116 AR116 AJ116:AK116 AT116:AU116 AY116:AZ116">
    <cfRule type="cellIs" dxfId="33" priority="44" operator="greaterThan">
      <formula>20</formula>
    </cfRule>
  </conditionalFormatting>
  <conditionalFormatting sqref="AV116 BA116 AL116:AM116">
    <cfRule type="cellIs" dxfId="32" priority="43" operator="between">
      <formula>80</formula>
      <formula>120</formula>
    </cfRule>
  </conditionalFormatting>
  <conditionalFormatting sqref="AP116">
    <cfRule type="cellIs" dxfId="31" priority="42" operator="greaterThan">
      <formula>20</formula>
    </cfRule>
  </conditionalFormatting>
  <conditionalFormatting sqref="AQ116">
    <cfRule type="cellIs" dxfId="30" priority="41" operator="between">
      <formula>80</formula>
      <formula>120</formula>
    </cfRule>
  </conditionalFormatting>
  <conditionalFormatting sqref="AO116:AP116">
    <cfRule type="cellIs" dxfId="29" priority="40" operator="greaterThan">
      <formula>20</formula>
    </cfRule>
  </conditionalFormatting>
  <conditionalFormatting sqref="AQ116">
    <cfRule type="cellIs" dxfId="28" priority="39" operator="between">
      <formula>80</formula>
      <formula>120</formula>
    </cfRule>
  </conditionalFormatting>
  <conditionalFormatting sqref="AK116">
    <cfRule type="cellIs" dxfId="27" priority="38" operator="greaterThan">
      <formula>20</formula>
    </cfRule>
  </conditionalFormatting>
  <conditionalFormatting sqref="AL116:AM116">
    <cfRule type="cellIs" dxfId="26" priority="37" operator="between">
      <formula>80</formula>
      <formula>120</formula>
    </cfRule>
  </conditionalFormatting>
  <conditionalFormatting sqref="AJ116">
    <cfRule type="cellIs" dxfId="25" priority="36" operator="greaterThan">
      <formula>20</formula>
    </cfRule>
  </conditionalFormatting>
  <conditionalFormatting sqref="AT116">
    <cfRule type="cellIs" dxfId="24" priority="34" operator="greaterThan">
      <formula>20</formula>
    </cfRule>
  </conditionalFormatting>
  <conditionalFormatting sqref="AY116">
    <cfRule type="cellIs" dxfId="23" priority="33" operator="greaterThan">
      <formula>20</formula>
    </cfRule>
  </conditionalFormatting>
  <conditionalFormatting sqref="AP119">
    <cfRule type="cellIs" dxfId="22" priority="28" operator="greaterThan">
      <formula>20</formula>
    </cfRule>
  </conditionalFormatting>
  <conditionalFormatting sqref="AQ119">
    <cfRule type="cellIs" dxfId="21" priority="27" operator="between">
      <formula>80</formula>
      <formula>120</formula>
    </cfRule>
  </conditionalFormatting>
  <conditionalFormatting sqref="AO119:AP119">
    <cfRule type="cellIs" dxfId="20" priority="26" operator="greaterThan">
      <formula>20</formula>
    </cfRule>
  </conditionalFormatting>
  <conditionalFormatting sqref="AQ119">
    <cfRule type="cellIs" dxfId="19" priority="25" operator="between">
      <formula>80</formula>
      <formula>120</formula>
    </cfRule>
  </conditionalFormatting>
  <conditionalFormatting sqref="AK119">
    <cfRule type="cellIs" dxfId="18" priority="24" operator="greaterThan">
      <formula>20</formula>
    </cfRule>
  </conditionalFormatting>
  <conditionalFormatting sqref="AL119:AM119">
    <cfRule type="cellIs" dxfId="17" priority="23" operator="between">
      <formula>80</formula>
      <formula>120</formula>
    </cfRule>
  </conditionalFormatting>
  <conditionalFormatting sqref="AJ119">
    <cfRule type="cellIs" dxfId="16" priority="22" operator="greaterThan">
      <formula>20</formula>
    </cfRule>
  </conditionalFormatting>
  <conditionalFormatting sqref="AO119">
    <cfRule type="cellIs" dxfId="15" priority="21" operator="greaterThan">
      <formula>20</formula>
    </cfRule>
  </conditionalFormatting>
  <conditionalFormatting sqref="AT119">
    <cfRule type="cellIs" dxfId="14" priority="20" operator="greaterThan">
      <formula>20</formula>
    </cfRule>
  </conditionalFormatting>
  <conditionalFormatting sqref="AW122 AR122 AU122 AZ122">
    <cfRule type="cellIs" dxfId="13" priority="18" operator="greaterThan">
      <formula>20</formula>
    </cfRule>
  </conditionalFormatting>
  <conditionalFormatting sqref="AV122 BA122">
    <cfRule type="cellIs" dxfId="12" priority="17" operator="between">
      <formula>80</formula>
      <formula>120</formula>
    </cfRule>
  </conditionalFormatting>
  <conditionalFormatting sqref="AW122 AR122 AJ122:AK122 AT122:AU122 AY122:AZ122">
    <cfRule type="cellIs" dxfId="11" priority="16" operator="greaterThan">
      <formula>20</formula>
    </cfRule>
  </conditionalFormatting>
  <conditionalFormatting sqref="AV122 BA122 AL122:AM122">
    <cfRule type="cellIs" dxfId="10" priority="15" operator="between">
      <formula>80</formula>
      <formula>120</formula>
    </cfRule>
  </conditionalFormatting>
  <conditionalFormatting sqref="AP122">
    <cfRule type="cellIs" dxfId="9" priority="14" operator="greaterThan">
      <formula>20</formula>
    </cfRule>
  </conditionalFormatting>
  <conditionalFormatting sqref="AO122:AP122">
    <cfRule type="cellIs" dxfId="8" priority="12" operator="greaterThan">
      <formula>20</formula>
    </cfRule>
  </conditionalFormatting>
  <conditionalFormatting sqref="AQ122">
    <cfRule type="cellIs" dxfId="7" priority="11" operator="between">
      <formula>80</formula>
      <formula>120</formula>
    </cfRule>
  </conditionalFormatting>
  <conditionalFormatting sqref="AJ122">
    <cfRule type="cellIs" dxfId="6" priority="8" operator="greaterThan">
      <formula>20</formula>
    </cfRule>
  </conditionalFormatting>
  <conditionalFormatting sqref="AO122">
    <cfRule type="cellIs" dxfId="5" priority="7" operator="greaterThan">
      <formula>20</formula>
    </cfRule>
  </conditionalFormatting>
  <conditionalFormatting sqref="AT122">
    <cfRule type="cellIs" dxfId="4" priority="6" operator="greaterThan">
      <formula>20</formula>
    </cfRule>
  </conditionalFormatting>
  <conditionalFormatting sqref="AY122">
    <cfRule type="cellIs" dxfId="3" priority="5" operator="greaterThan">
      <formula>20</formula>
    </cfRule>
  </conditionalFormatting>
  <conditionalFormatting sqref="AI122">
    <cfRule type="cellIs" dxfId="2" priority="4" operator="lessThan">
      <formula>20</formula>
    </cfRule>
  </conditionalFormatting>
  <conditionalFormatting sqref="AN122">
    <cfRule type="cellIs" dxfId="1" priority="3" operator="lessThan">
      <formula>20</formula>
    </cfRule>
  </conditionalFormatting>
  <conditionalFormatting sqref="AS122">
    <cfRule type="cellIs" dxfId="0" priority="2" operator="lessThan">
      <formula>20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2"/>
  <sheetViews>
    <sheetView workbookViewId="0">
      <selection activeCell="R65" sqref="R65"/>
    </sheetView>
  </sheetViews>
  <sheetFormatPr defaultRowHeight="14.5" x14ac:dyDescent="0.35"/>
  <cols>
    <col min="1" max="1" width="9.1796875" bestFit="1" customWidth="1"/>
  </cols>
  <sheetData>
    <row r="2" spans="1:7" ht="29" x14ac:dyDescent="0.35">
      <c r="A2" t="s">
        <v>24</v>
      </c>
      <c r="B2" t="s">
        <v>33</v>
      </c>
      <c r="C2" s="3" t="s">
        <v>8</v>
      </c>
      <c r="D2" t="s">
        <v>34</v>
      </c>
      <c r="E2" s="3" t="s">
        <v>9</v>
      </c>
      <c r="F2" t="s">
        <v>35</v>
      </c>
      <c r="G2" s="3" t="s">
        <v>11</v>
      </c>
    </row>
    <row r="3" spans="1:7" x14ac:dyDescent="0.35">
      <c r="A3" s="8">
        <v>44075</v>
      </c>
      <c r="B3">
        <v>0</v>
      </c>
      <c r="C3">
        <v>38</v>
      </c>
      <c r="D3">
        <v>0</v>
      </c>
      <c r="E3" s="3">
        <v>105</v>
      </c>
      <c r="F3">
        <v>0</v>
      </c>
      <c r="G3" s="3">
        <v>0</v>
      </c>
    </row>
    <row r="4" spans="1:7" x14ac:dyDescent="0.35">
      <c r="A4" s="8">
        <v>44075</v>
      </c>
      <c r="B4">
        <v>0</v>
      </c>
      <c r="C4">
        <v>63</v>
      </c>
      <c r="D4">
        <v>0</v>
      </c>
      <c r="E4" s="3">
        <v>126</v>
      </c>
      <c r="F4">
        <v>0</v>
      </c>
      <c r="G4" s="3">
        <v>660</v>
      </c>
    </row>
    <row r="5" spans="1:7" x14ac:dyDescent="0.35">
      <c r="A5" s="8">
        <v>44075</v>
      </c>
      <c r="B5">
        <v>6.0000000000000006E-4</v>
      </c>
      <c r="C5">
        <v>586</v>
      </c>
      <c r="D5">
        <v>1.2000000000000001E-3</v>
      </c>
      <c r="E5" s="3">
        <v>1591</v>
      </c>
      <c r="F5">
        <v>5.9999999999999995E-5</v>
      </c>
      <c r="G5" s="3">
        <v>986</v>
      </c>
    </row>
    <row r="6" spans="1:7" x14ac:dyDescent="0.35">
      <c r="A6" s="8">
        <v>44075</v>
      </c>
      <c r="B6">
        <v>1.7999999999999997E-3</v>
      </c>
      <c r="C6">
        <v>1842</v>
      </c>
      <c r="D6">
        <v>3.5999999999999995E-3</v>
      </c>
      <c r="E6" s="3">
        <v>5222</v>
      </c>
      <c r="F6">
        <v>1.7999999999999998E-4</v>
      </c>
      <c r="G6" s="3">
        <v>3105</v>
      </c>
    </row>
    <row r="7" spans="1:7" x14ac:dyDescent="0.35">
      <c r="A7" s="8">
        <v>44075</v>
      </c>
      <c r="B7">
        <v>3.0000000000000001E-3</v>
      </c>
      <c r="C7">
        <v>3027</v>
      </c>
      <c r="D7">
        <v>6.0000000000000001E-3</v>
      </c>
      <c r="E7" s="3">
        <v>8723</v>
      </c>
      <c r="F7">
        <v>2.9999999999999997E-4</v>
      </c>
      <c r="G7" s="3">
        <v>4706</v>
      </c>
    </row>
    <row r="8" spans="1:7" x14ac:dyDescent="0.35">
      <c r="A8" s="8">
        <v>44075</v>
      </c>
      <c r="B8">
        <v>4.1999999999999989E-3</v>
      </c>
      <c r="C8">
        <v>4274</v>
      </c>
      <c r="D8">
        <v>8.3999999999999977E-3</v>
      </c>
      <c r="E8" s="3">
        <v>11532</v>
      </c>
      <c r="F8">
        <v>4.1999999999999996E-4</v>
      </c>
      <c r="G8" s="3">
        <v>6103</v>
      </c>
    </row>
    <row r="9" spans="1:7" x14ac:dyDescent="0.35">
      <c r="A9" s="8">
        <v>44075</v>
      </c>
      <c r="B9">
        <v>5.4000000000000003E-3</v>
      </c>
      <c r="C9">
        <v>5447</v>
      </c>
      <c r="D9">
        <v>1.0800000000000001E-2</v>
      </c>
      <c r="E9" s="3">
        <v>13307</v>
      </c>
      <c r="F9">
        <v>5.4000000000000001E-4</v>
      </c>
      <c r="G9" s="3">
        <v>6512</v>
      </c>
    </row>
    <row r="10" spans="1:7" x14ac:dyDescent="0.35">
      <c r="A10" s="8">
        <v>44076</v>
      </c>
      <c r="B10">
        <v>0</v>
      </c>
      <c r="C10">
        <v>50</v>
      </c>
      <c r="D10">
        <v>0</v>
      </c>
      <c r="E10">
        <v>98</v>
      </c>
      <c r="F10">
        <v>0</v>
      </c>
      <c r="G10">
        <v>111</v>
      </c>
    </row>
    <row r="11" spans="1:7" x14ac:dyDescent="0.35">
      <c r="A11" s="8">
        <v>44076</v>
      </c>
      <c r="B11">
        <v>0</v>
      </c>
      <c r="C11">
        <v>35</v>
      </c>
      <c r="D11">
        <v>0</v>
      </c>
      <c r="E11">
        <v>155</v>
      </c>
      <c r="F11">
        <v>0</v>
      </c>
      <c r="G11">
        <v>115</v>
      </c>
    </row>
    <row r="12" spans="1:7" x14ac:dyDescent="0.35">
      <c r="A12" s="8">
        <v>44076</v>
      </c>
      <c r="B12">
        <v>6.0000000000000006E-4</v>
      </c>
      <c r="C12">
        <v>615</v>
      </c>
      <c r="D12">
        <v>1.2000000000000001E-3</v>
      </c>
      <c r="E12">
        <v>1632</v>
      </c>
      <c r="F12">
        <v>5.9999999999999995E-5</v>
      </c>
      <c r="G12">
        <v>830</v>
      </c>
    </row>
    <row r="13" spans="1:7" x14ac:dyDescent="0.35">
      <c r="A13" s="8">
        <v>44076</v>
      </c>
      <c r="B13">
        <v>1.7999999999999997E-3</v>
      </c>
      <c r="C13">
        <v>1913</v>
      </c>
      <c r="D13">
        <v>3.5999999999999995E-3</v>
      </c>
      <c r="E13">
        <v>5130</v>
      </c>
      <c r="F13">
        <v>1.7999999999999998E-4</v>
      </c>
      <c r="G13">
        <v>2878</v>
      </c>
    </row>
    <row r="14" spans="1:7" x14ac:dyDescent="0.35">
      <c r="A14" s="8">
        <v>44076</v>
      </c>
      <c r="B14">
        <v>3.0000000000000001E-3</v>
      </c>
      <c r="C14">
        <v>3218</v>
      </c>
      <c r="D14">
        <v>6.0000000000000001E-3</v>
      </c>
      <c r="E14">
        <v>9092</v>
      </c>
      <c r="F14">
        <v>2.9999999999999997E-4</v>
      </c>
      <c r="G14">
        <v>5032</v>
      </c>
    </row>
    <row r="15" spans="1:7" x14ac:dyDescent="0.35">
      <c r="A15" s="8">
        <v>44076</v>
      </c>
      <c r="B15">
        <v>4.1999999999999989E-3</v>
      </c>
      <c r="C15">
        <v>4525</v>
      </c>
      <c r="D15">
        <v>8.3999999999999977E-3</v>
      </c>
      <c r="E15">
        <v>12713</v>
      </c>
      <c r="F15">
        <v>4.1999999999999996E-4</v>
      </c>
      <c r="G15">
        <v>7365</v>
      </c>
    </row>
    <row r="16" spans="1:7" x14ac:dyDescent="0.35">
      <c r="A16" s="8">
        <v>44076</v>
      </c>
      <c r="B16">
        <v>5.4000000000000003E-3</v>
      </c>
      <c r="C16">
        <v>5849</v>
      </c>
      <c r="D16">
        <v>1.0800000000000001E-2</v>
      </c>
      <c r="E16">
        <v>14470</v>
      </c>
      <c r="F16">
        <v>5.4000000000000001E-4</v>
      </c>
      <c r="G16">
        <v>7512</v>
      </c>
    </row>
    <row r="17" spans="1:7" x14ac:dyDescent="0.35">
      <c r="A17" s="8">
        <v>44077</v>
      </c>
      <c r="B17">
        <v>0</v>
      </c>
      <c r="C17">
        <v>10</v>
      </c>
      <c r="D17">
        <v>0</v>
      </c>
      <c r="E17">
        <v>121</v>
      </c>
      <c r="F17">
        <v>0</v>
      </c>
      <c r="G17">
        <v>28</v>
      </c>
    </row>
    <row r="18" spans="1:7" x14ac:dyDescent="0.35">
      <c r="A18" s="8">
        <v>44077</v>
      </c>
      <c r="B18">
        <v>0</v>
      </c>
      <c r="C18">
        <v>7</v>
      </c>
      <c r="D18">
        <v>0</v>
      </c>
      <c r="E18">
        <v>142</v>
      </c>
      <c r="F18">
        <v>0</v>
      </c>
      <c r="G18">
        <v>69</v>
      </c>
    </row>
    <row r="19" spans="1:7" x14ac:dyDescent="0.35">
      <c r="A19" s="8">
        <v>44077</v>
      </c>
      <c r="B19">
        <v>6.0000000000000006E-4</v>
      </c>
      <c r="C19">
        <v>472</v>
      </c>
      <c r="D19">
        <v>1.2000000000000001E-3</v>
      </c>
      <c r="E19">
        <v>1707</v>
      </c>
      <c r="F19">
        <v>5.9999999999999995E-5</v>
      </c>
      <c r="G19">
        <v>950</v>
      </c>
    </row>
    <row r="20" spans="1:7" x14ac:dyDescent="0.35">
      <c r="A20" s="8">
        <v>44077</v>
      </c>
      <c r="B20">
        <v>1.7999999999999997E-3</v>
      </c>
      <c r="C20">
        <v>1573</v>
      </c>
      <c r="D20">
        <v>3.5999999999999995E-3</v>
      </c>
      <c r="E20">
        <v>5786</v>
      </c>
      <c r="F20">
        <v>1.7999999999999998E-4</v>
      </c>
      <c r="G20">
        <v>3576</v>
      </c>
    </row>
    <row r="21" spans="1:7" x14ac:dyDescent="0.35">
      <c r="A21" s="8">
        <v>44077</v>
      </c>
      <c r="B21">
        <v>3.0000000000000001E-3</v>
      </c>
      <c r="C21">
        <v>2557</v>
      </c>
      <c r="D21">
        <v>6.0000000000000001E-3</v>
      </c>
      <c r="E21">
        <v>9310</v>
      </c>
      <c r="F21">
        <v>2.9999999999999997E-4</v>
      </c>
      <c r="G21">
        <v>5133</v>
      </c>
    </row>
    <row r="22" spans="1:7" x14ac:dyDescent="0.35">
      <c r="A22" s="8">
        <v>44077</v>
      </c>
      <c r="B22">
        <v>4.1999999999999989E-3</v>
      </c>
      <c r="C22">
        <v>3562</v>
      </c>
      <c r="D22">
        <v>8.3999999999999977E-3</v>
      </c>
      <c r="E22">
        <v>12423</v>
      </c>
      <c r="F22">
        <v>4.1999999999999996E-4</v>
      </c>
      <c r="G22">
        <v>6677</v>
      </c>
    </row>
    <row r="23" spans="1:7" x14ac:dyDescent="0.35">
      <c r="A23" s="8">
        <v>44077</v>
      </c>
      <c r="B23">
        <v>5.4000000000000003E-3</v>
      </c>
      <c r="C23">
        <v>4680</v>
      </c>
      <c r="D23">
        <v>1.0800000000000001E-2</v>
      </c>
      <c r="E23">
        <v>14818</v>
      </c>
      <c r="F23">
        <v>5.4000000000000001E-4</v>
      </c>
      <c r="G23">
        <v>8019</v>
      </c>
    </row>
    <row r="24" spans="1:7" x14ac:dyDescent="0.35">
      <c r="A24" s="8">
        <v>44078</v>
      </c>
      <c r="B24">
        <v>0</v>
      </c>
      <c r="C24">
        <v>41</v>
      </c>
      <c r="D24">
        <v>0</v>
      </c>
      <c r="E24">
        <v>183</v>
      </c>
      <c r="F24">
        <v>0</v>
      </c>
      <c r="G24">
        <v>149</v>
      </c>
    </row>
    <row r="25" spans="1:7" x14ac:dyDescent="0.35">
      <c r="A25" s="8">
        <v>44078</v>
      </c>
      <c r="B25">
        <v>0</v>
      </c>
      <c r="C25">
        <v>19</v>
      </c>
      <c r="D25">
        <v>0</v>
      </c>
      <c r="E25">
        <v>191</v>
      </c>
      <c r="F25">
        <v>0</v>
      </c>
      <c r="G25">
        <v>140</v>
      </c>
    </row>
    <row r="26" spans="1:7" x14ac:dyDescent="0.35">
      <c r="A26" s="8">
        <v>44078</v>
      </c>
      <c r="B26">
        <v>6.0000000000000006E-4</v>
      </c>
      <c r="C26">
        <v>461</v>
      </c>
      <c r="D26">
        <v>1.2000000000000001E-3</v>
      </c>
      <c r="E26">
        <v>1801</v>
      </c>
      <c r="F26">
        <v>5.9999999999999995E-5</v>
      </c>
      <c r="G26">
        <v>906</v>
      </c>
    </row>
    <row r="27" spans="1:7" x14ac:dyDescent="0.35">
      <c r="A27" s="8">
        <v>44078</v>
      </c>
      <c r="B27">
        <v>1.7999999999999997E-3</v>
      </c>
      <c r="C27">
        <v>1509</v>
      </c>
      <c r="D27">
        <v>3.5999999999999995E-3</v>
      </c>
      <c r="E27">
        <v>5779</v>
      </c>
      <c r="F27">
        <v>1.7999999999999998E-4</v>
      </c>
      <c r="G27">
        <v>3434</v>
      </c>
    </row>
    <row r="28" spans="1:7" x14ac:dyDescent="0.35">
      <c r="A28" s="8">
        <v>44078</v>
      </c>
      <c r="B28">
        <v>3.0000000000000001E-3</v>
      </c>
      <c r="C28">
        <v>2495</v>
      </c>
      <c r="D28">
        <v>6.0000000000000001E-3</v>
      </c>
      <c r="E28">
        <v>9682</v>
      </c>
      <c r="F28">
        <v>2.9999999999999997E-4</v>
      </c>
      <c r="G28">
        <v>5596</v>
      </c>
    </row>
    <row r="29" spans="1:7" x14ac:dyDescent="0.35">
      <c r="A29" s="8">
        <v>44078</v>
      </c>
      <c r="B29">
        <v>4.1999999999999989E-3</v>
      </c>
      <c r="C29">
        <v>3488</v>
      </c>
      <c r="D29">
        <v>8.3999999999999977E-3</v>
      </c>
      <c r="E29">
        <v>12956</v>
      </c>
      <c r="F29">
        <v>4.1999999999999996E-4</v>
      </c>
      <c r="G29">
        <v>6993</v>
      </c>
    </row>
    <row r="30" spans="1:7" x14ac:dyDescent="0.35">
      <c r="A30" s="8">
        <v>44078</v>
      </c>
      <c r="B30">
        <v>5.4000000000000003E-3</v>
      </c>
      <c r="C30">
        <v>4473</v>
      </c>
      <c r="D30">
        <v>1.0800000000000001E-2</v>
      </c>
      <c r="E30">
        <v>16992</v>
      </c>
      <c r="F30">
        <v>5.4000000000000001E-4</v>
      </c>
      <c r="G30">
        <v>7943</v>
      </c>
    </row>
    <row r="31" spans="1:7" x14ac:dyDescent="0.35">
      <c r="A31" s="8">
        <v>44088</v>
      </c>
      <c r="B31">
        <v>0</v>
      </c>
      <c r="C31">
        <v>53</v>
      </c>
      <c r="D31">
        <v>0</v>
      </c>
      <c r="E31">
        <v>216</v>
      </c>
      <c r="F31">
        <v>0</v>
      </c>
      <c r="G31">
        <v>0</v>
      </c>
    </row>
    <row r="32" spans="1:7" x14ac:dyDescent="0.35">
      <c r="A32" s="8">
        <v>44088</v>
      </c>
      <c r="B32">
        <v>0</v>
      </c>
      <c r="C32">
        <v>18</v>
      </c>
      <c r="D32">
        <v>0</v>
      </c>
      <c r="E32">
        <v>197</v>
      </c>
      <c r="F32">
        <v>0</v>
      </c>
      <c r="G32">
        <v>0</v>
      </c>
    </row>
    <row r="33" spans="1:7" x14ac:dyDescent="0.35">
      <c r="A33" s="8">
        <v>44088</v>
      </c>
      <c r="B33">
        <v>6.0000000000000006E-4</v>
      </c>
      <c r="C33">
        <v>525</v>
      </c>
      <c r="D33">
        <v>1.2000000000000001E-3</v>
      </c>
      <c r="E33">
        <v>2102</v>
      </c>
      <c r="F33">
        <v>5.9999999999999995E-5</v>
      </c>
      <c r="G33">
        <v>1037</v>
      </c>
    </row>
    <row r="34" spans="1:7" x14ac:dyDescent="0.35">
      <c r="A34" s="8">
        <v>44088</v>
      </c>
      <c r="B34">
        <v>1.7999999999999997E-3</v>
      </c>
      <c r="C34">
        <v>1593</v>
      </c>
      <c r="D34">
        <v>3.5999999999999995E-3</v>
      </c>
      <c r="E34">
        <v>6332</v>
      </c>
      <c r="F34">
        <v>1.7999999999999998E-4</v>
      </c>
      <c r="G34">
        <v>3372</v>
      </c>
    </row>
    <row r="35" spans="1:7" x14ac:dyDescent="0.35">
      <c r="A35" s="8">
        <v>44088</v>
      </c>
      <c r="B35">
        <v>3.0000000000000001E-3</v>
      </c>
      <c r="C35">
        <v>2703</v>
      </c>
      <c r="D35">
        <v>6.0000000000000001E-3</v>
      </c>
      <c r="E35">
        <v>10630</v>
      </c>
      <c r="F35">
        <v>2.9999999999999997E-4</v>
      </c>
      <c r="G35">
        <v>5899</v>
      </c>
    </row>
    <row r="36" spans="1:7" x14ac:dyDescent="0.35">
      <c r="A36" s="8">
        <v>44088</v>
      </c>
      <c r="B36">
        <v>4.1999999999999989E-3</v>
      </c>
      <c r="C36">
        <v>3703</v>
      </c>
      <c r="D36">
        <v>8.3999999999999977E-3</v>
      </c>
      <c r="E36">
        <v>15185</v>
      </c>
      <c r="F36">
        <v>4.1999999999999996E-4</v>
      </c>
      <c r="G36">
        <v>7711</v>
      </c>
    </row>
    <row r="37" spans="1:7" x14ac:dyDescent="0.35">
      <c r="A37" s="8">
        <v>44088</v>
      </c>
      <c r="B37">
        <v>5.4000000000000003E-3</v>
      </c>
      <c r="C37">
        <v>4672</v>
      </c>
      <c r="D37">
        <v>1.0800000000000001E-2</v>
      </c>
      <c r="E37">
        <v>17979</v>
      </c>
      <c r="F37">
        <v>5.4000000000000001E-4</v>
      </c>
      <c r="G37">
        <v>8979</v>
      </c>
    </row>
    <row r="38" spans="1:7" x14ac:dyDescent="0.35">
      <c r="A38" s="8">
        <v>44113</v>
      </c>
      <c r="B38">
        <v>0</v>
      </c>
      <c r="C38">
        <v>33</v>
      </c>
      <c r="D38">
        <v>0</v>
      </c>
      <c r="E38">
        <v>229</v>
      </c>
      <c r="F38">
        <v>0</v>
      </c>
      <c r="G38">
        <v>97</v>
      </c>
    </row>
    <row r="39" spans="1:7" x14ac:dyDescent="0.35">
      <c r="A39" s="8">
        <v>44113</v>
      </c>
      <c r="B39">
        <v>0</v>
      </c>
      <c r="C39">
        <v>47</v>
      </c>
      <c r="D39">
        <v>0</v>
      </c>
      <c r="E39">
        <v>201</v>
      </c>
      <c r="F39">
        <v>0</v>
      </c>
      <c r="G39">
        <v>80</v>
      </c>
    </row>
    <row r="40" spans="1:7" x14ac:dyDescent="0.35">
      <c r="A40" s="8">
        <v>44113</v>
      </c>
      <c r="B40">
        <v>6.0000000000000006E-4</v>
      </c>
      <c r="C40">
        <v>647</v>
      </c>
      <c r="D40">
        <v>1.2000000000000001E-3</v>
      </c>
      <c r="E40">
        <v>2505</v>
      </c>
      <c r="F40">
        <v>5.9999999999999995E-5</v>
      </c>
      <c r="G40">
        <v>1356</v>
      </c>
    </row>
    <row r="41" spans="1:7" x14ac:dyDescent="0.35">
      <c r="A41" s="8">
        <v>44113</v>
      </c>
      <c r="B41">
        <v>1.7999999999999997E-3</v>
      </c>
      <c r="C41">
        <v>2036</v>
      </c>
      <c r="D41">
        <v>3.5999999999999995E-3</v>
      </c>
      <c r="E41">
        <v>7681</v>
      </c>
      <c r="F41">
        <v>1.7999999999999998E-4</v>
      </c>
      <c r="G41">
        <v>3620</v>
      </c>
    </row>
    <row r="42" spans="1:7" x14ac:dyDescent="0.35">
      <c r="A42" s="8">
        <v>44113</v>
      </c>
      <c r="B42">
        <v>3.0000000000000001E-3</v>
      </c>
      <c r="C42">
        <v>3428</v>
      </c>
      <c r="D42">
        <v>6.0000000000000001E-3</v>
      </c>
      <c r="E42">
        <v>12601</v>
      </c>
      <c r="F42">
        <v>2.9999999999999997E-4</v>
      </c>
      <c r="G42">
        <v>6173</v>
      </c>
    </row>
    <row r="43" spans="1:7" x14ac:dyDescent="0.35">
      <c r="A43" s="8">
        <v>44113</v>
      </c>
      <c r="B43">
        <v>4.1999999999999989E-3</v>
      </c>
      <c r="C43">
        <v>4973</v>
      </c>
      <c r="D43">
        <v>8.3999999999999977E-3</v>
      </c>
      <c r="E43">
        <v>17416</v>
      </c>
      <c r="F43">
        <v>4.1999999999999996E-4</v>
      </c>
      <c r="G43">
        <v>8206</v>
      </c>
    </row>
    <row r="44" spans="1:7" x14ac:dyDescent="0.35">
      <c r="A44" s="8">
        <v>44113</v>
      </c>
      <c r="B44">
        <v>5.4000000000000003E-3</v>
      </c>
      <c r="C44">
        <v>6576</v>
      </c>
      <c r="D44">
        <v>1.0800000000000001E-2</v>
      </c>
      <c r="E44">
        <v>22212</v>
      </c>
      <c r="F44">
        <v>5.4000000000000001E-4</v>
      </c>
      <c r="G44">
        <v>10775</v>
      </c>
    </row>
    <row r="45" spans="1:7" x14ac:dyDescent="0.35">
      <c r="A45" s="8">
        <v>44118</v>
      </c>
      <c r="B45">
        <v>0</v>
      </c>
      <c r="C45">
        <v>40</v>
      </c>
      <c r="D45">
        <v>0</v>
      </c>
      <c r="E45">
        <v>178</v>
      </c>
      <c r="F45">
        <v>0</v>
      </c>
      <c r="G45">
        <v>35</v>
      </c>
    </row>
    <row r="46" spans="1:7" x14ac:dyDescent="0.35">
      <c r="A46" s="8">
        <v>44118</v>
      </c>
      <c r="B46">
        <v>0</v>
      </c>
      <c r="C46">
        <v>32</v>
      </c>
      <c r="D46">
        <v>0</v>
      </c>
      <c r="E46">
        <v>149</v>
      </c>
      <c r="F46">
        <v>0</v>
      </c>
      <c r="G46">
        <v>71</v>
      </c>
    </row>
    <row r="47" spans="1:7" x14ac:dyDescent="0.35">
      <c r="A47" s="8">
        <v>44118</v>
      </c>
      <c r="B47">
        <v>6.0000000000000006E-4</v>
      </c>
      <c r="C47">
        <v>632</v>
      </c>
      <c r="D47">
        <v>1.2000000000000001E-3</v>
      </c>
      <c r="E47">
        <v>2413</v>
      </c>
      <c r="F47">
        <v>5.9999999999999995E-5</v>
      </c>
      <c r="G47">
        <v>1407</v>
      </c>
    </row>
    <row r="48" spans="1:7" x14ac:dyDescent="0.35">
      <c r="A48" s="8">
        <v>44118</v>
      </c>
      <c r="B48">
        <v>1.7999999999999997E-3</v>
      </c>
      <c r="C48">
        <v>1951</v>
      </c>
      <c r="D48">
        <v>3.5999999999999995E-3</v>
      </c>
      <c r="E48">
        <v>7325</v>
      </c>
      <c r="F48">
        <v>1.7999999999999998E-4</v>
      </c>
      <c r="G48">
        <v>3724</v>
      </c>
    </row>
    <row r="49" spans="1:7" x14ac:dyDescent="0.35">
      <c r="A49" s="8">
        <v>44118</v>
      </c>
      <c r="B49">
        <v>3.0000000000000001E-3</v>
      </c>
      <c r="C49">
        <v>3389</v>
      </c>
      <c r="D49">
        <v>6.0000000000000001E-3</v>
      </c>
      <c r="E49">
        <v>12924</v>
      </c>
      <c r="F49">
        <v>2.9999999999999997E-4</v>
      </c>
      <c r="G49">
        <v>7024</v>
      </c>
    </row>
    <row r="50" spans="1:7" x14ac:dyDescent="0.35">
      <c r="A50" s="8">
        <v>44118</v>
      </c>
      <c r="B50">
        <v>4.1999999999999989E-3</v>
      </c>
      <c r="C50">
        <v>4805</v>
      </c>
      <c r="D50">
        <v>8.3999999999999977E-3</v>
      </c>
      <c r="E50">
        <v>17923</v>
      </c>
      <c r="F50">
        <v>4.1999999999999996E-4</v>
      </c>
      <c r="G50">
        <v>9701</v>
      </c>
    </row>
    <row r="51" spans="1:7" x14ac:dyDescent="0.35">
      <c r="A51" s="8">
        <v>44118</v>
      </c>
      <c r="B51">
        <v>5.4000000000000003E-3</v>
      </c>
      <c r="C51">
        <v>6303</v>
      </c>
      <c r="D51">
        <v>1.0800000000000001E-2</v>
      </c>
      <c r="E51">
        <v>23417</v>
      </c>
      <c r="F51">
        <v>5.4000000000000001E-4</v>
      </c>
      <c r="G51">
        <v>14589</v>
      </c>
    </row>
    <row r="52" spans="1:7" x14ac:dyDescent="0.35">
      <c r="A52" s="8">
        <v>44120</v>
      </c>
      <c r="B52">
        <v>0</v>
      </c>
      <c r="C52">
        <v>12</v>
      </c>
      <c r="D52">
        <v>0</v>
      </c>
      <c r="E52">
        <v>79</v>
      </c>
      <c r="F52">
        <v>0</v>
      </c>
      <c r="G52">
        <v>16</v>
      </c>
    </row>
    <row r="53" spans="1:7" x14ac:dyDescent="0.35">
      <c r="A53" s="8">
        <v>44120</v>
      </c>
      <c r="B53">
        <v>0</v>
      </c>
      <c r="C53">
        <v>7</v>
      </c>
      <c r="D53">
        <v>0</v>
      </c>
      <c r="E53">
        <v>75</v>
      </c>
      <c r="F53">
        <v>0</v>
      </c>
      <c r="G53">
        <v>1</v>
      </c>
    </row>
    <row r="54" spans="1:7" x14ac:dyDescent="0.35">
      <c r="A54" s="8">
        <v>44120</v>
      </c>
      <c r="B54">
        <v>6.0000000000000006E-4</v>
      </c>
      <c r="C54">
        <v>571</v>
      </c>
      <c r="D54">
        <v>1.2000000000000001E-3</v>
      </c>
      <c r="E54">
        <v>2750</v>
      </c>
      <c r="F54">
        <v>5.9999999999999995E-5</v>
      </c>
      <c r="G54">
        <v>1386</v>
      </c>
    </row>
    <row r="55" spans="1:7" x14ac:dyDescent="0.35">
      <c r="A55" s="8">
        <v>44120</v>
      </c>
      <c r="B55">
        <v>1.7999999999999997E-3</v>
      </c>
      <c r="C55">
        <v>1887</v>
      </c>
      <c r="D55">
        <v>3.5999999999999995E-3</v>
      </c>
      <c r="E55">
        <v>8546</v>
      </c>
      <c r="F55">
        <v>1.7999999999999998E-4</v>
      </c>
      <c r="G55">
        <v>4359</v>
      </c>
    </row>
    <row r="56" spans="1:7" x14ac:dyDescent="0.35">
      <c r="A56" s="8">
        <v>44120</v>
      </c>
      <c r="B56">
        <v>3.0000000000000001E-3</v>
      </c>
      <c r="C56">
        <v>3014</v>
      </c>
      <c r="D56">
        <v>6.0000000000000001E-3</v>
      </c>
      <c r="E56">
        <v>14755</v>
      </c>
      <c r="F56">
        <v>2.9999999999999997E-4</v>
      </c>
      <c r="G56">
        <v>7540</v>
      </c>
    </row>
    <row r="57" spans="1:7" x14ac:dyDescent="0.35">
      <c r="A57" s="8">
        <v>44120</v>
      </c>
      <c r="B57">
        <v>4.1999999999999989E-3</v>
      </c>
      <c r="C57">
        <v>3922</v>
      </c>
      <c r="D57">
        <v>8.3999999999999977E-3</v>
      </c>
      <c r="E57">
        <v>22224</v>
      </c>
      <c r="F57">
        <v>4.1999999999999996E-4</v>
      </c>
      <c r="G57">
        <v>11569</v>
      </c>
    </row>
    <row r="58" spans="1:7" x14ac:dyDescent="0.35">
      <c r="A58" s="8">
        <v>44120</v>
      </c>
      <c r="B58">
        <v>5.4000000000000003E-3</v>
      </c>
      <c r="C58">
        <v>4760</v>
      </c>
      <c r="D58">
        <v>1.0800000000000001E-2</v>
      </c>
      <c r="E58">
        <v>27375</v>
      </c>
      <c r="F58">
        <v>5.4000000000000001E-4</v>
      </c>
      <c r="G58">
        <v>12354</v>
      </c>
    </row>
    <row r="59" spans="1:7" x14ac:dyDescent="0.35">
      <c r="A59" s="8">
        <v>44124</v>
      </c>
      <c r="B59">
        <v>0</v>
      </c>
      <c r="C59">
        <v>27</v>
      </c>
      <c r="D59">
        <v>0</v>
      </c>
      <c r="E59">
        <v>199</v>
      </c>
      <c r="F59">
        <v>0</v>
      </c>
      <c r="G59">
        <v>110</v>
      </c>
    </row>
    <row r="60" spans="1:7" x14ac:dyDescent="0.35">
      <c r="A60" s="8">
        <v>44124</v>
      </c>
      <c r="B60">
        <v>0</v>
      </c>
      <c r="C60">
        <v>2</v>
      </c>
      <c r="D60">
        <v>0</v>
      </c>
      <c r="E60">
        <v>206</v>
      </c>
      <c r="F60">
        <v>0</v>
      </c>
      <c r="G60">
        <v>91</v>
      </c>
    </row>
    <row r="61" spans="1:7" x14ac:dyDescent="0.35">
      <c r="A61" s="8">
        <v>44124</v>
      </c>
      <c r="B61">
        <v>6.0000000000000006E-4</v>
      </c>
      <c r="C61">
        <v>394</v>
      </c>
      <c r="D61">
        <v>1.2000000000000001E-3</v>
      </c>
      <c r="E61">
        <v>2872</v>
      </c>
      <c r="F61">
        <v>5.9999999999999995E-5</v>
      </c>
      <c r="G61">
        <v>1308</v>
      </c>
    </row>
    <row r="62" spans="1:7" x14ac:dyDescent="0.35">
      <c r="A62" s="8">
        <v>44124</v>
      </c>
      <c r="B62">
        <v>1.7999999999999997E-3</v>
      </c>
      <c r="C62">
        <v>1275</v>
      </c>
      <c r="D62">
        <v>3.5999999999999995E-3</v>
      </c>
      <c r="E62">
        <v>8810</v>
      </c>
      <c r="F62">
        <v>1.7999999999999998E-4</v>
      </c>
      <c r="G62">
        <v>4128</v>
      </c>
    </row>
    <row r="63" spans="1:7" x14ac:dyDescent="0.35">
      <c r="A63" s="8">
        <v>44124</v>
      </c>
      <c r="B63">
        <v>3.0000000000000001E-3</v>
      </c>
      <c r="C63">
        <v>2097</v>
      </c>
      <c r="D63">
        <v>6.0000000000000001E-3</v>
      </c>
      <c r="E63">
        <v>14967</v>
      </c>
      <c r="F63">
        <v>2.9999999999999997E-4</v>
      </c>
      <c r="G63">
        <v>7364</v>
      </c>
    </row>
    <row r="64" spans="1:7" x14ac:dyDescent="0.35">
      <c r="A64" s="8">
        <v>44124</v>
      </c>
      <c r="B64">
        <v>4.1999999999999989E-3</v>
      </c>
      <c r="C64">
        <v>2998</v>
      </c>
      <c r="D64">
        <v>8.3999999999999977E-3</v>
      </c>
      <c r="E64">
        <v>21462</v>
      </c>
      <c r="F64">
        <v>4.1999999999999996E-4</v>
      </c>
      <c r="G64">
        <v>10933</v>
      </c>
    </row>
    <row r="65" spans="1:7" x14ac:dyDescent="0.35">
      <c r="A65" s="8">
        <v>44124</v>
      </c>
      <c r="B65">
        <v>5.4000000000000003E-3</v>
      </c>
      <c r="C65">
        <v>3537</v>
      </c>
      <c r="D65">
        <v>1.0800000000000001E-2</v>
      </c>
      <c r="E65">
        <v>27037</v>
      </c>
      <c r="F65">
        <v>5.4000000000000001E-4</v>
      </c>
      <c r="G65">
        <v>11840</v>
      </c>
    </row>
    <row r="66" spans="1:7" x14ac:dyDescent="0.35">
      <c r="A66" s="8">
        <v>44125</v>
      </c>
      <c r="B66">
        <v>0</v>
      </c>
      <c r="C66">
        <v>21</v>
      </c>
      <c r="D66">
        <v>0</v>
      </c>
      <c r="E66">
        <v>232</v>
      </c>
      <c r="F66">
        <v>0</v>
      </c>
      <c r="G66">
        <v>100</v>
      </c>
    </row>
    <row r="67" spans="1:7" x14ac:dyDescent="0.35">
      <c r="A67" s="8">
        <v>44125</v>
      </c>
      <c r="B67">
        <v>0</v>
      </c>
      <c r="C67">
        <v>33</v>
      </c>
      <c r="D67">
        <v>0</v>
      </c>
      <c r="E67">
        <v>243</v>
      </c>
      <c r="F67">
        <v>0</v>
      </c>
      <c r="G67">
        <v>134</v>
      </c>
    </row>
    <row r="68" spans="1:7" x14ac:dyDescent="0.35">
      <c r="A68" s="8">
        <v>44125</v>
      </c>
      <c r="B68">
        <v>6.0000000000000006E-4</v>
      </c>
      <c r="C68">
        <v>402</v>
      </c>
      <c r="D68">
        <v>1.2000000000000001E-3</v>
      </c>
      <c r="E68">
        <v>2854</v>
      </c>
      <c r="F68">
        <v>5.9999999999999995E-5</v>
      </c>
      <c r="G68">
        <v>1383</v>
      </c>
    </row>
    <row r="69" spans="1:7" x14ac:dyDescent="0.35">
      <c r="A69" s="8">
        <v>44125</v>
      </c>
      <c r="B69">
        <v>1.7999999999999997E-3</v>
      </c>
      <c r="C69">
        <v>1274</v>
      </c>
      <c r="D69">
        <v>3.5999999999999995E-3</v>
      </c>
      <c r="E69">
        <v>9005</v>
      </c>
      <c r="F69">
        <v>1.7999999999999998E-4</v>
      </c>
      <c r="G69">
        <v>4177</v>
      </c>
    </row>
    <row r="70" spans="1:7" x14ac:dyDescent="0.35">
      <c r="A70" s="8">
        <v>44125</v>
      </c>
      <c r="B70">
        <v>3.0000000000000001E-3</v>
      </c>
      <c r="C70">
        <v>1998</v>
      </c>
      <c r="D70">
        <v>6.0000000000000001E-3</v>
      </c>
      <c r="E70">
        <v>15038</v>
      </c>
      <c r="F70">
        <v>2.9999999999999997E-4</v>
      </c>
      <c r="G70">
        <v>7410</v>
      </c>
    </row>
    <row r="71" spans="1:7" x14ac:dyDescent="0.35">
      <c r="A71" s="8">
        <v>44125</v>
      </c>
      <c r="B71">
        <v>4.1999999999999989E-3</v>
      </c>
      <c r="C71">
        <v>2874</v>
      </c>
      <c r="D71">
        <v>8.3999999999999977E-3</v>
      </c>
      <c r="E71">
        <v>21147</v>
      </c>
      <c r="F71">
        <v>4.1999999999999996E-4</v>
      </c>
      <c r="G71">
        <v>9500</v>
      </c>
    </row>
    <row r="72" spans="1:7" x14ac:dyDescent="0.35">
      <c r="A72" s="8">
        <v>44125</v>
      </c>
      <c r="B72">
        <v>5.4000000000000003E-3</v>
      </c>
      <c r="C72">
        <v>3656</v>
      </c>
      <c r="D72">
        <v>1.0800000000000001E-2</v>
      </c>
      <c r="E72">
        <v>26051</v>
      </c>
      <c r="F72">
        <v>5.4000000000000001E-4</v>
      </c>
      <c r="G72">
        <v>12013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for export</vt:lpstr>
      <vt:lpstr>notes</vt:lpstr>
      <vt:lpstr>BRN14sep20</vt:lpstr>
      <vt:lpstr>BRN14oct20</vt:lpstr>
      <vt:lpstr>BRN16oct20</vt:lpstr>
      <vt:lpstr>BRN20oct20</vt:lpstr>
      <vt:lpstr>BRN21oct20</vt:lpstr>
      <vt:lpstr>overlayed 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Niederlehner, Barbara</cp:lastModifiedBy>
  <dcterms:created xsi:type="dcterms:W3CDTF">2020-03-18T14:50:00Z</dcterms:created>
  <dcterms:modified xsi:type="dcterms:W3CDTF">2020-11-05T16:28:14Z</dcterms:modified>
</cp:coreProperties>
</file>