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TOC 2021\TOC solubles batch3 oct 2021\"/>
    </mc:Choice>
  </mc:AlternateContent>
  <bookViews>
    <workbookView xWindow="0" yWindow="0" windowWidth="17870" windowHeight="17250"/>
  </bookViews>
  <sheets>
    <sheet name="data for export" sheetId="49" r:id="rId1"/>
    <sheet name="04oct21" sheetId="43" r:id="rId2"/>
    <sheet name="05oct21" sheetId="44" r:id="rId3"/>
    <sheet name="06oct21" sheetId="46" r:id="rId4"/>
    <sheet name="07oct21" sheetId="47" r:id="rId5"/>
    <sheet name="08oct21" sheetId="48" r:id="rId6"/>
    <sheet name="NPOC 12oct21" sheetId="50" r:id="rId7"/>
    <sheet name="cal over time" sheetId="45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I9" i="50" l="1"/>
  <c r="I8" i="50"/>
  <c r="H8" i="50"/>
  <c r="E8" i="50"/>
  <c r="D8" i="50"/>
  <c r="A8" i="50" s="1"/>
  <c r="I7" i="50"/>
  <c r="H7" i="50"/>
  <c r="E7" i="50"/>
  <c r="D7" i="50"/>
  <c r="A7" i="50"/>
  <c r="I6" i="50"/>
  <c r="H6" i="50"/>
  <c r="E6" i="50"/>
  <c r="D6" i="50"/>
  <c r="A6" i="50"/>
  <c r="I5" i="50"/>
  <c r="H5" i="50"/>
  <c r="E5" i="50"/>
  <c r="D5" i="50"/>
  <c r="A5" i="50"/>
  <c r="I4" i="50"/>
  <c r="H4" i="50"/>
  <c r="E4" i="50"/>
  <c r="E11" i="50" s="1"/>
  <c r="D4" i="50"/>
  <c r="A4" i="50" s="1"/>
  <c r="I3" i="50"/>
  <c r="H3" i="50"/>
  <c r="E3" i="50"/>
  <c r="D3" i="50"/>
  <c r="A3" i="50"/>
  <c r="I2" i="50"/>
  <c r="E2" i="50"/>
  <c r="E9" i="50" s="1"/>
  <c r="AE15" i="50" l="1"/>
  <c r="AG81" i="50"/>
  <c r="AE52" i="50"/>
  <c r="AE91" i="50"/>
  <c r="AE62" i="50"/>
  <c r="AE29" i="50"/>
  <c r="AN29" i="50" s="1"/>
  <c r="AE82" i="50"/>
  <c r="AG132" i="50"/>
  <c r="AG101" i="50"/>
  <c r="AG64" i="50"/>
  <c r="AG35" i="50"/>
  <c r="AX35" i="50" s="1"/>
  <c r="AG19" i="50"/>
  <c r="AX19" i="50" s="1"/>
  <c r="AG99" i="50"/>
  <c r="AG68" i="50"/>
  <c r="AG34" i="50"/>
  <c r="AX34" i="50" s="1"/>
  <c r="AG17" i="50"/>
  <c r="AG108" i="50"/>
  <c r="AG75" i="50"/>
  <c r="AG65" i="50"/>
  <c r="AG45" i="50"/>
  <c r="AE93" i="50"/>
  <c r="E10" i="50"/>
  <c r="AE31" i="50" s="1"/>
  <c r="AN31" i="50" s="1"/>
  <c r="AG59" i="50"/>
  <c r="AG128" i="50"/>
  <c r="AE132" i="50"/>
  <c r="AE130" i="50"/>
  <c r="AE123" i="50"/>
  <c r="AE121" i="50"/>
  <c r="AE113" i="50"/>
  <c r="AE103" i="50"/>
  <c r="AE101" i="50"/>
  <c r="AE129" i="50"/>
  <c r="AE128" i="50"/>
  <c r="AE120" i="50"/>
  <c r="AE114" i="50"/>
  <c r="AE110" i="50"/>
  <c r="AE102" i="50"/>
  <c r="AE100" i="50"/>
  <c r="AE98" i="50"/>
  <c r="AE90" i="50"/>
  <c r="AE86" i="50"/>
  <c r="AE79" i="50"/>
  <c r="AE77" i="50"/>
  <c r="AE72" i="50"/>
  <c r="AE71" i="50"/>
  <c r="AE63" i="50"/>
  <c r="AE59" i="50"/>
  <c r="AE49" i="50"/>
  <c r="AE47" i="50"/>
  <c r="AE39" i="50"/>
  <c r="AE18" i="50"/>
  <c r="AE14" i="50"/>
  <c r="AE24" i="50"/>
  <c r="AN24" i="50" s="1"/>
  <c r="AE117" i="50"/>
  <c r="AE108" i="50"/>
  <c r="AE94" i="50"/>
  <c r="AE74" i="50"/>
  <c r="AE67" i="50"/>
  <c r="AE78" i="50"/>
  <c r="AE76" i="50"/>
  <c r="AE68" i="50"/>
  <c r="AE58" i="50"/>
  <c r="AE56" i="50"/>
  <c r="AE48" i="50"/>
  <c r="AE46" i="50"/>
  <c r="AE32" i="50"/>
  <c r="AN32" i="50" s="1"/>
  <c r="AE28" i="50"/>
  <c r="AN28" i="50" s="1"/>
  <c r="AE26" i="50"/>
  <c r="AN26" i="50" s="1"/>
  <c r="AE22" i="50"/>
  <c r="AN22" i="50" s="1"/>
  <c r="AE17" i="50"/>
  <c r="AE124" i="50"/>
  <c r="AE116" i="50"/>
  <c r="AE84" i="50"/>
  <c r="AE65" i="50"/>
  <c r="AE57" i="50"/>
  <c r="AE43" i="50"/>
  <c r="AE127" i="50"/>
  <c r="AE125" i="50"/>
  <c r="AE118" i="50"/>
  <c r="AE109" i="50"/>
  <c r="AE107" i="50"/>
  <c r="AE99" i="50"/>
  <c r="AE97" i="50"/>
  <c r="AE95" i="50"/>
  <c r="AE85" i="50"/>
  <c r="AE70" i="50"/>
  <c r="AE44" i="50"/>
  <c r="AE30" i="50"/>
  <c r="AN30" i="50" s="1"/>
  <c r="AE20" i="50"/>
  <c r="AN20" i="50" s="1"/>
  <c r="AE131" i="50"/>
  <c r="AE92" i="50"/>
  <c r="AE69" i="50"/>
  <c r="AE55" i="50"/>
  <c r="AE122" i="50"/>
  <c r="AE104" i="50"/>
  <c r="AE96" i="50"/>
  <c r="AE83" i="50"/>
  <c r="AE75" i="50"/>
  <c r="AE53" i="50"/>
  <c r="AE45" i="50"/>
  <c r="AE21" i="50"/>
  <c r="AN21" i="50" s="1"/>
  <c r="AE40" i="50"/>
  <c r="AE50" i="50"/>
  <c r="I10" i="50"/>
  <c r="AG90" i="50" s="1"/>
  <c r="I11" i="50"/>
  <c r="AE27" i="50"/>
  <c r="AN27" i="50" s="1"/>
  <c r="AG61" i="50"/>
  <c r="AG98" i="50"/>
  <c r="A16" i="43"/>
  <c r="A17" i="43"/>
  <c r="A18" i="43"/>
  <c r="A19" i="43"/>
  <c r="A15" i="43"/>
  <c r="BD116" i="50" l="1"/>
  <c r="AQ116" i="50"/>
  <c r="AO116" i="50"/>
  <c r="AY59" i="50"/>
  <c r="AP74" i="50"/>
  <c r="AO74" i="50"/>
  <c r="BD74" i="50"/>
  <c r="BD71" i="50"/>
  <c r="AO71" i="50"/>
  <c r="BD98" i="50"/>
  <c r="AO98" i="50"/>
  <c r="AO128" i="50"/>
  <c r="AN128" i="50"/>
  <c r="BD128" i="50"/>
  <c r="AG49" i="50"/>
  <c r="AG53" i="50"/>
  <c r="AG83" i="50"/>
  <c r="AG116" i="50"/>
  <c r="AG20" i="50"/>
  <c r="AX20" i="50" s="1"/>
  <c r="AG36" i="50"/>
  <c r="AX36" i="50" s="1"/>
  <c r="AG70" i="50"/>
  <c r="AG107" i="50"/>
  <c r="AG21" i="50"/>
  <c r="AX21" i="50" s="1"/>
  <c r="AG38" i="50"/>
  <c r="AG66" i="50"/>
  <c r="AG103" i="50"/>
  <c r="AE19" i="50"/>
  <c r="AN19" i="50" s="1"/>
  <c r="AG18" i="50"/>
  <c r="AE35" i="50"/>
  <c r="AN35" i="50" s="1"/>
  <c r="AG72" i="50"/>
  <c r="AY98" i="50"/>
  <c r="BF98" i="50"/>
  <c r="AG129" i="50"/>
  <c r="AO95" i="50"/>
  <c r="BD95" i="50"/>
  <c r="AO56" i="50"/>
  <c r="BD56" i="50"/>
  <c r="AG39" i="50"/>
  <c r="AG55" i="50"/>
  <c r="AG84" i="50"/>
  <c r="AG117" i="50"/>
  <c r="AG22" i="50"/>
  <c r="AX22" i="50" s="1"/>
  <c r="AG44" i="50"/>
  <c r="AG76" i="50"/>
  <c r="AG109" i="50"/>
  <c r="AG23" i="50"/>
  <c r="AX23" i="50" s="1"/>
  <c r="AG40" i="50"/>
  <c r="AG73" i="50"/>
  <c r="AG105" i="50"/>
  <c r="AG120" i="50"/>
  <c r="AE16" i="50"/>
  <c r="AE23" i="50"/>
  <c r="AN23" i="50" s="1"/>
  <c r="AG63" i="50"/>
  <c r="AG88" i="50"/>
  <c r="AG79" i="50"/>
  <c r="BD92" i="50"/>
  <c r="AO92" i="50"/>
  <c r="AG71" i="50"/>
  <c r="AG112" i="50"/>
  <c r="AO83" i="50"/>
  <c r="AN83" i="50"/>
  <c r="BD83" i="50"/>
  <c r="BD131" i="50"/>
  <c r="AO131" i="50"/>
  <c r="BD47" i="50"/>
  <c r="AO47" i="50"/>
  <c r="BD77" i="50"/>
  <c r="AO77" i="50"/>
  <c r="AO101" i="50"/>
  <c r="BD101" i="50"/>
  <c r="AG57" i="50"/>
  <c r="AG92" i="50"/>
  <c r="AG122" i="50"/>
  <c r="AG24" i="50"/>
  <c r="AX24" i="50" s="1"/>
  <c r="AG46" i="50"/>
  <c r="AG78" i="50"/>
  <c r="AG111" i="50"/>
  <c r="AG25" i="50"/>
  <c r="AX25" i="50" s="1"/>
  <c r="AG42" i="50"/>
  <c r="AG80" i="50"/>
  <c r="AG113" i="50"/>
  <c r="AG102" i="50"/>
  <c r="AY101" i="50" s="1"/>
  <c r="AE80" i="50"/>
  <c r="AE89" i="50"/>
  <c r="AE33" i="50"/>
  <c r="AN33" i="50" s="1"/>
  <c r="AG94" i="50"/>
  <c r="AG26" i="50"/>
  <c r="AX26" i="50" s="1"/>
  <c r="AG48" i="50"/>
  <c r="AG85" i="50"/>
  <c r="AG118" i="50"/>
  <c r="AG27" i="50"/>
  <c r="AX27" i="50" s="1"/>
  <c r="AG82" i="50"/>
  <c r="AG115" i="50"/>
  <c r="BD62" i="50"/>
  <c r="AO62" i="50"/>
  <c r="AG51" i="50"/>
  <c r="BD104" i="50"/>
  <c r="AO104" i="50"/>
  <c r="BD107" i="50"/>
  <c r="AO107" i="50"/>
  <c r="AE13" i="50"/>
  <c r="AE51" i="50"/>
  <c r="AO50" i="50" s="1"/>
  <c r="AE81" i="50"/>
  <c r="AE112" i="50"/>
  <c r="AE105" i="50"/>
  <c r="AG110" i="50"/>
  <c r="AG16" i="50"/>
  <c r="AG67" i="50"/>
  <c r="AG96" i="50"/>
  <c r="AG126" i="50"/>
  <c r="AG28" i="50"/>
  <c r="AX28" i="50" s="1"/>
  <c r="AG56" i="50"/>
  <c r="AG87" i="50"/>
  <c r="AG125" i="50"/>
  <c r="AG29" i="50"/>
  <c r="AX29" i="50" s="1"/>
  <c r="AG52" i="50"/>
  <c r="AG89" i="50"/>
  <c r="AG121" i="50"/>
  <c r="AE73" i="50"/>
  <c r="AE42" i="50"/>
  <c r="AG119" i="50"/>
  <c r="AE25" i="50"/>
  <c r="AN25" i="50" s="1"/>
  <c r="BD50" i="50"/>
  <c r="AO68" i="50"/>
  <c r="BD68" i="50"/>
  <c r="AX128" i="50"/>
  <c r="BF128" i="50"/>
  <c r="AY128" i="50"/>
  <c r="AY65" i="50"/>
  <c r="BF65" i="50"/>
  <c r="AG124" i="50"/>
  <c r="AG50" i="50"/>
  <c r="BD122" i="50"/>
  <c r="AO122" i="50"/>
  <c r="AO44" i="50"/>
  <c r="BD44" i="50"/>
  <c r="BD59" i="50"/>
  <c r="BD86" i="50"/>
  <c r="BD113" i="50"/>
  <c r="AO113" i="50"/>
  <c r="AG86" i="50"/>
  <c r="AG41" i="50"/>
  <c r="AG69" i="50"/>
  <c r="BF68" i="50" s="1"/>
  <c r="AG104" i="50"/>
  <c r="AG131" i="50"/>
  <c r="AG30" i="50"/>
  <c r="AX30" i="50" s="1"/>
  <c r="AG58" i="50"/>
  <c r="AG95" i="50"/>
  <c r="AG127" i="50"/>
  <c r="AG31" i="50"/>
  <c r="AX31" i="50" s="1"/>
  <c r="AG54" i="50"/>
  <c r="AG91" i="50"/>
  <c r="AG123" i="50"/>
  <c r="AE64" i="50"/>
  <c r="AE66" i="50"/>
  <c r="AO65" i="50" s="1"/>
  <c r="AG100" i="50"/>
  <c r="AG47" i="50"/>
  <c r="AG114" i="50"/>
  <c r="AG14" i="50"/>
  <c r="AE41" i="50"/>
  <c r="AE126" i="50"/>
  <c r="AO125" i="50" s="1"/>
  <c r="AE60" i="50"/>
  <c r="AO59" i="50" s="1"/>
  <c r="AE111" i="50"/>
  <c r="AO110" i="50" s="1"/>
  <c r="AE106" i="50"/>
  <c r="AE36" i="50"/>
  <c r="AN36" i="50" s="1"/>
  <c r="AE87" i="50"/>
  <c r="AO86" i="50" s="1"/>
  <c r="AE34" i="50"/>
  <c r="AN34" i="50" s="1"/>
  <c r="AE61" i="50"/>
  <c r="AE88" i="50"/>
  <c r="AE119" i="50"/>
  <c r="AE115" i="50"/>
  <c r="AG77" i="50"/>
  <c r="AG43" i="50"/>
  <c r="AG74" i="50"/>
  <c r="AG106" i="50"/>
  <c r="AG13" i="50"/>
  <c r="AG32" i="50"/>
  <c r="AX32" i="50" s="1"/>
  <c r="AG60" i="50"/>
  <c r="BF59" i="50" s="1"/>
  <c r="AG97" i="50"/>
  <c r="AG15" i="50"/>
  <c r="AG33" i="50"/>
  <c r="AX33" i="50" s="1"/>
  <c r="AG62" i="50"/>
  <c r="AG93" i="50"/>
  <c r="AG130" i="50"/>
  <c r="AE54" i="50"/>
  <c r="AQ71" i="50" s="1"/>
  <c r="AE38" i="50"/>
  <c r="I19" i="48"/>
  <c r="H19" i="48"/>
  <c r="G19" i="48"/>
  <c r="F19" i="48"/>
  <c r="E19" i="48"/>
  <c r="D19" i="48"/>
  <c r="I18" i="48"/>
  <c r="H18" i="48"/>
  <c r="G18" i="48"/>
  <c r="F18" i="48"/>
  <c r="E18" i="48"/>
  <c r="D18" i="48"/>
  <c r="I17" i="48"/>
  <c r="H17" i="48"/>
  <c r="G17" i="48"/>
  <c r="F17" i="48"/>
  <c r="E17" i="48"/>
  <c r="D17" i="48"/>
  <c r="I16" i="48"/>
  <c r="H16" i="48"/>
  <c r="I20" i="48" s="1"/>
  <c r="G16" i="48"/>
  <c r="F16" i="48"/>
  <c r="E16" i="48"/>
  <c r="D16" i="48"/>
  <c r="I15" i="48"/>
  <c r="H15" i="48"/>
  <c r="G15" i="48"/>
  <c r="F15" i="48"/>
  <c r="G21" i="48" s="1"/>
  <c r="E15" i="48"/>
  <c r="D15" i="48"/>
  <c r="I14" i="48"/>
  <c r="G14" i="48"/>
  <c r="E14" i="48"/>
  <c r="BF116" i="50" l="1"/>
  <c r="AY116" i="50"/>
  <c r="BA116" i="50"/>
  <c r="BD125" i="50"/>
  <c r="BF62" i="50"/>
  <c r="AY62" i="50"/>
  <c r="BF74" i="50"/>
  <c r="AY74" i="50"/>
  <c r="AZ74" i="50"/>
  <c r="AY41" i="50"/>
  <c r="BF41" i="50"/>
  <c r="BD65" i="50"/>
  <c r="AY68" i="50"/>
  <c r="BF101" i="50"/>
  <c r="BF83" i="50"/>
  <c r="AX83" i="50"/>
  <c r="AY83" i="50"/>
  <c r="AO53" i="50"/>
  <c r="BF56" i="50"/>
  <c r="AY56" i="50"/>
  <c r="AY47" i="50"/>
  <c r="BF47" i="50"/>
  <c r="AY110" i="50"/>
  <c r="BF110" i="50"/>
  <c r="BD89" i="50"/>
  <c r="AO89" i="50"/>
  <c r="BF38" i="50"/>
  <c r="AY38" i="50"/>
  <c r="AY53" i="50"/>
  <c r="BF53" i="50"/>
  <c r="BD53" i="50"/>
  <c r="BD110" i="50"/>
  <c r="AY86" i="50"/>
  <c r="BF86" i="50"/>
  <c r="BF125" i="50"/>
  <c r="AY125" i="50"/>
  <c r="AY77" i="50"/>
  <c r="BF77" i="50"/>
  <c r="BF95" i="50"/>
  <c r="AY95" i="50"/>
  <c r="BF119" i="50"/>
  <c r="AY119" i="50"/>
  <c r="AZ119" i="50"/>
  <c r="BD80" i="50"/>
  <c r="AO80" i="50"/>
  <c r="BF71" i="50"/>
  <c r="BA71" i="50"/>
  <c r="AY71" i="50"/>
  <c r="BF107" i="50"/>
  <c r="AY107" i="50"/>
  <c r="BD38" i="50"/>
  <c r="AO38" i="50"/>
  <c r="AP119" i="50"/>
  <c r="AO119" i="50"/>
  <c r="BD119" i="50"/>
  <c r="BF50" i="50"/>
  <c r="AY50" i="50"/>
  <c r="BF113" i="50"/>
  <c r="AY113" i="50"/>
  <c r="AY122" i="50"/>
  <c r="BF122" i="50"/>
  <c r="BF44" i="50"/>
  <c r="AY44" i="50"/>
  <c r="AY131" i="50"/>
  <c r="BF131" i="50"/>
  <c r="BF80" i="50"/>
  <c r="AY80" i="50"/>
  <c r="AY92" i="50"/>
  <c r="BF92" i="50"/>
  <c r="BD41" i="50"/>
  <c r="AO41" i="50"/>
  <c r="AY104" i="50"/>
  <c r="BF104" i="50"/>
  <c r="BF89" i="50"/>
  <c r="AY89" i="50"/>
  <c r="AG30" i="48"/>
  <c r="AX30" i="48" s="1"/>
  <c r="AG48" i="48"/>
  <c r="AG81" i="48"/>
  <c r="AG53" i="48"/>
  <c r="AG74" i="48"/>
  <c r="AG24" i="48"/>
  <c r="AG62" i="48"/>
  <c r="AG28" i="48"/>
  <c r="E21" i="48"/>
  <c r="G20" i="48"/>
  <c r="I22" i="48"/>
  <c r="E22" i="48"/>
  <c r="I21" i="48"/>
  <c r="AG128" i="48" s="1"/>
  <c r="G22" i="48"/>
  <c r="E20" i="48"/>
  <c r="I19" i="47"/>
  <c r="H19" i="47"/>
  <c r="G19" i="47"/>
  <c r="F19" i="47"/>
  <c r="E19" i="47"/>
  <c r="D19" i="47"/>
  <c r="I18" i="47"/>
  <c r="H18" i="47"/>
  <c r="G18" i="47"/>
  <c r="F18" i="47"/>
  <c r="E18" i="47"/>
  <c r="D18" i="47"/>
  <c r="I17" i="47"/>
  <c r="H17" i="47"/>
  <c r="G17" i="47"/>
  <c r="F17" i="47"/>
  <c r="E17" i="47"/>
  <c r="D17" i="47"/>
  <c r="I16" i="47"/>
  <c r="H16" i="47"/>
  <c r="G16" i="47"/>
  <c r="F16" i="47"/>
  <c r="E16" i="47"/>
  <c r="D16" i="47"/>
  <c r="I15" i="47"/>
  <c r="H15" i="47"/>
  <c r="G15" i="47"/>
  <c r="F15" i="47"/>
  <c r="E15" i="47"/>
  <c r="D15" i="47"/>
  <c r="I14" i="47"/>
  <c r="I21" i="47" s="1"/>
  <c r="G14" i="47"/>
  <c r="G21" i="47" s="1"/>
  <c r="E14" i="47"/>
  <c r="AG99" i="48" l="1"/>
  <c r="AG43" i="48"/>
  <c r="AG61" i="48"/>
  <c r="AG59" i="48"/>
  <c r="AG105" i="48"/>
  <c r="AG64" i="48"/>
  <c r="BF64" i="48"/>
  <c r="AY64" i="48"/>
  <c r="AG42" i="48"/>
  <c r="AX42" i="48" s="1"/>
  <c r="AG49" i="48"/>
  <c r="AG84" i="48"/>
  <c r="AG120" i="48"/>
  <c r="AG116" i="48"/>
  <c r="AG130" i="48"/>
  <c r="AG29" i="48"/>
  <c r="BF28" i="48" s="1"/>
  <c r="AG68" i="48"/>
  <c r="AG90" i="48"/>
  <c r="AG65" i="48"/>
  <c r="AG41" i="48"/>
  <c r="AX41" i="48" s="1"/>
  <c r="AG94" i="48"/>
  <c r="AG35" i="48"/>
  <c r="AX35" i="48" s="1"/>
  <c r="AG75" i="48"/>
  <c r="AG70" i="48"/>
  <c r="AG119" i="48"/>
  <c r="AG26" i="48"/>
  <c r="AG80" i="48"/>
  <c r="AG88" i="48"/>
  <c r="AG101" i="48"/>
  <c r="AG107" i="48"/>
  <c r="AG36" i="48"/>
  <c r="AX36" i="48" s="1"/>
  <c r="AG86" i="48"/>
  <c r="AG82" i="48"/>
  <c r="AG50" i="48"/>
  <c r="AG79" i="48"/>
  <c r="AG104" i="48"/>
  <c r="AG127" i="48"/>
  <c r="AG121" i="48"/>
  <c r="BF61" i="48"/>
  <c r="AY61" i="48"/>
  <c r="AG33" i="48"/>
  <c r="AX33" i="48" s="1"/>
  <c r="AG85" i="48"/>
  <c r="AG31" i="48"/>
  <c r="AG69" i="48"/>
  <c r="AG44" i="48"/>
  <c r="AX44" i="48" s="1"/>
  <c r="AG60" i="48"/>
  <c r="AG93" i="48"/>
  <c r="AG123" i="48"/>
  <c r="AG118" i="48"/>
  <c r="AG131" i="48"/>
  <c r="AG34" i="48"/>
  <c r="AG77" i="48"/>
  <c r="AG100" i="48"/>
  <c r="AG78" i="48"/>
  <c r="AG46" i="48"/>
  <c r="AG103" i="48"/>
  <c r="AG125" i="48"/>
  <c r="AE131" i="48"/>
  <c r="AE130" i="48"/>
  <c r="AE128" i="48"/>
  <c r="AE126" i="48"/>
  <c r="AE124" i="48"/>
  <c r="AE122" i="48"/>
  <c r="AE121" i="48"/>
  <c r="AE119" i="48"/>
  <c r="AF119" i="48" s="1"/>
  <c r="AE118" i="48"/>
  <c r="AE116" i="48"/>
  <c r="AE114" i="48"/>
  <c r="AE112" i="48"/>
  <c r="AE110" i="48"/>
  <c r="AE108" i="48"/>
  <c r="AE106" i="48"/>
  <c r="AE104" i="48"/>
  <c r="AF104" i="48" s="1"/>
  <c r="AE102" i="48"/>
  <c r="AE100" i="48"/>
  <c r="AE98" i="48"/>
  <c r="AE96" i="48"/>
  <c r="AE94" i="48"/>
  <c r="AE92" i="48"/>
  <c r="AE90" i="48"/>
  <c r="AE88" i="48"/>
  <c r="AE86" i="48"/>
  <c r="AE85" i="48"/>
  <c r="AE83" i="48"/>
  <c r="AE81" i="48"/>
  <c r="AE78" i="48"/>
  <c r="AE75" i="48"/>
  <c r="AE73" i="48"/>
  <c r="AE71" i="48"/>
  <c r="AF71" i="48" s="1"/>
  <c r="AE69" i="48"/>
  <c r="AE67" i="48"/>
  <c r="AE65" i="48"/>
  <c r="AE63" i="48"/>
  <c r="AE61" i="48"/>
  <c r="AE59" i="48"/>
  <c r="AE57" i="48"/>
  <c r="AE55" i="48"/>
  <c r="AE53" i="48"/>
  <c r="AE51" i="48"/>
  <c r="AE129" i="48"/>
  <c r="AE127" i="48"/>
  <c r="AE125" i="48"/>
  <c r="AE123" i="48"/>
  <c r="AE120" i="48"/>
  <c r="AF120" i="48" s="1"/>
  <c r="AE117" i="48"/>
  <c r="AE115" i="48"/>
  <c r="AE113" i="48"/>
  <c r="AE111" i="48"/>
  <c r="AE109" i="48"/>
  <c r="AE107" i="48"/>
  <c r="AE105" i="48"/>
  <c r="AE103" i="48"/>
  <c r="AE101" i="48"/>
  <c r="AF101" i="48" s="1"/>
  <c r="AE99" i="48"/>
  <c r="AE97" i="48"/>
  <c r="AE95" i="48"/>
  <c r="AE93" i="48"/>
  <c r="AE91" i="48"/>
  <c r="AE89" i="48"/>
  <c r="AE87" i="48"/>
  <c r="AE84" i="48"/>
  <c r="AF84" i="48" s="1"/>
  <c r="AE82" i="48"/>
  <c r="AE80" i="48"/>
  <c r="AE79" i="48"/>
  <c r="AE77" i="48"/>
  <c r="AE76" i="48"/>
  <c r="AE74" i="48"/>
  <c r="AE72" i="48"/>
  <c r="AF72" i="48" s="1"/>
  <c r="AE70" i="48"/>
  <c r="AE68" i="48"/>
  <c r="AE66" i="48"/>
  <c r="AE64" i="48"/>
  <c r="AE62" i="48"/>
  <c r="AE60" i="48"/>
  <c r="AE58" i="48"/>
  <c r="AE56" i="48"/>
  <c r="AF56" i="48" s="1"/>
  <c r="AE54" i="48"/>
  <c r="AF54" i="48" s="1"/>
  <c r="AE52" i="48"/>
  <c r="AE50" i="48"/>
  <c r="AE48" i="48"/>
  <c r="AE46" i="48"/>
  <c r="AE43" i="48"/>
  <c r="AE42" i="48"/>
  <c r="AE41" i="48"/>
  <c r="AE37" i="48"/>
  <c r="AE47" i="48"/>
  <c r="AE32" i="48"/>
  <c r="AE28" i="48"/>
  <c r="AE40" i="48"/>
  <c r="AE34" i="48"/>
  <c r="AE33" i="48"/>
  <c r="AE29" i="48"/>
  <c r="AE30" i="48"/>
  <c r="AE25" i="48"/>
  <c r="AE49" i="48"/>
  <c r="AE44" i="48"/>
  <c r="AE36" i="48"/>
  <c r="AE38" i="48"/>
  <c r="AE31" i="48"/>
  <c r="AE27" i="48"/>
  <c r="AE45" i="48"/>
  <c r="AE35" i="48"/>
  <c r="AE24" i="48"/>
  <c r="AE39" i="48"/>
  <c r="AE26" i="48"/>
  <c r="AG47" i="48"/>
  <c r="AG89" i="48"/>
  <c r="AG95" i="48"/>
  <c r="AG52" i="48"/>
  <c r="AG39" i="48"/>
  <c r="AX39" i="48" s="1"/>
  <c r="AG38" i="48"/>
  <c r="AX38" i="48" s="1"/>
  <c r="AG96" i="48"/>
  <c r="AG83" i="48"/>
  <c r="AG71" i="48"/>
  <c r="AG97" i="48"/>
  <c r="AG111" i="48"/>
  <c r="AG129" i="48"/>
  <c r="AG122" i="48"/>
  <c r="AX43" i="48"/>
  <c r="AG106" i="48"/>
  <c r="AG91" i="48"/>
  <c r="AG87" i="48"/>
  <c r="AG56" i="48"/>
  <c r="AG113" i="48"/>
  <c r="AG110" i="48"/>
  <c r="AG124" i="48"/>
  <c r="AG55" i="48"/>
  <c r="AG32" i="48"/>
  <c r="AX32" i="48" s="1"/>
  <c r="AG109" i="48"/>
  <c r="AG57" i="48"/>
  <c r="AG63" i="48"/>
  <c r="AG25" i="48"/>
  <c r="AG45" i="48"/>
  <c r="AG37" i="48"/>
  <c r="AG92" i="48"/>
  <c r="AG98" i="48"/>
  <c r="AG66" i="48"/>
  <c r="AG115" i="48"/>
  <c r="AG112" i="48"/>
  <c r="AG126" i="48"/>
  <c r="AD131" i="48"/>
  <c r="AD130" i="48"/>
  <c r="AD128" i="48"/>
  <c r="AD126" i="48"/>
  <c r="AD124" i="48"/>
  <c r="AD120" i="48"/>
  <c r="AD118" i="48"/>
  <c r="AD111" i="48"/>
  <c r="AD109" i="48"/>
  <c r="AD99" i="48"/>
  <c r="AD89" i="48"/>
  <c r="AD88" i="48"/>
  <c r="AD80" i="48"/>
  <c r="AD72" i="48"/>
  <c r="AD62" i="48"/>
  <c r="AD61" i="48"/>
  <c r="AD51" i="48"/>
  <c r="AD41" i="48"/>
  <c r="AI41" i="48" s="1"/>
  <c r="AD39" i="48"/>
  <c r="AI39" i="48" s="1"/>
  <c r="AD76" i="48"/>
  <c r="AD66" i="48"/>
  <c r="AD55" i="48"/>
  <c r="AD122" i="48"/>
  <c r="AD117" i="48"/>
  <c r="AD114" i="48"/>
  <c r="AD103" i="48"/>
  <c r="AD93" i="48"/>
  <c r="AD84" i="48"/>
  <c r="AD56" i="48"/>
  <c r="AD129" i="48"/>
  <c r="AD119" i="48"/>
  <c r="AD113" i="48"/>
  <c r="AD110" i="48"/>
  <c r="AD104" i="48"/>
  <c r="AD97" i="48"/>
  <c r="AD87" i="48"/>
  <c r="AD79" i="48"/>
  <c r="AD70" i="48"/>
  <c r="AD60" i="48"/>
  <c r="AD50" i="48"/>
  <c r="AD47" i="48"/>
  <c r="AD46" i="48"/>
  <c r="AD42" i="48"/>
  <c r="AI42" i="48" s="1"/>
  <c r="AD40" i="48"/>
  <c r="AD34" i="48"/>
  <c r="AD33" i="48"/>
  <c r="AI33" i="48" s="1"/>
  <c r="AD32" i="48"/>
  <c r="AI32" i="48" s="1"/>
  <c r="AD29" i="48"/>
  <c r="AD28" i="48"/>
  <c r="AD26" i="48"/>
  <c r="AD24" i="48"/>
  <c r="AD59" i="48"/>
  <c r="AD116" i="48"/>
  <c r="AD108" i="48"/>
  <c r="AD98" i="48"/>
  <c r="AD91" i="48"/>
  <c r="AD82" i="48"/>
  <c r="AD71" i="48"/>
  <c r="AD64" i="48"/>
  <c r="AD54" i="48"/>
  <c r="AD78" i="48"/>
  <c r="AD127" i="48"/>
  <c r="AD102" i="48"/>
  <c r="AD92" i="48"/>
  <c r="AD83" i="48"/>
  <c r="AD75" i="48"/>
  <c r="AD65" i="48"/>
  <c r="AD58" i="48"/>
  <c r="AD49" i="48"/>
  <c r="AD44" i="48"/>
  <c r="AI44" i="48" s="1"/>
  <c r="AD43" i="48"/>
  <c r="AD69" i="48"/>
  <c r="AD125" i="48"/>
  <c r="AD107" i="48"/>
  <c r="AD106" i="48"/>
  <c r="AD96" i="48"/>
  <c r="AD86" i="48"/>
  <c r="AD52" i="48"/>
  <c r="AD101" i="48"/>
  <c r="AD100" i="48"/>
  <c r="AD90" i="48"/>
  <c r="AD81" i="48"/>
  <c r="AD74" i="48"/>
  <c r="AD73" i="48"/>
  <c r="AD63" i="48"/>
  <c r="AD53" i="48"/>
  <c r="AD48" i="48"/>
  <c r="AD45" i="48"/>
  <c r="AD38" i="48"/>
  <c r="AI38" i="48" s="1"/>
  <c r="AD37" i="48"/>
  <c r="AD36" i="48"/>
  <c r="AI36" i="48" s="1"/>
  <c r="AD35" i="48"/>
  <c r="AI35" i="48" s="1"/>
  <c r="AD31" i="48"/>
  <c r="AD30" i="48"/>
  <c r="AI30" i="48" s="1"/>
  <c r="AD27" i="48"/>
  <c r="AD25" i="48"/>
  <c r="AD123" i="48"/>
  <c r="AD121" i="48"/>
  <c r="AD115" i="48"/>
  <c r="AD112" i="48"/>
  <c r="AD105" i="48"/>
  <c r="AD95" i="48"/>
  <c r="AD94" i="48"/>
  <c r="AD85" i="48"/>
  <c r="AD77" i="48"/>
  <c r="AD68" i="48"/>
  <c r="AD67" i="48"/>
  <c r="AD57" i="48"/>
  <c r="AG72" i="48"/>
  <c r="AG40" i="48"/>
  <c r="AG51" i="48"/>
  <c r="AG67" i="48"/>
  <c r="AG73" i="48"/>
  <c r="AG27" i="48"/>
  <c r="AG58" i="48"/>
  <c r="AG54" i="48"/>
  <c r="AG102" i="48"/>
  <c r="AG108" i="48"/>
  <c r="AG76" i="48"/>
  <c r="AG117" i="48"/>
  <c r="AG114" i="48"/>
  <c r="E21" i="47"/>
  <c r="E20" i="47"/>
  <c r="AD66" i="47" s="1"/>
  <c r="E22" i="47"/>
  <c r="AD38" i="47"/>
  <c r="AI38" i="47" s="1"/>
  <c r="AD45" i="47"/>
  <c r="AD55" i="47"/>
  <c r="AD56" i="47"/>
  <c r="AD76" i="47"/>
  <c r="AD86" i="47"/>
  <c r="AD92" i="47"/>
  <c r="AD95" i="47"/>
  <c r="AD102" i="47"/>
  <c r="AD105" i="47"/>
  <c r="AD112" i="47"/>
  <c r="AD115" i="47"/>
  <c r="AD121" i="47"/>
  <c r="AD123" i="47"/>
  <c r="AD130" i="47"/>
  <c r="G22" i="47"/>
  <c r="AD51" i="47"/>
  <c r="AD61" i="47"/>
  <c r="AD62" i="47"/>
  <c r="AD72" i="47"/>
  <c r="AD80" i="47"/>
  <c r="AD89" i="47"/>
  <c r="AD96" i="47"/>
  <c r="AD99" i="47"/>
  <c r="AD106" i="47"/>
  <c r="AD109" i="47"/>
  <c r="AD124" i="47"/>
  <c r="AD127" i="47"/>
  <c r="I22" i="47"/>
  <c r="AD40" i="47"/>
  <c r="AD41" i="47"/>
  <c r="AI41" i="47" s="1"/>
  <c r="AD47" i="47"/>
  <c r="AD57" i="47"/>
  <c r="AD67" i="47"/>
  <c r="AD68" i="47"/>
  <c r="AD77" i="47"/>
  <c r="AD90" i="47"/>
  <c r="AD93" i="47"/>
  <c r="AD100" i="47"/>
  <c r="AD103" i="47"/>
  <c r="G20" i="47"/>
  <c r="AD24" i="47"/>
  <c r="AD26" i="47"/>
  <c r="AD28" i="47"/>
  <c r="AD29" i="47"/>
  <c r="AD32" i="47"/>
  <c r="AI32" i="47" s="1"/>
  <c r="AD33" i="47"/>
  <c r="AI33" i="47" s="1"/>
  <c r="AD34" i="47"/>
  <c r="AD44" i="47"/>
  <c r="AI44" i="47" s="1"/>
  <c r="AD46" i="47"/>
  <c r="AD53" i="47"/>
  <c r="AD63" i="47"/>
  <c r="AD73" i="47"/>
  <c r="AD74" i="47"/>
  <c r="AD81" i="47"/>
  <c r="AD87" i="47"/>
  <c r="AD94" i="47"/>
  <c r="AD97" i="47"/>
  <c r="I20" i="47"/>
  <c r="AD43" i="47"/>
  <c r="AD52" i="47"/>
  <c r="AD59" i="47"/>
  <c r="AD69" i="47"/>
  <c r="AD78" i="47"/>
  <c r="AD83" i="47"/>
  <c r="AD88" i="47"/>
  <c r="AD91" i="47"/>
  <c r="AD116" i="47"/>
  <c r="AD39" i="47"/>
  <c r="AI39" i="47" s="1"/>
  <c r="AD48" i="47"/>
  <c r="AD58" i="47"/>
  <c r="AD65" i="47"/>
  <c r="AD75" i="47"/>
  <c r="AD110" i="47"/>
  <c r="AD113" i="47"/>
  <c r="AD119" i="47"/>
  <c r="AD128" i="47"/>
  <c r="AD54" i="47"/>
  <c r="AD64" i="47"/>
  <c r="AD71" i="47"/>
  <c r="AD82" i="47"/>
  <c r="AD104" i="47"/>
  <c r="AD107" i="47"/>
  <c r="AD114" i="47"/>
  <c r="AD117" i="47"/>
  <c r="AD122" i="47"/>
  <c r="AD125" i="47"/>
  <c r="AD131" i="47"/>
  <c r="AD25" i="47"/>
  <c r="AD27" i="47"/>
  <c r="AD30" i="47"/>
  <c r="AI30" i="47" s="1"/>
  <c r="AD31" i="47"/>
  <c r="AD35" i="47"/>
  <c r="AI35" i="47" s="1"/>
  <c r="AD36" i="47"/>
  <c r="AI36" i="47" s="1"/>
  <c r="AD37" i="47"/>
  <c r="AD42" i="47"/>
  <c r="AI42" i="47" s="1"/>
  <c r="AD49" i="47"/>
  <c r="AD50" i="47"/>
  <c r="AD60" i="47"/>
  <c r="AD70" i="47"/>
  <c r="AD79" i="47"/>
  <c r="AD84" i="47"/>
  <c r="AD98" i="47"/>
  <c r="AD101" i="47"/>
  <c r="AD108" i="47"/>
  <c r="AD111" i="47"/>
  <c r="AD118" i="47"/>
  <c r="AD120" i="47"/>
  <c r="AD126" i="47"/>
  <c r="AI36" i="46"/>
  <c r="I19" i="46"/>
  <c r="H19" i="46"/>
  <c r="G19" i="46"/>
  <c r="F19" i="46"/>
  <c r="E19" i="46"/>
  <c r="D19" i="46"/>
  <c r="I18" i="46"/>
  <c r="H18" i="46"/>
  <c r="G18" i="46"/>
  <c r="F18" i="46"/>
  <c r="E18" i="46"/>
  <c r="D18" i="46"/>
  <c r="I17" i="46"/>
  <c r="H17" i="46"/>
  <c r="G17" i="46"/>
  <c r="F17" i="46"/>
  <c r="E17" i="46"/>
  <c r="D17" i="46"/>
  <c r="I16" i="46"/>
  <c r="H16" i="46"/>
  <c r="G16" i="46"/>
  <c r="F16" i="46"/>
  <c r="E16" i="46"/>
  <c r="D16" i="46"/>
  <c r="I15" i="46"/>
  <c r="H15" i="46"/>
  <c r="G15" i="46"/>
  <c r="F15" i="46"/>
  <c r="E15" i="46"/>
  <c r="D15" i="46"/>
  <c r="I14" i="46"/>
  <c r="I22" i="46" s="1"/>
  <c r="G14" i="46"/>
  <c r="G22" i="46" s="1"/>
  <c r="E14" i="46"/>
  <c r="AF90" i="48" l="1"/>
  <c r="AF26" i="48"/>
  <c r="AF62" i="48"/>
  <c r="AF77" i="48"/>
  <c r="AF63" i="48"/>
  <c r="AF81" i="48"/>
  <c r="AF95" i="48"/>
  <c r="AF129" i="48"/>
  <c r="AF83" i="48"/>
  <c r="AF114" i="48"/>
  <c r="BC61" i="48"/>
  <c r="AJ61" i="48"/>
  <c r="BD88" i="48"/>
  <c r="AO88" i="48"/>
  <c r="AF88" i="48"/>
  <c r="BA118" i="48"/>
  <c r="BF118" i="48"/>
  <c r="AY118" i="48"/>
  <c r="BF112" i="48"/>
  <c r="AY112" i="48"/>
  <c r="AF27" i="48"/>
  <c r="AF41" i="48"/>
  <c r="AS41" i="48" s="1"/>
  <c r="AN41" i="48"/>
  <c r="AF87" i="48"/>
  <c r="AO103" i="48"/>
  <c r="AF103" i="48"/>
  <c r="BD103" i="48"/>
  <c r="AF57" i="48"/>
  <c r="BD73" i="48"/>
  <c r="AO73" i="48"/>
  <c r="AF73" i="48"/>
  <c r="BD106" i="48"/>
  <c r="AO106" i="48"/>
  <c r="AF106" i="48"/>
  <c r="BF40" i="48"/>
  <c r="AX40" i="48"/>
  <c r="AI31" i="48"/>
  <c r="BC31" i="48"/>
  <c r="AJ49" i="48"/>
  <c r="BC49" i="48"/>
  <c r="BC34" i="48"/>
  <c r="AI34" i="48"/>
  <c r="AK79" i="48"/>
  <c r="AJ79" i="48"/>
  <c r="BC79" i="48"/>
  <c r="BC124" i="48"/>
  <c r="AJ124" i="48"/>
  <c r="AY109" i="48"/>
  <c r="BF109" i="48"/>
  <c r="BF91" i="48"/>
  <c r="AY91" i="48"/>
  <c r="AN38" i="48"/>
  <c r="AF38" i="48"/>
  <c r="AS38" i="48" s="1"/>
  <c r="AF34" i="48"/>
  <c r="BD34" i="48"/>
  <c r="AN34" i="48"/>
  <c r="AF43" i="48"/>
  <c r="BD43" i="48"/>
  <c r="AN43" i="48"/>
  <c r="AF60" i="48"/>
  <c r="BD76" i="48"/>
  <c r="AF76" i="48"/>
  <c r="AQ76" i="48"/>
  <c r="AO76" i="48"/>
  <c r="AO91" i="48"/>
  <c r="AF91" i="48"/>
  <c r="BD91" i="48"/>
  <c r="AF107" i="48"/>
  <c r="AF125" i="48"/>
  <c r="BD61" i="48"/>
  <c r="AO61" i="48"/>
  <c r="AF61" i="48"/>
  <c r="AF78" i="48"/>
  <c r="BD94" i="48"/>
  <c r="AO94" i="48"/>
  <c r="AF94" i="48"/>
  <c r="AF110" i="48"/>
  <c r="AF124" i="48"/>
  <c r="BD124" i="48"/>
  <c r="AO124" i="48"/>
  <c r="AZ121" i="48"/>
  <c r="BF121" i="48"/>
  <c r="AY121" i="48"/>
  <c r="AJ58" i="48"/>
  <c r="BC58" i="48"/>
  <c r="BC40" i="48"/>
  <c r="AI40" i="48"/>
  <c r="AL76" i="48"/>
  <c r="BC76" i="48"/>
  <c r="AJ76" i="48"/>
  <c r="BC88" i="48"/>
  <c r="AJ88" i="48"/>
  <c r="AY106" i="48"/>
  <c r="BF106" i="48"/>
  <c r="AN36" i="48"/>
  <c r="AF36" i="48"/>
  <c r="AS36" i="48" s="1"/>
  <c r="AN40" i="48"/>
  <c r="AF40" i="48"/>
  <c r="BD40" i="48"/>
  <c r="AF46" i="48"/>
  <c r="BD46" i="48"/>
  <c r="AO46" i="48"/>
  <c r="AF93" i="48"/>
  <c r="AO109" i="48"/>
  <c r="AF109" i="48"/>
  <c r="BD109" i="48"/>
  <c r="AO127" i="48"/>
  <c r="AF127" i="48"/>
  <c r="BD127" i="48"/>
  <c r="AF96" i="48"/>
  <c r="BD112" i="48"/>
  <c r="AO112" i="48"/>
  <c r="AF112" i="48"/>
  <c r="AF126" i="48"/>
  <c r="AY100" i="48"/>
  <c r="BF100" i="48"/>
  <c r="AY127" i="48"/>
  <c r="BF127" i="48"/>
  <c r="BF94" i="48"/>
  <c r="AY94" i="48"/>
  <c r="AJ91" i="48"/>
  <c r="BC91" i="48"/>
  <c r="AJ85" i="48"/>
  <c r="AI85" i="48"/>
  <c r="BC85" i="48"/>
  <c r="BC73" i="48"/>
  <c r="AJ73" i="48"/>
  <c r="BF55" i="48"/>
  <c r="AY55" i="48"/>
  <c r="AN39" i="48"/>
  <c r="AF39" i="48"/>
  <c r="AS39" i="48" s="1"/>
  <c r="AF28" i="48"/>
  <c r="BD28" i="48"/>
  <c r="BD79" i="48"/>
  <c r="AF79" i="48"/>
  <c r="AP79" i="48"/>
  <c r="AO79" i="48"/>
  <c r="AF111" i="48"/>
  <c r="BC37" i="48"/>
  <c r="AI37" i="48"/>
  <c r="AJ46" i="48"/>
  <c r="BC46" i="48"/>
  <c r="BC103" i="48"/>
  <c r="AJ103" i="48"/>
  <c r="AJ130" i="48"/>
  <c r="BC130" i="48"/>
  <c r="AI130" i="48"/>
  <c r="AX37" i="48"/>
  <c r="BF37" i="48"/>
  <c r="BF124" i="48"/>
  <c r="AY124" i="48"/>
  <c r="BF43" i="48"/>
  <c r="AF24" i="48"/>
  <c r="AO49" i="48"/>
  <c r="AF49" i="48"/>
  <c r="BD49" i="48"/>
  <c r="AF32" i="48"/>
  <c r="AS32" i="48" s="1"/>
  <c r="AN32" i="48"/>
  <c r="AF50" i="48"/>
  <c r="AF66" i="48"/>
  <c r="AF80" i="48"/>
  <c r="AO97" i="48"/>
  <c r="AF97" i="48"/>
  <c r="BD97" i="48"/>
  <c r="AF113" i="48"/>
  <c r="AF51" i="48"/>
  <c r="BD67" i="48"/>
  <c r="AO67" i="48"/>
  <c r="AF67" i="48"/>
  <c r="AN85" i="48"/>
  <c r="BD85" i="48"/>
  <c r="AO85" i="48"/>
  <c r="AF85" i="48"/>
  <c r="BD100" i="48"/>
  <c r="AO100" i="48"/>
  <c r="AF100" i="48"/>
  <c r="AF116" i="48"/>
  <c r="AF130" i="48"/>
  <c r="AO130" i="48"/>
  <c r="AN130" i="48"/>
  <c r="BD130" i="48"/>
  <c r="AX34" i="48"/>
  <c r="BF34" i="48"/>
  <c r="BF31" i="48"/>
  <c r="AX31" i="48"/>
  <c r="AY79" i="48"/>
  <c r="BF79" i="48"/>
  <c r="AZ79" i="48"/>
  <c r="BF49" i="48"/>
  <c r="AY49" i="48"/>
  <c r="BF67" i="48"/>
  <c r="AY67" i="48"/>
  <c r="BC112" i="48"/>
  <c r="AJ112" i="48"/>
  <c r="AY58" i="48"/>
  <c r="BF58" i="48"/>
  <c r="BC67" i="48"/>
  <c r="AJ67" i="48"/>
  <c r="BC115" i="48"/>
  <c r="AJ115" i="48"/>
  <c r="BC106" i="48"/>
  <c r="AJ106" i="48"/>
  <c r="AJ64" i="48"/>
  <c r="BC64" i="48"/>
  <c r="AJ97" i="48"/>
  <c r="BC97" i="48"/>
  <c r="AN44" i="48"/>
  <c r="AF44" i="48"/>
  <c r="AS44" i="48" s="1"/>
  <c r="AF48" i="48"/>
  <c r="AO64" i="48"/>
  <c r="AF64" i="48"/>
  <c r="BD64" i="48"/>
  <c r="AF65" i="48"/>
  <c r="AF98" i="48"/>
  <c r="AF128" i="48"/>
  <c r="BF88" i="48"/>
  <c r="AY88" i="48"/>
  <c r="AK121" i="48"/>
  <c r="BC121" i="48"/>
  <c r="AJ121" i="48"/>
  <c r="AY73" i="48"/>
  <c r="BF73" i="48"/>
  <c r="AJ82" i="48"/>
  <c r="BC82" i="48"/>
  <c r="BC28" i="48"/>
  <c r="BC109" i="48"/>
  <c r="AJ109" i="48"/>
  <c r="AN35" i="48"/>
  <c r="AF35" i="48"/>
  <c r="AS35" i="48" s="1"/>
  <c r="AF25" i="48"/>
  <c r="AF47" i="48"/>
  <c r="AO52" i="48"/>
  <c r="AF52" i="48"/>
  <c r="BD52" i="48"/>
  <c r="AF68" i="48"/>
  <c r="AO82" i="48"/>
  <c r="AF82" i="48"/>
  <c r="BD82" i="48"/>
  <c r="AF99" i="48"/>
  <c r="AO115" i="48"/>
  <c r="AF115" i="48"/>
  <c r="BD115" i="48"/>
  <c r="AF53" i="48"/>
  <c r="AF69" i="48"/>
  <c r="AF86" i="48"/>
  <c r="AF102" i="48"/>
  <c r="AQ118" i="48"/>
  <c r="AO118" i="48"/>
  <c r="BD118" i="48"/>
  <c r="AF118" i="48"/>
  <c r="AF131" i="48"/>
  <c r="AY85" i="48"/>
  <c r="AX85" i="48"/>
  <c r="BF85" i="48"/>
  <c r="AY52" i="48"/>
  <c r="BF52" i="48"/>
  <c r="AO70" i="48"/>
  <c r="AF70" i="48"/>
  <c r="BD70" i="48"/>
  <c r="BF82" i="48"/>
  <c r="AY82" i="48"/>
  <c r="BC100" i="48"/>
  <c r="AJ100" i="48"/>
  <c r="AF45" i="48"/>
  <c r="AN30" i="48"/>
  <c r="AF30" i="48"/>
  <c r="AS30" i="48" s="1"/>
  <c r="BD55" i="48"/>
  <c r="AO55" i="48"/>
  <c r="AF55" i="48"/>
  <c r="AY76" i="48"/>
  <c r="BF76" i="48"/>
  <c r="BA76" i="48"/>
  <c r="AI43" i="48"/>
  <c r="BC43" i="48"/>
  <c r="AL118" i="48"/>
  <c r="BC118" i="48"/>
  <c r="AJ118" i="48"/>
  <c r="AF29" i="48"/>
  <c r="AP121" i="48"/>
  <c r="AO121" i="48"/>
  <c r="BD121" i="48"/>
  <c r="AF121" i="48"/>
  <c r="BF70" i="48"/>
  <c r="AY70" i="48"/>
  <c r="AF37" i="48"/>
  <c r="BD37" i="48"/>
  <c r="AN37" i="48"/>
  <c r="AF117" i="48"/>
  <c r="BC94" i="48"/>
  <c r="AJ94" i="48"/>
  <c r="BF103" i="48"/>
  <c r="AY103" i="48"/>
  <c r="BC52" i="48"/>
  <c r="AJ52" i="48"/>
  <c r="AJ127" i="48"/>
  <c r="BC127" i="48"/>
  <c r="AJ70" i="48"/>
  <c r="BC70" i="48"/>
  <c r="BC55" i="48"/>
  <c r="AJ55" i="48"/>
  <c r="AY115" i="48"/>
  <c r="BF115" i="48"/>
  <c r="BF97" i="48"/>
  <c r="AY97" i="48"/>
  <c r="AN31" i="48"/>
  <c r="AF31" i="48"/>
  <c r="BD31" i="48"/>
  <c r="AF33" i="48"/>
  <c r="AS33" i="48" s="1"/>
  <c r="AN33" i="48"/>
  <c r="AF42" i="48"/>
  <c r="AS42" i="48" s="1"/>
  <c r="AN42" i="48"/>
  <c r="AO58" i="48"/>
  <c r="AF58" i="48"/>
  <c r="BD58" i="48"/>
  <c r="AF74" i="48"/>
  <c r="AF89" i="48"/>
  <c r="AF105" i="48"/>
  <c r="AF123" i="48"/>
  <c r="AF59" i="48"/>
  <c r="AF75" i="48"/>
  <c r="AF92" i="48"/>
  <c r="AF108" i="48"/>
  <c r="AF122" i="48"/>
  <c r="AY46" i="48"/>
  <c r="BF46" i="48"/>
  <c r="AY130" i="48"/>
  <c r="AX130" i="48"/>
  <c r="BF130" i="48"/>
  <c r="AD85" i="47"/>
  <c r="AD129" i="47"/>
  <c r="BC49" i="47"/>
  <c r="AJ49" i="47"/>
  <c r="BC94" i="47"/>
  <c r="AJ94" i="47"/>
  <c r="AK79" i="47"/>
  <c r="BC79" i="47"/>
  <c r="AJ79" i="47"/>
  <c r="AJ73" i="47"/>
  <c r="BC73" i="47"/>
  <c r="AK121" i="47"/>
  <c r="BC121" i="47"/>
  <c r="AJ121" i="47"/>
  <c r="AJ85" i="47"/>
  <c r="BC85" i="47"/>
  <c r="AI85" i="47"/>
  <c r="BC70" i="47"/>
  <c r="AJ70" i="47"/>
  <c r="BC31" i="47"/>
  <c r="AI31" i="47"/>
  <c r="AI43" i="47"/>
  <c r="BC43" i="47"/>
  <c r="BC28" i="47"/>
  <c r="BC127" i="47"/>
  <c r="AJ127" i="47"/>
  <c r="BC115" i="47"/>
  <c r="AJ115" i="47"/>
  <c r="AL76" i="47"/>
  <c r="BC76" i="47"/>
  <c r="AJ76" i="47"/>
  <c r="AE131" i="47"/>
  <c r="AF131" i="47" s="1"/>
  <c r="AE130" i="47"/>
  <c r="AE128" i="47"/>
  <c r="AF128" i="47" s="1"/>
  <c r="AE126" i="47"/>
  <c r="AF126" i="47" s="1"/>
  <c r="AE124" i="47"/>
  <c r="AE122" i="47"/>
  <c r="AF122" i="47" s="1"/>
  <c r="AE121" i="47"/>
  <c r="AE119" i="47"/>
  <c r="AF119" i="47" s="1"/>
  <c r="AE118" i="47"/>
  <c r="AE116" i="47"/>
  <c r="AF116" i="47" s="1"/>
  <c r="AE114" i="47"/>
  <c r="AF114" i="47" s="1"/>
  <c r="AE112" i="47"/>
  <c r="AE110" i="47"/>
  <c r="AF110" i="47" s="1"/>
  <c r="AE108" i="47"/>
  <c r="AF108" i="47" s="1"/>
  <c r="AE106" i="47"/>
  <c r="AE104" i="47"/>
  <c r="AF104" i="47" s="1"/>
  <c r="AE102" i="47"/>
  <c r="AF102" i="47" s="1"/>
  <c r="AE100" i="47"/>
  <c r="AE98" i="47"/>
  <c r="AF98" i="47" s="1"/>
  <c r="AE96" i="47"/>
  <c r="AF96" i="47" s="1"/>
  <c r="AE94" i="47"/>
  <c r="AE92" i="47"/>
  <c r="AF92" i="47" s="1"/>
  <c r="AE90" i="47"/>
  <c r="AF90" i="47" s="1"/>
  <c r="AE88" i="47"/>
  <c r="AE86" i="47"/>
  <c r="AF86" i="47" s="1"/>
  <c r="AE85" i="47"/>
  <c r="AE83" i="47"/>
  <c r="AF83" i="47" s="1"/>
  <c r="AE81" i="47"/>
  <c r="AF81" i="47" s="1"/>
  <c r="AE78" i="47"/>
  <c r="AF78" i="47" s="1"/>
  <c r="AE75" i="47"/>
  <c r="AF75" i="47" s="1"/>
  <c r="AE73" i="47"/>
  <c r="AE71" i="47"/>
  <c r="AF71" i="47" s="1"/>
  <c r="AE69" i="47"/>
  <c r="AF69" i="47" s="1"/>
  <c r="AE67" i="47"/>
  <c r="AE65" i="47"/>
  <c r="AF65" i="47" s="1"/>
  <c r="AE63" i="47"/>
  <c r="AF63" i="47" s="1"/>
  <c r="AE61" i="47"/>
  <c r="AE59" i="47"/>
  <c r="AF59" i="47" s="1"/>
  <c r="AE57" i="47"/>
  <c r="AF57" i="47" s="1"/>
  <c r="AE55" i="47"/>
  <c r="AE53" i="47"/>
  <c r="AF53" i="47" s="1"/>
  <c r="AE51" i="47"/>
  <c r="AF51" i="47" s="1"/>
  <c r="AE49" i="47"/>
  <c r="AE47" i="47"/>
  <c r="AF47" i="47" s="1"/>
  <c r="AE45" i="47"/>
  <c r="AF45" i="47" s="1"/>
  <c r="AE44" i="47"/>
  <c r="AE40" i="47"/>
  <c r="AE39" i="47"/>
  <c r="AE38" i="47"/>
  <c r="AE129" i="47"/>
  <c r="AF129" i="47" s="1"/>
  <c r="AE127" i="47"/>
  <c r="AE125" i="47"/>
  <c r="AF125" i="47" s="1"/>
  <c r="AE123" i="47"/>
  <c r="AF123" i="47" s="1"/>
  <c r="AE120" i="47"/>
  <c r="AF120" i="47" s="1"/>
  <c r="AE117" i="47"/>
  <c r="AF117" i="47" s="1"/>
  <c r="AE115" i="47"/>
  <c r="AE113" i="47"/>
  <c r="AF113" i="47" s="1"/>
  <c r="AE111" i="47"/>
  <c r="AF111" i="47" s="1"/>
  <c r="AE109" i="47"/>
  <c r="AE107" i="47"/>
  <c r="AF107" i="47" s="1"/>
  <c r="AE105" i="47"/>
  <c r="AF105" i="47" s="1"/>
  <c r="AE103" i="47"/>
  <c r="AE101" i="47"/>
  <c r="AF101" i="47" s="1"/>
  <c r="AE99" i="47"/>
  <c r="AF99" i="47" s="1"/>
  <c r="AE97" i="47"/>
  <c r="AE95" i="47"/>
  <c r="AF95" i="47" s="1"/>
  <c r="AE93" i="47"/>
  <c r="AF93" i="47" s="1"/>
  <c r="AE91" i="47"/>
  <c r="AE89" i="47"/>
  <c r="AF89" i="47" s="1"/>
  <c r="AE87" i="47"/>
  <c r="AF87" i="47" s="1"/>
  <c r="AE84" i="47"/>
  <c r="AF84" i="47" s="1"/>
  <c r="AE82" i="47"/>
  <c r="AE80" i="47"/>
  <c r="AF80" i="47" s="1"/>
  <c r="AE79" i="47"/>
  <c r="AE77" i="47"/>
  <c r="AF77" i="47" s="1"/>
  <c r="AE76" i="47"/>
  <c r="AE74" i="47"/>
  <c r="AF74" i="47" s="1"/>
  <c r="AE72" i="47"/>
  <c r="AF72" i="47" s="1"/>
  <c r="AE70" i="47"/>
  <c r="AE68" i="47"/>
  <c r="AF68" i="47" s="1"/>
  <c r="AE66" i="47"/>
  <c r="AF66" i="47" s="1"/>
  <c r="AE64" i="47"/>
  <c r="AE62" i="47"/>
  <c r="AF62" i="47" s="1"/>
  <c r="AE60" i="47"/>
  <c r="AF60" i="47" s="1"/>
  <c r="AE58" i="47"/>
  <c r="AE56" i="47"/>
  <c r="AF56" i="47" s="1"/>
  <c r="AE54" i="47"/>
  <c r="AF54" i="47" s="1"/>
  <c r="AE52" i="47"/>
  <c r="AE50" i="47"/>
  <c r="AF50" i="47" s="1"/>
  <c r="AE48" i="47"/>
  <c r="AF48" i="47" s="1"/>
  <c r="AE46" i="47"/>
  <c r="AE43" i="47"/>
  <c r="AE42" i="47"/>
  <c r="AE41" i="47"/>
  <c r="AE34" i="47"/>
  <c r="AE33" i="47"/>
  <c r="AE32" i="47"/>
  <c r="AE29" i="47"/>
  <c r="AF29" i="47" s="1"/>
  <c r="AE28" i="47"/>
  <c r="AE26" i="47"/>
  <c r="AF26" i="47" s="1"/>
  <c r="AE24" i="47"/>
  <c r="AF24" i="47" s="1"/>
  <c r="AE37" i="47"/>
  <c r="AE36" i="47"/>
  <c r="AE35" i="47"/>
  <c r="AE31" i="47"/>
  <c r="AE30" i="47"/>
  <c r="AE27" i="47"/>
  <c r="AF27" i="47" s="1"/>
  <c r="AE25" i="47"/>
  <c r="AF25" i="47" s="1"/>
  <c r="AI34" i="47"/>
  <c r="BC34" i="47"/>
  <c r="BC91" i="47"/>
  <c r="AJ91" i="47"/>
  <c r="BC124" i="47"/>
  <c r="AJ124" i="47"/>
  <c r="BC112" i="47"/>
  <c r="AJ112" i="47"/>
  <c r="BC82" i="47"/>
  <c r="AJ82" i="47"/>
  <c r="BC55" i="47"/>
  <c r="AJ55" i="47"/>
  <c r="BC40" i="47"/>
  <c r="AI40" i="47"/>
  <c r="AJ52" i="47"/>
  <c r="BC52" i="47"/>
  <c r="AL118" i="47"/>
  <c r="BC118" i="47"/>
  <c r="AJ118" i="47"/>
  <c r="AG131" i="47"/>
  <c r="AG130" i="47"/>
  <c r="AG128" i="47"/>
  <c r="AG126" i="47"/>
  <c r="AG124" i="47"/>
  <c r="AG122" i="47"/>
  <c r="AG121" i="47"/>
  <c r="AG119" i="47"/>
  <c r="AG118" i="47"/>
  <c r="AG116" i="47"/>
  <c r="AG114" i="47"/>
  <c r="AG112" i="47"/>
  <c r="AG110" i="47"/>
  <c r="AG108" i="47"/>
  <c r="AG106" i="47"/>
  <c r="AG104" i="47"/>
  <c r="AG102" i="47"/>
  <c r="AG100" i="47"/>
  <c r="AG98" i="47"/>
  <c r="AG96" i="47"/>
  <c r="AG94" i="47"/>
  <c r="AG92" i="47"/>
  <c r="AG90" i="47"/>
  <c r="AG88" i="47"/>
  <c r="AG129" i="47"/>
  <c r="AG127" i="47"/>
  <c r="AG125" i="47"/>
  <c r="AG123" i="47"/>
  <c r="AG120" i="47"/>
  <c r="AG117" i="47"/>
  <c r="AG115" i="47"/>
  <c r="AG113" i="47"/>
  <c r="AG111" i="47"/>
  <c r="AG109" i="47"/>
  <c r="AG107" i="47"/>
  <c r="AG105" i="47"/>
  <c r="AG103" i="47"/>
  <c r="AG101" i="47"/>
  <c r="AG99" i="47"/>
  <c r="AG97" i="47"/>
  <c r="AG95" i="47"/>
  <c r="AG93" i="47"/>
  <c r="AG91" i="47"/>
  <c r="AG89" i="47"/>
  <c r="AG87" i="47"/>
  <c r="AG84" i="47"/>
  <c r="AG82" i="47"/>
  <c r="AG80" i="47"/>
  <c r="AG79" i="47"/>
  <c r="AG77" i="47"/>
  <c r="AG76" i="47"/>
  <c r="AG74" i="47"/>
  <c r="AG72" i="47"/>
  <c r="AG70" i="47"/>
  <c r="AG68" i="47"/>
  <c r="AG66" i="47"/>
  <c r="AG64" i="47"/>
  <c r="AG62" i="47"/>
  <c r="AG60" i="47"/>
  <c r="AG58" i="47"/>
  <c r="AG56" i="47"/>
  <c r="AG54" i="47"/>
  <c r="AG52" i="47"/>
  <c r="AG50" i="47"/>
  <c r="AG48" i="47"/>
  <c r="AG46" i="47"/>
  <c r="AG43" i="47"/>
  <c r="AG42" i="47"/>
  <c r="AX42" i="47" s="1"/>
  <c r="AG41" i="47"/>
  <c r="AX41" i="47" s="1"/>
  <c r="AG75" i="47"/>
  <c r="AG65" i="47"/>
  <c r="AG39" i="47"/>
  <c r="AX39" i="47" s="1"/>
  <c r="AG83" i="47"/>
  <c r="AG78" i="47"/>
  <c r="AG69" i="47"/>
  <c r="AG59" i="47"/>
  <c r="AG34" i="47"/>
  <c r="AG33" i="47"/>
  <c r="AX33" i="47" s="1"/>
  <c r="AG32" i="47"/>
  <c r="AX32" i="47" s="1"/>
  <c r="AG29" i="47"/>
  <c r="AG28" i="47"/>
  <c r="AG26" i="47"/>
  <c r="AG24" i="47"/>
  <c r="AG81" i="47"/>
  <c r="AG73" i="47"/>
  <c r="AG63" i="47"/>
  <c r="AG53" i="47"/>
  <c r="AG44" i="47"/>
  <c r="AX44" i="47" s="1"/>
  <c r="AG67" i="47"/>
  <c r="AG57" i="47"/>
  <c r="AG47" i="47"/>
  <c r="AG40" i="47"/>
  <c r="AG61" i="47"/>
  <c r="AG51" i="47"/>
  <c r="AG86" i="47"/>
  <c r="AG85" i="47"/>
  <c r="AG55" i="47"/>
  <c r="AG45" i="47"/>
  <c r="AG38" i="47"/>
  <c r="AX38" i="47" s="1"/>
  <c r="AG37" i="47"/>
  <c r="AG36" i="47"/>
  <c r="AX36" i="47" s="1"/>
  <c r="AG35" i="47"/>
  <c r="AX35" i="47" s="1"/>
  <c r="AG31" i="47"/>
  <c r="AG30" i="47"/>
  <c r="AX30" i="47" s="1"/>
  <c r="AG27" i="47"/>
  <c r="AG25" i="47"/>
  <c r="AG49" i="47"/>
  <c r="AG71" i="47"/>
  <c r="BC88" i="47"/>
  <c r="AJ88" i="47"/>
  <c r="BC97" i="47"/>
  <c r="AJ97" i="47"/>
  <c r="AJ46" i="47"/>
  <c r="BC46" i="47"/>
  <c r="BC67" i="47"/>
  <c r="AJ67" i="47"/>
  <c r="BC109" i="47"/>
  <c r="AJ109" i="47"/>
  <c r="BC61" i="47"/>
  <c r="AJ61" i="47"/>
  <c r="BC106" i="47"/>
  <c r="AJ106" i="47"/>
  <c r="BC103" i="47"/>
  <c r="AJ103" i="47"/>
  <c r="BC37" i="47"/>
  <c r="AI37" i="47"/>
  <c r="BC64" i="47"/>
  <c r="AJ64" i="47"/>
  <c r="AJ58" i="47"/>
  <c r="BC58" i="47"/>
  <c r="BC100" i="47"/>
  <c r="AJ100" i="47"/>
  <c r="AJ130" i="47"/>
  <c r="BC130" i="47"/>
  <c r="AI130" i="47"/>
  <c r="E20" i="46"/>
  <c r="AD71" i="46" s="1"/>
  <c r="G20" i="46"/>
  <c r="E21" i="46"/>
  <c r="AD131" i="46" s="1"/>
  <c r="G21" i="46"/>
  <c r="AE128" i="46" s="1"/>
  <c r="I21" i="46"/>
  <c r="I20" i="46"/>
  <c r="E22" i="46"/>
  <c r="E14" i="43"/>
  <c r="I19" i="44"/>
  <c r="H19" i="44"/>
  <c r="G19" i="44"/>
  <c r="F19" i="44"/>
  <c r="E19" i="44"/>
  <c r="D19" i="44"/>
  <c r="I18" i="44"/>
  <c r="H18" i="44"/>
  <c r="G18" i="44"/>
  <c r="F18" i="44"/>
  <c r="E18" i="44"/>
  <c r="D18" i="44"/>
  <c r="I17" i="44"/>
  <c r="H17" i="44"/>
  <c r="G17" i="44"/>
  <c r="F17" i="44"/>
  <c r="E17" i="44"/>
  <c r="D17" i="44"/>
  <c r="I16" i="44"/>
  <c r="H16" i="44"/>
  <c r="G16" i="44"/>
  <c r="F16" i="44"/>
  <c r="E16" i="44"/>
  <c r="D16" i="44"/>
  <c r="I15" i="44"/>
  <c r="I21" i="44" s="1"/>
  <c r="H15" i="44"/>
  <c r="G15" i="44"/>
  <c r="F15" i="44"/>
  <c r="E15" i="44"/>
  <c r="D15" i="44"/>
  <c r="I14" i="44"/>
  <c r="G14" i="44"/>
  <c r="G20" i="44" s="1"/>
  <c r="E14" i="44"/>
  <c r="E21" i="44" s="1"/>
  <c r="BE28" i="48" l="1"/>
  <c r="BE82" i="48"/>
  <c r="AT82" i="48"/>
  <c r="AT85" i="48"/>
  <c r="BE85" i="48"/>
  <c r="AS85" i="48"/>
  <c r="AT127" i="48"/>
  <c r="BE127" i="48"/>
  <c r="AS31" i="48"/>
  <c r="BE31" i="48"/>
  <c r="AU121" i="48"/>
  <c r="BE121" i="48"/>
  <c r="AT121" i="48"/>
  <c r="BE70" i="48"/>
  <c r="AT70" i="48"/>
  <c r="AV118" i="48"/>
  <c r="BE118" i="48"/>
  <c r="AT118" i="48"/>
  <c r="AT130" i="48"/>
  <c r="AS130" i="48"/>
  <c r="BE130" i="48"/>
  <c r="AS40" i="48"/>
  <c r="BE40" i="48"/>
  <c r="BE91" i="48"/>
  <c r="AT91" i="48"/>
  <c r="AT106" i="48"/>
  <c r="BE106" i="48"/>
  <c r="BE103" i="48"/>
  <c r="AT103" i="48"/>
  <c r="AT112" i="48"/>
  <c r="BE112" i="48"/>
  <c r="BE109" i="48"/>
  <c r="AT109" i="48"/>
  <c r="BE43" i="48"/>
  <c r="AS43" i="48"/>
  <c r="BE58" i="48"/>
  <c r="AT58" i="48"/>
  <c r="BE52" i="48"/>
  <c r="AT52" i="48"/>
  <c r="AT67" i="48"/>
  <c r="BE67" i="48"/>
  <c r="AT61" i="48"/>
  <c r="BE61" i="48"/>
  <c r="AU79" i="48"/>
  <c r="BE79" i="48"/>
  <c r="AT79" i="48"/>
  <c r="AT73" i="48"/>
  <c r="BE73" i="48"/>
  <c r="AT88" i="48"/>
  <c r="BE88" i="48"/>
  <c r="BE115" i="48"/>
  <c r="AT115" i="48"/>
  <c r="AT100" i="48"/>
  <c r="BE100" i="48"/>
  <c r="BE124" i="48"/>
  <c r="AT124" i="48"/>
  <c r="AV76" i="48"/>
  <c r="BE76" i="48"/>
  <c r="AT76" i="48"/>
  <c r="BE34" i="48"/>
  <c r="AS34" i="48"/>
  <c r="BE37" i="48"/>
  <c r="AS37" i="48"/>
  <c r="AT55" i="48"/>
  <c r="BE55" i="48"/>
  <c r="BE46" i="48"/>
  <c r="AT46" i="48"/>
  <c r="AT94" i="48"/>
  <c r="BE94" i="48"/>
  <c r="BE64" i="48"/>
  <c r="AT64" i="48"/>
  <c r="BE97" i="48"/>
  <c r="AT97" i="48"/>
  <c r="AT49" i="48"/>
  <c r="BE49" i="48"/>
  <c r="BF28" i="47"/>
  <c r="AY55" i="47"/>
  <c r="BF55" i="47"/>
  <c r="BA118" i="47"/>
  <c r="BF118" i="47"/>
  <c r="AY118" i="47"/>
  <c r="BF88" i="47"/>
  <c r="AY88" i="47"/>
  <c r="AO70" i="47"/>
  <c r="BD70" i="47"/>
  <c r="AF70" i="47"/>
  <c r="BF106" i="47"/>
  <c r="AY106" i="47"/>
  <c r="AN44" i="47"/>
  <c r="AF44" i="47"/>
  <c r="AS44" i="47" s="1"/>
  <c r="BF70" i="47"/>
  <c r="AY70" i="47"/>
  <c r="BD61" i="47"/>
  <c r="AO61" i="47"/>
  <c r="AF61" i="47"/>
  <c r="AY61" i="47"/>
  <c r="BF61" i="47"/>
  <c r="AY73" i="47"/>
  <c r="BF73" i="47"/>
  <c r="BF34" i="47"/>
  <c r="AX34" i="47"/>
  <c r="AY103" i="47"/>
  <c r="BF103" i="47"/>
  <c r="BF94" i="47"/>
  <c r="AY94" i="47"/>
  <c r="BF124" i="47"/>
  <c r="AY124" i="47"/>
  <c r="AN43" i="47"/>
  <c r="BD43" i="47"/>
  <c r="AF43" i="47"/>
  <c r="BD76" i="47"/>
  <c r="AQ76" i="47"/>
  <c r="AO76" i="47"/>
  <c r="AF76" i="47"/>
  <c r="AO91" i="47"/>
  <c r="AF91" i="47"/>
  <c r="BD91" i="47"/>
  <c r="BD112" i="47"/>
  <c r="AO112" i="47"/>
  <c r="AF112" i="47"/>
  <c r="BF37" i="47"/>
  <c r="AX37" i="47"/>
  <c r="AX40" i="47"/>
  <c r="BF40" i="47"/>
  <c r="BF58" i="47"/>
  <c r="AY58" i="47"/>
  <c r="BF112" i="47"/>
  <c r="AY112" i="47"/>
  <c r="AF28" i="47"/>
  <c r="BE28" i="47" s="1"/>
  <c r="BD28" i="47"/>
  <c r="AO46" i="47"/>
  <c r="BD46" i="47"/>
  <c r="AF46" i="47"/>
  <c r="AO109" i="47"/>
  <c r="AF109" i="47"/>
  <c r="BD109" i="47"/>
  <c r="AO127" i="47"/>
  <c r="AF127" i="47"/>
  <c r="BD127" i="47"/>
  <c r="BD49" i="47"/>
  <c r="AO49" i="47"/>
  <c r="AF49" i="47"/>
  <c r="AZ79" i="47"/>
  <c r="AY79" i="47"/>
  <c r="BF79" i="47"/>
  <c r="AF34" i="47"/>
  <c r="BD34" i="47"/>
  <c r="AN34" i="47"/>
  <c r="BF52" i="47"/>
  <c r="AY52" i="47"/>
  <c r="AY115" i="47"/>
  <c r="BF115" i="47"/>
  <c r="AN37" i="47"/>
  <c r="BD37" i="47"/>
  <c r="AF37" i="47"/>
  <c r="AY97" i="47"/>
  <c r="BF97" i="47"/>
  <c r="AN41" i="47"/>
  <c r="AF41" i="47"/>
  <c r="AS41" i="47" s="1"/>
  <c r="AN42" i="47"/>
  <c r="AF42" i="47"/>
  <c r="AS42" i="47" s="1"/>
  <c r="AO58" i="47"/>
  <c r="BD58" i="47"/>
  <c r="AF58" i="47"/>
  <c r="BD94" i="47"/>
  <c r="AO94" i="47"/>
  <c r="AF94" i="47"/>
  <c r="BD124" i="47"/>
  <c r="AO124" i="47"/>
  <c r="AF124" i="47"/>
  <c r="AY49" i="47"/>
  <c r="BF49" i="47"/>
  <c r="BF43" i="47"/>
  <c r="AX43" i="47"/>
  <c r="BA76" i="47"/>
  <c r="AY76" i="47"/>
  <c r="BF76" i="47"/>
  <c r="AY91" i="47"/>
  <c r="BF91" i="47"/>
  <c r="AN30" i="47"/>
  <c r="AF30" i="47"/>
  <c r="AS30" i="47" s="1"/>
  <c r="AO64" i="47"/>
  <c r="BD64" i="47"/>
  <c r="AF64" i="47"/>
  <c r="BD79" i="47"/>
  <c r="AP79" i="47"/>
  <c r="AO79" i="47"/>
  <c r="AF79" i="47"/>
  <c r="BD67" i="47"/>
  <c r="AO67" i="47"/>
  <c r="AF67" i="47"/>
  <c r="AO85" i="47"/>
  <c r="AN85" i="47"/>
  <c r="BD85" i="47"/>
  <c r="AF85" i="47"/>
  <c r="BD100" i="47"/>
  <c r="AO100" i="47"/>
  <c r="AF100" i="47"/>
  <c r="AO130" i="47"/>
  <c r="AN130" i="47"/>
  <c r="BD130" i="47"/>
  <c r="AF130" i="47"/>
  <c r="BF46" i="47"/>
  <c r="AY46" i="47"/>
  <c r="AY109" i="47"/>
  <c r="BF109" i="47"/>
  <c r="AY127" i="47"/>
  <c r="BF127" i="47"/>
  <c r="BF100" i="47"/>
  <c r="AY100" i="47"/>
  <c r="AY130" i="47"/>
  <c r="BF130" i="47"/>
  <c r="AX130" i="47"/>
  <c r="AN31" i="47"/>
  <c r="AF31" i="47"/>
  <c r="BD31" i="47"/>
  <c r="AF32" i="47"/>
  <c r="AS32" i="47" s="1"/>
  <c r="AN32" i="47"/>
  <c r="AO97" i="47"/>
  <c r="AF97" i="47"/>
  <c r="BD97" i="47"/>
  <c r="AN38" i="47"/>
  <c r="AF38" i="47"/>
  <c r="AS38" i="47" s="1"/>
  <c r="AQ118" i="47"/>
  <c r="AO118" i="47"/>
  <c r="BD118" i="47"/>
  <c r="AF118" i="47"/>
  <c r="AN35" i="47"/>
  <c r="AF35" i="47"/>
  <c r="AS35" i="47" s="1"/>
  <c r="AF33" i="47"/>
  <c r="AS33" i="47" s="1"/>
  <c r="AN33" i="47"/>
  <c r="AO52" i="47"/>
  <c r="BD52" i="47"/>
  <c r="AF52" i="47"/>
  <c r="AO82" i="47"/>
  <c r="BD82" i="47"/>
  <c r="AF82" i="47"/>
  <c r="AO115" i="47"/>
  <c r="AF115" i="47"/>
  <c r="BD115" i="47"/>
  <c r="AN39" i="47"/>
  <c r="AF39" i="47"/>
  <c r="AS39" i="47" s="1"/>
  <c r="BD55" i="47"/>
  <c r="AO55" i="47"/>
  <c r="AF55" i="47"/>
  <c r="BD88" i="47"/>
  <c r="AO88" i="47"/>
  <c r="AF88" i="47"/>
  <c r="BD40" i="47"/>
  <c r="AN40" i="47"/>
  <c r="AF40" i="47"/>
  <c r="BD73" i="47"/>
  <c r="AO73" i="47"/>
  <c r="AF73" i="47"/>
  <c r="BD106" i="47"/>
  <c r="AO106" i="47"/>
  <c r="AF106" i="47"/>
  <c r="AP121" i="47"/>
  <c r="AO121" i="47"/>
  <c r="BD121" i="47"/>
  <c r="AF121" i="47"/>
  <c r="BF64" i="47"/>
  <c r="AY64" i="47"/>
  <c r="AN36" i="47"/>
  <c r="AF36" i="47"/>
  <c r="AS36" i="47" s="1"/>
  <c r="AY67" i="47"/>
  <c r="BF67" i="47"/>
  <c r="BF85" i="47"/>
  <c r="AY85" i="47"/>
  <c r="AX85" i="47"/>
  <c r="AX31" i="47"/>
  <c r="BF31" i="47"/>
  <c r="BF82" i="47"/>
  <c r="AY82" i="47"/>
  <c r="AZ121" i="47"/>
  <c r="BF121" i="47"/>
  <c r="AY121" i="47"/>
  <c r="AO103" i="47"/>
  <c r="AF103" i="47"/>
  <c r="BD103" i="47"/>
  <c r="AD88" i="46"/>
  <c r="AD90" i="46"/>
  <c r="AD70" i="46"/>
  <c r="AD77" i="46"/>
  <c r="AD104" i="46"/>
  <c r="AD26" i="46"/>
  <c r="AD25" i="46"/>
  <c r="AD45" i="46"/>
  <c r="AD27" i="46"/>
  <c r="AD123" i="46"/>
  <c r="AD106" i="46"/>
  <c r="AD76" i="46"/>
  <c r="BC76" i="46" s="1"/>
  <c r="AD117" i="46"/>
  <c r="AD54" i="46"/>
  <c r="AD55" i="46"/>
  <c r="AD119" i="46"/>
  <c r="AD60" i="46"/>
  <c r="AD64" i="46"/>
  <c r="AD57" i="46"/>
  <c r="AD121" i="46"/>
  <c r="AD66" i="46"/>
  <c r="AD42" i="46"/>
  <c r="AI42" i="46" s="1"/>
  <c r="AD111" i="46"/>
  <c r="AD109" i="46"/>
  <c r="AJ109" i="46" s="1"/>
  <c r="AD127" i="46"/>
  <c r="AJ127" i="46" s="1"/>
  <c r="AD72" i="46"/>
  <c r="AD120" i="46"/>
  <c r="AD73" i="46"/>
  <c r="AE48" i="46"/>
  <c r="AE111" i="46"/>
  <c r="AE85" i="46"/>
  <c r="AE34" i="46"/>
  <c r="AE24" i="46"/>
  <c r="AE68" i="46"/>
  <c r="AE99" i="46"/>
  <c r="AE39" i="46"/>
  <c r="AE55" i="46"/>
  <c r="AE71" i="46"/>
  <c r="AF71" i="46" s="1"/>
  <c r="AE104" i="46"/>
  <c r="AF104" i="46" s="1"/>
  <c r="AE119" i="46"/>
  <c r="AD52" i="46"/>
  <c r="AD46" i="46"/>
  <c r="AD28" i="46"/>
  <c r="AD30" i="46"/>
  <c r="AI30" i="46" s="1"/>
  <c r="AD82" i="46"/>
  <c r="AD129" i="46"/>
  <c r="AD84" i="46"/>
  <c r="AD48" i="46"/>
  <c r="AD59" i="46"/>
  <c r="AD75" i="46"/>
  <c r="AD92" i="46"/>
  <c r="AD108" i="46"/>
  <c r="AD122" i="46"/>
  <c r="AE64" i="46"/>
  <c r="AE51" i="46"/>
  <c r="AE130" i="46"/>
  <c r="BC88" i="46"/>
  <c r="AE66" i="46"/>
  <c r="AF66" i="46" s="1"/>
  <c r="AE53" i="46"/>
  <c r="AE102" i="46"/>
  <c r="BC121" i="46"/>
  <c r="AJ121" i="46"/>
  <c r="AE52" i="46"/>
  <c r="AE82" i="46"/>
  <c r="AE115" i="46"/>
  <c r="AE88" i="46"/>
  <c r="AE28" i="46"/>
  <c r="AE32" i="46"/>
  <c r="AE37" i="46"/>
  <c r="AE54" i="46"/>
  <c r="AF54" i="46" s="1"/>
  <c r="AE70" i="46"/>
  <c r="AE84" i="46"/>
  <c r="AE101" i="46"/>
  <c r="AE117" i="46"/>
  <c r="AF117" i="46" s="1"/>
  <c r="AE40" i="46"/>
  <c r="AE57" i="46"/>
  <c r="AF57" i="46" s="1"/>
  <c r="AE73" i="46"/>
  <c r="AE90" i="46"/>
  <c r="AF90" i="46" s="1"/>
  <c r="AE106" i="46"/>
  <c r="AE121" i="46"/>
  <c r="AE29" i="46"/>
  <c r="AD107" i="46"/>
  <c r="BC106" i="46" s="1"/>
  <c r="AD62" i="46"/>
  <c r="AD33" i="46"/>
  <c r="AI33" i="46" s="1"/>
  <c r="AD31" i="46"/>
  <c r="AD91" i="46"/>
  <c r="AD24" i="46"/>
  <c r="AD93" i="46"/>
  <c r="AD58" i="46"/>
  <c r="AD61" i="46"/>
  <c r="AD78" i="46"/>
  <c r="AD94" i="46"/>
  <c r="AD110" i="46"/>
  <c r="AD124" i="46"/>
  <c r="AE95" i="46"/>
  <c r="AE100" i="46"/>
  <c r="AE25" i="46"/>
  <c r="AE97" i="46"/>
  <c r="AE69" i="46"/>
  <c r="AE118" i="46"/>
  <c r="BC127" i="46"/>
  <c r="AE41" i="46"/>
  <c r="AE87" i="46"/>
  <c r="AE120" i="46"/>
  <c r="AF120" i="46" s="1"/>
  <c r="AE75" i="46"/>
  <c r="AF75" i="46" s="1"/>
  <c r="AE122" i="46"/>
  <c r="AF122" i="46" s="1"/>
  <c r="AD68" i="46"/>
  <c r="AD35" i="46"/>
  <c r="AI35" i="46" s="1"/>
  <c r="AD50" i="46"/>
  <c r="AD87" i="46"/>
  <c r="AD103" i="46"/>
  <c r="AD113" i="46"/>
  <c r="AD63" i="46"/>
  <c r="AD81" i="46"/>
  <c r="AD96" i="46"/>
  <c r="AD112" i="46"/>
  <c r="AD126" i="46"/>
  <c r="AE129" i="46"/>
  <c r="AF129" i="46" s="1"/>
  <c r="AE116" i="46"/>
  <c r="AE38" i="46"/>
  <c r="AG131" i="46"/>
  <c r="AG130" i="46"/>
  <c r="AG128" i="46"/>
  <c r="AG126" i="46"/>
  <c r="AG124" i="46"/>
  <c r="AG122" i="46"/>
  <c r="AG121" i="46"/>
  <c r="AG119" i="46"/>
  <c r="AG118" i="46"/>
  <c r="AG116" i="46"/>
  <c r="AG114" i="46"/>
  <c r="AG112" i="46"/>
  <c r="AG110" i="46"/>
  <c r="AG108" i="46"/>
  <c r="AG106" i="46"/>
  <c r="AG104" i="46"/>
  <c r="AG102" i="46"/>
  <c r="AG100" i="46"/>
  <c r="AG98" i="46"/>
  <c r="AG96" i="46"/>
  <c r="AG94" i="46"/>
  <c r="AG92" i="46"/>
  <c r="AG90" i="46"/>
  <c r="AG88" i="46"/>
  <c r="AG86" i="46"/>
  <c r="AG85" i="46"/>
  <c r="AG83" i="46"/>
  <c r="AG81" i="46"/>
  <c r="AG78" i="46"/>
  <c r="AG75" i="46"/>
  <c r="AG73" i="46"/>
  <c r="AG71" i="46"/>
  <c r="AG69" i="46"/>
  <c r="AG67" i="46"/>
  <c r="AG65" i="46"/>
  <c r="AG63" i="46"/>
  <c r="AG61" i="46"/>
  <c r="AG59" i="46"/>
  <c r="AG57" i="46"/>
  <c r="AG55" i="46"/>
  <c r="AG53" i="46"/>
  <c r="AG51" i="46"/>
  <c r="AG49" i="46"/>
  <c r="AG47" i="46"/>
  <c r="AG45" i="46"/>
  <c r="AG44" i="46"/>
  <c r="AX44" i="46" s="1"/>
  <c r="AG40" i="46"/>
  <c r="AG39" i="46"/>
  <c r="AX39" i="46" s="1"/>
  <c r="AG38" i="46"/>
  <c r="AX38" i="46" s="1"/>
  <c r="AG129" i="46"/>
  <c r="AG127" i="46"/>
  <c r="AG125" i="46"/>
  <c r="AG123" i="46"/>
  <c r="AG120" i="46"/>
  <c r="AG117" i="46"/>
  <c r="AG115" i="46"/>
  <c r="AG113" i="46"/>
  <c r="AG111" i="46"/>
  <c r="AG109" i="46"/>
  <c r="AG107" i="46"/>
  <c r="AG105" i="46"/>
  <c r="AG103" i="46"/>
  <c r="AG101" i="46"/>
  <c r="AG99" i="46"/>
  <c r="AG97" i="46"/>
  <c r="AG95" i="46"/>
  <c r="AG93" i="46"/>
  <c r="AG91" i="46"/>
  <c r="AG89" i="46"/>
  <c r="AG87" i="46"/>
  <c r="AG84" i="46"/>
  <c r="AG82" i="46"/>
  <c r="AG80" i="46"/>
  <c r="AG79" i="46"/>
  <c r="AG77" i="46"/>
  <c r="AG76" i="46"/>
  <c r="AG74" i="46"/>
  <c r="AG72" i="46"/>
  <c r="AG70" i="46"/>
  <c r="AG68" i="46"/>
  <c r="AG66" i="46"/>
  <c r="AG64" i="46"/>
  <c r="AG62" i="46"/>
  <c r="AG60" i="46"/>
  <c r="AG58" i="46"/>
  <c r="AG56" i="46"/>
  <c r="AG54" i="46"/>
  <c r="AG52" i="46"/>
  <c r="AG50" i="46"/>
  <c r="AG48" i="46"/>
  <c r="AG46" i="46"/>
  <c r="AG43" i="46"/>
  <c r="AG42" i="46"/>
  <c r="AX42" i="46" s="1"/>
  <c r="AG41" i="46"/>
  <c r="AX41" i="46" s="1"/>
  <c r="AG36" i="46"/>
  <c r="AX36" i="46" s="1"/>
  <c r="AG35" i="46"/>
  <c r="AX35" i="46" s="1"/>
  <c r="AG31" i="46"/>
  <c r="AG30" i="46"/>
  <c r="AX30" i="46" s="1"/>
  <c r="AG27" i="46"/>
  <c r="AG25" i="46"/>
  <c r="AG37" i="46"/>
  <c r="AG34" i="46"/>
  <c r="AG33" i="46"/>
  <c r="AX33" i="46" s="1"/>
  <c r="AG32" i="46"/>
  <c r="AX32" i="46" s="1"/>
  <c r="AG29" i="46"/>
  <c r="AG28" i="46"/>
  <c r="AG26" i="46"/>
  <c r="AG24" i="46"/>
  <c r="AE72" i="46"/>
  <c r="AF72" i="46" s="1"/>
  <c r="AE103" i="46"/>
  <c r="AE59" i="46"/>
  <c r="AE92" i="46"/>
  <c r="AF92" i="46" s="1"/>
  <c r="AE108" i="46"/>
  <c r="AE42" i="46"/>
  <c r="AE74" i="46"/>
  <c r="AE105" i="46"/>
  <c r="AE45" i="46"/>
  <c r="AF45" i="46" s="1"/>
  <c r="AE61" i="46"/>
  <c r="AE78" i="46"/>
  <c r="AF78" i="46" s="1"/>
  <c r="AE94" i="46"/>
  <c r="AE110" i="46"/>
  <c r="AE124" i="46"/>
  <c r="AD34" i="46"/>
  <c r="AD125" i="46"/>
  <c r="AD80" i="46"/>
  <c r="AD105" i="46"/>
  <c r="AD36" i="46"/>
  <c r="AD43" i="46"/>
  <c r="AD40" i="46"/>
  <c r="AD29" i="46"/>
  <c r="AD49" i="46"/>
  <c r="AD65" i="46"/>
  <c r="AJ64" i="46" s="1"/>
  <c r="AD83" i="46"/>
  <c r="AD98" i="46"/>
  <c r="AD114" i="46"/>
  <c r="AD128" i="46"/>
  <c r="AF128" i="46" s="1"/>
  <c r="AE79" i="46"/>
  <c r="AE67" i="46"/>
  <c r="AE50" i="46"/>
  <c r="AE113" i="46"/>
  <c r="AF113" i="46" s="1"/>
  <c r="AE131" i="46"/>
  <c r="AF131" i="46" s="1"/>
  <c r="AE58" i="46"/>
  <c r="AE89" i="46"/>
  <c r="AF89" i="46" s="1"/>
  <c r="AE123" i="46"/>
  <c r="AF123" i="46" s="1"/>
  <c r="AE31" i="46"/>
  <c r="AE33" i="46"/>
  <c r="AE43" i="46"/>
  <c r="AE60" i="46"/>
  <c r="AF60" i="46" s="1"/>
  <c r="AE76" i="46"/>
  <c r="AE91" i="46"/>
  <c r="AE107" i="46"/>
  <c r="AE125" i="46"/>
  <c r="AF125" i="46" s="1"/>
  <c r="AE47" i="46"/>
  <c r="AE63" i="46"/>
  <c r="AE81" i="46"/>
  <c r="AF81" i="46" s="1"/>
  <c r="AE96" i="46"/>
  <c r="AE112" i="46"/>
  <c r="AE126" i="46"/>
  <c r="AD115" i="46"/>
  <c r="AD95" i="46"/>
  <c r="AD89" i="46"/>
  <c r="AD79" i="46"/>
  <c r="AD37" i="46"/>
  <c r="AD74" i="46"/>
  <c r="BC73" i="46" s="1"/>
  <c r="AD47" i="46"/>
  <c r="AD32" i="46"/>
  <c r="AI32" i="46" s="1"/>
  <c r="AD51" i="46"/>
  <c r="AD67" i="46"/>
  <c r="AD85" i="46"/>
  <c r="AD100" i="46"/>
  <c r="AD116" i="46"/>
  <c r="AD130" i="46"/>
  <c r="AE27" i="46"/>
  <c r="AF27" i="46" s="1"/>
  <c r="AJ70" i="46"/>
  <c r="BC70" i="46"/>
  <c r="AE80" i="46"/>
  <c r="AE86" i="46"/>
  <c r="AE36" i="46"/>
  <c r="AE56" i="46"/>
  <c r="AF56" i="46" s="1"/>
  <c r="AE44" i="46"/>
  <c r="AE35" i="46"/>
  <c r="AE30" i="46"/>
  <c r="AE26" i="46"/>
  <c r="AF26" i="46" s="1"/>
  <c r="AE46" i="46"/>
  <c r="AE62" i="46"/>
  <c r="AF62" i="46" s="1"/>
  <c r="AE77" i="46"/>
  <c r="AE93" i="46"/>
  <c r="AF93" i="46" s="1"/>
  <c r="AE109" i="46"/>
  <c r="AE127" i="46"/>
  <c r="AE49" i="46"/>
  <c r="AE65" i="46"/>
  <c r="AE83" i="46"/>
  <c r="AE98" i="46"/>
  <c r="AE114" i="46"/>
  <c r="AD41" i="46"/>
  <c r="AI41" i="46" s="1"/>
  <c r="AD38" i="46"/>
  <c r="AI38" i="46" s="1"/>
  <c r="AD99" i="46"/>
  <c r="AD97" i="46"/>
  <c r="AD39" i="46"/>
  <c r="AI39" i="46" s="1"/>
  <c r="AD101" i="46"/>
  <c r="AD56" i="46"/>
  <c r="AD44" i="46"/>
  <c r="AI44" i="46" s="1"/>
  <c r="AD53" i="46"/>
  <c r="AD69" i="46"/>
  <c r="AD86" i="46"/>
  <c r="AD102" i="46"/>
  <c r="AD118" i="46"/>
  <c r="I20" i="44"/>
  <c r="AG121" i="44" s="1"/>
  <c r="E22" i="44"/>
  <c r="E20" i="44"/>
  <c r="AD131" i="44"/>
  <c r="AD130" i="44"/>
  <c r="AD128" i="44"/>
  <c r="AD126" i="44"/>
  <c r="AD124" i="44"/>
  <c r="AD122" i="44"/>
  <c r="AD121" i="44"/>
  <c r="AD119" i="44"/>
  <c r="AD118" i="44"/>
  <c r="AD116" i="44"/>
  <c r="AD114" i="44"/>
  <c r="AD112" i="44"/>
  <c r="AD110" i="44"/>
  <c r="AD108" i="44"/>
  <c r="AD106" i="44"/>
  <c r="AD104" i="44"/>
  <c r="AD102" i="44"/>
  <c r="AD100" i="44"/>
  <c r="AD98" i="44"/>
  <c r="AD96" i="44"/>
  <c r="AD94" i="44"/>
  <c r="AD92" i="44"/>
  <c r="AD90" i="44"/>
  <c r="AD88" i="44"/>
  <c r="AD86" i="44"/>
  <c r="AD85" i="44"/>
  <c r="AD83" i="44"/>
  <c r="AD81" i="44"/>
  <c r="AD78" i="44"/>
  <c r="AD75" i="44"/>
  <c r="AD73" i="44"/>
  <c r="AD71" i="44"/>
  <c r="AD69" i="44"/>
  <c r="AD67" i="44"/>
  <c r="AD65" i="44"/>
  <c r="AD63" i="44"/>
  <c r="AD61" i="44"/>
  <c r="AD59" i="44"/>
  <c r="AD57" i="44"/>
  <c r="AD55" i="44"/>
  <c r="AD53" i="44"/>
  <c r="AD51" i="44"/>
  <c r="AD49" i="44"/>
  <c r="AD47" i="44"/>
  <c r="AD45" i="44"/>
  <c r="AD44" i="44"/>
  <c r="AI44" i="44" s="1"/>
  <c r="AD40" i="44"/>
  <c r="AD39" i="44"/>
  <c r="AI39" i="44" s="1"/>
  <c r="AD38" i="44"/>
  <c r="AI38" i="44" s="1"/>
  <c r="AD125" i="44"/>
  <c r="AD117" i="44"/>
  <c r="AD107" i="44"/>
  <c r="AD109" i="44"/>
  <c r="AD113" i="44"/>
  <c r="AD34" i="44"/>
  <c r="AD33" i="44"/>
  <c r="AI33" i="44" s="1"/>
  <c r="AD32" i="44"/>
  <c r="AI32" i="44" s="1"/>
  <c r="AD29" i="44"/>
  <c r="AD28" i="44"/>
  <c r="AD26" i="44"/>
  <c r="AD24" i="44"/>
  <c r="AD27" i="44"/>
  <c r="AD89" i="44"/>
  <c r="AD87" i="44"/>
  <c r="AD80" i="44"/>
  <c r="AD79" i="44"/>
  <c r="AD74" i="44"/>
  <c r="AD72" i="44"/>
  <c r="AD70" i="44"/>
  <c r="AD62" i="44"/>
  <c r="AD60" i="44"/>
  <c r="AD58" i="44"/>
  <c r="AD50" i="44"/>
  <c r="AD48" i="44"/>
  <c r="AD46" i="44"/>
  <c r="AD42" i="44"/>
  <c r="AI42" i="44" s="1"/>
  <c r="AD103" i="44"/>
  <c r="AD99" i="44"/>
  <c r="AD37" i="44"/>
  <c r="AD25" i="44"/>
  <c r="AD97" i="44"/>
  <c r="AD31" i="44"/>
  <c r="AD123" i="44"/>
  <c r="AD115" i="44"/>
  <c r="AD105" i="44"/>
  <c r="AD95" i="44"/>
  <c r="AD93" i="44"/>
  <c r="AD91" i="44"/>
  <c r="AD84" i="44"/>
  <c r="AD82" i="44"/>
  <c r="AD77" i="44"/>
  <c r="AD76" i="44"/>
  <c r="AD68" i="44"/>
  <c r="AD66" i="44"/>
  <c r="AD64" i="44"/>
  <c r="AD56" i="44"/>
  <c r="AD54" i="44"/>
  <c r="AD52" i="44"/>
  <c r="AD43" i="44"/>
  <c r="AD41" i="44"/>
  <c r="AI41" i="44" s="1"/>
  <c r="AD36" i="44"/>
  <c r="AI36" i="44" s="1"/>
  <c r="AD129" i="44"/>
  <c r="AD120" i="44"/>
  <c r="AD111" i="44"/>
  <c r="AD101" i="44"/>
  <c r="AD127" i="44"/>
  <c r="AD35" i="44"/>
  <c r="AI35" i="44" s="1"/>
  <c r="AD30" i="44"/>
  <c r="AI30" i="44" s="1"/>
  <c r="AE102" i="44"/>
  <c r="AF102" i="44" s="1"/>
  <c r="AE92" i="44"/>
  <c r="AF92" i="44" s="1"/>
  <c r="AE38" i="44"/>
  <c r="AE120" i="44"/>
  <c r="AF120" i="44" s="1"/>
  <c r="AE79" i="44"/>
  <c r="AE60" i="44"/>
  <c r="AF60" i="44" s="1"/>
  <c r="G21" i="44"/>
  <c r="AE130" i="44" s="1"/>
  <c r="G22" i="44"/>
  <c r="I22" i="44"/>
  <c r="BF28" i="43"/>
  <c r="BE28" i="43"/>
  <c r="BD28" i="43"/>
  <c r="BC28" i="43"/>
  <c r="BF31" i="43"/>
  <c r="BE31" i="43"/>
  <c r="BD31" i="43"/>
  <c r="BC31" i="43"/>
  <c r="BF34" i="43"/>
  <c r="BE34" i="43"/>
  <c r="BD34" i="43"/>
  <c r="BC34" i="43"/>
  <c r="BF37" i="43"/>
  <c r="BE37" i="43"/>
  <c r="BD37" i="43"/>
  <c r="BC37" i="43"/>
  <c r="BF40" i="43"/>
  <c r="BE40" i="43"/>
  <c r="BD40" i="43"/>
  <c r="BC40" i="43"/>
  <c r="BF43" i="43"/>
  <c r="BE43" i="43"/>
  <c r="BD43" i="43"/>
  <c r="BC43" i="43"/>
  <c r="AS31" i="47" l="1"/>
  <c r="BE31" i="47"/>
  <c r="AT73" i="47"/>
  <c r="BE73" i="47"/>
  <c r="AT100" i="47"/>
  <c r="BE100" i="47"/>
  <c r="AU121" i="47"/>
  <c r="BE121" i="47"/>
  <c r="AT121" i="47"/>
  <c r="BE55" i="47"/>
  <c r="AT55" i="47"/>
  <c r="BE82" i="47"/>
  <c r="AT82" i="47"/>
  <c r="AT46" i="47"/>
  <c r="BE46" i="47"/>
  <c r="BE97" i="47"/>
  <c r="AT97" i="47"/>
  <c r="AU79" i="47"/>
  <c r="BE79" i="47"/>
  <c r="AT79" i="47"/>
  <c r="BE58" i="47"/>
  <c r="AT58" i="47"/>
  <c r="BE91" i="47"/>
  <c r="AT91" i="47"/>
  <c r="AT94" i="47"/>
  <c r="BE94" i="47"/>
  <c r="BE49" i="47"/>
  <c r="AT49" i="47"/>
  <c r="AS43" i="47"/>
  <c r="BE43" i="47"/>
  <c r="BE70" i="47"/>
  <c r="AT70" i="47"/>
  <c r="AS40" i="47"/>
  <c r="BE40" i="47"/>
  <c r="AV118" i="47"/>
  <c r="BE118" i="47"/>
  <c r="AT118" i="47"/>
  <c r="AT85" i="47"/>
  <c r="BE85" i="47"/>
  <c r="AS85" i="47"/>
  <c r="BE37" i="47"/>
  <c r="AS37" i="47"/>
  <c r="AT52" i="47"/>
  <c r="BE52" i="47"/>
  <c r="AT130" i="47"/>
  <c r="BE130" i="47"/>
  <c r="AS130" i="47"/>
  <c r="AT124" i="47"/>
  <c r="BE124" i="47"/>
  <c r="BE34" i="47"/>
  <c r="AS34" i="47"/>
  <c r="BE127" i="47"/>
  <c r="AT127" i="47"/>
  <c r="AV76" i="47"/>
  <c r="AT76" i="47"/>
  <c r="BE76" i="47"/>
  <c r="AT106" i="47"/>
  <c r="BE106" i="47"/>
  <c r="BE64" i="47"/>
  <c r="AT64" i="47"/>
  <c r="AT112" i="47"/>
  <c r="BE112" i="47"/>
  <c r="AT88" i="47"/>
  <c r="BE88" i="47"/>
  <c r="BE103" i="47"/>
  <c r="AT103" i="47"/>
  <c r="AT67" i="47"/>
  <c r="BE67" i="47"/>
  <c r="BE109" i="47"/>
  <c r="AT109" i="47"/>
  <c r="BE61" i="47"/>
  <c r="AT61" i="47"/>
  <c r="BE115" i="47"/>
  <c r="AT115" i="47"/>
  <c r="AF119" i="46"/>
  <c r="BC109" i="46"/>
  <c r="AF77" i="46"/>
  <c r="AF63" i="46"/>
  <c r="AF74" i="46"/>
  <c r="AJ76" i="46"/>
  <c r="AF111" i="46"/>
  <c r="AF50" i="46"/>
  <c r="BC55" i="46"/>
  <c r="AJ88" i="46"/>
  <c r="AF47" i="46"/>
  <c r="BF28" i="46"/>
  <c r="AK121" i="46"/>
  <c r="AF83" i="46"/>
  <c r="AF65" i="46"/>
  <c r="AF25" i="46"/>
  <c r="AL76" i="46"/>
  <c r="AF101" i="46"/>
  <c r="AF80" i="46"/>
  <c r="AF126" i="46"/>
  <c r="AF59" i="46"/>
  <c r="AF87" i="46"/>
  <c r="AF84" i="46"/>
  <c r="AF24" i="46"/>
  <c r="BF73" i="46"/>
  <c r="AY73" i="46"/>
  <c r="AZ121" i="46"/>
  <c r="AY121" i="46"/>
  <c r="BF121" i="46"/>
  <c r="AO97" i="46"/>
  <c r="AF97" i="46"/>
  <c r="BD97" i="46"/>
  <c r="BC100" i="46"/>
  <c r="AJ100" i="46"/>
  <c r="AN33" i="46"/>
  <c r="AF33" i="46"/>
  <c r="AS33" i="46" s="1"/>
  <c r="AF61" i="46"/>
  <c r="BD61" i="46"/>
  <c r="AO61" i="46"/>
  <c r="AY103" i="46"/>
  <c r="BF103" i="46"/>
  <c r="AF29" i="46"/>
  <c r="AN34" i="46"/>
  <c r="AF34" i="46"/>
  <c r="BD34" i="46"/>
  <c r="AF98" i="46"/>
  <c r="AF86" i="46"/>
  <c r="AJ85" i="46"/>
  <c r="AI85" i="46"/>
  <c r="BC85" i="46"/>
  <c r="AF31" i="46"/>
  <c r="AN31" i="46"/>
  <c r="BD31" i="46"/>
  <c r="AX37" i="46"/>
  <c r="BF37" i="46"/>
  <c r="AY58" i="46"/>
  <c r="BF58" i="46"/>
  <c r="BF61" i="46"/>
  <c r="AY61" i="46"/>
  <c r="BF94" i="46"/>
  <c r="AY94" i="46"/>
  <c r="BF124" i="46"/>
  <c r="AY124" i="46"/>
  <c r="AJ106" i="46"/>
  <c r="AF100" i="46"/>
  <c r="BD100" i="46"/>
  <c r="AO100" i="46"/>
  <c r="AF121" i="46"/>
  <c r="AP121" i="46"/>
  <c r="AO121" i="46"/>
  <c r="BD121" i="46"/>
  <c r="AO82" i="46"/>
  <c r="AF82" i="46"/>
  <c r="BD82" i="46"/>
  <c r="BC64" i="46"/>
  <c r="AF51" i="46"/>
  <c r="AJ55" i="46"/>
  <c r="AF116" i="46"/>
  <c r="BC61" i="46"/>
  <c r="AJ61" i="46"/>
  <c r="AJ52" i="46"/>
  <c r="BC52" i="46"/>
  <c r="AF36" i="46"/>
  <c r="AS36" i="46" s="1"/>
  <c r="AN36" i="46"/>
  <c r="AK79" i="46"/>
  <c r="BC79" i="46"/>
  <c r="AJ79" i="46"/>
  <c r="AO103" i="46"/>
  <c r="AF103" i="46"/>
  <c r="BD103" i="46"/>
  <c r="AX34" i="46"/>
  <c r="BF34" i="46"/>
  <c r="AN41" i="46"/>
  <c r="AF41" i="46"/>
  <c r="AS41" i="46" s="1"/>
  <c r="AJ58" i="46"/>
  <c r="BC58" i="46"/>
  <c r="AO115" i="46"/>
  <c r="AF115" i="46"/>
  <c r="BD115" i="46"/>
  <c r="AF130" i="46"/>
  <c r="AO130" i="46"/>
  <c r="AN130" i="46"/>
  <c r="BD130" i="46"/>
  <c r="AO46" i="46"/>
  <c r="AF46" i="46"/>
  <c r="BD46" i="46"/>
  <c r="BC67" i="46"/>
  <c r="AJ67" i="46"/>
  <c r="AF105" i="46"/>
  <c r="AX43" i="46"/>
  <c r="BF43" i="46"/>
  <c r="BF76" i="46"/>
  <c r="BA76" i="46"/>
  <c r="AY76" i="46"/>
  <c r="AY91" i="46"/>
  <c r="BF91" i="46"/>
  <c r="BF112" i="46"/>
  <c r="AY112" i="46"/>
  <c r="BC112" i="46"/>
  <c r="AJ112" i="46"/>
  <c r="AF95" i="46"/>
  <c r="AF106" i="46"/>
  <c r="BD106" i="46"/>
  <c r="AO106" i="46"/>
  <c r="AO70" i="46"/>
  <c r="AF70" i="46"/>
  <c r="BD70" i="46"/>
  <c r="AO52" i="46"/>
  <c r="AF52" i="46"/>
  <c r="BD52" i="46"/>
  <c r="AO64" i="46"/>
  <c r="AF64" i="46"/>
  <c r="BD64" i="46"/>
  <c r="AN43" i="46"/>
  <c r="AF43" i="46"/>
  <c r="BD43" i="46"/>
  <c r="AJ103" i="46"/>
  <c r="BC103" i="46"/>
  <c r="AF114" i="46"/>
  <c r="AF107" i="46"/>
  <c r="BC49" i="46"/>
  <c r="AJ49" i="46"/>
  <c r="BC34" i="46"/>
  <c r="AI34" i="46"/>
  <c r="AY46" i="46"/>
  <c r="BF46" i="46"/>
  <c r="AY109" i="46"/>
  <c r="BF109" i="46"/>
  <c r="AY127" i="46"/>
  <c r="BF127" i="46"/>
  <c r="BF49" i="46"/>
  <c r="AY49" i="46"/>
  <c r="BC124" i="46"/>
  <c r="AJ124" i="46"/>
  <c r="AJ91" i="46"/>
  <c r="BC91" i="46"/>
  <c r="AF102" i="46"/>
  <c r="AJ82" i="46"/>
  <c r="BC82" i="46"/>
  <c r="AF55" i="46"/>
  <c r="BD55" i="46"/>
  <c r="AO55" i="46"/>
  <c r="AF85" i="46"/>
  <c r="AO85" i="46"/>
  <c r="AN85" i="46"/>
  <c r="BD85" i="46"/>
  <c r="BF40" i="46"/>
  <c r="AX40" i="46"/>
  <c r="AF88" i="46"/>
  <c r="BD88" i="46"/>
  <c r="AO88" i="46"/>
  <c r="AJ97" i="46"/>
  <c r="BC97" i="46"/>
  <c r="AO91" i="46"/>
  <c r="AF91" i="46"/>
  <c r="BD91" i="46"/>
  <c r="AN42" i="46"/>
  <c r="AF42" i="46"/>
  <c r="AS42" i="46" s="1"/>
  <c r="AY64" i="46"/>
  <c r="BF64" i="46"/>
  <c r="BF67" i="46"/>
  <c r="AY67" i="46"/>
  <c r="AY85" i="46"/>
  <c r="AX85" i="46"/>
  <c r="BF85" i="46"/>
  <c r="BF100" i="46"/>
  <c r="AY100" i="46"/>
  <c r="AY130" i="46"/>
  <c r="AX130" i="46"/>
  <c r="BF130" i="46"/>
  <c r="BC31" i="46"/>
  <c r="AI31" i="46"/>
  <c r="AF73" i="46"/>
  <c r="BD73" i="46"/>
  <c r="AO73" i="46"/>
  <c r="AN37" i="46"/>
  <c r="AF37" i="46"/>
  <c r="BD37" i="46"/>
  <c r="AF53" i="46"/>
  <c r="AF39" i="46"/>
  <c r="AS39" i="46" s="1"/>
  <c r="AN39" i="46"/>
  <c r="AJ115" i="46"/>
  <c r="BC115" i="46"/>
  <c r="AF49" i="46"/>
  <c r="BD49" i="46"/>
  <c r="AO49" i="46"/>
  <c r="AO58" i="46"/>
  <c r="AF58" i="46"/>
  <c r="BD58" i="46"/>
  <c r="AF124" i="46"/>
  <c r="BD124" i="46"/>
  <c r="AO124" i="46"/>
  <c r="BF79" i="46"/>
  <c r="AZ79" i="46"/>
  <c r="AY79" i="46"/>
  <c r="AO127" i="46"/>
  <c r="AF127" i="46"/>
  <c r="BD127" i="46"/>
  <c r="AF35" i="46"/>
  <c r="AS35" i="46" s="1"/>
  <c r="AN35" i="46"/>
  <c r="AF112" i="46"/>
  <c r="BD112" i="46"/>
  <c r="AO112" i="46"/>
  <c r="AQ76" i="46"/>
  <c r="AO76" i="46"/>
  <c r="BD76" i="46"/>
  <c r="AF76" i="46"/>
  <c r="AJ73" i="46"/>
  <c r="AP79" i="46"/>
  <c r="AO79" i="46"/>
  <c r="BD79" i="46"/>
  <c r="AF79" i="46"/>
  <c r="AI40" i="46"/>
  <c r="BC40" i="46"/>
  <c r="AF110" i="46"/>
  <c r="AF108" i="46"/>
  <c r="BF31" i="46"/>
  <c r="AX31" i="46"/>
  <c r="AY97" i="46"/>
  <c r="BF97" i="46"/>
  <c r="BA118" i="46"/>
  <c r="AY118" i="46"/>
  <c r="BF118" i="46"/>
  <c r="AF118" i="46"/>
  <c r="AQ118" i="46"/>
  <c r="AO118" i="46"/>
  <c r="BD118" i="46"/>
  <c r="BC94" i="46"/>
  <c r="AJ94" i="46"/>
  <c r="AN32" i="46"/>
  <c r="AF32" i="46"/>
  <c r="AS32" i="46" s="1"/>
  <c r="BC28" i="46"/>
  <c r="AF99" i="46"/>
  <c r="AF48" i="46"/>
  <c r="BC37" i="46"/>
  <c r="AI37" i="46"/>
  <c r="AY70" i="46"/>
  <c r="BF70" i="46"/>
  <c r="BF106" i="46"/>
  <c r="AY106" i="46"/>
  <c r="AL118" i="46"/>
  <c r="BC118" i="46"/>
  <c r="AJ118" i="46"/>
  <c r="AF30" i="46"/>
  <c r="AS30" i="46" s="1"/>
  <c r="AN30" i="46"/>
  <c r="AF67" i="46"/>
  <c r="BD67" i="46"/>
  <c r="AO67" i="46"/>
  <c r="AO109" i="46"/>
  <c r="AF109" i="46"/>
  <c r="BD109" i="46"/>
  <c r="AF44" i="46"/>
  <c r="AS44" i="46" s="1"/>
  <c r="AN44" i="46"/>
  <c r="AJ130" i="46"/>
  <c r="BC130" i="46"/>
  <c r="AI130" i="46"/>
  <c r="AF96" i="46"/>
  <c r="BC43" i="46"/>
  <c r="AI43" i="46"/>
  <c r="AF94" i="46"/>
  <c r="BD94" i="46"/>
  <c r="AO94" i="46"/>
  <c r="AY52" i="46"/>
  <c r="BF52" i="46"/>
  <c r="AY82" i="46"/>
  <c r="BF82" i="46"/>
  <c r="AY115" i="46"/>
  <c r="BF115" i="46"/>
  <c r="BF55" i="46"/>
  <c r="AY55" i="46"/>
  <c r="BF88" i="46"/>
  <c r="AY88" i="46"/>
  <c r="AF38" i="46"/>
  <c r="AS38" i="46" s="1"/>
  <c r="AN38" i="46"/>
  <c r="AF69" i="46"/>
  <c r="AF40" i="46"/>
  <c r="BD40" i="46"/>
  <c r="AN40" i="46"/>
  <c r="BD28" i="46"/>
  <c r="AF28" i="46"/>
  <c r="BE28" i="46" s="1"/>
  <c r="BC46" i="46"/>
  <c r="AJ46" i="46"/>
  <c r="AF68" i="46"/>
  <c r="AG32" i="44"/>
  <c r="AX32" i="44" s="1"/>
  <c r="AE108" i="44"/>
  <c r="AF108" i="44" s="1"/>
  <c r="AG101" i="44"/>
  <c r="AG60" i="44"/>
  <c r="AG89" i="44"/>
  <c r="AG34" i="44"/>
  <c r="AX34" i="44" s="1"/>
  <c r="AG54" i="44"/>
  <c r="AG25" i="44"/>
  <c r="AG97" i="44"/>
  <c r="AG47" i="44"/>
  <c r="AG63" i="44"/>
  <c r="AG81" i="44"/>
  <c r="AG96" i="44"/>
  <c r="AG112" i="44"/>
  <c r="BF112" i="44" s="1"/>
  <c r="AG126" i="44"/>
  <c r="AE77" i="44"/>
  <c r="AF77" i="44" s="1"/>
  <c r="AE24" i="44"/>
  <c r="AF24" i="44" s="1"/>
  <c r="AE53" i="44"/>
  <c r="AF53" i="44" s="1"/>
  <c r="AE118" i="44"/>
  <c r="AG111" i="44"/>
  <c r="AG62" i="44"/>
  <c r="AG113" i="44"/>
  <c r="AG107" i="44"/>
  <c r="AG56" i="44"/>
  <c r="BF55" i="44" s="1"/>
  <c r="AG91" i="44"/>
  <c r="AG27" i="44"/>
  <c r="AG129" i="44"/>
  <c r="AG49" i="44"/>
  <c r="AG65" i="44"/>
  <c r="AG83" i="44"/>
  <c r="AG98" i="44"/>
  <c r="AG114" i="44"/>
  <c r="AG128" i="44"/>
  <c r="AG77" i="44"/>
  <c r="AG44" i="44"/>
  <c r="AX44" i="44" s="1"/>
  <c r="AG108" i="44"/>
  <c r="AG58" i="44"/>
  <c r="AG52" i="44"/>
  <c r="BF52" i="44" s="1"/>
  <c r="AG103" i="44"/>
  <c r="AY103" i="44" s="1"/>
  <c r="AG94" i="44"/>
  <c r="AY94" i="44" s="1"/>
  <c r="AG84" i="44"/>
  <c r="AE52" i="44"/>
  <c r="AE29" i="44"/>
  <c r="AF29" i="44" s="1"/>
  <c r="AE59" i="44"/>
  <c r="AF59" i="44" s="1"/>
  <c r="AE122" i="44"/>
  <c r="AF122" i="44" s="1"/>
  <c r="AG105" i="44"/>
  <c r="AG70" i="44"/>
  <c r="AY70" i="44" s="1"/>
  <c r="AG24" i="44"/>
  <c r="AG117" i="44"/>
  <c r="AG64" i="44"/>
  <c r="AG93" i="44"/>
  <c r="AG30" i="44"/>
  <c r="AX30" i="44" s="1"/>
  <c r="AG123" i="44"/>
  <c r="AG51" i="44"/>
  <c r="AG67" i="44"/>
  <c r="BF67" i="44" s="1"/>
  <c r="AG85" i="44"/>
  <c r="AY85" i="44" s="1"/>
  <c r="AG100" i="44"/>
  <c r="AG116" i="44"/>
  <c r="AG130" i="44"/>
  <c r="AG80" i="44"/>
  <c r="AG50" i="44"/>
  <c r="AG120" i="44"/>
  <c r="AG92" i="44"/>
  <c r="AY91" i="44" s="1"/>
  <c r="AG87" i="44"/>
  <c r="AG115" i="44"/>
  <c r="AG61" i="44"/>
  <c r="AG110" i="44"/>
  <c r="AE89" i="44"/>
  <c r="AF89" i="44" s="1"/>
  <c r="AE97" i="44"/>
  <c r="AG42" i="44"/>
  <c r="AX42" i="44" s="1"/>
  <c r="AG26" i="44"/>
  <c r="AG66" i="44"/>
  <c r="AG31" i="44"/>
  <c r="AG118" i="44"/>
  <c r="AE103" i="44"/>
  <c r="AG46" i="44"/>
  <c r="AG74" i="44"/>
  <c r="AG28" i="44"/>
  <c r="AG95" i="44"/>
  <c r="AG68" i="44"/>
  <c r="AG109" i="44"/>
  <c r="AG35" i="44"/>
  <c r="AX35" i="44" s="1"/>
  <c r="AG39" i="44"/>
  <c r="AX39" i="44" s="1"/>
  <c r="AG55" i="44"/>
  <c r="AG71" i="44"/>
  <c r="AG88" i="44"/>
  <c r="AG104" i="44"/>
  <c r="AG119" i="44"/>
  <c r="AY118" i="44" s="1"/>
  <c r="AG43" i="44"/>
  <c r="AG37" i="44"/>
  <c r="AG59" i="44"/>
  <c r="AG75" i="44"/>
  <c r="AG122" i="44"/>
  <c r="AG33" i="44"/>
  <c r="AX33" i="44" s="1"/>
  <c r="AG82" i="44"/>
  <c r="AY82" i="44" s="1"/>
  <c r="AG45" i="44"/>
  <c r="AG78" i="44"/>
  <c r="AG124" i="44"/>
  <c r="AE44" i="44"/>
  <c r="AE30" i="44"/>
  <c r="AE69" i="44"/>
  <c r="AF69" i="44" s="1"/>
  <c r="AE131" i="44"/>
  <c r="AF131" i="44" s="1"/>
  <c r="AG72" i="44"/>
  <c r="AG125" i="44"/>
  <c r="BF124" i="44" s="1"/>
  <c r="AG99" i="44"/>
  <c r="AG38" i="44"/>
  <c r="AX38" i="44" s="1"/>
  <c r="AG53" i="44"/>
  <c r="AG69" i="44"/>
  <c r="AG86" i="44"/>
  <c r="AG102" i="44"/>
  <c r="AG131" i="44"/>
  <c r="BF130" i="44" s="1"/>
  <c r="AE82" i="44"/>
  <c r="AO82" i="44" s="1"/>
  <c r="AE75" i="44"/>
  <c r="AF75" i="44" s="1"/>
  <c r="AE48" i="44"/>
  <c r="AF48" i="44" s="1"/>
  <c r="AE113" i="44"/>
  <c r="AF113" i="44" s="1"/>
  <c r="AE86" i="44"/>
  <c r="AF86" i="44" s="1"/>
  <c r="AG48" i="44"/>
  <c r="AG79" i="44"/>
  <c r="BF79" i="44" s="1"/>
  <c r="AG29" i="44"/>
  <c r="AG41" i="44"/>
  <c r="AX41" i="44" s="1"/>
  <c r="AG76" i="44"/>
  <c r="AG127" i="44"/>
  <c r="AG36" i="44"/>
  <c r="AX36" i="44" s="1"/>
  <c r="AG40" i="44"/>
  <c r="AG57" i="44"/>
  <c r="AG73" i="44"/>
  <c r="AG90" i="44"/>
  <c r="AG106" i="44"/>
  <c r="AY106" i="44" s="1"/>
  <c r="AF130" i="44"/>
  <c r="AN130" i="44"/>
  <c r="AF118" i="44"/>
  <c r="AJ103" i="44"/>
  <c r="BC103" i="44"/>
  <c r="BC124" i="44"/>
  <c r="AJ124" i="44"/>
  <c r="AE41" i="44"/>
  <c r="AE56" i="44"/>
  <c r="AF56" i="44" s="1"/>
  <c r="AE50" i="44"/>
  <c r="AF50" i="44" s="1"/>
  <c r="AE80" i="44"/>
  <c r="AF80" i="44" s="1"/>
  <c r="AE26" i="44"/>
  <c r="AF26" i="44" s="1"/>
  <c r="AE99" i="44"/>
  <c r="AF99" i="44" s="1"/>
  <c r="AE115" i="44"/>
  <c r="AE39" i="44"/>
  <c r="AE55" i="44"/>
  <c r="AE71" i="44"/>
  <c r="AF71" i="44" s="1"/>
  <c r="AE88" i="44"/>
  <c r="AE104" i="44"/>
  <c r="AF104" i="44" s="1"/>
  <c r="AE119" i="44"/>
  <c r="AF119" i="44" s="1"/>
  <c r="AL76" i="44"/>
  <c r="BC76" i="44"/>
  <c r="AJ76" i="44"/>
  <c r="AJ115" i="44"/>
  <c r="BC115" i="44"/>
  <c r="BC112" i="44"/>
  <c r="AJ112" i="44"/>
  <c r="AY46" i="44"/>
  <c r="BF46" i="44"/>
  <c r="AY109" i="44"/>
  <c r="BF109" i="44"/>
  <c r="BF88" i="44"/>
  <c r="AY88" i="44"/>
  <c r="AE84" i="44"/>
  <c r="AF84" i="44" s="1"/>
  <c r="AE68" i="44"/>
  <c r="AF68" i="44" s="1"/>
  <c r="AE58" i="44"/>
  <c r="AE87" i="44"/>
  <c r="AF87" i="44" s="1"/>
  <c r="AE28" i="44"/>
  <c r="AE101" i="44"/>
  <c r="AF101" i="44" s="1"/>
  <c r="AE117" i="44"/>
  <c r="AF117" i="44" s="1"/>
  <c r="AE40" i="44"/>
  <c r="AE57" i="44"/>
  <c r="AF57" i="44" s="1"/>
  <c r="AE73" i="44"/>
  <c r="AE90" i="44"/>
  <c r="AF90" i="44" s="1"/>
  <c r="AE106" i="44"/>
  <c r="AE121" i="44"/>
  <c r="AI43" i="44"/>
  <c r="BC43" i="44"/>
  <c r="AJ46" i="44"/>
  <c r="BC46" i="44"/>
  <c r="BC28" i="44"/>
  <c r="BC49" i="44"/>
  <c r="AJ49" i="44"/>
  <c r="BF76" i="44"/>
  <c r="AY76" i="44"/>
  <c r="BA76" i="44"/>
  <c r="AY127" i="44"/>
  <c r="BF127" i="44"/>
  <c r="AX40" i="44"/>
  <c r="BF73" i="44"/>
  <c r="AY73" i="44"/>
  <c r="BF106" i="44"/>
  <c r="AZ121" i="44"/>
  <c r="AY121" i="44"/>
  <c r="BF121" i="44"/>
  <c r="AJ82" i="44"/>
  <c r="BC82" i="44"/>
  <c r="BC67" i="44"/>
  <c r="AJ67" i="44"/>
  <c r="AE66" i="44"/>
  <c r="AF66" i="44" s="1"/>
  <c r="AE105" i="44"/>
  <c r="AF105" i="44" s="1"/>
  <c r="AE94" i="44"/>
  <c r="AJ97" i="44"/>
  <c r="BC97" i="44"/>
  <c r="AY58" i="44"/>
  <c r="BF58" i="44"/>
  <c r="AY52" i="44"/>
  <c r="AY115" i="44"/>
  <c r="BF115" i="44"/>
  <c r="BF103" i="44"/>
  <c r="BF94" i="44"/>
  <c r="AO103" i="44"/>
  <c r="BD103" i="44"/>
  <c r="AF103" i="44"/>
  <c r="AI31" i="44"/>
  <c r="BC31" i="44"/>
  <c r="AJ85" i="44"/>
  <c r="AI85" i="44"/>
  <c r="BC85" i="44"/>
  <c r="AE76" i="44"/>
  <c r="AE61" i="44"/>
  <c r="AE110" i="44"/>
  <c r="AF110" i="44" s="1"/>
  <c r="AL118" i="44"/>
  <c r="AJ118" i="44"/>
  <c r="BC118" i="44"/>
  <c r="BF61" i="44"/>
  <c r="AY61" i="44"/>
  <c r="AE43" i="44"/>
  <c r="AE93" i="44"/>
  <c r="AF93" i="44" s="1"/>
  <c r="AE37" i="44"/>
  <c r="AE70" i="44"/>
  <c r="AE91" i="44"/>
  <c r="AE33" i="44"/>
  <c r="AE107" i="44"/>
  <c r="AF107" i="44" s="1"/>
  <c r="AE125" i="44"/>
  <c r="AF125" i="44" s="1"/>
  <c r="AE47" i="44"/>
  <c r="AF47" i="44" s="1"/>
  <c r="AE63" i="44"/>
  <c r="AF63" i="44" s="1"/>
  <c r="AE81" i="44"/>
  <c r="AF81" i="44" s="1"/>
  <c r="AE96" i="44"/>
  <c r="AF96" i="44" s="1"/>
  <c r="AE112" i="44"/>
  <c r="AE126" i="44"/>
  <c r="AF126" i="44" s="1"/>
  <c r="AJ91" i="44"/>
  <c r="BC91" i="44"/>
  <c r="AJ58" i="44"/>
  <c r="BC58" i="44"/>
  <c r="BC55" i="44"/>
  <c r="AJ55" i="44"/>
  <c r="BC88" i="44"/>
  <c r="AJ88" i="44"/>
  <c r="BF34" i="44"/>
  <c r="AY97" i="44"/>
  <c r="BF97" i="44"/>
  <c r="AO52" i="44"/>
  <c r="BD52" i="44"/>
  <c r="AF52" i="44"/>
  <c r="AF44" i="44"/>
  <c r="AS44" i="44" s="1"/>
  <c r="AN44" i="44"/>
  <c r="AJ52" i="44"/>
  <c r="BC52" i="44"/>
  <c r="BC100" i="44"/>
  <c r="AJ100" i="44"/>
  <c r="AX43" i="44"/>
  <c r="BF43" i="44"/>
  <c r="AX37" i="44"/>
  <c r="BF37" i="44"/>
  <c r="AE27" i="44"/>
  <c r="AF27" i="44" s="1"/>
  <c r="AE32" i="44"/>
  <c r="AE45" i="44"/>
  <c r="AF45" i="44" s="1"/>
  <c r="AE124" i="44"/>
  <c r="AE114" i="44"/>
  <c r="AF114" i="44" s="1"/>
  <c r="AJ127" i="44"/>
  <c r="BC127" i="44"/>
  <c r="AK79" i="44"/>
  <c r="BC79" i="44"/>
  <c r="AJ79" i="44"/>
  <c r="AJ130" i="44"/>
  <c r="BC130" i="44"/>
  <c r="AI130" i="44"/>
  <c r="AE62" i="44"/>
  <c r="AF62" i="44" s="1"/>
  <c r="AE123" i="44"/>
  <c r="AF123" i="44" s="1"/>
  <c r="AE78" i="44"/>
  <c r="AF78" i="44" s="1"/>
  <c r="AE54" i="44"/>
  <c r="AF54" i="44" s="1"/>
  <c r="AE31" i="44"/>
  <c r="AE42" i="44"/>
  <c r="AE72" i="44"/>
  <c r="AF72" i="44" s="1"/>
  <c r="AE25" i="44"/>
  <c r="AF25" i="44" s="1"/>
  <c r="AE34" i="44"/>
  <c r="AE109" i="44"/>
  <c r="AE127" i="44"/>
  <c r="AE49" i="44"/>
  <c r="AE65" i="44"/>
  <c r="AF65" i="44" s="1"/>
  <c r="AE83" i="44"/>
  <c r="AF83" i="44" s="1"/>
  <c r="AE98" i="44"/>
  <c r="AF98" i="44" s="1"/>
  <c r="AE128" i="44"/>
  <c r="AF128" i="44" s="1"/>
  <c r="AJ64" i="44"/>
  <c r="BC64" i="44"/>
  <c r="AI37" i="44"/>
  <c r="BC37" i="44"/>
  <c r="BC34" i="44"/>
  <c r="AI34" i="44"/>
  <c r="BC40" i="44"/>
  <c r="AI40" i="44"/>
  <c r="BC73" i="44"/>
  <c r="AJ73" i="44"/>
  <c r="BC106" i="44"/>
  <c r="AJ106" i="44"/>
  <c r="AK121" i="44"/>
  <c r="BC121" i="44"/>
  <c r="AJ121" i="44"/>
  <c r="BF49" i="44"/>
  <c r="AY49" i="44"/>
  <c r="AE64" i="44"/>
  <c r="AE36" i="44"/>
  <c r="AE46" i="44"/>
  <c r="AE74" i="44"/>
  <c r="AF74" i="44" s="1"/>
  <c r="AE35" i="44"/>
  <c r="AE95" i="44"/>
  <c r="AF95" i="44" s="1"/>
  <c r="AE111" i="44"/>
  <c r="AF111" i="44" s="1"/>
  <c r="AE129" i="44"/>
  <c r="AF129" i="44" s="1"/>
  <c r="AE51" i="44"/>
  <c r="AF51" i="44" s="1"/>
  <c r="AE67" i="44"/>
  <c r="AE85" i="44"/>
  <c r="AE100" i="44"/>
  <c r="AE116" i="44"/>
  <c r="AF116" i="44" s="1"/>
  <c r="AY64" i="44"/>
  <c r="BF64" i="44"/>
  <c r="BF100" i="44"/>
  <c r="AY100" i="44"/>
  <c r="AY130" i="44"/>
  <c r="AX130" i="44"/>
  <c r="AN30" i="44"/>
  <c r="AF30" i="44"/>
  <c r="AS30" i="44" s="1"/>
  <c r="BD79" i="44"/>
  <c r="AF79" i="44"/>
  <c r="AF97" i="44"/>
  <c r="AN38" i="44"/>
  <c r="AF38" i="44"/>
  <c r="AS38" i="44" s="1"/>
  <c r="AJ70" i="44"/>
  <c r="BC70" i="44"/>
  <c r="AJ109" i="44"/>
  <c r="BC109" i="44"/>
  <c r="BC61" i="44"/>
  <c r="AJ61" i="44"/>
  <c r="BC94" i="44"/>
  <c r="AJ94" i="44"/>
  <c r="BF31" i="44"/>
  <c r="AX31" i="44"/>
  <c r="BA118" i="44"/>
  <c r="I19" i="43"/>
  <c r="H19" i="43"/>
  <c r="G19" i="43"/>
  <c r="F19" i="43"/>
  <c r="E19" i="43"/>
  <c r="D19" i="43"/>
  <c r="I18" i="43"/>
  <c r="H18" i="43"/>
  <c r="G18" i="43"/>
  <c r="F18" i="43"/>
  <c r="E18" i="43"/>
  <c r="D18" i="43"/>
  <c r="I17" i="43"/>
  <c r="H17" i="43"/>
  <c r="G17" i="43"/>
  <c r="F17" i="43"/>
  <c r="E17" i="43"/>
  <c r="D17" i="43"/>
  <c r="I16" i="43"/>
  <c r="H16" i="43"/>
  <c r="G16" i="43"/>
  <c r="F16" i="43"/>
  <c r="E16" i="43"/>
  <c r="D16" i="43"/>
  <c r="I15" i="43"/>
  <c r="H15" i="43"/>
  <c r="G15" i="43"/>
  <c r="F15" i="43"/>
  <c r="E15" i="43"/>
  <c r="D15" i="43"/>
  <c r="I14" i="43"/>
  <c r="G14" i="43"/>
  <c r="BE94" i="46" l="1"/>
  <c r="AT94" i="46"/>
  <c r="AT91" i="46"/>
  <c r="BE91" i="46"/>
  <c r="AS43" i="46"/>
  <c r="BE43" i="46"/>
  <c r="AT97" i="46"/>
  <c r="BE97" i="46"/>
  <c r="AT58" i="46"/>
  <c r="BE58" i="46"/>
  <c r="BE55" i="46"/>
  <c r="AT55" i="46"/>
  <c r="AT70" i="46"/>
  <c r="BE70" i="46"/>
  <c r="BE112" i="46"/>
  <c r="AT112" i="46"/>
  <c r="AS37" i="46"/>
  <c r="BE37" i="46"/>
  <c r="BE61" i="46"/>
  <c r="AT61" i="46"/>
  <c r="BE40" i="46"/>
  <c r="AS40" i="46"/>
  <c r="AV118" i="46"/>
  <c r="AT118" i="46"/>
  <c r="BE118" i="46"/>
  <c r="BE49" i="46"/>
  <c r="AT49" i="46"/>
  <c r="AT64" i="46"/>
  <c r="BE64" i="46"/>
  <c r="AT130" i="46"/>
  <c r="AS130" i="46"/>
  <c r="BE130" i="46"/>
  <c r="AU121" i="46"/>
  <c r="AT121" i="46"/>
  <c r="BE121" i="46"/>
  <c r="AS34" i="46"/>
  <c r="BE34" i="46"/>
  <c r="BE79" i="46"/>
  <c r="AU79" i="46"/>
  <c r="AT79" i="46"/>
  <c r="BE76" i="46"/>
  <c r="AV76" i="46"/>
  <c r="AT76" i="46"/>
  <c r="AT85" i="46"/>
  <c r="AS85" i="46"/>
  <c r="BE85" i="46"/>
  <c r="BE31" i="46"/>
  <c r="AS31" i="46"/>
  <c r="BE67" i="46"/>
  <c r="AT67" i="46"/>
  <c r="BE124" i="46"/>
  <c r="AT124" i="46"/>
  <c r="BE106" i="46"/>
  <c r="AT106" i="46"/>
  <c r="AT115" i="46"/>
  <c r="BE115" i="46"/>
  <c r="AT109" i="46"/>
  <c r="BE109" i="46"/>
  <c r="AT127" i="46"/>
  <c r="BE127" i="46"/>
  <c r="BE73" i="46"/>
  <c r="AT73" i="46"/>
  <c r="BE88" i="46"/>
  <c r="AT88" i="46"/>
  <c r="AT52" i="46"/>
  <c r="BE52" i="46"/>
  <c r="AT46" i="46"/>
  <c r="BE46" i="46"/>
  <c r="AT103" i="46"/>
  <c r="BE103" i="46"/>
  <c r="AT82" i="46"/>
  <c r="BE82" i="46"/>
  <c r="BE100" i="46"/>
  <c r="AT100" i="46"/>
  <c r="BF70" i="44"/>
  <c r="AF82" i="44"/>
  <c r="AY79" i="44"/>
  <c r="BF28" i="44"/>
  <c r="AP79" i="44"/>
  <c r="BF85" i="44"/>
  <c r="BF91" i="44"/>
  <c r="BD82" i="44"/>
  <c r="AZ79" i="44"/>
  <c r="AY55" i="44"/>
  <c r="AO118" i="44"/>
  <c r="BD118" i="44"/>
  <c r="AX85" i="44"/>
  <c r="BF40" i="44"/>
  <c r="AO130" i="44"/>
  <c r="AO79" i="44"/>
  <c r="AQ118" i="44"/>
  <c r="AY124" i="44"/>
  <c r="BF82" i="44"/>
  <c r="BF118" i="44"/>
  <c r="BD97" i="44"/>
  <c r="AY67" i="44"/>
  <c r="AY112" i="44"/>
  <c r="BD130" i="44"/>
  <c r="AO97" i="44"/>
  <c r="BD34" i="44"/>
  <c r="AN34" i="44"/>
  <c r="AF34" i="44"/>
  <c r="AN33" i="44"/>
  <c r="AF33" i="44"/>
  <c r="AS33" i="44" s="1"/>
  <c r="AO127" i="44"/>
  <c r="BD127" i="44"/>
  <c r="AF127" i="44"/>
  <c r="AN43" i="44"/>
  <c r="BD43" i="44"/>
  <c r="AF43" i="44"/>
  <c r="AQ76" i="44"/>
  <c r="AO76" i="44"/>
  <c r="BD76" i="44"/>
  <c r="AF76" i="44"/>
  <c r="AF40" i="44"/>
  <c r="BD40" i="44"/>
  <c r="AN40" i="44"/>
  <c r="AO109" i="44"/>
  <c r="BD109" i="44"/>
  <c r="AF109" i="44"/>
  <c r="AT82" i="44"/>
  <c r="BE82" i="44"/>
  <c r="AF88" i="44"/>
  <c r="BD88" i="44"/>
  <c r="AO88" i="44"/>
  <c r="AF121" i="44"/>
  <c r="BD121" i="44"/>
  <c r="AP121" i="44"/>
  <c r="AO121" i="44"/>
  <c r="AN41" i="44"/>
  <c r="AF41" i="44"/>
  <c r="AS41" i="44" s="1"/>
  <c r="AF100" i="44"/>
  <c r="BD100" i="44"/>
  <c r="AO100" i="44"/>
  <c r="AF124" i="44"/>
  <c r="BD124" i="44"/>
  <c r="AO124" i="44"/>
  <c r="AF112" i="44"/>
  <c r="BD112" i="44"/>
  <c r="AO112" i="44"/>
  <c r="AO91" i="44"/>
  <c r="BD91" i="44"/>
  <c r="AF91" i="44"/>
  <c r="AF94" i="44"/>
  <c r="BD94" i="44"/>
  <c r="AO94" i="44"/>
  <c r="AF106" i="44"/>
  <c r="BD106" i="44"/>
  <c r="AO106" i="44"/>
  <c r="AN39" i="44"/>
  <c r="AF39" i="44"/>
  <c r="AS39" i="44" s="1"/>
  <c r="AN35" i="44"/>
  <c r="AF35" i="44"/>
  <c r="AS35" i="44" s="1"/>
  <c r="AF55" i="44"/>
  <c r="BD55" i="44"/>
  <c r="AO55" i="44"/>
  <c r="AF85" i="44"/>
  <c r="AN85" i="44"/>
  <c r="BD85" i="44"/>
  <c r="AO85" i="44"/>
  <c r="AO46" i="44"/>
  <c r="AF46" i="44"/>
  <c r="BD46" i="44"/>
  <c r="AN42" i="44"/>
  <c r="AF42" i="44"/>
  <c r="AS42" i="44" s="1"/>
  <c r="AO70" i="44"/>
  <c r="AF70" i="44"/>
  <c r="BD70" i="44"/>
  <c r="AO58" i="44"/>
  <c r="AF58" i="44"/>
  <c r="BD58" i="44"/>
  <c r="AO115" i="44"/>
  <c r="BD115" i="44"/>
  <c r="AF115" i="44"/>
  <c r="AV118" i="44"/>
  <c r="AT118" i="44"/>
  <c r="BE118" i="44"/>
  <c r="AT97" i="44"/>
  <c r="BE97" i="44"/>
  <c r="AF67" i="44"/>
  <c r="BD67" i="44"/>
  <c r="AO67" i="44"/>
  <c r="AN36" i="44"/>
  <c r="AF36" i="44"/>
  <c r="AS36" i="44" s="1"/>
  <c r="AN31" i="44"/>
  <c r="AF31" i="44"/>
  <c r="BD31" i="44"/>
  <c r="AF32" i="44"/>
  <c r="AS32" i="44" s="1"/>
  <c r="AN32" i="44"/>
  <c r="AN37" i="44"/>
  <c r="AF37" i="44"/>
  <c r="BD37" i="44"/>
  <c r="AT103" i="44"/>
  <c r="BE103" i="44"/>
  <c r="AF73" i="44"/>
  <c r="BD73" i="44"/>
  <c r="AO73" i="44"/>
  <c r="AT52" i="44"/>
  <c r="BE52" i="44"/>
  <c r="AF28" i="44"/>
  <c r="BE28" i="44" s="1"/>
  <c r="BD28" i="44"/>
  <c r="BE79" i="44"/>
  <c r="AU79" i="44"/>
  <c r="AT79" i="44"/>
  <c r="AO64" i="44"/>
  <c r="BD64" i="44"/>
  <c r="AF64" i="44"/>
  <c r="AF49" i="44"/>
  <c r="BD49" i="44"/>
  <c r="AO49" i="44"/>
  <c r="AF61" i="44"/>
  <c r="BD61" i="44"/>
  <c r="AO61" i="44"/>
  <c r="AT130" i="44"/>
  <c r="AS130" i="44"/>
  <c r="BE130" i="44"/>
  <c r="I22" i="43"/>
  <c r="E22" i="43"/>
  <c r="E20" i="43"/>
  <c r="G21" i="43"/>
  <c r="E21" i="43"/>
  <c r="G22" i="43"/>
  <c r="G20" i="43"/>
  <c r="I21" i="43"/>
  <c r="I20" i="43"/>
  <c r="BE73" i="44" l="1"/>
  <c r="AT73" i="44"/>
  <c r="BE106" i="44"/>
  <c r="AT106" i="44"/>
  <c r="BE88" i="44"/>
  <c r="AT88" i="44"/>
  <c r="BE40" i="44"/>
  <c r="AS40" i="44"/>
  <c r="AT127" i="44"/>
  <c r="BE127" i="44"/>
  <c r="BE61" i="44"/>
  <c r="AT61" i="44"/>
  <c r="BE31" i="44"/>
  <c r="AS31" i="44"/>
  <c r="AT58" i="44"/>
  <c r="BE58" i="44"/>
  <c r="AT46" i="44"/>
  <c r="BE46" i="44"/>
  <c r="BE55" i="44"/>
  <c r="AT55" i="44"/>
  <c r="BE112" i="44"/>
  <c r="AT112" i="44"/>
  <c r="BE76" i="44"/>
  <c r="AV76" i="44"/>
  <c r="AT76" i="44"/>
  <c r="BE94" i="44"/>
  <c r="AT94" i="44"/>
  <c r="AT91" i="44"/>
  <c r="BE91" i="44"/>
  <c r="BE124" i="44"/>
  <c r="AT124" i="44"/>
  <c r="AS37" i="44"/>
  <c r="BE37" i="44"/>
  <c r="AT115" i="44"/>
  <c r="BE115" i="44"/>
  <c r="AU121" i="44"/>
  <c r="AT121" i="44"/>
  <c r="BE121" i="44"/>
  <c r="AS43" i="44"/>
  <c r="BE43" i="44"/>
  <c r="AS34" i="44"/>
  <c r="BE34" i="44"/>
  <c r="BE49" i="44"/>
  <c r="AT49" i="44"/>
  <c r="AT64" i="44"/>
  <c r="BE64" i="44"/>
  <c r="AT85" i="44"/>
  <c r="AS85" i="44"/>
  <c r="BE85" i="44"/>
  <c r="AT109" i="44"/>
  <c r="BE109" i="44"/>
  <c r="AT70" i="44"/>
  <c r="BE70" i="44"/>
  <c r="BE67" i="44"/>
  <c r="AT67" i="44"/>
  <c r="BE100" i="44"/>
  <c r="AT100" i="44"/>
  <c r="AD131" i="43"/>
  <c r="AD46" i="43"/>
  <c r="AD112" i="43"/>
  <c r="AD75" i="43"/>
  <c r="AD92" i="43"/>
  <c r="AD98" i="43"/>
  <c r="AD58" i="43"/>
  <c r="AD89" i="43"/>
  <c r="AD39" i="43"/>
  <c r="AI39" i="43" s="1"/>
  <c r="AD117" i="43"/>
  <c r="AD87" i="43"/>
  <c r="AD28" i="43"/>
  <c r="AD43" i="43"/>
  <c r="AI43" i="43" s="1"/>
  <c r="AD129" i="43"/>
  <c r="AD49" i="43"/>
  <c r="AD50" i="43"/>
  <c r="AD113" i="43"/>
  <c r="AD76" i="43"/>
  <c r="AD31" i="43"/>
  <c r="AI31" i="43" s="1"/>
  <c r="AD111" i="43"/>
  <c r="AD33" i="43"/>
  <c r="AI33" i="43" s="1"/>
  <c r="AD67" i="43"/>
  <c r="AD69" i="43"/>
  <c r="AD45" i="43"/>
  <c r="AD52" i="43"/>
  <c r="AD93" i="43"/>
  <c r="AD37" i="43"/>
  <c r="AI37" i="43" s="1"/>
  <c r="AD91" i="43"/>
  <c r="AD25" i="43"/>
  <c r="AG131" i="43"/>
  <c r="AG130" i="43"/>
  <c r="AG128" i="43"/>
  <c r="AG126" i="43"/>
  <c r="AG129" i="43"/>
  <c r="AG127" i="43"/>
  <c r="AG125" i="43"/>
  <c r="AG123" i="43"/>
  <c r="AG120" i="43"/>
  <c r="AG117" i="43"/>
  <c r="AG115" i="43"/>
  <c r="AG113" i="43"/>
  <c r="AG111" i="43"/>
  <c r="AG109" i="43"/>
  <c r="AG107" i="43"/>
  <c r="AG105" i="43"/>
  <c r="AG103" i="43"/>
  <c r="AG101" i="43"/>
  <c r="AG99" i="43"/>
  <c r="AG97" i="43"/>
  <c r="AG95" i="43"/>
  <c r="AG93" i="43"/>
  <c r="AG91" i="43"/>
  <c r="AG89" i="43"/>
  <c r="AG87" i="43"/>
  <c r="AG84" i="43"/>
  <c r="AG83" i="43"/>
  <c r="AG81" i="43"/>
  <c r="AG78" i="43"/>
  <c r="AG75" i="43"/>
  <c r="AG73" i="43"/>
  <c r="AG71" i="43"/>
  <c r="AG69" i="43"/>
  <c r="AG67" i="43"/>
  <c r="AG65" i="43"/>
  <c r="AG63" i="43"/>
  <c r="AG61" i="43"/>
  <c r="AG59" i="43"/>
  <c r="AG57" i="43"/>
  <c r="AG55" i="43"/>
  <c r="AG53" i="43"/>
  <c r="AG51" i="43"/>
  <c r="AG49" i="43"/>
  <c r="AG47" i="43"/>
  <c r="AG45" i="43"/>
  <c r="AG116" i="43"/>
  <c r="AG88" i="43"/>
  <c r="AG82" i="43"/>
  <c r="AG64" i="43"/>
  <c r="AG54" i="43"/>
  <c r="AG58" i="43"/>
  <c r="AG48" i="43"/>
  <c r="AG119" i="43"/>
  <c r="AG110" i="43"/>
  <c r="AG122" i="43"/>
  <c r="AG114" i="43"/>
  <c r="AG104" i="43"/>
  <c r="AG52" i="43"/>
  <c r="AG118" i="43"/>
  <c r="AG98" i="43"/>
  <c r="AG74" i="43"/>
  <c r="AG108" i="43"/>
  <c r="AG46" i="43"/>
  <c r="AG121" i="43"/>
  <c r="AG112" i="43"/>
  <c r="AG102" i="43"/>
  <c r="AG92" i="43"/>
  <c r="AG77" i="43"/>
  <c r="AG68" i="43"/>
  <c r="AG43" i="43"/>
  <c r="AX43" i="43" s="1"/>
  <c r="AG85" i="43"/>
  <c r="AG124" i="43"/>
  <c r="AG106" i="43"/>
  <c r="AG96" i="43"/>
  <c r="AG86" i="43"/>
  <c r="AG80" i="43"/>
  <c r="AG72" i="43"/>
  <c r="AG62" i="43"/>
  <c r="AG94" i="43"/>
  <c r="AG70" i="43"/>
  <c r="AG100" i="43"/>
  <c r="AG90" i="43"/>
  <c r="AG76" i="43"/>
  <c r="AG66" i="43"/>
  <c r="AG56" i="43"/>
  <c r="AG41" i="43"/>
  <c r="AX41" i="43" s="1"/>
  <c r="AG79" i="43"/>
  <c r="AG60" i="43"/>
  <c r="AG50" i="43"/>
  <c r="AG38" i="43"/>
  <c r="AX38" i="43" s="1"/>
  <c r="AG30" i="43"/>
  <c r="AX30" i="43" s="1"/>
  <c r="AG35" i="43"/>
  <c r="AX35" i="43" s="1"/>
  <c r="AG29" i="43"/>
  <c r="AG24" i="43"/>
  <c r="AG44" i="43"/>
  <c r="AX44" i="43" s="1"/>
  <c r="AG37" i="43"/>
  <c r="AX37" i="43" s="1"/>
  <c r="AG28" i="43"/>
  <c r="AG40" i="43"/>
  <c r="AX40" i="43" s="1"/>
  <c r="AG32" i="43"/>
  <c r="AX32" i="43" s="1"/>
  <c r="AG33" i="43"/>
  <c r="AX33" i="43" s="1"/>
  <c r="AG34" i="43"/>
  <c r="AX34" i="43" s="1"/>
  <c r="AG27" i="43"/>
  <c r="AG39" i="43"/>
  <c r="AX39" i="43" s="1"/>
  <c r="AG31" i="43"/>
  <c r="AX31" i="43" s="1"/>
  <c r="AG25" i="43"/>
  <c r="AG42" i="43"/>
  <c r="AX42" i="43" s="1"/>
  <c r="AG36" i="43"/>
  <c r="AX36" i="43" s="1"/>
  <c r="AG26" i="43"/>
  <c r="AD55" i="43"/>
  <c r="AD30" i="43"/>
  <c r="AI30" i="43" s="1"/>
  <c r="AD38" i="43"/>
  <c r="AI38" i="43" s="1"/>
  <c r="AD108" i="43"/>
  <c r="AD57" i="43"/>
  <c r="AD68" i="43"/>
  <c r="AD63" i="43"/>
  <c r="AD54" i="43"/>
  <c r="AD78" i="43"/>
  <c r="AD60" i="43"/>
  <c r="AD94" i="43"/>
  <c r="AD90" i="43"/>
  <c r="AD62" i="43"/>
  <c r="AD120" i="43"/>
  <c r="AD84" i="43"/>
  <c r="AD65" i="43"/>
  <c r="AD105" i="43"/>
  <c r="AD72" i="43"/>
  <c r="AD124" i="43"/>
  <c r="AD77" i="43"/>
  <c r="AD73" i="43"/>
  <c r="AD82" i="43"/>
  <c r="AD99" i="43"/>
  <c r="AE131" i="43"/>
  <c r="AF131" i="43" s="1"/>
  <c r="AE129" i="43"/>
  <c r="AE127" i="43"/>
  <c r="AE125" i="43"/>
  <c r="AE123" i="43"/>
  <c r="AE120" i="43"/>
  <c r="AE117" i="43"/>
  <c r="AF117" i="43" s="1"/>
  <c r="AE115" i="43"/>
  <c r="AE113" i="43"/>
  <c r="AE111" i="43"/>
  <c r="AE109" i="43"/>
  <c r="AE107" i="43"/>
  <c r="AE105" i="43"/>
  <c r="AE103" i="43"/>
  <c r="AE101" i="43"/>
  <c r="AE99" i="43"/>
  <c r="AF99" i="43" s="1"/>
  <c r="AE97" i="43"/>
  <c r="AE95" i="43"/>
  <c r="AE93" i="43"/>
  <c r="AF93" i="43" s="1"/>
  <c r="AE91" i="43"/>
  <c r="AE89" i="43"/>
  <c r="AE87" i="43"/>
  <c r="AE84" i="43"/>
  <c r="AE83" i="43"/>
  <c r="AE81" i="43"/>
  <c r="AE78" i="43"/>
  <c r="AE75" i="43"/>
  <c r="AE73" i="43"/>
  <c r="AE71" i="43"/>
  <c r="AE69" i="43"/>
  <c r="AE67" i="43"/>
  <c r="AE65" i="43"/>
  <c r="AE63" i="43"/>
  <c r="AE61" i="43"/>
  <c r="AE59" i="43"/>
  <c r="AE57" i="43"/>
  <c r="AE55" i="43"/>
  <c r="AE53" i="43"/>
  <c r="AE51" i="43"/>
  <c r="AE49" i="43"/>
  <c r="AE47" i="43"/>
  <c r="AE45" i="43"/>
  <c r="AE100" i="43"/>
  <c r="AE90" i="43"/>
  <c r="AE76" i="43"/>
  <c r="AE66" i="43"/>
  <c r="AE56" i="43"/>
  <c r="AE41" i="43"/>
  <c r="AE85" i="43"/>
  <c r="AE70" i="43"/>
  <c r="AE126" i="43"/>
  <c r="AE94" i="43"/>
  <c r="AE79" i="43"/>
  <c r="AE60" i="43"/>
  <c r="AF60" i="43" s="1"/>
  <c r="AE50" i="43"/>
  <c r="AE116" i="43"/>
  <c r="AE88" i="43"/>
  <c r="AE82" i="43"/>
  <c r="AE64" i="43"/>
  <c r="AE54" i="43"/>
  <c r="AE130" i="43"/>
  <c r="AE119" i="43"/>
  <c r="AE110" i="43"/>
  <c r="AE58" i="43"/>
  <c r="AE48" i="43"/>
  <c r="AE122" i="43"/>
  <c r="AE114" i="43"/>
  <c r="AE104" i="43"/>
  <c r="AE52" i="43"/>
  <c r="AE72" i="43"/>
  <c r="AF72" i="43" s="1"/>
  <c r="AE62" i="43"/>
  <c r="AE128" i="43"/>
  <c r="AE118" i="43"/>
  <c r="AE108" i="43"/>
  <c r="AE98" i="43"/>
  <c r="AE74" i="43"/>
  <c r="AE46" i="43"/>
  <c r="AE40" i="43"/>
  <c r="AE39" i="43"/>
  <c r="AE38" i="43"/>
  <c r="AE37" i="43"/>
  <c r="AE36" i="43"/>
  <c r="AE35" i="43"/>
  <c r="AE34" i="43"/>
  <c r="AE33" i="43"/>
  <c r="AE32" i="43"/>
  <c r="AE31" i="43"/>
  <c r="AE30" i="43"/>
  <c r="AE28" i="43"/>
  <c r="AE26" i="43"/>
  <c r="AE24" i="43"/>
  <c r="AE80" i="43"/>
  <c r="AE121" i="43"/>
  <c r="AE112" i="43"/>
  <c r="AE102" i="43"/>
  <c r="AE92" i="43"/>
  <c r="AF92" i="43" s="1"/>
  <c r="AE77" i="43"/>
  <c r="AE68" i="43"/>
  <c r="AE43" i="43"/>
  <c r="AE124" i="43"/>
  <c r="AE106" i="43"/>
  <c r="AE96" i="43"/>
  <c r="AE86" i="43"/>
  <c r="AE25" i="43"/>
  <c r="AF25" i="43" s="1"/>
  <c r="AE29" i="43"/>
  <c r="AE44" i="43"/>
  <c r="AE27" i="43"/>
  <c r="AE42" i="43"/>
  <c r="AD102" i="43"/>
  <c r="AD32" i="43"/>
  <c r="AI32" i="43" s="1"/>
  <c r="AD40" i="43"/>
  <c r="AI40" i="43" s="1"/>
  <c r="AD118" i="43"/>
  <c r="AD107" i="43"/>
  <c r="AD81" i="43"/>
  <c r="AD88" i="43"/>
  <c r="AD103" i="43"/>
  <c r="AD70" i="43"/>
  <c r="AD109" i="43"/>
  <c r="AD115" i="43"/>
  <c r="AD80" i="43"/>
  <c r="AD127" i="43"/>
  <c r="AJ112" i="43"/>
  <c r="AD121" i="43"/>
  <c r="AD34" i="43"/>
  <c r="AI34" i="43" s="1"/>
  <c r="AD51" i="43"/>
  <c r="AD104" i="43"/>
  <c r="AD42" i="43"/>
  <c r="AI42" i="43" s="1"/>
  <c r="AD97" i="43"/>
  <c r="AD116" i="43"/>
  <c r="AD27" i="43"/>
  <c r="AD79" i="43"/>
  <c r="AD56" i="43"/>
  <c r="AD96" i="43"/>
  <c r="AD128" i="43"/>
  <c r="AJ91" i="43"/>
  <c r="AD125" i="43"/>
  <c r="AD123" i="43"/>
  <c r="AD86" i="43"/>
  <c r="AD126" i="43"/>
  <c r="AD41" i="43"/>
  <c r="AI41" i="43" s="1"/>
  <c r="AD24" i="43"/>
  <c r="AD35" i="43"/>
  <c r="AI35" i="43" s="1"/>
  <c r="AD61" i="43"/>
  <c r="AD114" i="43"/>
  <c r="AD48" i="43"/>
  <c r="AD110" i="43"/>
  <c r="AD59" i="43"/>
  <c r="AD29" i="43"/>
  <c r="AD83" i="43"/>
  <c r="AD66" i="43"/>
  <c r="AD95" i="43"/>
  <c r="AD101" i="43"/>
  <c r="AD130" i="43"/>
  <c r="AD26" i="43"/>
  <c r="AD36" i="43"/>
  <c r="AI36" i="43" s="1"/>
  <c r="AD74" i="43"/>
  <c r="AD47" i="43"/>
  <c r="BC46" i="43" s="1"/>
  <c r="AD122" i="43"/>
  <c r="AD53" i="43"/>
  <c r="AJ52" i="43" s="1"/>
  <c r="AD119" i="43"/>
  <c r="AD64" i="43"/>
  <c r="AD44" i="43"/>
  <c r="AI44" i="43" s="1"/>
  <c r="AD85" i="43"/>
  <c r="AD71" i="43"/>
  <c r="AD100" i="43"/>
  <c r="AD106" i="43"/>
  <c r="AF57" i="43" l="1"/>
  <c r="AF98" i="43"/>
  <c r="AF68" i="43"/>
  <c r="AF89" i="43"/>
  <c r="BC49" i="43"/>
  <c r="AF27" i="43"/>
  <c r="AF104" i="43"/>
  <c r="AF65" i="43"/>
  <c r="AF90" i="43"/>
  <c r="AF87" i="43"/>
  <c r="AF105" i="43"/>
  <c r="AF45" i="43"/>
  <c r="AF78" i="43"/>
  <c r="AF69" i="43"/>
  <c r="AJ58" i="43"/>
  <c r="AL76" i="43"/>
  <c r="BC91" i="43"/>
  <c r="BC112" i="43"/>
  <c r="AJ49" i="43"/>
  <c r="BC52" i="43"/>
  <c r="AF28" i="43"/>
  <c r="AF122" i="43"/>
  <c r="AJ67" i="43"/>
  <c r="AF128" i="43"/>
  <c r="AF123" i="43"/>
  <c r="AF96" i="43"/>
  <c r="AF102" i="43"/>
  <c r="AF62" i="43"/>
  <c r="AF59" i="43"/>
  <c r="AF75" i="43"/>
  <c r="AF125" i="43"/>
  <c r="BC58" i="43"/>
  <c r="AF50" i="43"/>
  <c r="AF111" i="43"/>
  <c r="AF129" i="43"/>
  <c r="AJ46" i="43"/>
  <c r="AF80" i="43"/>
  <c r="AF74" i="43"/>
  <c r="AF66" i="43"/>
  <c r="AF83" i="43"/>
  <c r="AF113" i="43"/>
  <c r="AN43" i="43"/>
  <c r="AF43" i="43"/>
  <c r="AS43" i="43" s="1"/>
  <c r="AF34" i="43"/>
  <c r="AS34" i="43" s="1"/>
  <c r="AN34" i="43"/>
  <c r="AF49" i="43"/>
  <c r="BD49" i="43"/>
  <c r="AO49" i="43"/>
  <c r="AK79" i="43"/>
  <c r="BC79" i="43"/>
  <c r="AJ79" i="43"/>
  <c r="AN44" i="43"/>
  <c r="AF44" i="43"/>
  <c r="AS44" i="43" s="1"/>
  <c r="AF35" i="43"/>
  <c r="AS35" i="43" s="1"/>
  <c r="AN35" i="43"/>
  <c r="AQ76" i="43"/>
  <c r="AO76" i="43"/>
  <c r="BD76" i="43"/>
  <c r="AF76" i="43"/>
  <c r="AF67" i="43"/>
  <c r="BD67" i="43"/>
  <c r="AO67" i="43"/>
  <c r="AF115" i="43"/>
  <c r="BD115" i="43"/>
  <c r="AO115" i="43"/>
  <c r="BC100" i="43"/>
  <c r="AJ100" i="43"/>
  <c r="BC61" i="43"/>
  <c r="AJ61" i="43"/>
  <c r="AJ115" i="43"/>
  <c r="BC115" i="43"/>
  <c r="AL118" i="43"/>
  <c r="AJ118" i="43"/>
  <c r="BC118" i="43"/>
  <c r="AF37" i="43"/>
  <c r="AS37" i="43" s="1"/>
  <c r="AN37" i="43"/>
  <c r="AQ118" i="43"/>
  <c r="AO118" i="43"/>
  <c r="BD118" i="43"/>
  <c r="AF118" i="43"/>
  <c r="AO64" i="43"/>
  <c r="AF64" i="43"/>
  <c r="BD64" i="43"/>
  <c r="AF126" i="43"/>
  <c r="AF55" i="43"/>
  <c r="BD55" i="43"/>
  <c r="AO55" i="43"/>
  <c r="AF71" i="43"/>
  <c r="AF103" i="43"/>
  <c r="BD103" i="43"/>
  <c r="AO103" i="43"/>
  <c r="AF120" i="43"/>
  <c r="AJ73" i="43"/>
  <c r="BC73" i="43"/>
  <c r="BC67" i="43"/>
  <c r="AY100" i="43"/>
  <c r="BF100" i="43"/>
  <c r="AY106" i="43"/>
  <c r="BF106" i="43"/>
  <c r="AY58" i="43"/>
  <c r="BF58" i="43"/>
  <c r="BF61" i="43"/>
  <c r="AY61" i="43"/>
  <c r="BF109" i="43"/>
  <c r="AY109" i="43"/>
  <c r="AY127" i="43"/>
  <c r="BF127" i="43"/>
  <c r="AO52" i="43"/>
  <c r="AF52" i="43"/>
  <c r="BD52" i="43"/>
  <c r="AF86" i="43"/>
  <c r="AO100" i="43"/>
  <c r="BD100" i="43"/>
  <c r="AF100" i="43"/>
  <c r="AJ76" i="43"/>
  <c r="BC94" i="43"/>
  <c r="AJ94" i="43"/>
  <c r="BF79" i="43"/>
  <c r="AZ79" i="43"/>
  <c r="AY79" i="43"/>
  <c r="AY70" i="43"/>
  <c r="BF70" i="43"/>
  <c r="BF124" i="43"/>
  <c r="AY124" i="43"/>
  <c r="AY112" i="43"/>
  <c r="BF112" i="43"/>
  <c r="AY52" i="43"/>
  <c r="BF52" i="43"/>
  <c r="AJ97" i="43"/>
  <c r="BC97" i="43"/>
  <c r="AJ109" i="43"/>
  <c r="BC109" i="43"/>
  <c r="AF38" i="43"/>
  <c r="AS38" i="43" s="1"/>
  <c r="AN38" i="43"/>
  <c r="AO82" i="43"/>
  <c r="AF82" i="43"/>
  <c r="BD82" i="43"/>
  <c r="AO70" i="43"/>
  <c r="AF70" i="43"/>
  <c r="BD70" i="43"/>
  <c r="AF73" i="43"/>
  <c r="BD73" i="43"/>
  <c r="AO73" i="43"/>
  <c r="AJ85" i="43"/>
  <c r="BC85" i="43"/>
  <c r="AI85" i="43"/>
  <c r="AF39" i="43"/>
  <c r="AS39" i="43" s="1"/>
  <c r="AN39" i="43"/>
  <c r="AO58" i="43"/>
  <c r="AF58" i="43"/>
  <c r="BD58" i="43"/>
  <c r="AO85" i="43"/>
  <c r="AN85" i="43"/>
  <c r="BD85" i="43"/>
  <c r="AF85" i="43"/>
  <c r="AF91" i="43"/>
  <c r="BD91" i="43"/>
  <c r="AO91" i="43"/>
  <c r="AF107" i="43"/>
  <c r="BC124" i="43"/>
  <c r="AJ124" i="43"/>
  <c r="BC76" i="43"/>
  <c r="AY94" i="43"/>
  <c r="BF94" i="43"/>
  <c r="BF85" i="43"/>
  <c r="AY85" i="43"/>
  <c r="AX85" i="43"/>
  <c r="BF121" i="43"/>
  <c r="AY121" i="43"/>
  <c r="AZ121" i="43"/>
  <c r="BF49" i="43"/>
  <c r="AY49" i="43"/>
  <c r="BF97" i="43"/>
  <c r="AY97" i="43"/>
  <c r="AJ103" i="43"/>
  <c r="BC103" i="43"/>
  <c r="AO106" i="43"/>
  <c r="BD106" i="43"/>
  <c r="AF106" i="43"/>
  <c r="AO112" i="43"/>
  <c r="BD112" i="43"/>
  <c r="AF112" i="43"/>
  <c r="AF32" i="43"/>
  <c r="AS32" i="43" s="1"/>
  <c r="AN32" i="43"/>
  <c r="AN40" i="43"/>
  <c r="AF40" i="43"/>
  <c r="AS40" i="43" s="1"/>
  <c r="AF110" i="43"/>
  <c r="AF116" i="43"/>
  <c r="AN41" i="43"/>
  <c r="AF41" i="43"/>
  <c r="AS41" i="43" s="1"/>
  <c r="AF61" i="43"/>
  <c r="BD61" i="43"/>
  <c r="AO61" i="43"/>
  <c r="AF109" i="43"/>
  <c r="BD109" i="43"/>
  <c r="AO109" i="43"/>
  <c r="AF127" i="43"/>
  <c r="BD127" i="43"/>
  <c r="AO127" i="43"/>
  <c r="BC55" i="43"/>
  <c r="AJ55" i="43"/>
  <c r="AY46" i="43"/>
  <c r="BF46" i="43"/>
  <c r="AY64" i="43"/>
  <c r="BF64" i="43"/>
  <c r="BF67" i="43"/>
  <c r="AY67" i="43"/>
  <c r="BF115" i="43"/>
  <c r="AY115" i="43"/>
  <c r="AJ130" i="43"/>
  <c r="BC130" i="43"/>
  <c r="AI130" i="43"/>
  <c r="AF130" i="43"/>
  <c r="AO130" i="43"/>
  <c r="AN130" i="43"/>
  <c r="BD130" i="43"/>
  <c r="AF30" i="43"/>
  <c r="AS30" i="43" s="1"/>
  <c r="AN30" i="43"/>
  <c r="AF48" i="43"/>
  <c r="BC70" i="43"/>
  <c r="AJ70" i="43"/>
  <c r="AF31" i="43"/>
  <c r="AS31" i="43" s="1"/>
  <c r="AN31" i="43"/>
  <c r="AO88" i="43"/>
  <c r="AF88" i="43"/>
  <c r="BD88" i="43"/>
  <c r="BC64" i="43"/>
  <c r="AJ64" i="43"/>
  <c r="AJ88" i="43"/>
  <c r="BC88" i="43"/>
  <c r="AN42" i="43"/>
  <c r="AF42" i="43"/>
  <c r="AS42" i="43" s="1"/>
  <c r="AO124" i="43"/>
  <c r="BD124" i="43"/>
  <c r="AF124" i="43"/>
  <c r="AP121" i="43"/>
  <c r="AO121" i="43"/>
  <c r="BD121" i="43"/>
  <c r="AF121" i="43"/>
  <c r="AF33" i="43"/>
  <c r="AS33" i="43" s="1"/>
  <c r="AN33" i="43"/>
  <c r="AO46" i="43"/>
  <c r="BD46" i="43"/>
  <c r="AF46" i="43"/>
  <c r="AF119" i="43"/>
  <c r="AF56" i="43"/>
  <c r="AF47" i="43"/>
  <c r="AF63" i="43"/>
  <c r="AF81" i="43"/>
  <c r="AF95" i="43"/>
  <c r="AY82" i="43"/>
  <c r="BF82" i="43"/>
  <c r="AY130" i="43"/>
  <c r="AX130" i="43"/>
  <c r="BF130" i="43"/>
  <c r="AF97" i="43"/>
  <c r="BD97" i="43"/>
  <c r="AO97" i="43"/>
  <c r="BF76" i="43"/>
  <c r="BA76" i="43"/>
  <c r="AY76" i="43"/>
  <c r="BF103" i="43"/>
  <c r="AY103" i="43"/>
  <c r="AJ127" i="43"/>
  <c r="BC127" i="43"/>
  <c r="AY88" i="43"/>
  <c r="BF88" i="43"/>
  <c r="BF55" i="43"/>
  <c r="AY55" i="43"/>
  <c r="AF24" i="43"/>
  <c r="AP79" i="43"/>
  <c r="AO79" i="43"/>
  <c r="BD79" i="43"/>
  <c r="AF79" i="43"/>
  <c r="AF51" i="43"/>
  <c r="BF73" i="43"/>
  <c r="AY73" i="43"/>
  <c r="BC106" i="43"/>
  <c r="AJ106" i="43"/>
  <c r="AK121" i="43"/>
  <c r="AJ121" i="43"/>
  <c r="BC121" i="43"/>
  <c r="AF29" i="43"/>
  <c r="AF77" i="43"/>
  <c r="AF26" i="43"/>
  <c r="AF36" i="43"/>
  <c r="AS36" i="43" s="1"/>
  <c r="AN36" i="43"/>
  <c r="AF108" i="43"/>
  <c r="AF114" i="43"/>
  <c r="AF54" i="43"/>
  <c r="AO94" i="43"/>
  <c r="AF94" i="43"/>
  <c r="BD94" i="43"/>
  <c r="AF53" i="43"/>
  <c r="AF84" i="43"/>
  <c r="AF101" i="43"/>
  <c r="AJ82" i="43"/>
  <c r="BC82" i="43"/>
  <c r="BF118" i="43"/>
  <c r="AY118" i="43"/>
  <c r="BA118" i="43"/>
  <c r="BF91" i="43"/>
  <c r="AY91" i="43"/>
  <c r="AT46" i="43" l="1"/>
  <c r="BE46" i="43"/>
  <c r="AT106" i="43"/>
  <c r="BE106" i="43"/>
  <c r="BE85" i="43"/>
  <c r="AT85" i="43"/>
  <c r="AS85" i="43"/>
  <c r="AT70" i="43"/>
  <c r="BE70" i="43"/>
  <c r="AT94" i="43"/>
  <c r="BE94" i="43"/>
  <c r="AT82" i="43"/>
  <c r="BE82" i="43"/>
  <c r="BE118" i="43"/>
  <c r="AV118" i="43"/>
  <c r="AT118" i="43"/>
  <c r="AS130" i="43"/>
  <c r="BE130" i="43"/>
  <c r="AT130" i="43"/>
  <c r="AT58" i="43"/>
  <c r="BE58" i="43"/>
  <c r="BE115" i="43"/>
  <c r="AT115" i="43"/>
  <c r="AT127" i="43"/>
  <c r="BE127" i="43"/>
  <c r="BE73" i="43"/>
  <c r="AT73" i="43"/>
  <c r="AT52" i="43"/>
  <c r="BE52" i="43"/>
  <c r="BE55" i="43"/>
  <c r="AT55" i="43"/>
  <c r="BE49" i="43"/>
  <c r="AT49" i="43"/>
  <c r="BE97" i="43"/>
  <c r="AT97" i="43"/>
  <c r="BE61" i="43"/>
  <c r="AT61" i="43"/>
  <c r="BE121" i="43"/>
  <c r="AU121" i="43"/>
  <c r="AT121" i="43"/>
  <c r="AT112" i="43"/>
  <c r="BE112" i="43"/>
  <c r="BE91" i="43"/>
  <c r="AT91" i="43"/>
  <c r="AT88" i="43"/>
  <c r="BE88" i="43"/>
  <c r="BE67" i="43"/>
  <c r="AT67" i="43"/>
  <c r="BE124" i="43"/>
  <c r="AT124" i="43"/>
  <c r="BE109" i="43"/>
  <c r="AT109" i="43"/>
  <c r="AT100" i="43"/>
  <c r="BE100" i="43"/>
  <c r="AT64" i="43"/>
  <c r="BE64" i="43"/>
  <c r="BE76" i="43"/>
  <c r="AV76" i="43"/>
  <c r="AT76" i="43"/>
  <c r="BE79" i="43"/>
  <c r="AU79" i="43"/>
  <c r="AT79" i="43"/>
  <c r="BE103" i="43"/>
  <c r="AT103" i="43"/>
</calcChain>
</file>

<file path=xl/sharedStrings.xml><?xml version="1.0" encoding="utf-8"?>
<sst xmlns="http://schemas.openxmlformats.org/spreadsheetml/2006/main" count="1913" uniqueCount="201">
  <si>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</si>
  <si>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</si>
  <si>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</si>
  <si>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</si>
  <si>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</si>
  <si>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</si>
  <si>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</si>
  <si>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</si>
  <si>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</si>
  <si>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</si>
  <si>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</si>
  <si>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</si>
  <si>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</si>
  <si>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</si>
  <si>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</si>
  <si>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</si>
  <si>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</si>
  <si>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</si>
  <si>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</si>
  <si>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</si>
  <si>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</si>
  <si>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</si>
  <si>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</si>
  <si>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</si>
  <si>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</si>
  <si>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</si>
  <si>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</si>
  <si>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</si>
  <si>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</si>
  <si>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</si>
  <si>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</si>
  <si>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</si>
  <si>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</si>
  <si>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</si>
  <si>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</si>
  <si>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</si>
  <si>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</si>
  <si>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</si>
  <si>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</si>
  <si>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</si>
  <si>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</si>
  <si>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</si>
  <si>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</si>
  <si>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</si>
  <si>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</si>
  <si>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</si>
  <si>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</si>
  <si>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</si>
  <si>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</si>
  <si>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</si>
  <si>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</si>
  <si>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</si>
  <si>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</si>
  <si>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</si>
  <si>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</si>
  <si>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</si>
  <si>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</si>
  <si>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</si>
  <si>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</si>
  <si>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</si>
  <si>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</si>
  <si>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</si>
  <si>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</si>
  <si>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</si>
  <si>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</si>
  <si>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</si>
  <si>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</si>
  <si>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</si>
  <si>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</si>
  <si>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F 02aug21 8.0</t>
  </si>
  <si>
    <t>F 16aug21 3.8</t>
  </si>
  <si>
    <t>B 09aug21 10.0</t>
  </si>
  <si>
    <t>F 16aug21 0.1 F100</t>
  </si>
  <si>
    <t>F 16aug21 1.6</t>
  </si>
  <si>
    <t>F 21jul21 3.8</t>
  </si>
  <si>
    <t>SUNP buoy 15jul21 DOmax 9.0</t>
  </si>
  <si>
    <t>F 09aug21 0.1</t>
  </si>
  <si>
    <t>F 26jul21 8.0</t>
  </si>
  <si>
    <t>B 21sep21 9.0</t>
  </si>
  <si>
    <t>B 21sep21 10.0</t>
  </si>
  <si>
    <t>B 06sep21 0.1</t>
  </si>
  <si>
    <t>C 14jul21 0.1 CCT</t>
  </si>
  <si>
    <t>B 09aug21 9.0</t>
  </si>
  <si>
    <t>F 26jul21 3.8</t>
  </si>
  <si>
    <t>F 06sep21 0.1</t>
  </si>
  <si>
    <t>B 09aug21 3.0</t>
  </si>
  <si>
    <t>F 09aug21 3.8</t>
  </si>
  <si>
    <t>F 26jul21 9.0</t>
  </si>
  <si>
    <t>B 26jul21 0.1</t>
  </si>
  <si>
    <t>Spiked tap as reference 100+1KHP</t>
  </si>
  <si>
    <t>F27sep21 weir</t>
  </si>
  <si>
    <t>F 21jul21 6.2</t>
  </si>
  <si>
    <t>F 23aug21 5.0</t>
  </si>
  <si>
    <t>F 21sep21 1.6</t>
  </si>
  <si>
    <t>F 06sep21 9.0</t>
  </si>
  <si>
    <t>C 14jul21 0.1 SMB</t>
  </si>
  <si>
    <t>F 26jul21 6.2</t>
  </si>
  <si>
    <t>F 06sep21 6.2</t>
  </si>
  <si>
    <t>F 06sep21 8.0</t>
  </si>
  <si>
    <t>F 31aug21 0.1</t>
  </si>
  <si>
    <t>B 23aug21 0.1</t>
  </si>
  <si>
    <t>F 27sep21 8.0</t>
  </si>
  <si>
    <t>F 23aug21 9.0</t>
  </si>
  <si>
    <t>B 06sep21 6.0</t>
  </si>
  <si>
    <t>B 09aug21 6.0</t>
  </si>
  <si>
    <t>F 31aug21 9.0</t>
  </si>
  <si>
    <t>B 23aug21 3.0</t>
  </si>
  <si>
    <t>C 19aug21 0.1</t>
  </si>
  <si>
    <t>B 23aug21 6.0</t>
  </si>
  <si>
    <t>F 27sep21 6.2</t>
  </si>
  <si>
    <t>How reproducible from day to day?</t>
  </si>
  <si>
    <t>F 12jul21 3.8</t>
  </si>
  <si>
    <t>B 06sep21 3.0</t>
  </si>
  <si>
    <t>C 19aug21 9.0</t>
  </si>
  <si>
    <t>B 21sep21 0.1</t>
  </si>
  <si>
    <t>F 23aug21 6.2</t>
  </si>
  <si>
    <t>B 12jul21 11.0</t>
  </si>
  <si>
    <t>C 28jul21 0.1 HPB</t>
  </si>
  <si>
    <t>F 16aug21 0.1</t>
  </si>
  <si>
    <t>C 19aug21 0.1 CCT</t>
  </si>
  <si>
    <t>B 21sep21 6.0</t>
  </si>
  <si>
    <t>F 09aug21 8.0</t>
  </si>
  <si>
    <t>B 12jul21 6.0</t>
  </si>
  <si>
    <t>F 21jul21 1.6</t>
  </si>
  <si>
    <t>F 31aug21 wet</t>
  </si>
  <si>
    <t>F 21jul21 9.0</t>
  </si>
  <si>
    <t>B 06sep21 9.0</t>
  </si>
  <si>
    <t>F 02aug21 weir</t>
  </si>
  <si>
    <t>F 27sep21 5.0</t>
  </si>
  <si>
    <t>F 26jul21 1.6</t>
  </si>
  <si>
    <t>F 09aug21 5.0</t>
  </si>
  <si>
    <t>B 26jul21 11.0</t>
  </si>
  <si>
    <t>F 21jul21 0.1</t>
  </si>
  <si>
    <t>F 09aug21 9.0</t>
  </si>
  <si>
    <t>F 25jul21 5.0</t>
  </si>
  <si>
    <t>C 19aug21 9 EXO</t>
  </si>
  <si>
    <t>C 13jul21 1.5 EXO</t>
  </si>
  <si>
    <t>C 19aug21 0.1 SMB</t>
  </si>
  <si>
    <t>F 02aug21 wet</t>
  </si>
  <si>
    <t>F 14sep21 1.6</t>
  </si>
  <si>
    <t>F 21sep21 8.0</t>
  </si>
  <si>
    <t>F 21sep21 0.1</t>
  </si>
  <si>
    <t>F 12jul21 0.1</t>
  </si>
  <si>
    <t>F 12jul21 6.2</t>
  </si>
  <si>
    <t>C 19aug21 21.0</t>
  </si>
  <si>
    <t>F 12jul21 9.0</t>
  </si>
  <si>
    <t>F 21sep21 6.2</t>
  </si>
  <si>
    <t>F 21sep21 9.0</t>
  </si>
  <si>
    <t>F 31aug21 3.9</t>
  </si>
  <si>
    <t>F 27sep21 wet</t>
  </si>
  <si>
    <t>F 16aug21 0.1 F200</t>
  </si>
  <si>
    <t>Looks pretty good!</t>
  </si>
  <si>
    <t>ALL run with alternate plumbing to eliminate 3rd pks (see log book or emails ~20aug20)</t>
  </si>
  <si>
    <t>F 02aug21 9.0</t>
  </si>
  <si>
    <t>B 12jul21 0.1</t>
  </si>
  <si>
    <t>B 26jul21 6.0</t>
  </si>
  <si>
    <t>B 26jul21 9.0</t>
  </si>
  <si>
    <t>C 28jul21 21.0</t>
  </si>
  <si>
    <t>B 23aug21 9.0</t>
  </si>
  <si>
    <t>B 12jul21 3.0</t>
  </si>
  <si>
    <t>F 12jul21 wet</t>
  </si>
  <si>
    <t>F 23aug21 0.1</t>
  </si>
  <si>
    <t>C 13jul21 9 EXO</t>
  </si>
  <si>
    <t>F 27sep21 3.8</t>
  </si>
  <si>
    <t>C 28jul21 9.0</t>
  </si>
  <si>
    <t>F 02aug21 6.2</t>
  </si>
  <si>
    <t>F 12jul21 1.6</t>
  </si>
  <si>
    <t>B 12jul21 9.0</t>
  </si>
  <si>
    <t>F 12jul21 weir</t>
  </si>
  <si>
    <t>C 14jul21 0.1 TCT</t>
  </si>
  <si>
    <t>F 16aug21 8.0</t>
  </si>
  <si>
    <t>F 12jul21 5.0</t>
  </si>
  <si>
    <t>F 27sep21 9.0</t>
  </si>
  <si>
    <t>except maybe TNb which is trending up at the end of the week...</t>
  </si>
  <si>
    <t>TIC mg/L</t>
  </si>
  <si>
    <t>TC mg/L</t>
  </si>
  <si>
    <t>TOC mg/L</t>
  </si>
  <si>
    <t>TNb mg/L</t>
  </si>
  <si>
    <t xml:space="preserve">          MDL</t>
  </si>
  <si>
    <t xml:space="preserve">          LOQ</t>
  </si>
  <si>
    <t>mg/L if 0.5 mls injected</t>
  </si>
  <si>
    <t>mgNPOC</t>
  </si>
  <si>
    <t>mg/L</t>
  </si>
  <si>
    <t>Daily Cal NPOC [mg/l]</t>
  </si>
  <si>
    <t>NPOC Absolute value Percent error for check standards</t>
  </si>
  <si>
    <t>NPOC Absolute value Relative Percent Difference (RPD) of same vial duplicates</t>
  </si>
  <si>
    <t>NPOC Absolute Value Relative Percent Difference (RPD) of independent prep duplicates</t>
  </si>
  <si>
    <t>NPOC Percent Recovery (PR) of spikes</t>
  </si>
  <si>
    <t>NPOC Mean of 2 reps</t>
  </si>
  <si>
    <t>NPOC/TNb - precise</t>
  </si>
  <si>
    <t>Offset NPOC 30jan20</t>
  </si>
  <si>
    <t>Mixed Check 3/0.3</t>
  </si>
  <si>
    <t>Mixed Check 9/0.9</t>
  </si>
  <si>
    <t>Reference</t>
  </si>
  <si>
    <t>Carey C 19aug21 0.1 CCT</t>
  </si>
  <si>
    <t>Carey C 14jul21 0.1 CCT</t>
  </si>
  <si>
    <t>SPK</t>
  </si>
  <si>
    <t>66 (or 99)</t>
  </si>
  <si>
    <t>Spiked Blank</t>
  </si>
  <si>
    <t>ND</t>
  </si>
  <si>
    <t>Run as NPOC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</si>
</sst>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000"/>
    <numFmt numFmtId="166" formatCode="0.0"/>
    <numFmt numFmtId="167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14" fillId="0" borderId="0" xfId="0" applyFont="1"/>
    <xf numFmtId="167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'04oct21'!$E$13:$E$19</c:f>
              <c:numCache>
                <c:formatCode>General</c:formatCode>
                <c:ptCount val="7"/>
                <c:pt idx="1">
                  <c:v>458.5</c:v>
                </c:pt>
                <c:pt idx="2">
                  <c:v>937.5</c:v>
                </c:pt>
                <c:pt idx="3">
                  <c:v>3003</c:v>
                </c:pt>
                <c:pt idx="4">
                  <c:v>4546.5</c:v>
                </c:pt>
                <c:pt idx="5">
                  <c:v>6653.5</c:v>
                </c:pt>
                <c:pt idx="6">
                  <c:v>8444.5</c:v>
                </c:pt>
              </c:numCache>
            </c:numRef>
          </c:xVal>
          <c:yVal>
            <c:numRef>
              <c:f>'04oct21'!$D$13:$D$19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3-4D54-B000-4BC91F2F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'07oct21'!$E$13:$E$19</c:f>
              <c:numCache>
                <c:formatCode>General</c:formatCode>
                <c:ptCount val="7"/>
                <c:pt idx="1">
                  <c:v>433</c:v>
                </c:pt>
                <c:pt idx="2">
                  <c:v>942</c:v>
                </c:pt>
                <c:pt idx="3">
                  <c:v>2987</c:v>
                </c:pt>
                <c:pt idx="4">
                  <c:v>4534.5</c:v>
                </c:pt>
                <c:pt idx="5">
                  <c:v>6561.5</c:v>
                </c:pt>
                <c:pt idx="6">
                  <c:v>8323.5</c:v>
                </c:pt>
              </c:numCache>
            </c:numRef>
          </c:xVal>
          <c:yVal>
            <c:numRef>
              <c:f>'07oct21'!$D$13:$D$19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1-42BC-A41E-EBBFDE01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'07oct21'!$G$13:$G$19</c:f>
              <c:numCache>
                <c:formatCode>General</c:formatCode>
                <c:ptCount val="7"/>
                <c:pt idx="1">
                  <c:v>994</c:v>
                </c:pt>
                <c:pt idx="2">
                  <c:v>1867</c:v>
                </c:pt>
                <c:pt idx="3">
                  <c:v>6353.5</c:v>
                </c:pt>
                <c:pt idx="4">
                  <c:v>9308.5</c:v>
                </c:pt>
                <c:pt idx="5">
                  <c:v>13756</c:v>
                </c:pt>
                <c:pt idx="6">
                  <c:v>17689</c:v>
                </c:pt>
              </c:numCache>
            </c:numRef>
          </c:xVal>
          <c:yVal>
            <c:numRef>
              <c:f>'07oct21'!$F$13:$F$19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C-4F12-981B-5E25CF09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'07oct21'!$I$13:$I$19</c:f>
              <c:numCache>
                <c:formatCode>General</c:formatCode>
                <c:ptCount val="7"/>
                <c:pt idx="1">
                  <c:v>373</c:v>
                </c:pt>
                <c:pt idx="2">
                  <c:v>711.5</c:v>
                </c:pt>
                <c:pt idx="3">
                  <c:v>2802</c:v>
                </c:pt>
                <c:pt idx="4">
                  <c:v>3981</c:v>
                </c:pt>
                <c:pt idx="5">
                  <c:v>6400.5</c:v>
                </c:pt>
                <c:pt idx="6">
                  <c:v>8712.5</c:v>
                </c:pt>
              </c:numCache>
            </c:numRef>
          </c:xVal>
          <c:yVal>
            <c:numRef>
              <c:f>'07oct21'!$H$13:$H$19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D-4F78-BD34-93210EBC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'08oct21'!$E$13:$E$19</c:f>
              <c:numCache>
                <c:formatCode>General</c:formatCode>
                <c:ptCount val="7"/>
                <c:pt idx="1">
                  <c:v>365</c:v>
                </c:pt>
                <c:pt idx="2">
                  <c:v>997.5</c:v>
                </c:pt>
                <c:pt idx="3">
                  <c:v>3100</c:v>
                </c:pt>
                <c:pt idx="4">
                  <c:v>4750.5</c:v>
                </c:pt>
                <c:pt idx="5">
                  <c:v>6884.5</c:v>
                </c:pt>
                <c:pt idx="6">
                  <c:v>8670.5</c:v>
                </c:pt>
              </c:numCache>
            </c:numRef>
          </c:xVal>
          <c:yVal>
            <c:numRef>
              <c:f>'08oct21'!$D$13:$D$19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19D-98AC-F3F2FAE7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'08oct21'!$G$13:$G$19</c:f>
              <c:numCache>
                <c:formatCode>General</c:formatCode>
                <c:ptCount val="7"/>
                <c:pt idx="1">
                  <c:v>820</c:v>
                </c:pt>
                <c:pt idx="2">
                  <c:v>1927</c:v>
                </c:pt>
                <c:pt idx="3">
                  <c:v>6497</c:v>
                </c:pt>
                <c:pt idx="4">
                  <c:v>9915</c:v>
                </c:pt>
                <c:pt idx="5">
                  <c:v>14320</c:v>
                </c:pt>
                <c:pt idx="6">
                  <c:v>17956.5</c:v>
                </c:pt>
              </c:numCache>
            </c:numRef>
          </c:xVal>
          <c:yVal>
            <c:numRef>
              <c:f>'08oct21'!$F$13:$F$19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A-4174-A582-B0AD02D1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'08oct21'!$I$13:$I$19</c:f>
              <c:numCache>
                <c:formatCode>General</c:formatCode>
                <c:ptCount val="7"/>
                <c:pt idx="1">
                  <c:v>298.5</c:v>
                </c:pt>
                <c:pt idx="2">
                  <c:v>899</c:v>
                </c:pt>
                <c:pt idx="3">
                  <c:v>3272</c:v>
                </c:pt>
                <c:pt idx="4">
                  <c:v>4703.5</c:v>
                </c:pt>
                <c:pt idx="5">
                  <c:v>7257</c:v>
                </c:pt>
                <c:pt idx="6">
                  <c:v>9019.5</c:v>
                </c:pt>
              </c:numCache>
            </c:numRef>
          </c:xVal>
          <c:yVal>
            <c:numRef>
              <c:f>'08oct21'!$H$13:$H$19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7-43E2-A512-4C88063C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0456391995585"/>
                  <c:y val="0.1424482109227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'NPOC 12oct21'!$E$2:$E$8</c:f>
              <c:numCache>
                <c:formatCode>General</c:formatCode>
                <c:ptCount val="7"/>
                <c:pt idx="0">
                  <c:v>374</c:v>
                </c:pt>
                <c:pt idx="1">
                  <c:v>940.5</c:v>
                </c:pt>
                <c:pt idx="2">
                  <c:v>3156.5</c:v>
                </c:pt>
                <c:pt idx="3">
                  <c:v>4583</c:v>
                </c:pt>
                <c:pt idx="4">
                  <c:v>6955</c:v>
                </c:pt>
                <c:pt idx="5">
                  <c:v>8718</c:v>
                </c:pt>
                <c:pt idx="6">
                  <c:v>14202</c:v>
                </c:pt>
              </c:numCache>
            </c:numRef>
          </c:xVal>
          <c:yVal>
            <c:numRef>
              <c:f>'NPOC 12oct21'!$D$2:$D$8</c:f>
              <c:numCache>
                <c:formatCode>General</c:formatCode>
                <c:ptCount val="7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  <c:pt idx="6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A-41B3-98F9-A61FFFE3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19313907417624E-2"/>
                  <c:y val="0.1278638941398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'NPOC 12oct21'!$I$2:$I$8</c:f>
              <c:numCache>
                <c:formatCode>General</c:formatCode>
                <c:ptCount val="7"/>
                <c:pt idx="0">
                  <c:v>847</c:v>
                </c:pt>
                <c:pt idx="1">
                  <c:v>861</c:v>
                </c:pt>
                <c:pt idx="2">
                  <c:v>2901</c:v>
                </c:pt>
                <c:pt idx="3">
                  <c:v>4403.5</c:v>
                </c:pt>
                <c:pt idx="4">
                  <c:v>6607</c:v>
                </c:pt>
                <c:pt idx="5">
                  <c:v>8219.5</c:v>
                </c:pt>
                <c:pt idx="6">
                  <c:v>13579.5</c:v>
                </c:pt>
              </c:numCache>
            </c:numRef>
          </c:xVal>
          <c:yVal>
            <c:numRef>
              <c:f>'NPOC 12oct21'!$H$2:$H$8</c:f>
              <c:numCache>
                <c:formatCode>General</c:formatCode>
                <c:ptCount val="7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  <c:pt idx="6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F79-AA40-16034C45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'04oct21'!$G$13:$G$19</c:f>
              <c:numCache>
                <c:formatCode>General</c:formatCode>
                <c:ptCount val="7"/>
                <c:pt idx="1">
                  <c:v>844</c:v>
                </c:pt>
                <c:pt idx="2">
                  <c:v>1877</c:v>
                </c:pt>
                <c:pt idx="3">
                  <c:v>5949.5</c:v>
                </c:pt>
                <c:pt idx="4">
                  <c:v>9020.5</c:v>
                </c:pt>
                <c:pt idx="5">
                  <c:v>12993.5</c:v>
                </c:pt>
                <c:pt idx="6">
                  <c:v>16614</c:v>
                </c:pt>
              </c:numCache>
            </c:numRef>
          </c:xVal>
          <c:yVal>
            <c:numRef>
              <c:f>'04oct21'!$F$13:$F$19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A-4078-8730-E3570F33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'04oct21'!$I$13:$I$19</c:f>
              <c:numCache>
                <c:formatCode>General</c:formatCode>
                <c:ptCount val="7"/>
                <c:pt idx="1">
                  <c:v>305.5</c:v>
                </c:pt>
                <c:pt idx="2">
                  <c:v>905</c:v>
                </c:pt>
                <c:pt idx="3">
                  <c:v>2535.5</c:v>
                </c:pt>
                <c:pt idx="4">
                  <c:v>3861</c:v>
                </c:pt>
                <c:pt idx="5">
                  <c:v>5693.5</c:v>
                </c:pt>
                <c:pt idx="6">
                  <c:v>7424</c:v>
                </c:pt>
              </c:numCache>
            </c:numRef>
          </c:xVal>
          <c:yVal>
            <c:numRef>
              <c:f>'04oct21'!$H$13:$H$19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4-4C97-82BF-32911DEC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'05oct21'!$E$13:$E$19</c:f>
              <c:numCache>
                <c:formatCode>General</c:formatCode>
                <c:ptCount val="7"/>
                <c:pt idx="1">
                  <c:v>398.5</c:v>
                </c:pt>
                <c:pt idx="2">
                  <c:v>968.5</c:v>
                </c:pt>
                <c:pt idx="3">
                  <c:v>3018</c:v>
                </c:pt>
                <c:pt idx="4">
                  <c:v>4604</c:v>
                </c:pt>
                <c:pt idx="5">
                  <c:v>6621.5</c:v>
                </c:pt>
                <c:pt idx="6">
                  <c:v>8489</c:v>
                </c:pt>
              </c:numCache>
            </c:numRef>
          </c:xVal>
          <c:yVal>
            <c:numRef>
              <c:f>'05oct21'!$D$13:$D$19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1-4335-A9E7-820386CD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'05oct21'!$G$13:$G$19</c:f>
              <c:numCache>
                <c:formatCode>General</c:formatCode>
                <c:ptCount val="7"/>
                <c:pt idx="1">
                  <c:v>678.5</c:v>
                </c:pt>
                <c:pt idx="2">
                  <c:v>1904</c:v>
                </c:pt>
                <c:pt idx="3">
                  <c:v>5891</c:v>
                </c:pt>
                <c:pt idx="4">
                  <c:v>9175</c:v>
                </c:pt>
                <c:pt idx="5">
                  <c:v>13079.5</c:v>
                </c:pt>
                <c:pt idx="6">
                  <c:v>16743</c:v>
                </c:pt>
              </c:numCache>
            </c:numRef>
          </c:xVal>
          <c:yVal>
            <c:numRef>
              <c:f>'05oct21'!$F$13:$F$19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0-4B64-BFF0-11809AB1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'05oct21'!$I$13:$I$19</c:f>
              <c:numCache>
                <c:formatCode>General</c:formatCode>
                <c:ptCount val="7"/>
                <c:pt idx="1">
                  <c:v>262.5</c:v>
                </c:pt>
                <c:pt idx="2">
                  <c:v>786</c:v>
                </c:pt>
                <c:pt idx="3">
                  <c:v>2419.5</c:v>
                </c:pt>
                <c:pt idx="4">
                  <c:v>3966.5</c:v>
                </c:pt>
                <c:pt idx="5">
                  <c:v>5676.5</c:v>
                </c:pt>
                <c:pt idx="6">
                  <c:v>6961.5</c:v>
                </c:pt>
              </c:numCache>
            </c:numRef>
          </c:xVal>
          <c:yVal>
            <c:numRef>
              <c:f>'05oct21'!$H$13:$H$19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3-4E90-8FE7-403A2AEC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'06oct21'!$E$13:$E$19</c:f>
              <c:numCache>
                <c:formatCode>General</c:formatCode>
                <c:ptCount val="7"/>
                <c:pt idx="1">
                  <c:v>330.5</c:v>
                </c:pt>
                <c:pt idx="2">
                  <c:v>910</c:v>
                </c:pt>
                <c:pt idx="3">
                  <c:v>2934.5</c:v>
                </c:pt>
                <c:pt idx="4">
                  <c:v>4556</c:v>
                </c:pt>
                <c:pt idx="5">
                  <c:v>6588</c:v>
                </c:pt>
                <c:pt idx="6">
                  <c:v>8467</c:v>
                </c:pt>
              </c:numCache>
            </c:numRef>
          </c:xVal>
          <c:yVal>
            <c:numRef>
              <c:f>'06oct21'!$D$13:$D$19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8-4CCC-BFDF-264CC19F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'06oct21'!$G$13:$G$19</c:f>
              <c:numCache>
                <c:formatCode>General</c:formatCode>
                <c:ptCount val="7"/>
                <c:pt idx="1">
                  <c:v>739.5</c:v>
                </c:pt>
                <c:pt idx="2">
                  <c:v>1893</c:v>
                </c:pt>
                <c:pt idx="3">
                  <c:v>5904</c:v>
                </c:pt>
                <c:pt idx="4">
                  <c:v>9235.5</c:v>
                </c:pt>
                <c:pt idx="5">
                  <c:v>13244.5</c:v>
                </c:pt>
                <c:pt idx="6">
                  <c:v>16751</c:v>
                </c:pt>
              </c:numCache>
            </c:numRef>
          </c:xVal>
          <c:yVal>
            <c:numRef>
              <c:f>'06oct21'!$F$13:$F$19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8-4B6A-9D61-A1438B0F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'06oct21'!$I$13:$I$19</c:f>
              <c:numCache>
                <c:formatCode>General</c:formatCode>
                <c:ptCount val="7"/>
                <c:pt idx="1">
                  <c:v>261</c:v>
                </c:pt>
                <c:pt idx="2">
                  <c:v>760</c:v>
                </c:pt>
                <c:pt idx="3">
                  <c:v>2522.5</c:v>
                </c:pt>
                <c:pt idx="4">
                  <c:v>4054</c:v>
                </c:pt>
                <c:pt idx="5">
                  <c:v>5984</c:v>
                </c:pt>
                <c:pt idx="6">
                  <c:v>7270.5</c:v>
                </c:pt>
              </c:numCache>
            </c:numRef>
          </c:xVal>
          <c:yVal>
            <c:numRef>
              <c:f>'06oct21'!$H$13:$H$19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C-4A0F-9BF1-8E0780E9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473074</xdr:colOff>
      <xdr:row>1</xdr:row>
      <xdr:rowOff>9525</xdr:rowOff>
    </xdr:from>
    <xdr:to>
      <xdr:col>18</xdr:col>
      <xdr:colOff>63500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22224</xdr:colOff>
      <xdr:row>0</xdr:row>
      <xdr:rowOff>139700</xdr:rowOff>
    </xdr:from>
    <xdr:to>
      <xdr:col>25</xdr:col>
      <xdr:colOff>507999</xdr:colOff>
      <xdr:row>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StreamTeam%20Analytical%20Lab/Projects/Hotchkiss%20Misc/TOC_TNb/Stephen%20fall%202021/October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export"/>
      <sheetName val="12oct21"/>
    </sheetNames>
    <sheetDataSet>
      <sheetData sheetId="0"/>
      <sheetData sheetId="1">
        <row r="2">
          <cell r="D2">
            <v>0</v>
          </cell>
          <cell r="E2">
            <v>374</v>
          </cell>
          <cell r="H2">
            <v>0</v>
          </cell>
          <cell r="I2">
            <v>847</v>
          </cell>
        </row>
        <row r="3">
          <cell r="D3">
            <v>6.0000000000000006E-4</v>
          </cell>
          <cell r="E3">
            <v>940.5</v>
          </cell>
          <cell r="H3">
            <v>5.9999999999999995E-5</v>
          </cell>
          <cell r="I3">
            <v>861</v>
          </cell>
        </row>
        <row r="4">
          <cell r="D4">
            <v>1.7999999999999997E-3</v>
          </cell>
          <cell r="E4">
            <v>3156.5</v>
          </cell>
          <cell r="H4">
            <v>1.7999999999999998E-4</v>
          </cell>
          <cell r="I4">
            <v>2901</v>
          </cell>
        </row>
        <row r="5">
          <cell r="D5">
            <v>2.9970000000000005E-3</v>
          </cell>
          <cell r="E5">
            <v>4583</v>
          </cell>
          <cell r="H5">
            <v>2.9970000000000002E-4</v>
          </cell>
          <cell r="I5">
            <v>4403.5</v>
          </cell>
        </row>
        <row r="6">
          <cell r="D6">
            <v>4.2030000000000001E-3</v>
          </cell>
          <cell r="E6">
            <v>6955</v>
          </cell>
          <cell r="H6">
            <v>4.2030000000000002E-4</v>
          </cell>
          <cell r="I6">
            <v>6607</v>
          </cell>
        </row>
        <row r="7">
          <cell r="D7">
            <v>5.3999999999999994E-3</v>
          </cell>
          <cell r="E7">
            <v>8718</v>
          </cell>
          <cell r="H7">
            <v>5.4000000000000001E-4</v>
          </cell>
          <cell r="I7">
            <v>8219.5</v>
          </cell>
        </row>
        <row r="8">
          <cell r="D8">
            <v>8.9999999999999993E-3</v>
          </cell>
          <cell r="E8">
            <v>14202</v>
          </cell>
          <cell r="H8">
            <v>8.9999999999999998E-4</v>
          </cell>
          <cell r="I8">
            <v>13579.5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86" workbookViewId="0">
      <selection activeCell="G55" sqref="G55"/>
    </sheetView>
  </sheetViews>
  <sheetFormatPr defaultRowHeight="14.5" x14ac:dyDescent="0.35"/>
  <cols>
    <col min="1" max="1" width="26.26953125" customWidth="1"/>
  </cols>
  <sheetData>
    <row r="1" spans="1:5" s="3" customFormat="1" ht="29" x14ac:dyDescent="0.35">
      <c r="A1" s="3" t="s">
        <v>2</v>
      </c>
      <c r="B1" s="3" t="s">
        <v>174</v>
      </c>
      <c r="C1" s="3" t="s">
        <v>175</v>
      </c>
      <c r="D1" s="3" t="s">
        <v>176</v>
      </c>
      <c r="E1" s="3" t="s">
        <v>177</v>
      </c>
    </row>
    <row r="2" spans="1:5" s="3" customFormat="1" x14ac:dyDescent="0.35">
      <c r="A2" s="3" t="s">
        <v>179</v>
      </c>
      <c r="B2" s="8">
        <v>3.4367358983060088</v>
      </c>
      <c r="C2" s="8">
        <v>3.6539271039582957</v>
      </c>
      <c r="D2" s="8">
        <v>2.6772194774672249</v>
      </c>
      <c r="E2" s="7">
        <v>0.37210248888709208</v>
      </c>
    </row>
    <row r="3" spans="1:5" s="3" customFormat="1" x14ac:dyDescent="0.35">
      <c r="A3" s="3" t="s">
        <v>178</v>
      </c>
      <c r="B3" s="8">
        <v>0.86524913160398675</v>
      </c>
      <c r="C3" s="8">
        <v>0.91993023240527139</v>
      </c>
      <c r="D3" s="8">
        <v>0.67402963059617005</v>
      </c>
      <c r="E3" s="7">
        <v>9.36823092911898E-2</v>
      </c>
    </row>
    <row r="4" spans="1:5" x14ac:dyDescent="0.35">
      <c r="A4" t="s">
        <v>80</v>
      </c>
      <c r="B4" s="9">
        <v>2.3409010369277103</v>
      </c>
      <c r="C4" s="9">
        <v>6.6850335445596709</v>
      </c>
      <c r="D4" s="9">
        <v>4.3441325076319597</v>
      </c>
      <c r="E4" s="4">
        <v>0.31598719103707129</v>
      </c>
    </row>
    <row r="5" spans="1:5" x14ac:dyDescent="0.35">
      <c r="A5" t="s">
        <v>112</v>
      </c>
      <c r="B5" s="9">
        <v>2.4863007304863771</v>
      </c>
      <c r="C5" s="9">
        <v>7.7838729904862074</v>
      </c>
      <c r="D5" s="9">
        <v>5.2975722599998312</v>
      </c>
      <c r="E5" s="4">
        <v>0.27421909426149449</v>
      </c>
    </row>
    <row r="6" spans="1:5" x14ac:dyDescent="0.35">
      <c r="A6" t="s">
        <v>103</v>
      </c>
      <c r="B6" s="9">
        <v>3.0556743759677145</v>
      </c>
      <c r="C6" s="9">
        <v>5.3355810290012293</v>
      </c>
      <c r="D6" s="9">
        <v>2.2799066530335139</v>
      </c>
      <c r="E6" s="4">
        <v>0.15350238105647707</v>
      </c>
    </row>
    <row r="7" spans="1:5" x14ac:dyDescent="0.35">
      <c r="A7" t="s">
        <v>126</v>
      </c>
      <c r="B7" s="9">
        <v>4.2021490607954242</v>
      </c>
      <c r="C7" s="9">
        <v>6.8691129086603375</v>
      </c>
      <c r="D7" s="9">
        <v>2.6669638478649134</v>
      </c>
      <c r="E7" s="4">
        <v>1.3632377248662992</v>
      </c>
    </row>
    <row r="8" spans="1:5" x14ac:dyDescent="0.35">
      <c r="A8" t="s">
        <v>71</v>
      </c>
      <c r="B8" s="9">
        <v>2.8312829011254586</v>
      </c>
      <c r="C8" s="9">
        <v>11.468519707223761</v>
      </c>
      <c r="D8" s="9">
        <v>8.6372368060983025</v>
      </c>
      <c r="E8" s="4">
        <v>0.34888488481015462</v>
      </c>
    </row>
    <row r="9" spans="1:5" x14ac:dyDescent="0.35">
      <c r="A9" t="s">
        <v>85</v>
      </c>
      <c r="B9" s="9">
        <v>2.1181804328378977</v>
      </c>
      <c r="C9" s="9">
        <v>7.0303168429199747</v>
      </c>
      <c r="D9" s="9">
        <v>4.912136410082077</v>
      </c>
      <c r="E9" s="4">
        <v>0.26176271647316141</v>
      </c>
    </row>
    <row r="10" spans="1:5" x14ac:dyDescent="0.35">
      <c r="A10" t="s">
        <v>104</v>
      </c>
      <c r="B10" s="9">
        <v>2.8609238086967572</v>
      </c>
      <c r="C10" s="9">
        <v>4.9168914224717266</v>
      </c>
      <c r="D10" s="9">
        <v>2.0559676137749685</v>
      </c>
      <c r="E10" s="4">
        <v>0.11825738775267025</v>
      </c>
    </row>
    <row r="11" spans="1:5" x14ac:dyDescent="0.35">
      <c r="A11" t="s">
        <v>82</v>
      </c>
      <c r="B11" s="9">
        <v>4.375787505748284</v>
      </c>
      <c r="C11" s="9">
        <v>6.6931103468604967</v>
      </c>
      <c r="D11" s="9">
        <v>2.3173228411122127</v>
      </c>
      <c r="E11" s="4">
        <v>0.78638639855104486</v>
      </c>
    </row>
    <row r="12" spans="1:5" x14ac:dyDescent="0.35">
      <c r="A12" t="s">
        <v>154</v>
      </c>
      <c r="B12" s="9">
        <v>2.2540714999293039</v>
      </c>
      <c r="C12" s="9">
        <v>5.0241301553544719</v>
      </c>
      <c r="D12" s="9">
        <v>2.7700586554251689</v>
      </c>
      <c r="E12" s="4">
        <v>0.16732320531720696</v>
      </c>
    </row>
    <row r="13" spans="1:5" x14ac:dyDescent="0.35">
      <c r="A13" t="s">
        <v>116</v>
      </c>
      <c r="B13" s="9">
        <v>3.7697526649379016</v>
      </c>
      <c r="C13" s="9">
        <v>6.1183878957374445</v>
      </c>
      <c r="D13" s="9">
        <v>2.3486352307995428</v>
      </c>
      <c r="E13" s="4">
        <v>1.0921521793023468</v>
      </c>
    </row>
    <row r="14" spans="1:5" x14ac:dyDescent="0.35">
      <c r="A14" t="s">
        <v>159</v>
      </c>
      <c r="B14" s="9">
        <v>2.2387453873707694</v>
      </c>
      <c r="C14" s="9">
        <v>4.9319407887780891</v>
      </c>
      <c r="D14" s="9">
        <v>2.6931954014073192</v>
      </c>
      <c r="E14" s="4">
        <v>0.18060813555412383</v>
      </c>
    </row>
    <row r="15" spans="1:5" x14ac:dyDescent="0.35">
      <c r="A15" t="s">
        <v>122</v>
      </c>
      <c r="B15" s="9">
        <v>2.4706010126337588</v>
      </c>
      <c r="C15" s="9">
        <v>4.5210302691217725</v>
      </c>
      <c r="D15" s="9">
        <v>2.0504292564880138</v>
      </c>
      <c r="E15" s="4">
        <v>0.16547311281264718</v>
      </c>
    </row>
    <row r="16" spans="1:5" x14ac:dyDescent="0.35">
      <c r="A16" t="s">
        <v>167</v>
      </c>
      <c r="B16" s="9">
        <v>3.5076197896127406</v>
      </c>
      <c r="C16" s="9">
        <v>5.4611077529265293</v>
      </c>
      <c r="D16" s="9">
        <v>1.9534879633137889</v>
      </c>
      <c r="E16" s="4">
        <v>0.61732002406950004</v>
      </c>
    </row>
    <row r="17" spans="1:6" x14ac:dyDescent="0.35">
      <c r="A17" t="s">
        <v>114</v>
      </c>
      <c r="B17" s="9">
        <v>2.5798448826915594</v>
      </c>
      <c r="C17" s="9">
        <v>6.2771315108048409</v>
      </c>
      <c r="D17" s="9">
        <v>3.6972866281132815</v>
      </c>
      <c r="E17" s="4">
        <v>0.22960726159886158</v>
      </c>
    </row>
    <row r="18" spans="1:6" x14ac:dyDescent="0.35">
      <c r="A18" t="s">
        <v>79</v>
      </c>
      <c r="B18" s="9">
        <v>4.6672408778658134</v>
      </c>
      <c r="C18" s="9">
        <v>7.6616535561011929</v>
      </c>
      <c r="D18" s="9">
        <v>2.994412678235379</v>
      </c>
      <c r="E18" s="4">
        <v>2.6794785147069584</v>
      </c>
    </row>
    <row r="19" spans="1:6" x14ac:dyDescent="0.35">
      <c r="A19" t="s">
        <v>120</v>
      </c>
      <c r="B19" s="9">
        <v>4.4284866598373345</v>
      </c>
      <c r="C19" s="9">
        <v>5.8888710856191686</v>
      </c>
      <c r="D19" s="9">
        <v>1.4603844257818333</v>
      </c>
      <c r="E19" s="4">
        <v>0.11737250122298637</v>
      </c>
    </row>
    <row r="20" spans="1:6" x14ac:dyDescent="0.35">
      <c r="A20" t="s">
        <v>78</v>
      </c>
      <c r="B20" s="9">
        <v>3.931668081569192</v>
      </c>
      <c r="C20" s="9">
        <v>6.2017715402269253</v>
      </c>
      <c r="D20" s="9">
        <v>2.2701034586577338</v>
      </c>
      <c r="E20" s="4">
        <v>1.296943480532851</v>
      </c>
    </row>
    <row r="21" spans="1:6" x14ac:dyDescent="0.35">
      <c r="A21" t="s">
        <v>100</v>
      </c>
      <c r="B21" s="9">
        <v>2.1227138881629273</v>
      </c>
      <c r="C21" s="9">
        <v>6.0429076859908477</v>
      </c>
      <c r="D21" s="9">
        <v>3.92019379782792</v>
      </c>
      <c r="E21" s="4">
        <v>0.24298246383443456</v>
      </c>
    </row>
    <row r="22" spans="1:6" x14ac:dyDescent="0.35">
      <c r="A22" t="s">
        <v>106</v>
      </c>
      <c r="B22" s="9">
        <v>2.3075953388492074</v>
      </c>
      <c r="C22" s="9">
        <v>6.2612101908216022</v>
      </c>
      <c r="D22" s="9">
        <v>3.9536148519723953</v>
      </c>
      <c r="E22" s="4">
        <v>0.2704126027471534</v>
      </c>
    </row>
    <row r="23" spans="1:6" x14ac:dyDescent="0.35">
      <c r="A23" t="s">
        <v>108</v>
      </c>
      <c r="B23" s="9">
        <v>3.0510687882281986</v>
      </c>
      <c r="C23" s="9">
        <v>4.4066341999341869</v>
      </c>
      <c r="D23" s="9">
        <v>1.3555654117059883</v>
      </c>
      <c r="E23" s="4">
        <v>8.0042749780249972E-2</v>
      </c>
    </row>
    <row r="24" spans="1:6" x14ac:dyDescent="0.35">
      <c r="A24" t="s">
        <v>158</v>
      </c>
      <c r="B24" s="9">
        <v>4.0114657399745504</v>
      </c>
      <c r="C24" s="9">
        <v>5.8581366249821532</v>
      </c>
      <c r="D24" s="9">
        <v>1.8466708850076032</v>
      </c>
      <c r="E24" s="4">
        <v>0.96272821022933841</v>
      </c>
    </row>
    <row r="25" spans="1:6" x14ac:dyDescent="0.35">
      <c r="A25" t="s">
        <v>88</v>
      </c>
      <c r="B25" s="9">
        <v>2.1822869568637486</v>
      </c>
      <c r="C25" s="9">
        <v>5.2837083453663913</v>
      </c>
      <c r="D25" s="9">
        <v>3.1014213885026427</v>
      </c>
      <c r="E25" s="4">
        <v>0.19513543322238805</v>
      </c>
    </row>
    <row r="26" spans="1:6" x14ac:dyDescent="0.35">
      <c r="A26" t="s">
        <v>131</v>
      </c>
      <c r="B26" s="9">
        <v>4.2617897354335534</v>
      </c>
      <c r="C26" s="9">
        <v>6.8991400335508049</v>
      </c>
      <c r="D26" s="9">
        <v>2.6373502981172514</v>
      </c>
      <c r="E26" s="4">
        <v>1.0459891753520825</v>
      </c>
    </row>
    <row r="27" spans="1:6" x14ac:dyDescent="0.35">
      <c r="A27" t="s">
        <v>155</v>
      </c>
      <c r="B27" s="9">
        <v>2.5899688001705101</v>
      </c>
      <c r="C27" s="9">
        <v>4.5564227689236212</v>
      </c>
      <c r="D27" s="9">
        <v>1.9664539687531108</v>
      </c>
      <c r="E27" s="4">
        <v>0.1053067355294178</v>
      </c>
    </row>
    <row r="28" spans="1:6" x14ac:dyDescent="0.35">
      <c r="A28" t="s">
        <v>156</v>
      </c>
      <c r="B28" s="9">
        <v>3.429073462750253</v>
      </c>
      <c r="C28" s="9">
        <v>5.397189792100237</v>
      </c>
      <c r="D28" s="9">
        <v>1.9681163293499842</v>
      </c>
      <c r="E28" s="4">
        <v>0.4085654612103109</v>
      </c>
    </row>
    <row r="29" spans="1:6" x14ac:dyDescent="0.35">
      <c r="A29" t="s">
        <v>136</v>
      </c>
      <c r="B29" s="9">
        <v>4.0834662024763793</v>
      </c>
      <c r="C29" s="9">
        <v>6.7674041526232243</v>
      </c>
      <c r="D29" s="9">
        <v>2.683937950146845</v>
      </c>
      <c r="E29" s="4">
        <v>0.16323959427401852</v>
      </c>
    </row>
    <row r="30" spans="1:6" x14ac:dyDescent="0.35">
      <c r="A30" t="s">
        <v>162</v>
      </c>
      <c r="B30" s="9">
        <v>3.7675251150845481</v>
      </c>
      <c r="C30" s="9">
        <v>6.1654345135700979</v>
      </c>
      <c r="D30" s="9">
        <v>2.3979093984855497</v>
      </c>
      <c r="E30" s="4">
        <v>0.12650223786195336</v>
      </c>
    </row>
    <row r="31" spans="1:6" x14ac:dyDescent="0.35">
      <c r="A31" t="s">
        <v>81</v>
      </c>
      <c r="B31" s="9">
        <v>24.630144637915912</v>
      </c>
      <c r="C31" s="9">
        <v>26.69800351228924</v>
      </c>
      <c r="D31" s="9">
        <v>2.0678588743733268</v>
      </c>
      <c r="E31" s="4">
        <v>0.15603633510587286</v>
      </c>
    </row>
    <row r="32" spans="1:6" x14ac:dyDescent="0.35">
      <c r="A32" t="s">
        <v>81</v>
      </c>
      <c r="B32" t="s">
        <v>199</v>
      </c>
      <c r="C32" t="s">
        <v>199</v>
      </c>
      <c r="D32" s="9">
        <v>1.3104138317344083</v>
      </c>
      <c r="E32" s="4">
        <v>0.17295021145534722</v>
      </c>
      <c r="F32" t="s">
        <v>200</v>
      </c>
    </row>
    <row r="33" spans="1:6" x14ac:dyDescent="0.35">
      <c r="A33" t="s">
        <v>95</v>
      </c>
      <c r="B33" s="9">
        <v>1.5832021815339248</v>
      </c>
      <c r="C33" s="9">
        <v>2.6701671630281529</v>
      </c>
      <c r="D33" s="9">
        <v>1.0869649814942282</v>
      </c>
      <c r="E33" s="4">
        <v>0.12224296349212511</v>
      </c>
    </row>
    <row r="34" spans="1:6" x14ac:dyDescent="0.35">
      <c r="A34" t="s">
        <v>169</v>
      </c>
      <c r="B34" s="9">
        <v>15.067340186887103</v>
      </c>
      <c r="C34" s="9">
        <v>15.331515934371307</v>
      </c>
      <c r="D34" s="9">
        <v>0.26417574748420503</v>
      </c>
      <c r="E34" s="4">
        <v>0.13109157739834279</v>
      </c>
    </row>
    <row r="35" spans="1:6" x14ac:dyDescent="0.35">
      <c r="A35" t="s">
        <v>107</v>
      </c>
      <c r="B35" s="9">
        <v>3.9524481029620202</v>
      </c>
      <c r="C35" s="9">
        <v>7.3500685811780411</v>
      </c>
      <c r="D35" s="9">
        <v>3.3976204782160213</v>
      </c>
      <c r="E35" s="4">
        <v>0.34613854179679604</v>
      </c>
    </row>
    <row r="36" spans="1:6" x14ac:dyDescent="0.35">
      <c r="A36" t="s">
        <v>119</v>
      </c>
      <c r="B36" s="9">
        <v>28.536057577442868</v>
      </c>
      <c r="C36" s="9">
        <v>31.905626731706469</v>
      </c>
      <c r="D36" s="9">
        <v>3.3695691542636013</v>
      </c>
      <c r="E36" s="4">
        <v>0.47307949310208286</v>
      </c>
    </row>
    <row r="37" spans="1:6" x14ac:dyDescent="0.35">
      <c r="A37" t="s">
        <v>119</v>
      </c>
      <c r="B37" t="s">
        <v>199</v>
      </c>
      <c r="C37" t="s">
        <v>199</v>
      </c>
      <c r="D37" s="9">
        <v>2.7861574680599972</v>
      </c>
      <c r="E37" s="4">
        <v>0.61109080604521182</v>
      </c>
      <c r="F37" t="s">
        <v>200</v>
      </c>
    </row>
    <row r="38" spans="1:6" x14ac:dyDescent="0.35">
      <c r="A38" t="s">
        <v>137</v>
      </c>
      <c r="B38" s="9">
        <v>0.55788928585315245</v>
      </c>
      <c r="C38" s="9">
        <v>2.8089942689819924</v>
      </c>
      <c r="D38" s="9">
        <v>2.2511049831288403</v>
      </c>
      <c r="E38" s="4">
        <v>0.11443158365572798</v>
      </c>
    </row>
    <row r="39" spans="1:6" x14ac:dyDescent="0.35">
      <c r="A39" t="s">
        <v>144</v>
      </c>
      <c r="B39" s="9">
        <v>5.5596632685353917</v>
      </c>
      <c r="C39" s="9">
        <v>8.1594977405021734</v>
      </c>
      <c r="D39" s="9">
        <v>2.5998344719667816</v>
      </c>
      <c r="E39" s="4">
        <v>0.4414962292218968</v>
      </c>
    </row>
    <row r="40" spans="1:6" x14ac:dyDescent="0.35">
      <c r="A40" t="s">
        <v>135</v>
      </c>
      <c r="B40" s="9">
        <v>4.2825718013045027</v>
      </c>
      <c r="C40" s="9">
        <v>7.128411134011305</v>
      </c>
      <c r="D40" s="9">
        <v>2.8458393327068019</v>
      </c>
      <c r="E40" s="4">
        <v>0.25378291423301441</v>
      </c>
    </row>
    <row r="41" spans="1:6" x14ac:dyDescent="0.35">
      <c r="A41" t="s">
        <v>113</v>
      </c>
      <c r="B41" s="9">
        <v>4.1511249777744155</v>
      </c>
      <c r="C41" s="9">
        <v>6.5668386083028381</v>
      </c>
      <c r="D41" s="9">
        <v>2.415713630528423</v>
      </c>
      <c r="E41" s="4">
        <v>0.13748865205755129</v>
      </c>
    </row>
    <row r="42" spans="1:6" x14ac:dyDescent="0.35">
      <c r="A42" t="s">
        <v>117</v>
      </c>
      <c r="B42" s="9">
        <v>3.4714580257381593</v>
      </c>
      <c r="C42" s="9">
        <v>5.2142107215827345</v>
      </c>
      <c r="D42" s="9">
        <v>1.7427526958445754</v>
      </c>
      <c r="E42" s="4">
        <v>0.34406890214092478</v>
      </c>
    </row>
    <row r="43" spans="1:6" x14ac:dyDescent="0.35">
      <c r="A43" t="s">
        <v>157</v>
      </c>
      <c r="B43" s="9">
        <v>4.4961540496381911</v>
      </c>
      <c r="C43" s="9">
        <v>6.7130393510338155</v>
      </c>
      <c r="D43" s="9">
        <v>2.216885301395624</v>
      </c>
      <c r="E43" s="4">
        <v>0.20011282858377905</v>
      </c>
    </row>
    <row r="44" spans="1:6" x14ac:dyDescent="0.35">
      <c r="A44" t="s">
        <v>164</v>
      </c>
      <c r="B44" s="9">
        <v>3.8799166071804656</v>
      </c>
      <c r="C44" s="9">
        <v>6.1328609373797764</v>
      </c>
      <c r="D44" s="9">
        <v>2.2529443301993108</v>
      </c>
      <c r="E44" s="4">
        <v>0.12173174018596956</v>
      </c>
    </row>
    <row r="45" spans="1:6" x14ac:dyDescent="0.35">
      <c r="A45" t="s">
        <v>165</v>
      </c>
      <c r="B45" s="9">
        <v>4.5319149789414377</v>
      </c>
      <c r="C45" s="9">
        <v>5.9945768875152012</v>
      </c>
      <c r="D45" s="9">
        <v>1.4626619085737631</v>
      </c>
      <c r="E45" s="4">
        <v>0.64364834035720797</v>
      </c>
    </row>
    <row r="46" spans="1:6" x14ac:dyDescent="0.35">
      <c r="A46" t="s">
        <v>69</v>
      </c>
      <c r="B46" s="9">
        <v>5.1080558420435738</v>
      </c>
      <c r="C46" s="9">
        <v>7.1494496768571558</v>
      </c>
      <c r="D46" s="9">
        <v>2.0413938348135816</v>
      </c>
      <c r="E46" s="4">
        <v>0.69918860333181454</v>
      </c>
    </row>
    <row r="47" spans="1:6" x14ac:dyDescent="0.35">
      <c r="A47" t="s">
        <v>153</v>
      </c>
      <c r="B47" s="9">
        <v>4.9188993210444245</v>
      </c>
      <c r="C47" s="9">
        <v>6.7837178654090424</v>
      </c>
      <c r="D47" s="9">
        <v>1.8648185443646184</v>
      </c>
      <c r="E47" s="4">
        <v>0.68314081478876987</v>
      </c>
    </row>
    <row r="48" spans="1:6" x14ac:dyDescent="0.35">
      <c r="A48" t="s">
        <v>127</v>
      </c>
      <c r="B48" s="9">
        <v>3.6807875971063999</v>
      </c>
      <c r="C48" s="9">
        <v>4.7280584004388349</v>
      </c>
      <c r="D48" s="9">
        <v>1.0472708033324349</v>
      </c>
      <c r="E48" s="4">
        <v>0.18039320992610675</v>
      </c>
    </row>
    <row r="49" spans="1:5" x14ac:dyDescent="0.35">
      <c r="A49" t="s">
        <v>138</v>
      </c>
      <c r="B49" s="9">
        <v>5.8579864721667541</v>
      </c>
      <c r="C49" s="9">
        <v>9.1842508911792144</v>
      </c>
      <c r="D49" s="9">
        <v>3.3262644190124599</v>
      </c>
      <c r="E49" s="4">
        <v>0.24632790477826244</v>
      </c>
    </row>
    <row r="50" spans="1:5" x14ac:dyDescent="0.35">
      <c r="A50" t="s">
        <v>84</v>
      </c>
      <c r="B50" s="9">
        <v>3.5040709573967623</v>
      </c>
      <c r="C50" s="9">
        <v>7.0848352584505481</v>
      </c>
      <c r="D50" s="9">
        <v>3.5807643010537866</v>
      </c>
      <c r="E50" s="4">
        <v>0.23710835286390819</v>
      </c>
    </row>
    <row r="51" spans="1:5" x14ac:dyDescent="0.35">
      <c r="A51" t="s">
        <v>97</v>
      </c>
      <c r="B51" s="9">
        <v>4.8130350691458439</v>
      </c>
      <c r="C51" s="9">
        <v>7.1563168139726301</v>
      </c>
      <c r="D51" s="9">
        <v>2.3432817448267862</v>
      </c>
      <c r="E51" s="4">
        <v>0.67717577380328331</v>
      </c>
    </row>
    <row r="52" spans="1:5" x14ac:dyDescent="0.35">
      <c r="A52" t="s">
        <v>98</v>
      </c>
      <c r="B52" s="9">
        <v>5.2189847313288862</v>
      </c>
      <c r="C52" s="9">
        <v>7.3268449104513653</v>
      </c>
      <c r="D52" s="9">
        <v>2.1078601791224796</v>
      </c>
      <c r="E52" s="4">
        <v>1.0335331340368956</v>
      </c>
    </row>
    <row r="53" spans="1:5" x14ac:dyDescent="0.35">
      <c r="A53" t="s">
        <v>94</v>
      </c>
      <c r="B53" s="9">
        <v>5.1025291556296981</v>
      </c>
      <c r="C53" s="9">
        <v>8.1940831287303837</v>
      </c>
      <c r="D53" s="9">
        <v>3.0915539731006842</v>
      </c>
      <c r="E53" s="4">
        <v>0.94256822892463132</v>
      </c>
    </row>
    <row r="54" spans="1:5" x14ac:dyDescent="0.35">
      <c r="A54" t="s">
        <v>76</v>
      </c>
      <c r="B54" s="9">
        <v>3.4155114293610502</v>
      </c>
      <c r="C54" s="9">
        <v>7.5075212455270997</v>
      </c>
      <c r="D54" s="9">
        <v>4.0920098161660494</v>
      </c>
      <c r="E54" s="4">
        <v>0.24875489272840207</v>
      </c>
    </row>
    <row r="55" spans="1:5" x14ac:dyDescent="0.35">
      <c r="A55" t="s">
        <v>86</v>
      </c>
      <c r="B55" s="9">
        <v>3.4009718053551872</v>
      </c>
      <c r="C55" s="9">
        <v>5.9594674712021511</v>
      </c>
      <c r="D55" s="9">
        <v>2.5584956658469649</v>
      </c>
      <c r="E55" s="4">
        <v>0.15384315552100064</v>
      </c>
    </row>
    <row r="56" spans="1:5" x14ac:dyDescent="0.35">
      <c r="A56" t="s">
        <v>130</v>
      </c>
      <c r="B56" s="9">
        <v>4.3794250415479024</v>
      </c>
      <c r="C56" s="9">
        <v>6.4028035393998621</v>
      </c>
      <c r="D56" s="9">
        <v>2.0233784978519593</v>
      </c>
      <c r="E56" s="4">
        <v>0.32321045791763048</v>
      </c>
    </row>
    <row r="57" spans="1:5" x14ac:dyDescent="0.35">
      <c r="A57" t="s">
        <v>121</v>
      </c>
      <c r="B57" s="9">
        <v>4.6764113709265942</v>
      </c>
      <c r="C57" s="9">
        <v>7.2805234443766729</v>
      </c>
      <c r="D57" s="9">
        <v>2.6041120734500782</v>
      </c>
      <c r="E57" s="4">
        <v>0.84444887548336833</v>
      </c>
    </row>
    <row r="58" spans="1:5" x14ac:dyDescent="0.35">
      <c r="A58" t="s">
        <v>133</v>
      </c>
      <c r="B58" s="9">
        <v>4.9395532385151437</v>
      </c>
      <c r="C58" s="9">
        <v>6.649601874486061</v>
      </c>
      <c r="D58" s="9">
        <v>1.7100486359709177</v>
      </c>
      <c r="E58" s="4">
        <v>0.70707297629374388</v>
      </c>
    </row>
    <row r="59" spans="1:5" x14ac:dyDescent="0.35">
      <c r="A59" t="s">
        <v>142</v>
      </c>
      <c r="B59" s="9">
        <v>3.7536347054277721</v>
      </c>
      <c r="C59" s="9">
        <v>8.5705390228194798</v>
      </c>
      <c r="D59" s="9">
        <v>4.8169043173917077</v>
      </c>
      <c r="E59" s="4">
        <v>0.46118510034598525</v>
      </c>
    </row>
    <row r="60" spans="1:5" x14ac:dyDescent="0.35">
      <c r="A60" t="s">
        <v>166</v>
      </c>
      <c r="B60" s="9">
        <v>3.3237064389103308</v>
      </c>
      <c r="C60" s="9">
        <v>9.473188986330733</v>
      </c>
      <c r="D60" s="9">
        <v>6.1494825474204031</v>
      </c>
      <c r="E60" s="4">
        <v>0.65711442873371906</v>
      </c>
    </row>
    <row r="61" spans="1:5" x14ac:dyDescent="0.35">
      <c r="A61" t="s">
        <v>111</v>
      </c>
      <c r="B61" s="9">
        <v>4.024873080042946</v>
      </c>
      <c r="C61" s="9">
        <v>6.5549328371727835</v>
      </c>
      <c r="D61" s="9">
        <v>2.5300597571298375</v>
      </c>
      <c r="E61" s="4">
        <v>0.36129010875944534</v>
      </c>
    </row>
    <row r="62" spans="1:5" x14ac:dyDescent="0.35">
      <c r="A62" t="s">
        <v>171</v>
      </c>
      <c r="B62" s="9">
        <v>3.6659896193842592</v>
      </c>
      <c r="C62" s="9">
        <v>5.0063068778163711</v>
      </c>
      <c r="D62" s="9">
        <v>1.3403172584321117</v>
      </c>
      <c r="E62" s="4">
        <v>0.33767224258240003</v>
      </c>
    </row>
    <row r="63" spans="1:5" x14ac:dyDescent="0.35">
      <c r="A63" t="s">
        <v>143</v>
      </c>
      <c r="B63" s="9">
        <v>4.2215663821349434</v>
      </c>
      <c r="C63" s="9">
        <v>6.1790261075187924</v>
      </c>
      <c r="D63" s="9">
        <v>1.957459725383849</v>
      </c>
      <c r="E63" s="4">
        <v>0.41027439475327748</v>
      </c>
    </row>
    <row r="64" spans="1:5" x14ac:dyDescent="0.35">
      <c r="A64" t="s">
        <v>145</v>
      </c>
      <c r="B64" s="9">
        <v>4.4528506636019545</v>
      </c>
      <c r="C64" s="9">
        <v>6.5989342279754535</v>
      </c>
      <c r="D64" s="9">
        <v>2.1460835643734995</v>
      </c>
      <c r="E64" s="4">
        <v>0.64622225809470024</v>
      </c>
    </row>
    <row r="65" spans="1:5" x14ac:dyDescent="0.35">
      <c r="A65" t="s">
        <v>168</v>
      </c>
      <c r="B65" s="9">
        <v>3.2611248126296499</v>
      </c>
      <c r="C65" s="9">
        <v>4.1962696434985496</v>
      </c>
      <c r="D65" s="9">
        <v>0.93514483086889966</v>
      </c>
      <c r="E65" s="4">
        <v>0.17541493555241994</v>
      </c>
    </row>
    <row r="66" spans="1:5" x14ac:dyDescent="0.35">
      <c r="A66" t="s">
        <v>160</v>
      </c>
      <c r="B66" s="9">
        <v>3.516560021938552</v>
      </c>
      <c r="C66" s="9">
        <v>7.8813859234451797</v>
      </c>
      <c r="D66" s="9">
        <v>4.3648259015066282</v>
      </c>
      <c r="E66" s="4">
        <v>0.43742999145233935</v>
      </c>
    </row>
    <row r="67" spans="1:5" x14ac:dyDescent="0.35">
      <c r="A67" t="s">
        <v>139</v>
      </c>
      <c r="B67" s="9">
        <v>3.9272655138334418</v>
      </c>
      <c r="C67" s="9">
        <v>7.1790787805219125</v>
      </c>
      <c r="D67" s="9">
        <v>3.2518132666884716</v>
      </c>
      <c r="E67" s="4">
        <v>0.23180019404592528</v>
      </c>
    </row>
    <row r="68" spans="1:5" x14ac:dyDescent="0.35">
      <c r="A68" t="s">
        <v>118</v>
      </c>
      <c r="B68" s="9">
        <v>3.6474256966695862</v>
      </c>
      <c r="C68" s="9">
        <v>7.2877991934005948</v>
      </c>
      <c r="D68" s="9">
        <v>3.6403734967310086</v>
      </c>
      <c r="E68" s="4">
        <v>0.24192933185176851</v>
      </c>
    </row>
    <row r="69" spans="1:5" x14ac:dyDescent="0.35">
      <c r="A69" t="s">
        <v>72</v>
      </c>
      <c r="B69" s="9">
        <v>2.827978441124126</v>
      </c>
      <c r="C69" s="9">
        <v>6.1331187206699074</v>
      </c>
      <c r="D69" s="9">
        <v>3.3051402795457809</v>
      </c>
      <c r="E69" s="4">
        <v>0.17585057825195988</v>
      </c>
    </row>
    <row r="70" spans="1:5" x14ac:dyDescent="0.35">
      <c r="A70" t="s">
        <v>150</v>
      </c>
      <c r="B70" s="9">
        <v>3.8354221904682806</v>
      </c>
      <c r="C70" s="9">
        <v>9.0132475842059137</v>
      </c>
      <c r="D70" s="9">
        <v>5.1778253937376331</v>
      </c>
      <c r="E70" s="4">
        <v>0.30189002652649921</v>
      </c>
    </row>
    <row r="71" spans="1:5" x14ac:dyDescent="0.35">
      <c r="A71" t="s">
        <v>73</v>
      </c>
      <c r="B71" s="9">
        <v>3.410224293358918</v>
      </c>
      <c r="C71" s="9">
        <v>7.39175374588193</v>
      </c>
      <c r="D71" s="9">
        <v>3.981529452523012</v>
      </c>
      <c r="E71" s="4">
        <v>0.32279361043839883</v>
      </c>
    </row>
    <row r="72" spans="1:5" x14ac:dyDescent="0.35">
      <c r="A72" t="s">
        <v>70</v>
      </c>
      <c r="B72" s="9">
        <v>3.7069648014785797</v>
      </c>
      <c r="C72" s="9">
        <v>6.2239827465541966</v>
      </c>
      <c r="D72" s="9">
        <v>2.5170179450756169</v>
      </c>
      <c r="E72" s="4">
        <v>0.21812600542242788</v>
      </c>
    </row>
    <row r="73" spans="1:5" x14ac:dyDescent="0.35">
      <c r="A73" t="s">
        <v>170</v>
      </c>
      <c r="B73" s="9">
        <v>5.0510870418617806</v>
      </c>
      <c r="C73" s="9">
        <v>6.3719386947011971</v>
      </c>
      <c r="D73" s="9">
        <v>1.3208516528394165</v>
      </c>
      <c r="E73" s="4">
        <v>0.79654581017481463</v>
      </c>
    </row>
    <row r="74" spans="1:5" x14ac:dyDescent="0.35">
      <c r="A74" t="s">
        <v>132</v>
      </c>
      <c r="B74" s="9">
        <v>3.683243837155203</v>
      </c>
      <c r="C74" s="9">
        <v>8.3127673711967631</v>
      </c>
      <c r="D74" s="9">
        <v>4.6295235340415593</v>
      </c>
      <c r="E74" s="4">
        <v>0.37242588521376763</v>
      </c>
    </row>
    <row r="75" spans="1:5" x14ac:dyDescent="0.35">
      <c r="A75" t="s">
        <v>123</v>
      </c>
      <c r="B75" s="9">
        <v>3.5231362636696941</v>
      </c>
      <c r="C75" s="9">
        <v>7.9280651075057582</v>
      </c>
      <c r="D75" s="9">
        <v>4.4049288438360641</v>
      </c>
      <c r="E75" s="4">
        <v>0.28201317484315253</v>
      </c>
    </row>
    <row r="76" spans="1:5" x14ac:dyDescent="0.35">
      <c r="A76" t="s">
        <v>74</v>
      </c>
      <c r="B76" s="9">
        <v>3.5959349454338065</v>
      </c>
      <c r="C76" s="9">
        <v>6.2387902174390444</v>
      </c>
      <c r="D76" s="9">
        <v>2.6428552720052378</v>
      </c>
      <c r="E76" s="4">
        <v>0.26108207453302867</v>
      </c>
    </row>
    <row r="77" spans="1:5" x14ac:dyDescent="0.35">
      <c r="A77" t="s">
        <v>91</v>
      </c>
      <c r="B77" s="9">
        <v>3.9906086870894377</v>
      </c>
      <c r="C77" s="9">
        <v>6.1596895730735612</v>
      </c>
      <c r="D77" s="9">
        <v>2.1690808859841235</v>
      </c>
      <c r="E77" s="4">
        <v>0.60973358040819381</v>
      </c>
    </row>
    <row r="78" spans="1:5" x14ac:dyDescent="0.35">
      <c r="A78" t="s">
        <v>125</v>
      </c>
      <c r="B78" s="9">
        <v>4.4042829281478815</v>
      </c>
      <c r="C78" s="9">
        <v>7.1270712831448559</v>
      </c>
      <c r="D78" s="9">
        <v>2.7227883549969749</v>
      </c>
      <c r="E78" s="4">
        <v>1.1179097598912549</v>
      </c>
    </row>
    <row r="79" spans="1:5" x14ac:dyDescent="0.35">
      <c r="A79" t="s">
        <v>141</v>
      </c>
      <c r="B79" s="9">
        <v>3.8897237174214045</v>
      </c>
      <c r="C79" s="9">
        <v>7.0587431200592192</v>
      </c>
      <c r="D79" s="9">
        <v>3.1690194026378147</v>
      </c>
      <c r="E79" s="4">
        <v>0.23931892153020506</v>
      </c>
    </row>
    <row r="80" spans="1:5" x14ac:dyDescent="0.35">
      <c r="A80" t="s">
        <v>93</v>
      </c>
      <c r="B80" s="9">
        <v>3.6353204900410701</v>
      </c>
      <c r="C80" s="9">
        <v>6.7654956123151395</v>
      </c>
      <c r="D80" s="9">
        <v>3.1301751222740695</v>
      </c>
      <c r="E80" s="4">
        <v>0.2102382239357759</v>
      </c>
    </row>
    <row r="81" spans="1:5" x14ac:dyDescent="0.35">
      <c r="A81" t="s">
        <v>146</v>
      </c>
      <c r="B81" s="9">
        <v>5.7353052446059918</v>
      </c>
      <c r="C81" s="9">
        <v>7.5540193647004106</v>
      </c>
      <c r="D81" s="9">
        <v>1.8187141200944192</v>
      </c>
      <c r="E81" s="4">
        <v>0.65679945099631398</v>
      </c>
    </row>
    <row r="82" spans="1:5" x14ac:dyDescent="0.35">
      <c r="A82" t="s">
        <v>140</v>
      </c>
      <c r="B82" s="9">
        <v>5.5281549751181469</v>
      </c>
      <c r="C82" s="9">
        <v>7.6933553926045821</v>
      </c>
      <c r="D82" s="9">
        <v>2.1652004174864352</v>
      </c>
      <c r="E82" s="4">
        <v>0.68018396783301471</v>
      </c>
    </row>
    <row r="83" spans="1:5" x14ac:dyDescent="0.35">
      <c r="A83" t="s">
        <v>147</v>
      </c>
      <c r="B83" s="9">
        <v>6.0235726099127014</v>
      </c>
      <c r="C83" s="9">
        <v>7.9365600958554978</v>
      </c>
      <c r="D83" s="9">
        <v>1.9129874859427969</v>
      </c>
      <c r="E83" s="4">
        <v>0.82456902274299693</v>
      </c>
    </row>
    <row r="84" spans="1:5" x14ac:dyDescent="0.35">
      <c r="A84" t="s">
        <v>161</v>
      </c>
      <c r="B84" s="9">
        <v>3.4999567333334731</v>
      </c>
      <c r="C84" s="9">
        <v>6.9275332772682008</v>
      </c>
      <c r="D84" s="9">
        <v>3.4275765439347277</v>
      </c>
      <c r="E84" s="4">
        <v>0.21122386114556407</v>
      </c>
    </row>
    <row r="85" spans="1:5" x14ac:dyDescent="0.35">
      <c r="A85" t="s">
        <v>92</v>
      </c>
      <c r="B85" s="9">
        <v>3.3813552232620516</v>
      </c>
      <c r="C85" s="9">
        <v>6.4821668294496915</v>
      </c>
      <c r="D85" s="9">
        <v>3.1008116061876398</v>
      </c>
      <c r="E85" s="4">
        <v>0.34660743306026132</v>
      </c>
    </row>
    <row r="86" spans="1:5" x14ac:dyDescent="0.35">
      <c r="A86" t="s">
        <v>115</v>
      </c>
      <c r="B86" s="9">
        <v>4.6103417249634937</v>
      </c>
      <c r="C86" s="9">
        <v>6.2777929425342887</v>
      </c>
      <c r="D86" s="9">
        <v>1.667451217570795</v>
      </c>
      <c r="E86" s="4">
        <v>0.55940821421130438</v>
      </c>
    </row>
    <row r="87" spans="1:5" x14ac:dyDescent="0.35">
      <c r="A87" t="s">
        <v>102</v>
      </c>
      <c r="B87" s="9">
        <v>5.1117403311087308</v>
      </c>
      <c r="C87" s="9">
        <v>6.6706103290604339</v>
      </c>
      <c r="D87" s="9">
        <v>1.558869997951704</v>
      </c>
      <c r="E87" s="4">
        <v>0.95264939108913493</v>
      </c>
    </row>
    <row r="88" spans="1:5" x14ac:dyDescent="0.35">
      <c r="A88" t="s">
        <v>134</v>
      </c>
      <c r="B88" s="9">
        <v>3.9822374300082091</v>
      </c>
      <c r="C88" s="9">
        <v>5.8851537577572675</v>
      </c>
      <c r="D88" s="9">
        <v>1.9029163277490579</v>
      </c>
      <c r="E88" s="4">
        <v>0.24976867837276334</v>
      </c>
    </row>
    <row r="89" spans="1:5" x14ac:dyDescent="0.35">
      <c r="A89" t="s">
        <v>129</v>
      </c>
      <c r="B89" s="9">
        <v>3.6677044988958851</v>
      </c>
      <c r="C89" s="9">
        <v>8.9479928343137782</v>
      </c>
      <c r="D89" s="9">
        <v>5.2802883354178931</v>
      </c>
      <c r="E89" s="4">
        <v>0.37324103231798755</v>
      </c>
    </row>
    <row r="90" spans="1:5" x14ac:dyDescent="0.35">
      <c r="A90" t="s">
        <v>83</v>
      </c>
      <c r="B90" s="9">
        <v>3.4485560293743753</v>
      </c>
      <c r="C90" s="9">
        <v>6.4191721354908209</v>
      </c>
      <c r="D90" s="9">
        <v>2.9706161061164456</v>
      </c>
      <c r="E90" s="4">
        <v>0.23756211415733003</v>
      </c>
    </row>
    <row r="91" spans="1:5" x14ac:dyDescent="0.35">
      <c r="A91" t="s">
        <v>96</v>
      </c>
      <c r="B91" s="9">
        <v>4.05771867986524</v>
      </c>
      <c r="C91" s="9">
        <v>5.8305769822040947</v>
      </c>
      <c r="D91" s="9">
        <v>1.7728583023388547</v>
      </c>
      <c r="E91" s="4">
        <v>0.65373121063001938</v>
      </c>
    </row>
    <row r="92" spans="1:5" x14ac:dyDescent="0.35">
      <c r="A92" t="s">
        <v>77</v>
      </c>
      <c r="B92" s="9">
        <v>4.0413761536134318</v>
      </c>
      <c r="C92" s="9">
        <v>6.2953278335448246</v>
      </c>
      <c r="D92" s="9">
        <v>2.2539516799313932</v>
      </c>
      <c r="E92" s="4">
        <v>0.62832621467577066</v>
      </c>
    </row>
    <row r="93" spans="1:5" x14ac:dyDescent="0.35">
      <c r="A93" t="s">
        <v>87</v>
      </c>
      <c r="B93" s="9">
        <v>4.1160569496435473</v>
      </c>
      <c r="C93" s="9">
        <v>7.1265654036714814</v>
      </c>
      <c r="D93" s="9">
        <v>3.0105084540279345</v>
      </c>
      <c r="E93" s="4">
        <v>1.0963053619581611</v>
      </c>
    </row>
    <row r="94" spans="1:5" x14ac:dyDescent="0.35">
      <c r="A94" t="s">
        <v>163</v>
      </c>
      <c r="B94" s="9">
        <v>3.4999567333334731</v>
      </c>
      <c r="C94" s="9">
        <v>6.4948578501363743</v>
      </c>
      <c r="D94" s="9">
        <v>2.9949011168029012</v>
      </c>
      <c r="E94" s="4">
        <v>0.17004057741112177</v>
      </c>
    </row>
    <row r="95" spans="1:5" x14ac:dyDescent="0.35">
      <c r="A95" t="s">
        <v>128</v>
      </c>
      <c r="B95" s="9">
        <v>4.3218594094216378</v>
      </c>
      <c r="C95" s="9">
        <v>6.3684090894685932</v>
      </c>
      <c r="D95" s="9">
        <v>2.0465496800469558</v>
      </c>
      <c r="E95" s="4">
        <v>0.32506619138945381</v>
      </c>
    </row>
    <row r="96" spans="1:5" x14ac:dyDescent="0.35">
      <c r="A96" t="s">
        <v>109</v>
      </c>
      <c r="B96" s="9">
        <v>5.0689741592417974</v>
      </c>
      <c r="C96" s="9">
        <v>7.0547961962245891</v>
      </c>
      <c r="D96" s="9">
        <v>1.9858220369827921</v>
      </c>
      <c r="E96" s="4">
        <v>0.70687222048941756</v>
      </c>
    </row>
    <row r="97" spans="1:5" x14ac:dyDescent="0.35">
      <c r="A97" t="s">
        <v>101</v>
      </c>
      <c r="B97" s="9">
        <v>5.3354403070280725</v>
      </c>
      <c r="C97" s="9">
        <v>7.2677904334606751</v>
      </c>
      <c r="D97" s="9">
        <v>1.9323501264326022</v>
      </c>
      <c r="E97" s="4">
        <v>0.97664099406977489</v>
      </c>
    </row>
    <row r="98" spans="1:5" x14ac:dyDescent="0.35">
      <c r="A98" t="s">
        <v>172</v>
      </c>
      <c r="B98" s="9">
        <v>5.5242807671065215</v>
      </c>
      <c r="C98" s="9">
        <v>6.8679174868821393</v>
      </c>
      <c r="D98" s="9">
        <v>1.3436367197756174</v>
      </c>
      <c r="E98" s="4">
        <v>0.87583268927059588</v>
      </c>
    </row>
    <row r="99" spans="1:5" x14ac:dyDescent="0.35">
      <c r="A99" t="s">
        <v>149</v>
      </c>
      <c r="B99" s="9">
        <v>4.5265934779827415</v>
      </c>
      <c r="C99" s="9">
        <v>6.7300367633216513</v>
      </c>
      <c r="D99" s="9">
        <v>2.2034432853389099</v>
      </c>
      <c r="E99" s="4">
        <v>0.15355445378579374</v>
      </c>
    </row>
    <row r="100" spans="1:5" x14ac:dyDescent="0.35">
      <c r="A100" t="s">
        <v>99</v>
      </c>
      <c r="B100" s="9">
        <v>3.7103257760846144</v>
      </c>
      <c r="C100" s="9">
        <v>7.2890235038393509</v>
      </c>
      <c r="D100" s="9">
        <v>3.578697727754736</v>
      </c>
      <c r="E100" s="4">
        <v>0.26502035321730266</v>
      </c>
    </row>
    <row r="101" spans="1:5" x14ac:dyDescent="0.35">
      <c r="A101" t="s">
        <v>148</v>
      </c>
      <c r="B101" s="9">
        <v>4.1330750048780001</v>
      </c>
      <c r="C101" s="9">
        <v>6.688869300531783</v>
      </c>
      <c r="D101" s="9">
        <v>2.5557942956537834</v>
      </c>
      <c r="E101" s="4">
        <v>0.20752362479583564</v>
      </c>
    </row>
    <row r="102" spans="1:5" x14ac:dyDescent="0.35">
      <c r="A102" t="s">
        <v>105</v>
      </c>
      <c r="B102" s="9">
        <v>5.0084435775224456</v>
      </c>
      <c r="C102" s="9">
        <v>6.9891063847405626</v>
      </c>
      <c r="D102" s="9">
        <v>1.9806628072181169</v>
      </c>
      <c r="E102" s="4">
        <v>0.81182571496172939</v>
      </c>
    </row>
    <row r="103" spans="1:5" x14ac:dyDescent="0.35">
      <c r="A103" t="s">
        <v>124</v>
      </c>
      <c r="B103" s="9">
        <v>5.5804534572731832</v>
      </c>
      <c r="C103" s="9">
        <v>8.9876787380806267</v>
      </c>
      <c r="D103" s="9">
        <v>3.407225280807443</v>
      </c>
      <c r="E103" s="4">
        <v>0.1802447512483609</v>
      </c>
    </row>
    <row r="104" spans="1:5" x14ac:dyDescent="0.35">
      <c r="A104" t="s">
        <v>90</v>
      </c>
      <c r="B104" s="9">
        <v>3.5280760898209147</v>
      </c>
      <c r="C104" s="9">
        <v>5.106661988981136</v>
      </c>
      <c r="D104" s="9">
        <v>1.5785858991602217</v>
      </c>
      <c r="E104" s="4">
        <v>0.14443714996281501</v>
      </c>
    </row>
    <row r="105" spans="1:5" x14ac:dyDescent="0.35">
      <c r="A105" t="s">
        <v>75</v>
      </c>
      <c r="B105" s="9">
        <v>1.1975578764666541</v>
      </c>
      <c r="C105" s="9">
        <v>4.6483332310347603</v>
      </c>
      <c r="D105" s="9">
        <v>3.4507753545681066</v>
      </c>
      <c r="E105" s="4">
        <v>0.1525574985229721</v>
      </c>
    </row>
  </sheetData>
  <sortState ref="A2:E109">
    <sortCondition ref="A2:A10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zoomScale="85" zoomScaleNormal="85" workbookViewId="0">
      <selection activeCell="F23" sqref="F23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0.5429687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3" t="s">
        <v>8</v>
      </c>
      <c r="F12" t="s">
        <v>31</v>
      </c>
      <c r="G12" s="3" t="s">
        <v>9</v>
      </c>
      <c r="H12" t="s">
        <v>32</v>
      </c>
      <c r="I12" s="3" t="s">
        <v>11</v>
      </c>
    </row>
    <row r="13" spans="1:9" x14ac:dyDescent="0.35">
      <c r="A13" t="s">
        <v>180</v>
      </c>
      <c r="G13" s="3"/>
      <c r="I13" s="3"/>
    </row>
    <row r="14" spans="1:9" x14ac:dyDescent="0.35">
      <c r="D14">
        <v>0</v>
      </c>
      <c r="E14" s="3">
        <f>AVERAGE(I28:I29)</f>
        <v>458.5</v>
      </c>
      <c r="F14">
        <v>0</v>
      </c>
      <c r="G14" s="3">
        <f>AVERAGE(J28:J29)</f>
        <v>844</v>
      </c>
      <c r="H14">
        <v>0</v>
      </c>
      <c r="I14" s="3">
        <f>AVERAGE(L28:L29)</f>
        <v>305.5</v>
      </c>
    </row>
    <row r="15" spans="1:9" x14ac:dyDescent="0.35">
      <c r="A15">
        <f>(D15*1000)/0.5</f>
        <v>1.2000000000000002</v>
      </c>
      <c r="D15">
        <f>3*G31/1000</f>
        <v>6.0000000000000006E-4</v>
      </c>
      <c r="E15" s="3">
        <f>AVERAGE(I31:I32)</f>
        <v>937.5</v>
      </c>
      <c r="F15">
        <f>6*H31/1000</f>
        <v>1.2000000000000001E-3</v>
      </c>
      <c r="G15" s="3">
        <f>AVERAGE(J31:J32)</f>
        <v>1877</v>
      </c>
      <c r="H15">
        <f>0.3*H31/1000</f>
        <v>5.9999999999999995E-5</v>
      </c>
      <c r="I15" s="3">
        <f>AVERAGE(L31:L32)</f>
        <v>905</v>
      </c>
    </row>
    <row r="16" spans="1:9" x14ac:dyDescent="0.35">
      <c r="A16">
        <f t="shared" ref="A16:A19" si="0">(D16*1000)/0.5</f>
        <v>3.5999999999999996</v>
      </c>
      <c r="D16">
        <f>3*G34/1000</f>
        <v>1.7999999999999997E-3</v>
      </c>
      <c r="E16" s="3">
        <f>AVERAGE(I34:I35)</f>
        <v>3003</v>
      </c>
      <c r="F16">
        <f>6*H34/1000</f>
        <v>3.5999999999999995E-3</v>
      </c>
      <c r="G16" s="3">
        <f>AVERAGE(J34:J35)</f>
        <v>5949.5</v>
      </c>
      <c r="H16">
        <f>0.3*H34/1000</f>
        <v>1.7999999999999998E-4</v>
      </c>
      <c r="I16" s="3">
        <f>AVERAGE(L34:L35)</f>
        <v>2535.5</v>
      </c>
    </row>
    <row r="17" spans="1:58" x14ac:dyDescent="0.35">
      <c r="A17">
        <f t="shared" si="0"/>
        <v>5.9940000000000007</v>
      </c>
      <c r="D17">
        <f>9*G37/1000</f>
        <v>2.9970000000000005E-3</v>
      </c>
      <c r="E17" s="3">
        <f>AVERAGE(I37:I38)</f>
        <v>4546.5</v>
      </c>
      <c r="F17">
        <f>18*H37/1000</f>
        <v>5.9940000000000011E-3</v>
      </c>
      <c r="G17" s="3">
        <f>AVERAGE(J37:J38)</f>
        <v>9020.5</v>
      </c>
      <c r="H17">
        <f>0.9*H37/1000</f>
        <v>2.9970000000000002E-4</v>
      </c>
      <c r="I17" s="3">
        <f>AVERAGE(L37:L38)</f>
        <v>3861</v>
      </c>
    </row>
    <row r="18" spans="1:58" x14ac:dyDescent="0.35">
      <c r="A18">
        <f t="shared" si="0"/>
        <v>8.4060000000000006</v>
      </c>
      <c r="D18">
        <f>9*G40/1000</f>
        <v>4.2030000000000001E-3</v>
      </c>
      <c r="E18" s="3">
        <f>AVERAGE(I40:I41)</f>
        <v>6653.5</v>
      </c>
      <c r="F18">
        <f>18*H40/1000</f>
        <v>8.4060000000000003E-3</v>
      </c>
      <c r="G18" s="3">
        <f>AVERAGE(J40:J41)</f>
        <v>12993.5</v>
      </c>
      <c r="H18">
        <f>0.9*H40/1000</f>
        <v>4.2030000000000002E-4</v>
      </c>
      <c r="I18" s="3">
        <f>AVERAGE(L40:L41)</f>
        <v>5693.5</v>
      </c>
    </row>
    <row r="19" spans="1:58" x14ac:dyDescent="0.35">
      <c r="A19">
        <f t="shared" si="0"/>
        <v>10.799999999999999</v>
      </c>
      <c r="D19">
        <f>9*G43/1000</f>
        <v>5.3999999999999994E-3</v>
      </c>
      <c r="E19" s="3">
        <f>AVERAGE(I43:I44)</f>
        <v>8444.5</v>
      </c>
      <c r="F19">
        <f>18*H43/1000</f>
        <v>1.0799999999999999E-2</v>
      </c>
      <c r="G19" s="3">
        <f>AVERAGE(J43:J44)</f>
        <v>16614</v>
      </c>
      <c r="H19">
        <f>0.9*H43/1000</f>
        <v>5.4000000000000001E-4</v>
      </c>
      <c r="I19" s="3">
        <f>AVERAGE(L43:L44)</f>
        <v>7424</v>
      </c>
    </row>
    <row r="20" spans="1:58" x14ac:dyDescent="0.35">
      <c r="C20" t="s">
        <v>33</v>
      </c>
      <c r="E20" s="5">
        <f>SLOPE(D13:D19,E13:E19)</f>
        <v>6.6089200026650662E-7</v>
      </c>
      <c r="F20" s="5"/>
      <c r="G20" s="5">
        <f>SLOPE(F13:F19,G13:G19)</f>
        <v>6.7306685840215146E-7</v>
      </c>
      <c r="H20" s="5"/>
      <c r="I20" s="5">
        <f>SLOPE(H13:H19,I13:I19)</f>
        <v>7.5626882236973231E-8</v>
      </c>
    </row>
    <row r="21" spans="1:58" x14ac:dyDescent="0.35">
      <c r="C21" t="s">
        <v>34</v>
      </c>
      <c r="E21" s="5">
        <f>INTERCEPT(D13:D19,E13:E19)</f>
        <v>-1.4835946806795878E-4</v>
      </c>
      <c r="F21" s="5"/>
      <c r="G21" s="5">
        <f>INTERCEPT(F13:F19,G13:G19)</f>
        <v>-3.0584213368902661E-4</v>
      </c>
      <c r="H21" s="5"/>
      <c r="I21" s="5">
        <f>INTERCEPT(H13:H19,I13:I19)</f>
        <v>-1.1221553486691978E-5</v>
      </c>
    </row>
    <row r="22" spans="1:58" x14ac:dyDescent="0.35">
      <c r="C22" t="s">
        <v>35</v>
      </c>
      <c r="E22" s="6">
        <f>RSQ(D13:D19,E13:E19)</f>
        <v>0.99704405383376593</v>
      </c>
      <c r="F22" s="6"/>
      <c r="G22" s="6">
        <f>RSQ(F13:F19,G13:G19)</f>
        <v>0.99775813710426053</v>
      </c>
      <c r="H22" s="6"/>
      <c r="I22" s="6">
        <f>RSQ(H13:H19,I13:I19)</f>
        <v>0.99720191004033876</v>
      </c>
    </row>
    <row r="23" spans="1:58" s="3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36</v>
      </c>
      <c r="AB23" s="3" t="s">
        <v>37</v>
      </c>
      <c r="AC23" s="3" t="s">
        <v>38</v>
      </c>
      <c r="AD23" s="3" t="s">
        <v>39</v>
      </c>
      <c r="AE23" s="3" t="s">
        <v>40</v>
      </c>
      <c r="AF23" s="3" t="s">
        <v>41</v>
      </c>
      <c r="AG23" s="3" t="s">
        <v>42</v>
      </c>
      <c r="AI23" s="3" t="s">
        <v>43</v>
      </c>
      <c r="AJ23" s="3" t="s">
        <v>44</v>
      </c>
      <c r="AK23" s="3" t="s">
        <v>45</v>
      </c>
      <c r="AL23" s="3" t="s">
        <v>46</v>
      </c>
      <c r="AN23" s="3" t="s">
        <v>47</v>
      </c>
      <c r="AO23" s="3" t="s">
        <v>48</v>
      </c>
      <c r="AP23" s="3" t="s">
        <v>49</v>
      </c>
      <c r="AQ23" s="3" t="s">
        <v>50</v>
      </c>
      <c r="AS23" s="3" t="s">
        <v>51</v>
      </c>
      <c r="AT23" s="3" t="s">
        <v>52</v>
      </c>
      <c r="AU23" s="3" t="s">
        <v>53</v>
      </c>
      <c r="AV23" s="3" t="s">
        <v>54</v>
      </c>
      <c r="AX23" s="3" t="s">
        <v>55</v>
      </c>
      <c r="AY23" s="3" t="s">
        <v>56</v>
      </c>
      <c r="AZ23" s="3" t="s">
        <v>57</v>
      </c>
      <c r="BA23" s="3" t="s">
        <v>58</v>
      </c>
      <c r="BC23" s="3" t="s">
        <v>59</v>
      </c>
      <c r="BD23" s="3" t="s">
        <v>60</v>
      </c>
      <c r="BE23" s="3" t="s">
        <v>61</v>
      </c>
      <c r="BF23" s="3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5023</v>
      </c>
      <c r="J24">
        <v>9711</v>
      </c>
      <c r="L24">
        <v>3707</v>
      </c>
      <c r="M24">
        <v>7.1139999999999999</v>
      </c>
      <c r="N24">
        <v>14.176</v>
      </c>
      <c r="O24">
        <v>7.0620000000000003</v>
      </c>
      <c r="Q24">
        <v>0.45300000000000001</v>
      </c>
      <c r="R24">
        <v>1</v>
      </c>
      <c r="S24">
        <v>0</v>
      </c>
      <c r="T24">
        <v>0</v>
      </c>
      <c r="V24">
        <v>0</v>
      </c>
      <c r="Y24" s="1">
        <v>44473</v>
      </c>
      <c r="Z24" s="2">
        <v>0.5727430555555556</v>
      </c>
      <c r="AB24">
        <v>1</v>
      </c>
      <c r="AD24" s="4">
        <f>((I24*$E$20)+$E$21)*1000/G24</f>
        <v>10.571003497569015</v>
      </c>
      <c r="AE24" s="4">
        <f t="shared" ref="AE24:AE83" si="1">((J24*$G$20)+$G$21)*1000/H24</f>
        <v>20.767700427514221</v>
      </c>
      <c r="AF24" s="4">
        <f>AE24-AD24</f>
        <v>10.196696929945206</v>
      </c>
      <c r="AG24" s="4">
        <f>((L24*$I$20)+$I$21)*1000/H24</f>
        <v>0.89709099655255942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4484</v>
      </c>
      <c r="J25">
        <v>9634</v>
      </c>
      <c r="L25">
        <v>3686</v>
      </c>
      <c r="M25">
        <v>6.4249999999999998</v>
      </c>
      <c r="N25">
        <v>14.068</v>
      </c>
      <c r="O25">
        <v>7.6429999999999998</v>
      </c>
      <c r="Q25">
        <v>0.44900000000000001</v>
      </c>
      <c r="R25">
        <v>1</v>
      </c>
      <c r="S25">
        <v>0</v>
      </c>
      <c r="T25">
        <v>0</v>
      </c>
      <c r="V25">
        <v>0</v>
      </c>
      <c r="Y25" s="1">
        <v>44473</v>
      </c>
      <c r="Z25" s="2">
        <v>0.57906250000000004</v>
      </c>
      <c r="AB25">
        <v>1</v>
      </c>
      <c r="AD25" s="4">
        <f t="shared" ref="AD25:AD83" si="2">((I25*$E$20)+$E$21)*1000/G25</f>
        <v>9.383600870423523</v>
      </c>
      <c r="AE25" s="4">
        <f t="shared" si="1"/>
        <v>20.594946600524334</v>
      </c>
      <c r="AF25" s="4">
        <f t="shared" ref="AF25:AF83" si="3">AE25-AD25</f>
        <v>11.211345730100811</v>
      </c>
      <c r="AG25" s="4">
        <f t="shared" ref="AG25:AG83" si="4">((L25*$I$20)+$I$21)*1000/H25</f>
        <v>0.89179711479597124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4446</v>
      </c>
      <c r="J26">
        <v>9699</v>
      </c>
      <c r="L26">
        <v>3634</v>
      </c>
      <c r="M26">
        <v>6.3769999999999998</v>
      </c>
      <c r="N26">
        <v>14.159000000000001</v>
      </c>
      <c r="O26">
        <v>7.782</v>
      </c>
      <c r="Q26">
        <v>0.44</v>
      </c>
      <c r="R26">
        <v>1</v>
      </c>
      <c r="S26">
        <v>0</v>
      </c>
      <c r="T26">
        <v>0</v>
      </c>
      <c r="V26">
        <v>0</v>
      </c>
      <c r="Y26" s="1">
        <v>44473</v>
      </c>
      <c r="Z26" s="2">
        <v>0.58572916666666663</v>
      </c>
      <c r="AB26">
        <v>1</v>
      </c>
      <c r="AD26" s="4">
        <f t="shared" si="2"/>
        <v>9.2998878837231</v>
      </c>
      <c r="AE26" s="4">
        <f t="shared" si="1"/>
        <v>20.740777753178136</v>
      </c>
      <c r="AF26" s="4">
        <f t="shared" si="3"/>
        <v>11.440889869455036</v>
      </c>
      <c r="AG26" s="4">
        <f t="shared" si="4"/>
        <v>0.87868845520822936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2487</v>
      </c>
      <c r="J27">
        <v>1008</v>
      </c>
      <c r="L27">
        <v>334</v>
      </c>
      <c r="M27">
        <v>2.323</v>
      </c>
      <c r="N27">
        <v>1.1319999999999999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44473</v>
      </c>
      <c r="Z27" s="2">
        <v>0.59704861111111118</v>
      </c>
      <c r="AB27">
        <v>1</v>
      </c>
      <c r="AD27" s="4">
        <f t="shared" si="2"/>
        <v>2.9905578731896862</v>
      </c>
      <c r="AE27" s="4">
        <f t="shared" si="1"/>
        <v>0.74521851916068405</v>
      </c>
      <c r="AF27" s="4">
        <f t="shared" si="3"/>
        <v>-2.2453393540290021</v>
      </c>
      <c r="AG27" s="4">
        <f t="shared" si="4"/>
        <v>2.807565036091416E-2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520</v>
      </c>
      <c r="J28">
        <v>853</v>
      </c>
      <c r="L28">
        <v>304</v>
      </c>
      <c r="M28">
        <v>0.81399999999999995</v>
      </c>
      <c r="N28">
        <v>1.0009999999999999</v>
      </c>
      <c r="O28">
        <v>0.187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44473</v>
      </c>
      <c r="Z28" s="2">
        <v>0.60276620370370371</v>
      </c>
      <c r="AB28">
        <v>1</v>
      </c>
      <c r="AD28" s="4">
        <f t="shared" si="2"/>
        <v>0.39060874414124935</v>
      </c>
      <c r="AE28" s="4">
        <f t="shared" si="1"/>
        <v>0.53656779305601709</v>
      </c>
      <c r="AF28" s="4">
        <f t="shared" si="3"/>
        <v>0.14595904891476774</v>
      </c>
      <c r="AG28" s="4">
        <f t="shared" si="4"/>
        <v>2.3538037426695767E-2</v>
      </c>
      <c r="BC28" s="4">
        <f>AVERAGE(AD28:AD29)</f>
        <v>0.30931902810846901</v>
      </c>
      <c r="BD28" s="4">
        <f>AVERAGE(AE28:AE29)</f>
        <v>0.52445258960477847</v>
      </c>
      <c r="BE28" s="4">
        <f>AVERAGE(AF28:AF29)</f>
        <v>0.21513356149630941</v>
      </c>
      <c r="BF28" s="4">
        <f>AVERAGE(AG28:AG29)</f>
        <v>2.3764918073406686E-2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397</v>
      </c>
      <c r="J29">
        <v>835</v>
      </c>
      <c r="L29">
        <v>307</v>
      </c>
      <c r="M29">
        <v>0.72</v>
      </c>
      <c r="N29">
        <v>0.98599999999999999</v>
      </c>
      <c r="O29">
        <v>0.26600000000000001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44473</v>
      </c>
      <c r="Z29" s="2">
        <v>0.60890046296296296</v>
      </c>
      <c r="AB29">
        <v>1</v>
      </c>
      <c r="AD29" s="4">
        <f t="shared" si="2"/>
        <v>0.22802931207568869</v>
      </c>
      <c r="AE29" s="4">
        <f t="shared" si="1"/>
        <v>0.51233738615353974</v>
      </c>
      <c r="AF29" s="4">
        <f t="shared" si="3"/>
        <v>0.28430807407785108</v>
      </c>
      <c r="AG29" s="4">
        <f t="shared" si="4"/>
        <v>2.3991798720117606E-2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482</v>
      </c>
      <c r="J30">
        <v>1841</v>
      </c>
      <c r="L30">
        <v>889</v>
      </c>
      <c r="M30">
        <v>1.962</v>
      </c>
      <c r="N30">
        <v>4.5949999999999998</v>
      </c>
      <c r="O30">
        <v>2.633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44473</v>
      </c>
      <c r="Z30" s="2">
        <v>0.61976851851851855</v>
      </c>
      <c r="AB30">
        <v>1</v>
      </c>
      <c r="AD30" s="4">
        <f t="shared" si="2"/>
        <v>0.8509523803024871</v>
      </c>
      <c r="AE30" s="4">
        <f t="shared" si="1"/>
        <v>4.6663697631466707</v>
      </c>
      <c r="AF30" s="4">
        <f t="shared" si="3"/>
        <v>3.8154173828441835</v>
      </c>
      <c r="AG30" s="4">
        <f t="shared" si="4"/>
        <v>0.2800537241098861</v>
      </c>
      <c r="AI30">
        <f>ABS(100*(AD30-3)/3)</f>
        <v>71.634920656583759</v>
      </c>
      <c r="AN30">
        <f t="shared" ref="AN30:AN35" si="5">ABS(100*(AE30-6)/6)</f>
        <v>22.227170614222157</v>
      </c>
      <c r="AS30">
        <f t="shared" ref="AS30:AS35" si="6">ABS(100*(AF30-3)/3)</f>
        <v>27.180579428139453</v>
      </c>
      <c r="AX30">
        <f t="shared" ref="AX30:AX35" si="7">ABS(100*(AG30-0.3)/0.3)</f>
        <v>6.6487586300379622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914</v>
      </c>
      <c r="J31">
        <v>1898</v>
      </c>
      <c r="L31">
        <v>911</v>
      </c>
      <c r="M31">
        <v>2.7909999999999999</v>
      </c>
      <c r="N31">
        <v>4.7160000000000002</v>
      </c>
      <c r="O31">
        <v>1.925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44473</v>
      </c>
      <c r="Z31" s="2">
        <v>0.6255208333333333</v>
      </c>
      <c r="AB31">
        <v>1</v>
      </c>
      <c r="AD31" s="4">
        <f t="shared" si="2"/>
        <v>2.2784791008781413</v>
      </c>
      <c r="AE31" s="4">
        <f t="shared" si="1"/>
        <v>4.8581938177912845</v>
      </c>
      <c r="AF31" s="4">
        <f t="shared" si="3"/>
        <v>2.5797147169131431</v>
      </c>
      <c r="AG31" s="4">
        <f t="shared" si="4"/>
        <v>0.28837268115595321</v>
      </c>
      <c r="AI31">
        <f t="shared" ref="AI31:AI35" si="8">ABS(100*(AD31-3)/3)</f>
        <v>24.050696637395291</v>
      </c>
      <c r="AN31">
        <f t="shared" si="5"/>
        <v>19.030103036811926</v>
      </c>
      <c r="AS31">
        <f t="shared" si="6"/>
        <v>14.009509436228562</v>
      </c>
      <c r="AX31">
        <f t="shared" si="7"/>
        <v>3.8757729480155918</v>
      </c>
      <c r="BC31" s="4">
        <f>AVERAGE(AD31:AD32)</f>
        <v>2.3561339109094561</v>
      </c>
      <c r="BD31" s="4">
        <f>AVERAGE(AE31:AE32)</f>
        <v>4.7875217976590587</v>
      </c>
      <c r="BE31" s="4">
        <f>AVERAGE(AF31:AF32)</f>
        <v>2.4313878867496026</v>
      </c>
      <c r="BF31" s="4">
        <f>AVERAGE(AG31:AG32)</f>
        <v>0.28610387468884402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961</v>
      </c>
      <c r="J32">
        <v>1856</v>
      </c>
      <c r="L32">
        <v>899</v>
      </c>
      <c r="M32">
        <v>2.8809999999999998</v>
      </c>
      <c r="N32">
        <v>4.6269999999999998</v>
      </c>
      <c r="O32">
        <v>1.746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44473</v>
      </c>
      <c r="Z32" s="2">
        <v>0.63172453703703701</v>
      </c>
      <c r="AB32">
        <v>1</v>
      </c>
      <c r="AD32" s="4">
        <f t="shared" si="2"/>
        <v>2.4337887209407705</v>
      </c>
      <c r="AE32" s="4">
        <f t="shared" si="1"/>
        <v>4.7168497775268321</v>
      </c>
      <c r="AF32" s="4">
        <f t="shared" si="3"/>
        <v>2.2830610565860616</v>
      </c>
      <c r="AG32" s="4">
        <f t="shared" si="4"/>
        <v>0.28383506822173477</v>
      </c>
      <c r="AI32">
        <f t="shared" si="8"/>
        <v>18.873709301974319</v>
      </c>
      <c r="AN32">
        <f t="shared" si="5"/>
        <v>21.385837041219464</v>
      </c>
      <c r="AS32">
        <f t="shared" si="6"/>
        <v>23.897964780464616</v>
      </c>
      <c r="AX32">
        <f t="shared" si="7"/>
        <v>5.388310592755075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2958</v>
      </c>
      <c r="J33">
        <v>5971</v>
      </c>
      <c r="L33">
        <v>2515</v>
      </c>
      <c r="M33">
        <v>2.2370000000000001</v>
      </c>
      <c r="N33">
        <v>4.4470000000000001</v>
      </c>
      <c r="O33">
        <v>2.2109999999999999</v>
      </c>
      <c r="Q33">
        <v>0.123</v>
      </c>
      <c r="R33">
        <v>1</v>
      </c>
      <c r="S33">
        <v>0</v>
      </c>
      <c r="T33">
        <v>0</v>
      </c>
      <c r="V33">
        <v>0</v>
      </c>
      <c r="Y33" s="1">
        <v>44473</v>
      </c>
      <c r="Z33" s="2">
        <v>0.64368055555555559</v>
      </c>
      <c r="AB33">
        <v>1</v>
      </c>
      <c r="AD33" s="4">
        <f t="shared" si="2"/>
        <v>3.0109317812006129</v>
      </c>
      <c r="AE33" s="4">
        <f t="shared" si="1"/>
        <v>6.1884001297170323</v>
      </c>
      <c r="AF33" s="4">
        <f t="shared" si="3"/>
        <v>3.1774683485164195</v>
      </c>
      <c r="AG33" s="4">
        <f t="shared" si="4"/>
        <v>0.29830009223215953</v>
      </c>
      <c r="AI33">
        <f t="shared" si="8"/>
        <v>0.36439270668709628</v>
      </c>
      <c r="AN33">
        <f t="shared" si="5"/>
        <v>3.1400021619505392</v>
      </c>
      <c r="AS33">
        <f t="shared" si="6"/>
        <v>5.9156116172139823</v>
      </c>
      <c r="AX33">
        <f t="shared" si="7"/>
        <v>0.56663592261348616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3026</v>
      </c>
      <c r="J34">
        <v>5948</v>
      </c>
      <c r="L34">
        <v>2500</v>
      </c>
      <c r="M34">
        <v>2.2799999999999998</v>
      </c>
      <c r="N34">
        <v>4.431</v>
      </c>
      <c r="O34">
        <v>2.1509999999999998</v>
      </c>
      <c r="Q34">
        <v>0.121</v>
      </c>
      <c r="R34">
        <v>1</v>
      </c>
      <c r="S34">
        <v>0</v>
      </c>
      <c r="T34">
        <v>0</v>
      </c>
      <c r="V34">
        <v>0</v>
      </c>
      <c r="Y34" s="1">
        <v>44473</v>
      </c>
      <c r="Z34" s="2">
        <v>0.6501851851851852</v>
      </c>
      <c r="AB34">
        <v>1</v>
      </c>
      <c r="AD34" s="4">
        <f t="shared" si="2"/>
        <v>3.0858328745641503</v>
      </c>
      <c r="AE34" s="4">
        <f t="shared" si="1"/>
        <v>6.162599233478284</v>
      </c>
      <c r="AF34" s="4">
        <f t="shared" si="3"/>
        <v>3.0767663589141336</v>
      </c>
      <c r="AG34" s="4">
        <f t="shared" si="4"/>
        <v>0.29640942017623517</v>
      </c>
      <c r="AI34">
        <f t="shared" si="8"/>
        <v>2.8610958188050115</v>
      </c>
      <c r="AN34">
        <f t="shared" si="5"/>
        <v>2.7099872246380663</v>
      </c>
      <c r="AS34">
        <f t="shared" si="6"/>
        <v>2.5588786304711211</v>
      </c>
      <c r="AX34">
        <f t="shared" si="7"/>
        <v>1.196859941254939</v>
      </c>
      <c r="BC34" s="4">
        <f>AVERAGE(AD34:AD35)</f>
        <v>3.0604986812206012</v>
      </c>
      <c r="BD34" s="4">
        <f>AVERAGE(AE34:AE35)</f>
        <v>6.1642819006242888</v>
      </c>
      <c r="BE34" s="4">
        <f>AVERAGE(AF34:AF35)</f>
        <v>3.1037832194036881</v>
      </c>
      <c r="BF34" s="4">
        <f>AVERAGE(AG34:AG35)</f>
        <v>0.30088401070858939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2980</v>
      </c>
      <c r="J35">
        <v>5951</v>
      </c>
      <c r="L35">
        <v>2571</v>
      </c>
      <c r="M35">
        <v>2.2509999999999999</v>
      </c>
      <c r="N35">
        <v>4.4329999999999998</v>
      </c>
      <c r="O35">
        <v>2.1829999999999998</v>
      </c>
      <c r="Q35">
        <v>0.127</v>
      </c>
      <c r="R35">
        <v>1</v>
      </c>
      <c r="S35">
        <v>0</v>
      </c>
      <c r="T35">
        <v>0</v>
      </c>
      <c r="V35">
        <v>0</v>
      </c>
      <c r="Y35" s="1">
        <v>44473</v>
      </c>
      <c r="Z35" s="2">
        <v>0.65712962962962962</v>
      </c>
      <c r="AB35">
        <v>1</v>
      </c>
      <c r="AD35" s="4">
        <f t="shared" si="2"/>
        <v>3.0351644878770521</v>
      </c>
      <c r="AE35" s="4">
        <f t="shared" si="1"/>
        <v>6.1659645677702946</v>
      </c>
      <c r="AF35" s="4">
        <f t="shared" si="3"/>
        <v>3.1308000798932425</v>
      </c>
      <c r="AG35" s="4">
        <f t="shared" si="4"/>
        <v>0.30535860124094366</v>
      </c>
      <c r="AI35">
        <f t="shared" si="8"/>
        <v>1.1721495959017354</v>
      </c>
      <c r="AN35">
        <f t="shared" si="5"/>
        <v>2.7660761295049094</v>
      </c>
      <c r="AS35">
        <f t="shared" si="6"/>
        <v>4.3600026631080828</v>
      </c>
      <c r="AX35">
        <f t="shared" si="7"/>
        <v>1.7862004136478908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3460</v>
      </c>
      <c r="J36">
        <v>8931</v>
      </c>
      <c r="L36">
        <v>3857</v>
      </c>
      <c r="M36">
        <v>4.6079999999999997</v>
      </c>
      <c r="N36">
        <v>11.778</v>
      </c>
      <c r="O36">
        <v>7.17</v>
      </c>
      <c r="Q36">
        <v>0.432</v>
      </c>
      <c r="R36">
        <v>1</v>
      </c>
      <c r="S36">
        <v>0</v>
      </c>
      <c r="T36">
        <v>0</v>
      </c>
      <c r="V36">
        <v>0</v>
      </c>
      <c r="Y36" s="1">
        <v>44473</v>
      </c>
      <c r="Z36" s="2">
        <v>0.66893518518518524</v>
      </c>
      <c r="AB36">
        <v>1</v>
      </c>
      <c r="AD36" s="4">
        <f t="shared" si="2"/>
        <v>6.4214019605229851</v>
      </c>
      <c r="AE36" s="4">
        <f t="shared" si="1"/>
        <v>17.133087023124887</v>
      </c>
      <c r="AF36" s="4">
        <f t="shared" si="3"/>
        <v>10.711685062601902</v>
      </c>
      <c r="AG36" s="4">
        <f t="shared" si="4"/>
        <v>0.84225625015409522</v>
      </c>
      <c r="AI36">
        <f>ABS(100*(AD36-9)/9)</f>
        <v>28.651089327522389</v>
      </c>
      <c r="AN36">
        <f>ABS(100*(AE36-18)/18)</f>
        <v>4.8161832048617406</v>
      </c>
      <c r="AS36">
        <f>ABS(100*(AF36-9)/9)</f>
        <v>19.018722917798907</v>
      </c>
      <c r="AX36">
        <f>ABS(100*(AG36-0.9)/0.9)</f>
        <v>6.415972205100533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4489</v>
      </c>
      <c r="J37">
        <v>9014</v>
      </c>
      <c r="L37">
        <v>3846</v>
      </c>
      <c r="M37">
        <v>5.7939999999999996</v>
      </c>
      <c r="N37">
        <v>11.885</v>
      </c>
      <c r="O37">
        <v>6.09</v>
      </c>
      <c r="Q37">
        <v>0.43</v>
      </c>
      <c r="R37">
        <v>1</v>
      </c>
      <c r="S37">
        <v>0</v>
      </c>
      <c r="T37">
        <v>0</v>
      </c>
      <c r="V37">
        <v>0</v>
      </c>
      <c r="Y37" s="1">
        <v>44473</v>
      </c>
      <c r="Z37" s="2">
        <v>0.67532407407407413</v>
      </c>
      <c r="AB37">
        <v>1</v>
      </c>
      <c r="AD37" s="4">
        <f t="shared" si="2"/>
        <v>8.4636177811663345</v>
      </c>
      <c r="AE37" s="4">
        <f t="shared" si="1"/>
        <v>17.300848432276176</v>
      </c>
      <c r="AF37" s="4">
        <f t="shared" si="3"/>
        <v>8.8372306511098415</v>
      </c>
      <c r="AG37" s="4">
        <f t="shared" si="4"/>
        <v>0.83975806485497617</v>
      </c>
      <c r="AI37">
        <f t="shared" ref="AI37:AI44" si="9">ABS(100*(AD37-9)/9)</f>
        <v>5.9598024314851727</v>
      </c>
      <c r="AN37">
        <f t="shared" ref="AN37:AN44" si="10">ABS(100*(AE37-18)/18)</f>
        <v>3.884175376243467</v>
      </c>
      <c r="AS37">
        <f t="shared" ref="AS37:AS44" si="11">ABS(100*(AF37-9)/9)</f>
        <v>1.808548321001761</v>
      </c>
      <c r="AX37">
        <f t="shared" ref="AX37:AX44" si="12">ABS(100*(AG37-0.9)/0.9)</f>
        <v>6.6935483494470942</v>
      </c>
      <c r="BC37" s="4">
        <f>AVERAGE(AD37:AD38)</f>
        <v>8.5777357692003413</v>
      </c>
      <c r="BD37" s="4">
        <f>AVERAGE(AE37:AE38)</f>
        <v>17.313986373956698</v>
      </c>
      <c r="BE37" s="4">
        <f>AVERAGE(AF37:AF38)</f>
        <v>8.7362506047563571</v>
      </c>
      <c r="BF37" s="4">
        <f>AVERAGE(AG37:AG38)</f>
        <v>0.84316468117195686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4604</v>
      </c>
      <c r="J38">
        <v>9027</v>
      </c>
      <c r="L38">
        <v>3876</v>
      </c>
      <c r="M38">
        <v>5.9269999999999996</v>
      </c>
      <c r="N38">
        <v>11.9</v>
      </c>
      <c r="O38">
        <v>5.9740000000000002</v>
      </c>
      <c r="Q38">
        <v>0.435</v>
      </c>
      <c r="R38">
        <v>1</v>
      </c>
      <c r="S38">
        <v>0</v>
      </c>
      <c r="T38">
        <v>0</v>
      </c>
      <c r="V38">
        <v>0</v>
      </c>
      <c r="Y38" s="1">
        <v>44473</v>
      </c>
      <c r="Z38" s="2">
        <v>0.68217592592592602</v>
      </c>
      <c r="AB38">
        <v>1</v>
      </c>
      <c r="AD38" s="4">
        <f t="shared" si="2"/>
        <v>8.6918537572343464</v>
      </c>
      <c r="AE38" s="4">
        <f t="shared" si="1"/>
        <v>17.327124315637221</v>
      </c>
      <c r="AF38" s="4">
        <f t="shared" si="3"/>
        <v>8.6352705584028744</v>
      </c>
      <c r="AG38" s="4">
        <f t="shared" si="4"/>
        <v>0.84657129748893767</v>
      </c>
      <c r="AI38">
        <f t="shared" si="9"/>
        <v>3.4238471418405956</v>
      </c>
      <c r="AN38">
        <f t="shared" si="10"/>
        <v>3.7381982464598846</v>
      </c>
      <c r="AS38">
        <f t="shared" si="11"/>
        <v>4.0525493510791737</v>
      </c>
      <c r="AX38">
        <f t="shared" si="12"/>
        <v>5.9365225012291507</v>
      </c>
      <c r="BC38" s="4"/>
      <c r="BD38" s="4"/>
      <c r="BE38" s="4"/>
      <c r="BF38" s="4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6557</v>
      </c>
      <c r="J39">
        <v>13065</v>
      </c>
      <c r="L39">
        <v>5687</v>
      </c>
      <c r="M39">
        <v>5.83</v>
      </c>
      <c r="N39">
        <v>12.148999999999999</v>
      </c>
      <c r="O39">
        <v>6.319</v>
      </c>
      <c r="Q39">
        <v>0.51300000000000001</v>
      </c>
      <c r="R39">
        <v>1</v>
      </c>
      <c r="S39">
        <v>0</v>
      </c>
      <c r="T39">
        <v>0</v>
      </c>
      <c r="V39">
        <v>0</v>
      </c>
      <c r="Y39" s="1">
        <v>44473</v>
      </c>
      <c r="Z39" s="2">
        <v>0.6946296296296296</v>
      </c>
      <c r="AB39">
        <v>1</v>
      </c>
      <c r="AD39" s="4">
        <f t="shared" si="2"/>
        <v>8.9616903162302464</v>
      </c>
      <c r="AE39" s="4">
        <f t="shared" si="1"/>
        <v>18.175110002858851</v>
      </c>
      <c r="AF39" s="4">
        <f t="shared" si="3"/>
        <v>9.2134196866286047</v>
      </c>
      <c r="AG39" s="4">
        <f t="shared" si="4"/>
        <v>0.89693474474298662</v>
      </c>
      <c r="AI39">
        <f t="shared" si="9"/>
        <v>0.42566315299726259</v>
      </c>
      <c r="AN39">
        <f t="shared" si="10"/>
        <v>0.97283334921583908</v>
      </c>
      <c r="AS39">
        <f t="shared" si="11"/>
        <v>2.3713298514289409</v>
      </c>
      <c r="AX39">
        <f t="shared" si="12"/>
        <v>0.34058391744593325</v>
      </c>
      <c r="BC39" s="4"/>
      <c r="BD39" s="4"/>
      <c r="BE39" s="4"/>
      <c r="BF39" s="4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6667</v>
      </c>
      <c r="J40">
        <v>13011</v>
      </c>
      <c r="L40">
        <v>5711</v>
      </c>
      <c r="M40">
        <v>5.92</v>
      </c>
      <c r="N40">
        <v>12.099</v>
      </c>
      <c r="O40">
        <v>6.1790000000000003</v>
      </c>
      <c r="Q40">
        <v>0.51500000000000001</v>
      </c>
      <c r="R40">
        <v>1</v>
      </c>
      <c r="S40">
        <v>0</v>
      </c>
      <c r="T40">
        <v>0</v>
      </c>
      <c r="V40">
        <v>0</v>
      </c>
      <c r="Y40" s="1">
        <v>44473</v>
      </c>
      <c r="Z40" s="2">
        <v>0.70145833333333341</v>
      </c>
      <c r="AB40">
        <v>1</v>
      </c>
      <c r="AD40" s="4">
        <f t="shared" si="2"/>
        <v>9.117360808798372</v>
      </c>
      <c r="AE40" s="4">
        <f t="shared" si="1"/>
        <v>18.097282143429052</v>
      </c>
      <c r="AF40" s="4">
        <f t="shared" si="3"/>
        <v>8.9799213346306797</v>
      </c>
      <c r="AG40" s="4">
        <f t="shared" si="4"/>
        <v>0.90082135111062556</v>
      </c>
      <c r="AI40">
        <f t="shared" si="9"/>
        <v>1.3040089866485773</v>
      </c>
      <c r="AN40">
        <f t="shared" si="10"/>
        <v>0.54045635238362011</v>
      </c>
      <c r="AS40">
        <f t="shared" si="11"/>
        <v>0.22309628188133721</v>
      </c>
      <c r="AX40">
        <f t="shared" si="12"/>
        <v>9.1261234513948269E-2</v>
      </c>
      <c r="BC40" s="4">
        <f>AVERAGE(AD40:AD41)</f>
        <v>9.0982557938013748</v>
      </c>
      <c r="BD40" s="4">
        <f>AVERAGE(AE40:AE41)</f>
        <v>18.07206015194717</v>
      </c>
      <c r="BE40" s="4">
        <f>AVERAGE(AF40:AF41)</f>
        <v>8.9738043581457951</v>
      </c>
      <c r="BF40" s="4">
        <f>AVERAGE(AG40:AG41)</f>
        <v>0.89798736730088891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6640</v>
      </c>
      <c r="J41">
        <v>12976</v>
      </c>
      <c r="L41">
        <v>5676</v>
      </c>
      <c r="M41">
        <v>5.8979999999999997</v>
      </c>
      <c r="N41">
        <v>12.068</v>
      </c>
      <c r="O41">
        <v>6.17</v>
      </c>
      <c r="Q41">
        <v>0.51100000000000001</v>
      </c>
      <c r="R41">
        <v>1</v>
      </c>
      <c r="S41">
        <v>0</v>
      </c>
      <c r="T41">
        <v>0</v>
      </c>
      <c r="V41">
        <v>0</v>
      </c>
      <c r="Y41" s="1">
        <v>44473</v>
      </c>
      <c r="Z41" s="2">
        <v>0.70870370370370372</v>
      </c>
      <c r="AB41">
        <v>1</v>
      </c>
      <c r="AD41" s="4">
        <f t="shared" si="2"/>
        <v>9.0791507788043777</v>
      </c>
      <c r="AE41" s="4">
        <f t="shared" si="1"/>
        <v>18.046838160465288</v>
      </c>
      <c r="AF41" s="4">
        <f t="shared" si="3"/>
        <v>8.9676873816609106</v>
      </c>
      <c r="AG41" s="4">
        <f t="shared" si="4"/>
        <v>0.89515338349115214</v>
      </c>
      <c r="AI41">
        <f t="shared" si="9"/>
        <v>0.87945309782641901</v>
      </c>
      <c r="AN41">
        <f t="shared" si="10"/>
        <v>0.26021200258493515</v>
      </c>
      <c r="AS41">
        <f t="shared" si="11"/>
        <v>0.3590290926565487</v>
      </c>
      <c r="AX41">
        <f t="shared" si="12"/>
        <v>0.53851294542754202</v>
      </c>
      <c r="BC41" s="4"/>
      <c r="BD41" s="4"/>
      <c r="BE41" s="4"/>
      <c r="BF41" s="4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8468</v>
      </c>
      <c r="J42">
        <v>16689</v>
      </c>
      <c r="L42">
        <v>7351</v>
      </c>
      <c r="M42">
        <v>5.76</v>
      </c>
      <c r="N42">
        <v>12.015000000000001</v>
      </c>
      <c r="O42">
        <v>6.2549999999999999</v>
      </c>
      <c r="Q42">
        <v>0.54400000000000004</v>
      </c>
      <c r="R42">
        <v>1</v>
      </c>
      <c r="S42">
        <v>0</v>
      </c>
      <c r="T42">
        <v>0</v>
      </c>
      <c r="V42">
        <v>0</v>
      </c>
      <c r="Y42" s="1">
        <v>44473</v>
      </c>
      <c r="Z42" s="2">
        <v>0.72197916666666673</v>
      </c>
      <c r="AB42">
        <v>1</v>
      </c>
      <c r="AD42" s="4">
        <f t="shared" si="2"/>
        <v>9.080123316981366</v>
      </c>
      <c r="AE42" s="4">
        <f t="shared" si="1"/>
        <v>18.211617776974137</v>
      </c>
      <c r="AF42" s="4">
        <f t="shared" si="3"/>
        <v>9.131494459992771</v>
      </c>
      <c r="AG42" s="4">
        <f t="shared" si="4"/>
        <v>0.90785276306216378</v>
      </c>
      <c r="AI42">
        <f t="shared" si="9"/>
        <v>0.89025907757073319</v>
      </c>
      <c r="AN42">
        <f t="shared" si="10"/>
        <v>1.1756543165229831</v>
      </c>
      <c r="AS42">
        <f t="shared" si="11"/>
        <v>1.4610495554752332</v>
      </c>
      <c r="AX42">
        <f t="shared" si="12"/>
        <v>0.87252922912930653</v>
      </c>
      <c r="BC42" s="4"/>
      <c r="BD42" s="4"/>
      <c r="BE42" s="4"/>
      <c r="BF42" s="4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8447</v>
      </c>
      <c r="J43">
        <v>16655</v>
      </c>
      <c r="L43">
        <v>7427</v>
      </c>
      <c r="M43">
        <v>5.7460000000000004</v>
      </c>
      <c r="N43">
        <v>11.991</v>
      </c>
      <c r="O43">
        <v>6.2450000000000001</v>
      </c>
      <c r="Q43">
        <v>0.55100000000000005</v>
      </c>
      <c r="R43">
        <v>1</v>
      </c>
      <c r="S43">
        <v>0</v>
      </c>
      <c r="T43">
        <v>0</v>
      </c>
      <c r="V43">
        <v>0</v>
      </c>
      <c r="Y43" s="1">
        <v>44473</v>
      </c>
      <c r="Z43" s="2">
        <v>0.72917824074074078</v>
      </c>
      <c r="AB43">
        <v>1</v>
      </c>
      <c r="AD43" s="4">
        <f t="shared" si="2"/>
        <v>9.0569920969720368</v>
      </c>
      <c r="AE43" s="4">
        <f t="shared" si="1"/>
        <v>18.173477321664681</v>
      </c>
      <c r="AF43" s="4">
        <f t="shared" si="3"/>
        <v>9.116485224692644</v>
      </c>
      <c r="AG43" s="4">
        <f t="shared" si="4"/>
        <v>0.91743216814551376</v>
      </c>
      <c r="AI43">
        <f t="shared" si="9"/>
        <v>0.63324552191151973</v>
      </c>
      <c r="AN43">
        <f t="shared" si="10"/>
        <v>0.96376289813711535</v>
      </c>
      <c r="AS43">
        <f t="shared" si="11"/>
        <v>1.2942802743627111</v>
      </c>
      <c r="AX43">
        <f t="shared" si="12"/>
        <v>1.9369075717237485</v>
      </c>
      <c r="BC43" s="4">
        <f>AVERAGE(AD43:AD44)</f>
        <v>9.054238380304259</v>
      </c>
      <c r="BD43" s="4">
        <f>AVERAGE(AE43:AE44)</f>
        <v>18.127484419673863</v>
      </c>
      <c r="BE43" s="4">
        <f>AVERAGE(AF43:AF44)</f>
        <v>9.0732460393696037</v>
      </c>
      <c r="BF43" s="4">
        <f>AVERAGE(AG43:AG44)</f>
        <v>0.91705403373432892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8442</v>
      </c>
      <c r="J44">
        <v>16573</v>
      </c>
      <c r="L44">
        <v>7421</v>
      </c>
      <c r="M44">
        <v>5.7430000000000003</v>
      </c>
      <c r="N44">
        <v>11.932</v>
      </c>
      <c r="O44">
        <v>6.1890000000000001</v>
      </c>
      <c r="Q44">
        <v>0.55000000000000004</v>
      </c>
      <c r="R44">
        <v>1</v>
      </c>
      <c r="S44">
        <v>0</v>
      </c>
      <c r="T44">
        <v>0</v>
      </c>
      <c r="V44">
        <v>0</v>
      </c>
      <c r="Y44" s="1">
        <v>44473</v>
      </c>
      <c r="Z44" s="2">
        <v>0.73675925925925922</v>
      </c>
      <c r="AB44">
        <v>1</v>
      </c>
      <c r="AD44" s="4">
        <f t="shared" si="2"/>
        <v>9.051484663636483</v>
      </c>
      <c r="AE44" s="4">
        <f t="shared" si="1"/>
        <v>18.081491517683048</v>
      </c>
      <c r="AF44" s="4">
        <f t="shared" si="3"/>
        <v>9.0300068540465652</v>
      </c>
      <c r="AG44" s="4">
        <f t="shared" si="4"/>
        <v>0.91667589932314408</v>
      </c>
      <c r="AI44">
        <f t="shared" si="9"/>
        <v>0.57205181818314399</v>
      </c>
      <c r="AN44">
        <f t="shared" si="10"/>
        <v>0.45273065379471217</v>
      </c>
      <c r="AS44">
        <f t="shared" si="11"/>
        <v>0.33340948940628024</v>
      </c>
      <c r="AX44">
        <f t="shared" si="12"/>
        <v>1.8528777025715624</v>
      </c>
    </row>
    <row r="45" spans="1:58" x14ac:dyDescent="0.35">
      <c r="A45">
        <v>22</v>
      </c>
      <c r="B45">
        <v>9</v>
      </c>
      <c r="C45" t="s">
        <v>69</v>
      </c>
      <c r="D45" t="s">
        <v>27</v>
      </c>
      <c r="G45">
        <v>0.5</v>
      </c>
      <c r="H45">
        <v>0.5</v>
      </c>
      <c r="I45">
        <v>4950</v>
      </c>
      <c r="J45">
        <v>5830</v>
      </c>
      <c r="L45">
        <v>4806</v>
      </c>
      <c r="M45">
        <v>4.2119999999999997</v>
      </c>
      <c r="N45">
        <v>5.218</v>
      </c>
      <c r="O45">
        <v>1.0049999999999999</v>
      </c>
      <c r="Q45">
        <v>0.38700000000000001</v>
      </c>
      <c r="R45">
        <v>1</v>
      </c>
      <c r="S45">
        <v>0</v>
      </c>
      <c r="T45">
        <v>0</v>
      </c>
      <c r="V45">
        <v>0</v>
      </c>
      <c r="Y45" s="1">
        <v>44473</v>
      </c>
      <c r="Z45" s="2">
        <v>0.74869212962962972</v>
      </c>
      <c r="AB45">
        <v>1</v>
      </c>
      <c r="AD45" s="4">
        <f t="shared" si="2"/>
        <v>6.2461118665024982</v>
      </c>
      <c r="AE45" s="4">
        <f t="shared" si="1"/>
        <v>7.2362753015910322</v>
      </c>
      <c r="AF45" s="4">
        <f t="shared" si="3"/>
        <v>0.99016343508853399</v>
      </c>
      <c r="AG45" s="4">
        <f t="shared" si="4"/>
        <v>0.70448248508840272</v>
      </c>
    </row>
    <row r="46" spans="1:58" x14ac:dyDescent="0.35">
      <c r="A46">
        <v>23</v>
      </c>
      <c r="B46">
        <v>9</v>
      </c>
      <c r="C46" t="s">
        <v>69</v>
      </c>
      <c r="D46" t="s">
        <v>27</v>
      </c>
      <c r="G46">
        <v>0.5</v>
      </c>
      <c r="H46">
        <v>0.5</v>
      </c>
      <c r="I46">
        <v>4153</v>
      </c>
      <c r="J46">
        <v>5784</v>
      </c>
      <c r="L46">
        <v>4739</v>
      </c>
      <c r="M46">
        <v>3.601</v>
      </c>
      <c r="N46">
        <v>5.1790000000000003</v>
      </c>
      <c r="O46">
        <v>1.577</v>
      </c>
      <c r="Q46">
        <v>0.38</v>
      </c>
      <c r="R46">
        <v>1</v>
      </c>
      <c r="S46">
        <v>0</v>
      </c>
      <c r="T46">
        <v>0</v>
      </c>
      <c r="V46">
        <v>0</v>
      </c>
      <c r="Y46" s="1">
        <v>44473</v>
      </c>
      <c r="Z46" s="2">
        <v>0.75506944444444446</v>
      </c>
      <c r="AB46">
        <v>1</v>
      </c>
      <c r="AD46" s="4">
        <f t="shared" si="2"/>
        <v>5.1926500180776864</v>
      </c>
      <c r="AE46" s="4">
        <f t="shared" si="1"/>
        <v>7.1743531506180354</v>
      </c>
      <c r="AF46" s="4">
        <f t="shared" si="3"/>
        <v>1.9817031325403489</v>
      </c>
      <c r="AG46" s="4">
        <f t="shared" si="4"/>
        <v>0.69434848286864825</v>
      </c>
      <c r="AJ46">
        <f>ABS(100*(AD46-AD47)/(AVERAGE(AD46:AD47)))</f>
        <v>3.3121868143191318</v>
      </c>
      <c r="AO46">
        <f>ABS(100*(AE46-AE47)/(AVERAGE(AE46:AE47)))</f>
        <v>0.69665428491630021</v>
      </c>
      <c r="AT46">
        <f>ABS(100*(AF46-AF47)/(AVERAGE(AF46:AF47)))</f>
        <v>5.8480339516341884</v>
      </c>
      <c r="AY46">
        <f>ABS(100*(AG46-AG47)/(AVERAGE(AG46:AG47)))</f>
        <v>1.3844963834083852</v>
      </c>
      <c r="BC46" s="4">
        <f>AVERAGE(AD46:AD47)</f>
        <v>5.1080558420435738</v>
      </c>
      <c r="BD46" s="4">
        <f>AVERAGE(AE46:AE47)</f>
        <v>7.1494496768571558</v>
      </c>
      <c r="BE46" s="4">
        <f>AVERAGE(AF46:AF47)</f>
        <v>2.0413938348135816</v>
      </c>
      <c r="BF46" s="4">
        <f>AVERAGE(AG46:AG47)</f>
        <v>0.69918860333181454</v>
      </c>
    </row>
    <row r="47" spans="1:58" x14ac:dyDescent="0.35">
      <c r="A47">
        <v>24</v>
      </c>
      <c r="B47">
        <v>9</v>
      </c>
      <c r="C47" t="s">
        <v>69</v>
      </c>
      <c r="D47" t="s">
        <v>27</v>
      </c>
      <c r="G47">
        <v>0.5</v>
      </c>
      <c r="H47">
        <v>0.5</v>
      </c>
      <c r="I47">
        <v>4025</v>
      </c>
      <c r="J47">
        <v>5747</v>
      </c>
      <c r="L47">
        <v>4803</v>
      </c>
      <c r="M47">
        <v>3.5030000000000001</v>
      </c>
      <c r="N47">
        <v>5.1479999999999997</v>
      </c>
      <c r="O47">
        <v>1.645</v>
      </c>
      <c r="Q47">
        <v>0.38600000000000001</v>
      </c>
      <c r="R47">
        <v>1</v>
      </c>
      <c r="S47">
        <v>0</v>
      </c>
      <c r="T47">
        <v>0</v>
      </c>
      <c r="V47">
        <v>0</v>
      </c>
      <c r="Y47" s="1">
        <v>44473</v>
      </c>
      <c r="Z47" s="2">
        <v>0.76181712962962955</v>
      </c>
      <c r="AB47">
        <v>1</v>
      </c>
      <c r="AD47" s="4">
        <f t="shared" si="2"/>
        <v>5.0234616660094611</v>
      </c>
      <c r="AE47" s="4">
        <f t="shared" si="1"/>
        <v>7.1245462030962754</v>
      </c>
      <c r="AF47" s="4">
        <f t="shared" si="3"/>
        <v>2.1010845370868143</v>
      </c>
      <c r="AG47" s="4">
        <f t="shared" si="4"/>
        <v>0.70402872379498083</v>
      </c>
      <c r="BC47" s="4"/>
      <c r="BD47" s="4"/>
      <c r="BE47" s="4"/>
      <c r="BF47" s="4"/>
    </row>
    <row r="48" spans="1:58" x14ac:dyDescent="0.35">
      <c r="A48">
        <v>25</v>
      </c>
      <c r="B48">
        <v>10</v>
      </c>
      <c r="C48" t="s">
        <v>70</v>
      </c>
      <c r="D48" t="s">
        <v>27</v>
      </c>
      <c r="G48">
        <v>0.5</v>
      </c>
      <c r="H48">
        <v>0.5</v>
      </c>
      <c r="I48">
        <v>3362</v>
      </c>
      <c r="J48">
        <v>5148</v>
      </c>
      <c r="L48">
        <v>1639</v>
      </c>
      <c r="M48">
        <v>2.9940000000000002</v>
      </c>
      <c r="N48">
        <v>4.6390000000000002</v>
      </c>
      <c r="O48">
        <v>1.645</v>
      </c>
      <c r="Q48">
        <v>5.5E-2</v>
      </c>
      <c r="R48">
        <v>1</v>
      </c>
      <c r="S48">
        <v>0</v>
      </c>
      <c r="T48">
        <v>0</v>
      </c>
      <c r="V48">
        <v>0</v>
      </c>
      <c r="Y48" s="1">
        <v>44473</v>
      </c>
      <c r="Z48" s="2">
        <v>0.77356481481481476</v>
      </c>
      <c r="AB48">
        <v>1</v>
      </c>
      <c r="AD48" s="4">
        <f t="shared" si="2"/>
        <v>4.1471188736560727</v>
      </c>
      <c r="AE48" s="4">
        <f t="shared" si="1"/>
        <v>6.3182121067304982</v>
      </c>
      <c r="AF48" s="4">
        <f t="shared" si="3"/>
        <v>2.1710932330744255</v>
      </c>
      <c r="AG48" s="4">
        <f t="shared" si="4"/>
        <v>0.22546181299941431</v>
      </c>
      <c r="BC48" s="4"/>
      <c r="BD48" s="4"/>
      <c r="BE48" s="4"/>
      <c r="BF48" s="4"/>
    </row>
    <row r="49" spans="1:58" x14ac:dyDescent="0.35">
      <c r="A49">
        <v>26</v>
      </c>
      <c r="B49">
        <v>10</v>
      </c>
      <c r="C49" t="s">
        <v>70</v>
      </c>
      <c r="D49" t="s">
        <v>27</v>
      </c>
      <c r="G49">
        <v>0.5</v>
      </c>
      <c r="H49">
        <v>0.5</v>
      </c>
      <c r="I49">
        <v>3042</v>
      </c>
      <c r="J49">
        <v>5059</v>
      </c>
      <c r="L49">
        <v>1602</v>
      </c>
      <c r="M49">
        <v>2.7490000000000001</v>
      </c>
      <c r="N49">
        <v>4.5650000000000004</v>
      </c>
      <c r="O49">
        <v>1.8160000000000001</v>
      </c>
      <c r="Q49">
        <v>5.1999999999999998E-2</v>
      </c>
      <c r="R49">
        <v>1</v>
      </c>
      <c r="S49">
        <v>0</v>
      </c>
      <c r="T49">
        <v>0</v>
      </c>
      <c r="V49">
        <v>0</v>
      </c>
      <c r="Y49" s="1">
        <v>44473</v>
      </c>
      <c r="Z49" s="2">
        <v>0.7798842592592593</v>
      </c>
      <c r="AB49">
        <v>1</v>
      </c>
      <c r="AD49" s="4">
        <f t="shared" si="2"/>
        <v>3.7241479934855088</v>
      </c>
      <c r="AE49" s="4">
        <f t="shared" si="1"/>
        <v>6.1984062059349148</v>
      </c>
      <c r="AF49" s="4">
        <f t="shared" si="3"/>
        <v>2.4742582124494059</v>
      </c>
      <c r="AG49" s="4">
        <f t="shared" si="4"/>
        <v>0.21986542371387827</v>
      </c>
      <c r="AJ49">
        <f>ABS(100*(AD49-AD50)/(AVERAGE(AD49:AD50)))</f>
        <v>0.92707608122284801</v>
      </c>
      <c r="AO49">
        <f>ABS(100*(AE49-AE50)/(AVERAGE(AE49:AE50)))</f>
        <v>0.82187055012136245</v>
      </c>
      <c r="AT49">
        <f>ABS(100*(AF49-AF50)/(AVERAGE(AF49:AF50)))</f>
        <v>3.3976502002989255</v>
      </c>
      <c r="AY49">
        <f>ABS(100*(AG49-AG50)/(AVERAGE(AG49:AG50)))</f>
        <v>1.5948747496491971</v>
      </c>
      <c r="BC49" s="4">
        <f>AVERAGE(AD49:AD50)</f>
        <v>3.7069648014785797</v>
      </c>
      <c r="BD49" s="4">
        <f>AVERAGE(AE49:AE50)</f>
        <v>6.2239827465541966</v>
      </c>
      <c r="BE49" s="4">
        <f>AVERAGE(AF49:AF50)</f>
        <v>2.5170179450756169</v>
      </c>
      <c r="BF49" s="4">
        <f>AVERAGE(AG49:AG50)</f>
        <v>0.21812600542242788</v>
      </c>
    </row>
    <row r="50" spans="1:58" x14ac:dyDescent="0.35">
      <c r="A50">
        <v>27</v>
      </c>
      <c r="B50">
        <v>10</v>
      </c>
      <c r="C50" t="s">
        <v>70</v>
      </c>
      <c r="D50" t="s">
        <v>27</v>
      </c>
      <c r="G50">
        <v>0.5</v>
      </c>
      <c r="H50">
        <v>0.5</v>
      </c>
      <c r="I50">
        <v>3016</v>
      </c>
      <c r="J50">
        <v>5097</v>
      </c>
      <c r="L50">
        <v>1579</v>
      </c>
      <c r="M50">
        <v>2.7290000000000001</v>
      </c>
      <c r="N50">
        <v>4.5970000000000004</v>
      </c>
      <c r="O50">
        <v>1.8680000000000001</v>
      </c>
      <c r="Q50">
        <v>4.9000000000000002E-2</v>
      </c>
      <c r="R50">
        <v>1</v>
      </c>
      <c r="S50">
        <v>0</v>
      </c>
      <c r="T50">
        <v>0</v>
      </c>
      <c r="V50">
        <v>0</v>
      </c>
      <c r="Y50" s="1">
        <v>44473</v>
      </c>
      <c r="Z50" s="2">
        <v>0.78667824074074078</v>
      </c>
      <c r="AB50">
        <v>1</v>
      </c>
      <c r="AD50" s="4">
        <f t="shared" si="2"/>
        <v>3.6897816094716509</v>
      </c>
      <c r="AE50" s="4">
        <f t="shared" si="1"/>
        <v>6.2495592871734784</v>
      </c>
      <c r="AF50" s="4">
        <f t="shared" si="3"/>
        <v>2.5597776777018275</v>
      </c>
      <c r="AG50" s="4">
        <f t="shared" si="4"/>
        <v>0.21638658713097753</v>
      </c>
      <c r="BC50" s="4"/>
      <c r="BD50" s="4"/>
      <c r="BE50" s="4"/>
      <c r="BF50" s="4"/>
    </row>
    <row r="51" spans="1:58" x14ac:dyDescent="0.35">
      <c r="A51">
        <v>28</v>
      </c>
      <c r="B51">
        <v>11</v>
      </c>
      <c r="C51" t="s">
        <v>71</v>
      </c>
      <c r="D51" t="s">
        <v>27</v>
      </c>
      <c r="G51">
        <v>0.5</v>
      </c>
      <c r="H51">
        <v>0.5</v>
      </c>
      <c r="I51">
        <v>2525</v>
      </c>
      <c r="J51">
        <v>8999</v>
      </c>
      <c r="L51">
        <v>2445</v>
      </c>
      <c r="M51">
        <v>2.3519999999999999</v>
      </c>
      <c r="N51">
        <v>7.9020000000000001</v>
      </c>
      <c r="O51">
        <v>5.5510000000000002</v>
      </c>
      <c r="Q51">
        <v>0.14000000000000001</v>
      </c>
      <c r="R51">
        <v>1</v>
      </c>
      <c r="S51">
        <v>0</v>
      </c>
      <c r="T51">
        <v>0</v>
      </c>
      <c r="V51">
        <v>0</v>
      </c>
      <c r="Y51" s="1">
        <v>44473</v>
      </c>
      <c r="Z51" s="2">
        <v>0.79847222222222225</v>
      </c>
      <c r="AB51">
        <v>1</v>
      </c>
      <c r="AD51" s="4">
        <f t="shared" si="2"/>
        <v>3.040785665209941</v>
      </c>
      <c r="AE51" s="4">
        <f t="shared" si="1"/>
        <v>11.502173050143869</v>
      </c>
      <c r="AF51" s="4">
        <f t="shared" si="3"/>
        <v>8.4613873849339285</v>
      </c>
      <c r="AG51" s="4">
        <f t="shared" si="4"/>
        <v>0.34737234716541515</v>
      </c>
      <c r="BC51" s="4"/>
      <c r="BD51" s="4"/>
      <c r="BE51" s="4"/>
      <c r="BF51" s="4"/>
    </row>
    <row r="52" spans="1:58" x14ac:dyDescent="0.35">
      <c r="A52">
        <v>29</v>
      </c>
      <c r="B52">
        <v>11</v>
      </c>
      <c r="C52" t="s">
        <v>71</v>
      </c>
      <c r="D52" t="s">
        <v>27</v>
      </c>
      <c r="G52">
        <v>0.5</v>
      </c>
      <c r="H52">
        <v>0.5</v>
      </c>
      <c r="I52">
        <v>2374</v>
      </c>
      <c r="J52">
        <v>8987</v>
      </c>
      <c r="L52">
        <v>2455</v>
      </c>
      <c r="M52">
        <v>2.2360000000000002</v>
      </c>
      <c r="N52">
        <v>7.8929999999999998</v>
      </c>
      <c r="O52">
        <v>5.6559999999999997</v>
      </c>
      <c r="Q52">
        <v>0.14099999999999999</v>
      </c>
      <c r="R52">
        <v>1</v>
      </c>
      <c r="S52">
        <v>0</v>
      </c>
      <c r="T52">
        <v>0</v>
      </c>
      <c r="V52">
        <v>0</v>
      </c>
      <c r="Y52" s="1">
        <v>44473</v>
      </c>
      <c r="Z52" s="2">
        <v>0.80495370370370367</v>
      </c>
      <c r="AB52">
        <v>1</v>
      </c>
      <c r="AD52" s="4">
        <f t="shared" si="2"/>
        <v>2.8411962811294558</v>
      </c>
      <c r="AE52" s="4">
        <f t="shared" si="1"/>
        <v>11.486019445542217</v>
      </c>
      <c r="AF52" s="4">
        <f t="shared" si="3"/>
        <v>8.6448231644127613</v>
      </c>
      <c r="AG52" s="4">
        <f t="shared" si="4"/>
        <v>0.34888488481015462</v>
      </c>
      <c r="AJ52">
        <f>ABS(100*(AD52-AD53)/(AVERAGE(AD52:AD53)))</f>
        <v>0.70027477650197301</v>
      </c>
      <c r="AO52">
        <f>ABS(100*(AE52-AE53)/(AVERAGE(AE52:AE53)))</f>
        <v>0.3051786763279204</v>
      </c>
      <c r="AT52">
        <f>ABS(100*(AF52-AF53)/(AVERAGE(AF52:AF53)))</f>
        <v>0.17566632673779492</v>
      </c>
      <c r="AY52">
        <f>ABS(100*(AG52-AG53)/(AVERAGE(AG52:AG53)))</f>
        <v>0</v>
      </c>
      <c r="BC52" s="4">
        <f>AVERAGE(AD52:AD53)</f>
        <v>2.8312829011254586</v>
      </c>
      <c r="BD52" s="4">
        <f>AVERAGE(AE52:AE53)</f>
        <v>11.468519707223761</v>
      </c>
      <c r="BE52" s="4">
        <f>AVERAGE(AF52:AF53)</f>
        <v>8.6372368060983025</v>
      </c>
      <c r="BF52" s="4">
        <f>AVERAGE(AG52:AG53)</f>
        <v>0.34888488481015462</v>
      </c>
    </row>
    <row r="53" spans="1:58" x14ac:dyDescent="0.35">
      <c r="A53">
        <v>30</v>
      </c>
      <c r="B53">
        <v>11</v>
      </c>
      <c r="C53" t="s">
        <v>71</v>
      </c>
      <c r="D53" t="s">
        <v>27</v>
      </c>
      <c r="G53">
        <v>0.5</v>
      </c>
      <c r="H53">
        <v>0.5</v>
      </c>
      <c r="I53">
        <v>2359</v>
      </c>
      <c r="J53">
        <v>8961</v>
      </c>
      <c r="L53">
        <v>2455</v>
      </c>
      <c r="M53">
        <v>2.2250000000000001</v>
      </c>
      <c r="N53">
        <v>7.87</v>
      </c>
      <c r="O53">
        <v>5.6449999999999996</v>
      </c>
      <c r="Q53">
        <v>0.14099999999999999</v>
      </c>
      <c r="R53">
        <v>1</v>
      </c>
      <c r="S53">
        <v>0</v>
      </c>
      <c r="T53">
        <v>0</v>
      </c>
      <c r="V53">
        <v>0</v>
      </c>
      <c r="Y53" s="1">
        <v>44473</v>
      </c>
      <c r="Z53" s="2">
        <v>0.81178240740740737</v>
      </c>
      <c r="AB53">
        <v>1</v>
      </c>
      <c r="AD53" s="4">
        <f t="shared" si="2"/>
        <v>2.8213695211214609</v>
      </c>
      <c r="AE53" s="4">
        <f t="shared" si="1"/>
        <v>11.451019968905305</v>
      </c>
      <c r="AF53" s="4">
        <f t="shared" si="3"/>
        <v>8.6296504477838436</v>
      </c>
      <c r="AG53" s="4">
        <f t="shared" si="4"/>
        <v>0.34888488481015462</v>
      </c>
      <c r="BC53" s="4"/>
      <c r="BD53" s="4"/>
      <c r="BE53" s="4"/>
      <c r="BF53" s="4"/>
    </row>
    <row r="54" spans="1:58" x14ac:dyDescent="0.35">
      <c r="A54">
        <v>31</v>
      </c>
      <c r="B54">
        <v>12</v>
      </c>
      <c r="C54" t="s">
        <v>72</v>
      </c>
      <c r="D54" t="s">
        <v>27</v>
      </c>
      <c r="G54">
        <v>0.5</v>
      </c>
      <c r="H54">
        <v>0.5</v>
      </c>
      <c r="I54">
        <v>2385</v>
      </c>
      <c r="J54">
        <v>5004</v>
      </c>
      <c r="L54">
        <v>1258</v>
      </c>
      <c r="M54">
        <v>2.2440000000000002</v>
      </c>
      <c r="N54">
        <v>4.5170000000000003</v>
      </c>
      <c r="O54">
        <v>2.2730000000000001</v>
      </c>
      <c r="Q54">
        <v>1.6E-2</v>
      </c>
      <c r="R54">
        <v>1</v>
      </c>
      <c r="S54">
        <v>0</v>
      </c>
      <c r="T54">
        <v>0</v>
      </c>
      <c r="V54">
        <v>0</v>
      </c>
      <c r="Y54" s="1">
        <v>44473</v>
      </c>
      <c r="Z54" s="2">
        <v>0.82340277777777782</v>
      </c>
      <c r="AB54">
        <v>1</v>
      </c>
      <c r="AD54" s="4">
        <f t="shared" si="2"/>
        <v>2.8557359051353188</v>
      </c>
      <c r="AE54" s="4">
        <f t="shared" si="1"/>
        <v>6.1243688515106784</v>
      </c>
      <c r="AF54" s="4">
        <f t="shared" si="3"/>
        <v>3.2686329463753596</v>
      </c>
      <c r="AG54" s="4">
        <f t="shared" si="4"/>
        <v>0.16783412873484069</v>
      </c>
      <c r="BC54" s="4"/>
      <c r="BD54" s="4"/>
      <c r="BE54" s="4"/>
      <c r="BF54" s="4"/>
    </row>
    <row r="55" spans="1:58" x14ac:dyDescent="0.35">
      <c r="A55">
        <v>32</v>
      </c>
      <c r="B55">
        <v>12</v>
      </c>
      <c r="C55" t="s">
        <v>72</v>
      </c>
      <c r="D55" t="s">
        <v>27</v>
      </c>
      <c r="G55">
        <v>0.5</v>
      </c>
      <c r="H55">
        <v>0.5</v>
      </c>
      <c r="I55">
        <v>2372</v>
      </c>
      <c r="J55">
        <v>4990</v>
      </c>
      <c r="L55">
        <v>1309</v>
      </c>
      <c r="M55">
        <v>2.234</v>
      </c>
      <c r="N55">
        <v>4.5060000000000002</v>
      </c>
      <c r="O55">
        <v>2.2709999999999999</v>
      </c>
      <c r="Q55">
        <v>2.1000000000000001E-2</v>
      </c>
      <c r="R55">
        <v>1</v>
      </c>
      <c r="S55">
        <v>0</v>
      </c>
      <c r="T55">
        <v>0</v>
      </c>
      <c r="V55">
        <v>0</v>
      </c>
      <c r="Y55" s="1">
        <v>44473</v>
      </c>
      <c r="Z55" s="2">
        <v>0.82976851851851852</v>
      </c>
      <c r="AB55">
        <v>1</v>
      </c>
      <c r="AD55" s="4">
        <f t="shared" si="2"/>
        <v>2.8385527131283901</v>
      </c>
      <c r="AE55" s="4">
        <f t="shared" si="1"/>
        <v>6.1055229794754187</v>
      </c>
      <c r="AF55" s="4">
        <f t="shared" si="3"/>
        <v>3.2669702663470286</v>
      </c>
      <c r="AG55" s="4">
        <f t="shared" si="4"/>
        <v>0.17554807072301196</v>
      </c>
      <c r="AJ55">
        <f>ABS(100*(AD55-AD56)/(AVERAGE(AD55:AD56)))</f>
        <v>0.74783257541813475</v>
      </c>
      <c r="AO55">
        <f>ABS(100*(AE55-AE56)/(AVERAGE(AE55:AE56)))</f>
        <v>0.89989261422528088</v>
      </c>
      <c r="AT55">
        <f>ABS(100*(AF55-AF56)/(AVERAGE(AF55:AF56)))</f>
        <v>2.3097363482555715</v>
      </c>
      <c r="AY55">
        <f>ABS(100*(AG55-AG56)/(AVERAGE(AG55:AG56)))</f>
        <v>0.34405065022245418</v>
      </c>
      <c r="BC55" s="4">
        <f>AVERAGE(AD55:AD56)</f>
        <v>2.827978441124126</v>
      </c>
      <c r="BD55" s="4">
        <f>AVERAGE(AE55:AE56)</f>
        <v>6.1331187206699074</v>
      </c>
      <c r="BE55" s="4">
        <f>AVERAGE(AF55:AF56)</f>
        <v>3.3051402795457809</v>
      </c>
      <c r="BF55" s="4">
        <f>AVERAGE(AG55:AG56)</f>
        <v>0.17585057825195988</v>
      </c>
    </row>
    <row r="56" spans="1:58" x14ac:dyDescent="0.35">
      <c r="A56">
        <v>33</v>
      </c>
      <c r="B56">
        <v>12</v>
      </c>
      <c r="C56" t="s">
        <v>72</v>
      </c>
      <c r="D56" t="s">
        <v>27</v>
      </c>
      <c r="G56">
        <v>0.5</v>
      </c>
      <c r="H56">
        <v>0.5</v>
      </c>
      <c r="I56">
        <v>2356</v>
      </c>
      <c r="J56">
        <v>5031</v>
      </c>
      <c r="L56">
        <v>1313</v>
      </c>
      <c r="M56">
        <v>2.222</v>
      </c>
      <c r="N56">
        <v>4.54</v>
      </c>
      <c r="O56">
        <v>2.3180000000000001</v>
      </c>
      <c r="Q56">
        <v>2.1000000000000001E-2</v>
      </c>
      <c r="R56">
        <v>1</v>
      </c>
      <c r="S56">
        <v>0</v>
      </c>
      <c r="T56">
        <v>0</v>
      </c>
      <c r="V56">
        <v>0</v>
      </c>
      <c r="Y56" s="1">
        <v>44473</v>
      </c>
      <c r="Z56" s="2">
        <v>0.83657407407407414</v>
      </c>
      <c r="AB56">
        <v>1</v>
      </c>
      <c r="AD56" s="4">
        <f t="shared" si="2"/>
        <v>2.8174041691198619</v>
      </c>
      <c r="AE56" s="4">
        <f t="shared" si="1"/>
        <v>6.1607144618643952</v>
      </c>
      <c r="AF56" s="4">
        <f t="shared" si="3"/>
        <v>3.3433102927445333</v>
      </c>
      <c r="AG56" s="4">
        <f t="shared" si="4"/>
        <v>0.17615308578090777</v>
      </c>
      <c r="BC56" s="4"/>
      <c r="BD56" s="4"/>
      <c r="BE56" s="4"/>
      <c r="BF56" s="4"/>
    </row>
    <row r="57" spans="1:58" x14ac:dyDescent="0.35">
      <c r="A57">
        <v>34</v>
      </c>
      <c r="B57">
        <v>13</v>
      </c>
      <c r="C57" t="s">
        <v>73</v>
      </c>
      <c r="D57" t="s">
        <v>27</v>
      </c>
      <c r="G57">
        <v>0.5</v>
      </c>
      <c r="H57">
        <v>0.5</v>
      </c>
      <c r="I57">
        <v>2724</v>
      </c>
      <c r="J57">
        <v>5977</v>
      </c>
      <c r="L57">
        <v>2323</v>
      </c>
      <c r="M57">
        <v>2.504</v>
      </c>
      <c r="N57">
        <v>5.3419999999999996</v>
      </c>
      <c r="O57">
        <v>2.8370000000000002</v>
      </c>
      <c r="Q57">
        <v>0.127</v>
      </c>
      <c r="R57">
        <v>1</v>
      </c>
      <c r="S57">
        <v>0</v>
      </c>
      <c r="T57">
        <v>0</v>
      </c>
      <c r="V57">
        <v>0</v>
      </c>
      <c r="Y57" s="1">
        <v>44473</v>
      </c>
      <c r="Z57" s="2">
        <v>0.84819444444444436</v>
      </c>
      <c r="AB57">
        <v>1</v>
      </c>
      <c r="AD57" s="4">
        <f t="shared" si="2"/>
        <v>3.3038206813160103</v>
      </c>
      <c r="AE57" s="4">
        <f t="shared" si="1"/>
        <v>7.4341569579612647</v>
      </c>
      <c r="AF57" s="4">
        <f t="shared" si="3"/>
        <v>4.130336276645254</v>
      </c>
      <c r="AG57" s="4">
        <f t="shared" si="4"/>
        <v>0.32891938789959368</v>
      </c>
      <c r="BC57" s="4"/>
      <c r="BD57" s="4"/>
      <c r="BE57" s="4"/>
      <c r="BF57" s="4"/>
    </row>
    <row r="58" spans="1:58" x14ac:dyDescent="0.35">
      <c r="A58">
        <v>35</v>
      </c>
      <c r="B58">
        <v>13</v>
      </c>
      <c r="C58" t="s">
        <v>73</v>
      </c>
      <c r="D58" t="s">
        <v>27</v>
      </c>
      <c r="G58">
        <v>0.5</v>
      </c>
      <c r="H58">
        <v>0.5</v>
      </c>
      <c r="I58">
        <v>2804</v>
      </c>
      <c r="J58">
        <v>5963</v>
      </c>
      <c r="L58">
        <v>2310</v>
      </c>
      <c r="M58">
        <v>2.5659999999999998</v>
      </c>
      <c r="N58">
        <v>5.3310000000000004</v>
      </c>
      <c r="O58">
        <v>2.7639999999999998</v>
      </c>
      <c r="Q58">
        <v>0.126</v>
      </c>
      <c r="R58">
        <v>1</v>
      </c>
      <c r="S58">
        <v>0</v>
      </c>
      <c r="T58">
        <v>0</v>
      </c>
      <c r="V58">
        <v>0</v>
      </c>
      <c r="Y58" s="1">
        <v>44473</v>
      </c>
      <c r="Z58" s="2">
        <v>0.85447916666666668</v>
      </c>
      <c r="AB58">
        <v>1</v>
      </c>
      <c r="AD58" s="4">
        <f t="shared" si="2"/>
        <v>3.4095634013586515</v>
      </c>
      <c r="AE58" s="4">
        <f t="shared" si="1"/>
        <v>7.415311085926005</v>
      </c>
      <c r="AF58" s="4">
        <f t="shared" si="3"/>
        <v>4.0057476845673534</v>
      </c>
      <c r="AG58" s="4">
        <f t="shared" si="4"/>
        <v>0.32695308896143233</v>
      </c>
      <c r="AJ58">
        <f>ABS(100*(AD58-AD59)/(AVERAGE(AD58:AD59)))</f>
        <v>3.8759444741124228E-2</v>
      </c>
      <c r="AO58">
        <f>ABS(100*(AE58-AE59)/(AVERAGE(AE58:AE59)))</f>
        <v>0.63739515286745418</v>
      </c>
      <c r="AT58">
        <f>ABS(100*(AF58-AF59)/(AVERAGE(AF58:AF59)))</f>
        <v>1.2165290918038938</v>
      </c>
      <c r="AY58">
        <f>ABS(100*(AG58-AG59)/(AVERAGE(AG58:AG59)))</f>
        <v>2.5771752528709269</v>
      </c>
      <c r="BC58" s="4">
        <f>AVERAGE(AD58:AD59)</f>
        <v>3.410224293358918</v>
      </c>
      <c r="BD58" s="4">
        <f>AVERAGE(AE58:AE59)</f>
        <v>7.39175374588193</v>
      </c>
      <c r="BE58" s="4">
        <f>AVERAGE(AF58:AF59)</f>
        <v>3.981529452523012</v>
      </c>
      <c r="BF58" s="4">
        <f>AVERAGE(AG58:AG59)</f>
        <v>0.32279361043839883</v>
      </c>
    </row>
    <row r="59" spans="1:58" x14ac:dyDescent="0.35">
      <c r="A59">
        <v>36</v>
      </c>
      <c r="B59">
        <v>13</v>
      </c>
      <c r="C59" t="s">
        <v>73</v>
      </c>
      <c r="D59" t="s">
        <v>27</v>
      </c>
      <c r="G59">
        <v>0.5</v>
      </c>
      <c r="H59">
        <v>0.5</v>
      </c>
      <c r="I59">
        <v>2805</v>
      </c>
      <c r="J59">
        <v>5928</v>
      </c>
      <c r="L59">
        <v>2255</v>
      </c>
      <c r="M59">
        <v>2.5670000000000002</v>
      </c>
      <c r="N59">
        <v>5.3010000000000002</v>
      </c>
      <c r="O59">
        <v>2.734</v>
      </c>
      <c r="Q59">
        <v>0.12</v>
      </c>
      <c r="R59">
        <v>1</v>
      </c>
      <c r="S59">
        <v>0</v>
      </c>
      <c r="T59">
        <v>0</v>
      </c>
      <c r="V59">
        <v>0</v>
      </c>
      <c r="Y59" s="1">
        <v>44473</v>
      </c>
      <c r="Z59" s="2">
        <v>0.86123842592592592</v>
      </c>
      <c r="AB59">
        <v>1</v>
      </c>
      <c r="AD59" s="4">
        <f t="shared" si="2"/>
        <v>3.4108851853591844</v>
      </c>
      <c r="AE59" s="4">
        <f t="shared" si="1"/>
        <v>7.3681964058378551</v>
      </c>
      <c r="AF59" s="4">
        <f t="shared" si="3"/>
        <v>3.9573112204786707</v>
      </c>
      <c r="AG59" s="4">
        <f t="shared" si="4"/>
        <v>0.31863413191536533</v>
      </c>
      <c r="BC59" s="4"/>
      <c r="BD59" s="4"/>
      <c r="BE59" s="4"/>
      <c r="BF59" s="4"/>
    </row>
    <row r="60" spans="1:58" x14ac:dyDescent="0.35">
      <c r="A60">
        <v>37</v>
      </c>
      <c r="B60">
        <v>14</v>
      </c>
      <c r="C60" t="s">
        <v>74</v>
      </c>
      <c r="D60" t="s">
        <v>27</v>
      </c>
      <c r="G60">
        <v>0.5</v>
      </c>
      <c r="H60">
        <v>0.5</v>
      </c>
      <c r="I60">
        <v>2904</v>
      </c>
      <c r="J60">
        <v>5094</v>
      </c>
      <c r="L60">
        <v>1837</v>
      </c>
      <c r="M60">
        <v>2.6429999999999998</v>
      </c>
      <c r="N60">
        <v>4.5940000000000003</v>
      </c>
      <c r="O60">
        <v>1.9510000000000001</v>
      </c>
      <c r="Q60">
        <v>7.5999999999999998E-2</v>
      </c>
      <c r="R60">
        <v>1</v>
      </c>
      <c r="S60">
        <v>0</v>
      </c>
      <c r="T60">
        <v>0</v>
      </c>
      <c r="V60">
        <v>0</v>
      </c>
      <c r="Y60" s="1">
        <v>44473</v>
      </c>
      <c r="Z60" s="2">
        <v>0.87297453703703709</v>
      </c>
      <c r="AB60">
        <v>1</v>
      </c>
      <c r="AD60" s="4">
        <f t="shared" si="2"/>
        <v>3.5417418014119528</v>
      </c>
      <c r="AE60" s="4">
        <f t="shared" si="1"/>
        <v>6.2455208860230655</v>
      </c>
      <c r="AF60" s="4">
        <f t="shared" si="3"/>
        <v>2.7037790846111127</v>
      </c>
      <c r="AG60" s="4">
        <f t="shared" si="4"/>
        <v>0.25541005836525571</v>
      </c>
      <c r="BC60" s="4"/>
      <c r="BD60" s="4"/>
      <c r="BE60" s="4"/>
      <c r="BF60" s="4"/>
    </row>
    <row r="61" spans="1:58" x14ac:dyDescent="0.35">
      <c r="A61">
        <v>38</v>
      </c>
      <c r="B61">
        <v>14</v>
      </c>
      <c r="C61" t="s">
        <v>74</v>
      </c>
      <c r="D61" t="s">
        <v>27</v>
      </c>
      <c r="G61">
        <v>0.5</v>
      </c>
      <c r="H61">
        <v>0.5</v>
      </c>
      <c r="I61">
        <v>2965</v>
      </c>
      <c r="J61">
        <v>5096</v>
      </c>
      <c r="L61">
        <v>1852</v>
      </c>
      <c r="M61">
        <v>2.6890000000000001</v>
      </c>
      <c r="N61">
        <v>4.5960000000000001</v>
      </c>
      <c r="O61">
        <v>1.9059999999999999</v>
      </c>
      <c r="Q61">
        <v>7.8E-2</v>
      </c>
      <c r="R61">
        <v>1</v>
      </c>
      <c r="S61">
        <v>0</v>
      </c>
      <c r="T61">
        <v>0</v>
      </c>
      <c r="V61">
        <v>0</v>
      </c>
      <c r="Y61" s="1">
        <v>44473</v>
      </c>
      <c r="Z61" s="2">
        <v>0.87920138888888888</v>
      </c>
      <c r="AB61">
        <v>1</v>
      </c>
      <c r="AD61" s="4">
        <f t="shared" si="2"/>
        <v>3.622370625444467</v>
      </c>
      <c r="AE61" s="4">
        <f t="shared" si="1"/>
        <v>6.2482131534566747</v>
      </c>
      <c r="AF61" s="4">
        <f t="shared" si="3"/>
        <v>2.6258425280122077</v>
      </c>
      <c r="AG61" s="4">
        <f t="shared" si="4"/>
        <v>0.25767886483236491</v>
      </c>
      <c r="AJ61">
        <f>ABS(100*(AD61-AD62)/(AVERAGE(AD61:AD62)))</f>
        <v>1.4703091358328946</v>
      </c>
      <c r="AO61">
        <f>ABS(100*(AE61-AE62)/(AVERAGE(AE61:AE62)))</f>
        <v>0.30207574511131252</v>
      </c>
      <c r="AT61">
        <f>ABS(100*(AF61-AF62)/(AVERAGE(AF61:AF62)))</f>
        <v>1.2874518081439901</v>
      </c>
      <c r="AY61">
        <f>ABS(100*(AG61-AG62)/(AVERAGE(AG61:AG62)))</f>
        <v>2.6070037222974998</v>
      </c>
      <c r="BC61" s="4">
        <f>AVERAGE(AD61:AD62)</f>
        <v>3.5959349454338065</v>
      </c>
      <c r="BD61" s="4">
        <f>AVERAGE(AE61:AE62)</f>
        <v>6.2387902174390444</v>
      </c>
      <c r="BE61" s="4">
        <f>AVERAGE(AF61:AF62)</f>
        <v>2.6428552720052378</v>
      </c>
      <c r="BF61" s="4">
        <f>AVERAGE(AG61:AG62)</f>
        <v>0.26108207453302867</v>
      </c>
    </row>
    <row r="62" spans="1:58" x14ac:dyDescent="0.35">
      <c r="A62">
        <v>39</v>
      </c>
      <c r="B62">
        <v>14</v>
      </c>
      <c r="C62" t="s">
        <v>74</v>
      </c>
      <c r="D62" t="s">
        <v>27</v>
      </c>
      <c r="G62">
        <v>0.5</v>
      </c>
      <c r="H62">
        <v>0.5</v>
      </c>
      <c r="I62">
        <v>2925</v>
      </c>
      <c r="J62">
        <v>5082</v>
      </c>
      <c r="L62">
        <v>1897</v>
      </c>
      <c r="M62">
        <v>2.6589999999999998</v>
      </c>
      <c r="N62">
        <v>4.5839999999999996</v>
      </c>
      <c r="O62">
        <v>1.925</v>
      </c>
      <c r="Q62">
        <v>8.2000000000000003E-2</v>
      </c>
      <c r="R62">
        <v>1</v>
      </c>
      <c r="S62">
        <v>0</v>
      </c>
      <c r="T62">
        <v>0</v>
      </c>
      <c r="V62">
        <v>0</v>
      </c>
      <c r="Y62" s="1">
        <v>44473</v>
      </c>
      <c r="Z62" s="2">
        <v>0.88596064814814823</v>
      </c>
      <c r="AB62">
        <v>1</v>
      </c>
      <c r="AD62" s="4">
        <f t="shared" si="2"/>
        <v>3.5694992654231461</v>
      </c>
      <c r="AE62" s="4">
        <f t="shared" si="1"/>
        <v>6.229367281421414</v>
      </c>
      <c r="AF62" s="4">
        <f t="shared" si="3"/>
        <v>2.6598680159982679</v>
      </c>
      <c r="AG62" s="4">
        <f t="shared" si="4"/>
        <v>0.2644852842336925</v>
      </c>
      <c r="BC62" s="4"/>
      <c r="BD62" s="4"/>
      <c r="BE62" s="4"/>
      <c r="BF62" s="4"/>
    </row>
    <row r="63" spans="1:58" x14ac:dyDescent="0.35">
      <c r="A63">
        <v>40</v>
      </c>
      <c r="B63">
        <v>15</v>
      </c>
      <c r="C63" t="s">
        <v>75</v>
      </c>
      <c r="D63" t="s">
        <v>27</v>
      </c>
      <c r="G63">
        <v>0.5</v>
      </c>
      <c r="H63">
        <v>0.5</v>
      </c>
      <c r="I63">
        <v>1664</v>
      </c>
      <c r="J63">
        <v>3897</v>
      </c>
      <c r="L63">
        <v>1122</v>
      </c>
      <c r="M63">
        <v>1.6919999999999999</v>
      </c>
      <c r="N63">
        <v>3.58</v>
      </c>
      <c r="O63">
        <v>1.889</v>
      </c>
      <c r="Q63">
        <v>1E-3</v>
      </c>
      <c r="R63">
        <v>1</v>
      </c>
      <c r="S63">
        <v>0</v>
      </c>
      <c r="T63">
        <v>0</v>
      </c>
      <c r="V63">
        <v>0</v>
      </c>
      <c r="Y63" s="1">
        <v>44473</v>
      </c>
      <c r="Z63" s="2">
        <v>0.89741898148148147</v>
      </c>
      <c r="AB63">
        <v>1</v>
      </c>
      <c r="AD63" s="4">
        <f t="shared" si="2"/>
        <v>1.9027296407510166</v>
      </c>
      <c r="AE63" s="4">
        <f t="shared" si="1"/>
        <v>4.6341988270083148</v>
      </c>
      <c r="AF63" s="4">
        <f t="shared" si="3"/>
        <v>2.7314691862572982</v>
      </c>
      <c r="AG63" s="4">
        <f t="shared" si="4"/>
        <v>0.14726361676638397</v>
      </c>
      <c r="BC63" s="4"/>
      <c r="BD63" s="4"/>
      <c r="BE63" s="4"/>
      <c r="BF63" s="4"/>
    </row>
    <row r="64" spans="1:58" x14ac:dyDescent="0.35">
      <c r="A64">
        <v>41</v>
      </c>
      <c r="B64">
        <v>15</v>
      </c>
      <c r="C64" t="s">
        <v>75</v>
      </c>
      <c r="D64" t="s">
        <v>27</v>
      </c>
      <c r="G64">
        <v>0.5</v>
      </c>
      <c r="H64">
        <v>0.5</v>
      </c>
      <c r="I64">
        <v>1132</v>
      </c>
      <c r="J64">
        <v>3905</v>
      </c>
      <c r="L64">
        <v>1150</v>
      </c>
      <c r="M64">
        <v>1.2829999999999999</v>
      </c>
      <c r="N64">
        <v>3.5870000000000002</v>
      </c>
      <c r="O64">
        <v>2.3029999999999999</v>
      </c>
      <c r="Q64">
        <v>4.0000000000000001E-3</v>
      </c>
      <c r="R64">
        <v>1</v>
      </c>
      <c r="S64">
        <v>0</v>
      </c>
      <c r="T64">
        <v>0</v>
      </c>
      <c r="V64">
        <v>0</v>
      </c>
      <c r="Y64" s="1">
        <v>44473</v>
      </c>
      <c r="Z64" s="2">
        <v>0.90355324074074073</v>
      </c>
      <c r="AB64">
        <v>1</v>
      </c>
      <c r="AD64" s="4">
        <f t="shared" si="2"/>
        <v>1.1995405524674536</v>
      </c>
      <c r="AE64" s="4">
        <f t="shared" si="1"/>
        <v>4.6449678967427497</v>
      </c>
      <c r="AF64" s="4">
        <f t="shared" si="3"/>
        <v>3.4454273442752958</v>
      </c>
      <c r="AG64" s="4">
        <f t="shared" si="4"/>
        <v>0.15149872217165447</v>
      </c>
      <c r="AJ64">
        <f>ABS(100*(AD64-AD65)/(AVERAGE(AD64:AD65)))</f>
        <v>0.33111986314171371</v>
      </c>
      <c r="AO64">
        <f>ABS(100*(AE64-AE65)/(AVERAGE(AE64:AE65)))</f>
        <v>0.14479746286441994</v>
      </c>
      <c r="AT64">
        <f>ABS(100*(AF64-AF65)/(AVERAGE(AF64:AF65)))</f>
        <v>0.30995992165824904</v>
      </c>
      <c r="AY64">
        <f>ABS(100*(AG64-AG65)/(AVERAGE(AG64:AG65)))</f>
        <v>1.3880358049502164</v>
      </c>
      <c r="BC64" s="4">
        <f>AVERAGE(AD64:AD65)</f>
        <v>1.1975578764666541</v>
      </c>
      <c r="BD64" s="4">
        <f>AVERAGE(AE64:AE65)</f>
        <v>4.6483332310347603</v>
      </c>
      <c r="BE64" s="4">
        <f>AVERAGE(AF64:AF65)</f>
        <v>3.4507753545681066</v>
      </c>
      <c r="BF64" s="4">
        <f>AVERAGE(AG64:AG65)</f>
        <v>0.1525574985229721</v>
      </c>
    </row>
    <row r="65" spans="1:58" x14ac:dyDescent="0.35">
      <c r="A65">
        <v>42</v>
      </c>
      <c r="B65">
        <v>15</v>
      </c>
      <c r="C65" t="s">
        <v>75</v>
      </c>
      <c r="D65" t="s">
        <v>27</v>
      </c>
      <c r="G65">
        <v>0.5</v>
      </c>
      <c r="H65">
        <v>0.5</v>
      </c>
      <c r="I65">
        <v>1129</v>
      </c>
      <c r="J65">
        <v>3910</v>
      </c>
      <c r="L65">
        <v>1164</v>
      </c>
      <c r="M65">
        <v>1.2809999999999999</v>
      </c>
      <c r="N65">
        <v>3.5910000000000002</v>
      </c>
      <c r="O65">
        <v>2.31</v>
      </c>
      <c r="Q65">
        <v>6.0000000000000001E-3</v>
      </c>
      <c r="R65">
        <v>1</v>
      </c>
      <c r="S65">
        <v>0</v>
      </c>
      <c r="T65">
        <v>0</v>
      </c>
      <c r="V65">
        <v>0</v>
      </c>
      <c r="Y65" s="1">
        <v>44473</v>
      </c>
      <c r="Z65" s="2">
        <v>0.91009259259259256</v>
      </c>
      <c r="AB65">
        <v>1</v>
      </c>
      <c r="AD65" s="4">
        <f t="shared" si="2"/>
        <v>1.1955752004658544</v>
      </c>
      <c r="AE65" s="4">
        <f t="shared" si="1"/>
        <v>4.6516985653267717</v>
      </c>
      <c r="AF65" s="4">
        <f t="shared" si="3"/>
        <v>3.4561233648609173</v>
      </c>
      <c r="AG65" s="4">
        <f t="shared" si="4"/>
        <v>0.15361627487428972</v>
      </c>
      <c r="BC65" s="4"/>
      <c r="BD65" s="4"/>
      <c r="BE65" s="4"/>
      <c r="BF65" s="4"/>
    </row>
    <row r="66" spans="1:58" x14ac:dyDescent="0.35">
      <c r="A66">
        <v>43</v>
      </c>
      <c r="B66">
        <v>16</v>
      </c>
      <c r="C66" t="s">
        <v>76</v>
      </c>
      <c r="D66" t="s">
        <v>27</v>
      </c>
      <c r="G66">
        <v>0.5</v>
      </c>
      <c r="H66">
        <v>0.5</v>
      </c>
      <c r="I66">
        <v>2354</v>
      </c>
      <c r="J66">
        <v>6004</v>
      </c>
      <c r="L66">
        <v>1835</v>
      </c>
      <c r="M66">
        <v>2.2210000000000001</v>
      </c>
      <c r="N66">
        <v>5.3650000000000002</v>
      </c>
      <c r="O66">
        <v>3.1440000000000001</v>
      </c>
      <c r="Q66">
        <v>7.5999999999999998E-2</v>
      </c>
      <c r="R66">
        <v>1</v>
      </c>
      <c r="S66">
        <v>0</v>
      </c>
      <c r="T66">
        <v>0</v>
      </c>
      <c r="V66">
        <v>0</v>
      </c>
      <c r="Y66" s="1">
        <v>44473</v>
      </c>
      <c r="Z66" s="2">
        <v>0.92162037037037037</v>
      </c>
      <c r="AB66">
        <v>1</v>
      </c>
      <c r="AD66" s="4">
        <f t="shared" si="2"/>
        <v>2.8147606011187958</v>
      </c>
      <c r="AE66" s="4">
        <f t="shared" si="1"/>
        <v>7.4705025683149824</v>
      </c>
      <c r="AF66" s="4">
        <f t="shared" si="3"/>
        <v>4.655741967196187</v>
      </c>
      <c r="AG66" s="4">
        <f t="shared" si="4"/>
        <v>0.25510755083630782</v>
      </c>
      <c r="BC66" s="4"/>
      <c r="BD66" s="4"/>
      <c r="BE66" s="4"/>
      <c r="BF66" s="4"/>
    </row>
    <row r="67" spans="1:58" x14ac:dyDescent="0.35">
      <c r="A67">
        <v>44</v>
      </c>
      <c r="B67">
        <v>16</v>
      </c>
      <c r="C67" t="s">
        <v>76</v>
      </c>
      <c r="D67" t="s">
        <v>27</v>
      </c>
      <c r="G67">
        <v>0.5</v>
      </c>
      <c r="H67">
        <v>0.5</v>
      </c>
      <c r="I67">
        <v>2795</v>
      </c>
      <c r="J67">
        <v>6013</v>
      </c>
      <c r="L67">
        <v>1801</v>
      </c>
      <c r="M67">
        <v>2.5590000000000002</v>
      </c>
      <c r="N67">
        <v>5.3730000000000002</v>
      </c>
      <c r="O67">
        <v>2.8140000000000001</v>
      </c>
      <c r="Q67">
        <v>7.1999999999999995E-2</v>
      </c>
      <c r="R67">
        <v>1</v>
      </c>
      <c r="S67">
        <v>0</v>
      </c>
      <c r="T67">
        <v>0</v>
      </c>
      <c r="V67">
        <v>0</v>
      </c>
      <c r="Y67" s="1">
        <v>44473</v>
      </c>
      <c r="Z67" s="2">
        <v>0.92792824074074076</v>
      </c>
      <c r="AB67">
        <v>1</v>
      </c>
      <c r="AD67" s="4">
        <f t="shared" si="2"/>
        <v>3.3976673453538546</v>
      </c>
      <c r="AE67" s="4">
        <f t="shared" si="1"/>
        <v>7.482617771766221</v>
      </c>
      <c r="AF67" s="4">
        <f t="shared" si="3"/>
        <v>4.0849504264123659</v>
      </c>
      <c r="AG67" s="4">
        <f t="shared" si="4"/>
        <v>0.24996492284419361</v>
      </c>
      <c r="AJ67">
        <f>ABS(100*(AD67-AD68)/(AVERAGE(AD67:AD68)))</f>
        <v>1.0448850414494886</v>
      </c>
      <c r="AO67">
        <f>ABS(100*(AE67-AE68)/(AVERAGE(AE67:AE68)))</f>
        <v>0.66342732698136053</v>
      </c>
      <c r="AT67">
        <f>ABS(100*(AF67-AF68)/(AVERAGE(AF67:AF68)))</f>
        <v>0.34503288461305165</v>
      </c>
      <c r="AY67">
        <f>ABS(100*(AG67-AG68)/(AVERAGE(AG67:AG68)))</f>
        <v>0.97286939968871633</v>
      </c>
      <c r="BC67" s="4">
        <f>AVERAGE(AD67:AD68)</f>
        <v>3.4155114293610502</v>
      </c>
      <c r="BD67" s="4">
        <f>AVERAGE(AE67:AE68)</f>
        <v>7.5075212455270997</v>
      </c>
      <c r="BE67" s="4">
        <f>AVERAGE(AF67:AF68)</f>
        <v>4.0920098161660494</v>
      </c>
      <c r="BF67" s="4">
        <f>AVERAGE(AG67:AG68)</f>
        <v>0.24875489272840207</v>
      </c>
    </row>
    <row r="68" spans="1:58" x14ac:dyDescent="0.35">
      <c r="A68">
        <v>45</v>
      </c>
      <c r="B68">
        <v>16</v>
      </c>
      <c r="C68" t="s">
        <v>76</v>
      </c>
      <c r="D68" t="s">
        <v>27</v>
      </c>
      <c r="G68">
        <v>0.5</v>
      </c>
      <c r="H68">
        <v>0.5</v>
      </c>
      <c r="I68">
        <v>2822</v>
      </c>
      <c r="J68">
        <v>6050</v>
      </c>
      <c r="L68">
        <v>1785</v>
      </c>
      <c r="M68">
        <v>2.58</v>
      </c>
      <c r="N68">
        <v>5.4039999999999999</v>
      </c>
      <c r="O68">
        <v>2.8239999999999998</v>
      </c>
      <c r="Q68">
        <v>7.0999999999999994E-2</v>
      </c>
      <c r="R68">
        <v>1</v>
      </c>
      <c r="S68">
        <v>0</v>
      </c>
      <c r="T68">
        <v>0</v>
      </c>
      <c r="V68">
        <v>0</v>
      </c>
      <c r="Y68" s="1">
        <v>44473</v>
      </c>
      <c r="Z68" s="2">
        <v>0.93478009259259265</v>
      </c>
      <c r="AB68">
        <v>1</v>
      </c>
      <c r="AD68" s="4">
        <f t="shared" si="2"/>
        <v>3.4333555133682458</v>
      </c>
      <c r="AE68" s="4">
        <f t="shared" si="1"/>
        <v>7.5324247192879792</v>
      </c>
      <c r="AF68" s="4">
        <f t="shared" si="3"/>
        <v>4.0990692059197329</v>
      </c>
      <c r="AG68" s="4">
        <f t="shared" si="4"/>
        <v>0.24754486261261049</v>
      </c>
      <c r="BC68" s="4"/>
      <c r="BD68" s="4"/>
      <c r="BE68" s="4"/>
      <c r="BF68" s="4"/>
    </row>
    <row r="69" spans="1:58" x14ac:dyDescent="0.35">
      <c r="A69">
        <v>46</v>
      </c>
      <c r="B69">
        <v>17</v>
      </c>
      <c r="C69" t="s">
        <v>77</v>
      </c>
      <c r="D69" t="s">
        <v>27</v>
      </c>
      <c r="G69">
        <v>0.5</v>
      </c>
      <c r="H69">
        <v>0.5</v>
      </c>
      <c r="I69">
        <v>3194</v>
      </c>
      <c r="J69">
        <v>5114</v>
      </c>
      <c r="L69">
        <v>4179</v>
      </c>
      <c r="M69">
        <v>2.8650000000000002</v>
      </c>
      <c r="N69">
        <v>4.6109999999999998</v>
      </c>
      <c r="O69">
        <v>1.746</v>
      </c>
      <c r="Q69">
        <v>0.32100000000000001</v>
      </c>
      <c r="R69">
        <v>1</v>
      </c>
      <c r="S69">
        <v>0</v>
      </c>
      <c r="T69">
        <v>0</v>
      </c>
      <c r="V69">
        <v>0</v>
      </c>
      <c r="Y69" s="1">
        <v>44473</v>
      </c>
      <c r="Z69" s="2">
        <v>0.94642361111111117</v>
      </c>
      <c r="AB69">
        <v>1</v>
      </c>
      <c r="AD69" s="4">
        <f t="shared" si="2"/>
        <v>3.9250591615665265</v>
      </c>
      <c r="AE69" s="4">
        <f t="shared" si="1"/>
        <v>6.272443560359152</v>
      </c>
      <c r="AF69" s="4">
        <f t="shared" si="3"/>
        <v>2.3473843987926255</v>
      </c>
      <c r="AG69" s="4">
        <f t="shared" si="4"/>
        <v>0.60964637476323824</v>
      </c>
      <c r="BC69" s="4"/>
      <c r="BD69" s="4"/>
      <c r="BE69" s="4"/>
      <c r="BF69" s="4"/>
    </row>
    <row r="70" spans="1:58" x14ac:dyDescent="0.35">
      <c r="A70">
        <v>47</v>
      </c>
      <c r="B70">
        <v>17</v>
      </c>
      <c r="C70" t="s">
        <v>77</v>
      </c>
      <c r="D70" t="s">
        <v>27</v>
      </c>
      <c r="G70">
        <v>0.5</v>
      </c>
      <c r="H70">
        <v>0.5</v>
      </c>
      <c r="I70">
        <v>3268</v>
      </c>
      <c r="J70">
        <v>5149</v>
      </c>
      <c r="L70">
        <v>4368</v>
      </c>
      <c r="M70">
        <v>2.9220000000000002</v>
      </c>
      <c r="N70">
        <v>4.641</v>
      </c>
      <c r="O70">
        <v>1.7190000000000001</v>
      </c>
      <c r="Q70">
        <v>0.34100000000000003</v>
      </c>
      <c r="R70">
        <v>1</v>
      </c>
      <c r="S70">
        <v>0</v>
      </c>
      <c r="T70">
        <v>0</v>
      </c>
      <c r="V70">
        <v>0</v>
      </c>
      <c r="Y70" s="1">
        <v>44473</v>
      </c>
      <c r="Z70" s="2">
        <v>0.95271990740740742</v>
      </c>
      <c r="AB70">
        <v>1</v>
      </c>
      <c r="AD70" s="4">
        <f t="shared" si="2"/>
        <v>4.0228711776059694</v>
      </c>
      <c r="AE70" s="4">
        <f t="shared" si="1"/>
        <v>6.3195582404473019</v>
      </c>
      <c r="AF70" s="4">
        <f t="shared" si="3"/>
        <v>2.2966870628413325</v>
      </c>
      <c r="AG70" s="4">
        <f t="shared" si="4"/>
        <v>0.63823333624881418</v>
      </c>
      <c r="AJ70">
        <f>ABS(100*(AD70-AD71)/(AVERAGE(AD70:AD71)))</f>
        <v>0.91577597848282499</v>
      </c>
      <c r="AO70">
        <f>ABS(100*(AE70-AE71)/(AVERAGE(AE70:AE71)))</f>
        <v>0.76979015368713344</v>
      </c>
      <c r="AT70">
        <f>ABS(100*(AF70-AF71)/(AVERAGE(AF70:AF71)))</f>
        <v>3.7920407336540665</v>
      </c>
      <c r="AY70">
        <f>ABS(100*(AG70-AG71)/(AVERAGE(AG70:AG71)))</f>
        <v>3.1534961749624917</v>
      </c>
      <c r="BC70" s="4">
        <f>AVERAGE(AD70:AD71)</f>
        <v>4.0413761536134318</v>
      </c>
      <c r="BD70" s="4">
        <f>AVERAGE(AE70:AE71)</f>
        <v>6.2953278335448246</v>
      </c>
      <c r="BE70" s="4">
        <f>AVERAGE(AF70:AF71)</f>
        <v>2.2539516799313932</v>
      </c>
      <c r="BF70" s="4">
        <f>AVERAGE(AG70:AG71)</f>
        <v>0.62832621467577066</v>
      </c>
    </row>
    <row r="71" spans="1:58" x14ac:dyDescent="0.35">
      <c r="A71">
        <v>48</v>
      </c>
      <c r="B71">
        <v>17</v>
      </c>
      <c r="C71" t="s">
        <v>77</v>
      </c>
      <c r="D71" t="s">
        <v>27</v>
      </c>
      <c r="G71">
        <v>0.5</v>
      </c>
      <c r="H71">
        <v>0.5</v>
      </c>
      <c r="I71">
        <v>3296</v>
      </c>
      <c r="J71">
        <v>5113</v>
      </c>
      <c r="L71">
        <v>4237</v>
      </c>
      <c r="M71">
        <v>2.9430000000000001</v>
      </c>
      <c r="N71">
        <v>4.6100000000000003</v>
      </c>
      <c r="O71">
        <v>1.667</v>
      </c>
      <c r="Q71">
        <v>0.32700000000000001</v>
      </c>
      <c r="R71">
        <v>1</v>
      </c>
      <c r="S71">
        <v>0</v>
      </c>
      <c r="T71">
        <v>0</v>
      </c>
      <c r="V71">
        <v>0</v>
      </c>
      <c r="Y71" s="1">
        <v>44473</v>
      </c>
      <c r="Z71" s="2">
        <v>0.95940972222222232</v>
      </c>
      <c r="AB71">
        <v>1</v>
      </c>
      <c r="AD71" s="4">
        <f t="shared" si="2"/>
        <v>4.0598811296208943</v>
      </c>
      <c r="AE71" s="4">
        <f t="shared" si="1"/>
        <v>6.2710974266423483</v>
      </c>
      <c r="AF71" s="4">
        <f t="shared" si="3"/>
        <v>2.2112162970214539</v>
      </c>
      <c r="AG71" s="4">
        <f t="shared" si="4"/>
        <v>0.61841909310272714</v>
      </c>
      <c r="BC71" s="4"/>
      <c r="BD71" s="4"/>
      <c r="BE71" s="4"/>
      <c r="BF71" s="4"/>
    </row>
    <row r="72" spans="1:58" x14ac:dyDescent="0.35">
      <c r="A72">
        <v>49</v>
      </c>
      <c r="B72">
        <v>18</v>
      </c>
      <c r="C72" t="s">
        <v>78</v>
      </c>
      <c r="D72" t="s">
        <v>27</v>
      </c>
      <c r="G72">
        <v>0.5</v>
      </c>
      <c r="H72">
        <v>0.5</v>
      </c>
      <c r="I72">
        <v>3297</v>
      </c>
      <c r="J72">
        <v>5076</v>
      </c>
      <c r="L72">
        <v>8376</v>
      </c>
      <c r="M72">
        <v>2.944</v>
      </c>
      <c r="N72">
        <v>4.5789999999999997</v>
      </c>
      <c r="O72">
        <v>1.635</v>
      </c>
      <c r="Q72">
        <v>0.76</v>
      </c>
      <c r="R72">
        <v>1</v>
      </c>
      <c r="S72">
        <v>0</v>
      </c>
      <c r="T72">
        <v>0</v>
      </c>
      <c r="V72">
        <v>0</v>
      </c>
      <c r="Y72" s="1">
        <v>44473</v>
      </c>
      <c r="Z72" s="2">
        <v>0.9711574074074073</v>
      </c>
      <c r="AB72">
        <v>1</v>
      </c>
      <c r="AD72" s="4">
        <f t="shared" si="2"/>
        <v>4.0612029136214272</v>
      </c>
      <c r="AE72" s="4">
        <f t="shared" si="1"/>
        <v>6.2212904791205883</v>
      </c>
      <c r="AF72" s="4">
        <f t="shared" si="3"/>
        <v>2.1600875654991611</v>
      </c>
      <c r="AG72" s="4">
        <f t="shared" si="4"/>
        <v>1.2444584242603915</v>
      </c>
      <c r="BC72" s="4"/>
      <c r="BD72" s="4"/>
      <c r="BE72" s="4"/>
      <c r="BF72" s="4"/>
    </row>
    <row r="73" spans="1:58" x14ac:dyDescent="0.35">
      <c r="A73">
        <v>50</v>
      </c>
      <c r="B73">
        <v>18</v>
      </c>
      <c r="C73" t="s">
        <v>78</v>
      </c>
      <c r="D73" t="s">
        <v>27</v>
      </c>
      <c r="G73">
        <v>0.5</v>
      </c>
      <c r="H73">
        <v>0.5</v>
      </c>
      <c r="I73">
        <v>3274</v>
      </c>
      <c r="J73">
        <v>5058</v>
      </c>
      <c r="L73">
        <v>8691</v>
      </c>
      <c r="M73">
        <v>2.927</v>
      </c>
      <c r="N73">
        <v>4.5640000000000001</v>
      </c>
      <c r="O73">
        <v>1.637</v>
      </c>
      <c r="Q73">
        <v>0.79300000000000004</v>
      </c>
      <c r="R73">
        <v>1</v>
      </c>
      <c r="S73">
        <v>0</v>
      </c>
      <c r="T73">
        <v>0</v>
      </c>
      <c r="V73">
        <v>0</v>
      </c>
      <c r="Y73" s="1">
        <v>44473</v>
      </c>
      <c r="Z73" s="2">
        <v>0.9773842592592592</v>
      </c>
      <c r="AB73">
        <v>1</v>
      </c>
      <c r="AD73" s="4">
        <f t="shared" si="2"/>
        <v>4.0308018816091682</v>
      </c>
      <c r="AE73" s="4">
        <f t="shared" si="1"/>
        <v>6.1970600722181111</v>
      </c>
      <c r="AF73" s="4">
        <f t="shared" si="3"/>
        <v>2.1662581906089429</v>
      </c>
      <c r="AG73" s="4">
        <f t="shared" si="4"/>
        <v>1.2921033600696847</v>
      </c>
      <c r="AJ73">
        <f>ABS(100*(AD73-AD74)/(AVERAGE(AD73:AD74)))</f>
        <v>5.0428366781363847</v>
      </c>
      <c r="AO73">
        <f>ABS(100*(AE73-AE74)/(AVERAGE(AE73:AE74)))</f>
        <v>0.1519394249934698</v>
      </c>
      <c r="AT73">
        <f>ABS(100*(AF73-AF74)/(AVERAGE(AF73:AF74)))</f>
        <v>9.1489458467406166</v>
      </c>
      <c r="AY73">
        <f>ABS(100*(AG73-AG74)/(AVERAGE(AG73:AG74)))</f>
        <v>0.7463888034932451</v>
      </c>
      <c r="BC73" s="4">
        <f>AVERAGE(AD73:AD74)</f>
        <v>3.931668081569192</v>
      </c>
      <c r="BD73" s="4">
        <f>AVERAGE(AE73:AE74)</f>
        <v>6.2017715402269253</v>
      </c>
      <c r="BE73" s="4">
        <f>AVERAGE(AF73:AF74)</f>
        <v>2.2701034586577338</v>
      </c>
      <c r="BF73" s="4">
        <f>AVERAGE(AG73:AG74)</f>
        <v>1.296943480532851</v>
      </c>
    </row>
    <row r="74" spans="1:58" x14ac:dyDescent="0.35">
      <c r="A74">
        <v>51</v>
      </c>
      <c r="B74">
        <v>18</v>
      </c>
      <c r="C74" t="s">
        <v>78</v>
      </c>
      <c r="D74" t="s">
        <v>27</v>
      </c>
      <c r="G74">
        <v>0.5</v>
      </c>
      <c r="H74">
        <v>0.5</v>
      </c>
      <c r="I74">
        <v>3124</v>
      </c>
      <c r="J74">
        <v>5065</v>
      </c>
      <c r="L74">
        <v>8755</v>
      </c>
      <c r="M74">
        <v>2.8119999999999998</v>
      </c>
      <c r="N74">
        <v>4.57</v>
      </c>
      <c r="O74">
        <v>1.758</v>
      </c>
      <c r="Q74">
        <v>0.8</v>
      </c>
      <c r="R74">
        <v>1</v>
      </c>
      <c r="S74">
        <v>0</v>
      </c>
      <c r="T74">
        <v>0</v>
      </c>
      <c r="V74">
        <v>0</v>
      </c>
      <c r="Y74" s="1">
        <v>44473</v>
      </c>
      <c r="Z74" s="2">
        <v>0.98395833333333327</v>
      </c>
      <c r="AB74">
        <v>1</v>
      </c>
      <c r="AD74" s="4">
        <f t="shared" si="2"/>
        <v>3.8325342815292158</v>
      </c>
      <c r="AE74" s="4">
        <f t="shared" si="1"/>
        <v>6.2064830082357405</v>
      </c>
      <c r="AF74" s="4">
        <f t="shared" si="3"/>
        <v>2.3739487267065247</v>
      </c>
      <c r="AG74" s="4">
        <f t="shared" si="4"/>
        <v>1.3017836009960175</v>
      </c>
      <c r="BC74" s="4"/>
      <c r="BD74" s="4"/>
      <c r="BE74" s="4"/>
      <c r="BF74" s="4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4510</v>
      </c>
      <c r="J75">
        <v>10143</v>
      </c>
      <c r="L75">
        <v>4318</v>
      </c>
      <c r="M75">
        <v>3.875</v>
      </c>
      <c r="N75">
        <v>8.8719999999999999</v>
      </c>
      <c r="O75">
        <v>4.9969999999999999</v>
      </c>
      <c r="Q75">
        <v>0.33600000000000002</v>
      </c>
      <c r="R75">
        <v>1</v>
      </c>
      <c r="S75">
        <v>0</v>
      </c>
      <c r="T75">
        <v>0</v>
      </c>
      <c r="V75">
        <v>0</v>
      </c>
      <c r="Y75" s="1">
        <v>44473</v>
      </c>
      <c r="Z75" s="2">
        <v>0.99613425925925936</v>
      </c>
      <c r="AB75">
        <v>1</v>
      </c>
      <c r="AD75" s="4">
        <f t="shared" si="2"/>
        <v>5.6645269062679722</v>
      </c>
      <c r="AE75" s="4">
        <f t="shared" si="1"/>
        <v>13.042150022167991</v>
      </c>
      <c r="AF75" s="4">
        <f t="shared" si="3"/>
        <v>7.3776231159000192</v>
      </c>
      <c r="AG75" s="4">
        <f t="shared" si="4"/>
        <v>0.63067064802511696</v>
      </c>
      <c r="BC75" s="4"/>
      <c r="BD75" s="4"/>
      <c r="BE75" s="4"/>
      <c r="BF75" s="4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4973</v>
      </c>
      <c r="J76">
        <v>10152</v>
      </c>
      <c r="L76">
        <v>4222</v>
      </c>
      <c r="M76">
        <v>4.2300000000000004</v>
      </c>
      <c r="N76">
        <v>8.8789999999999996</v>
      </c>
      <c r="O76">
        <v>4.649</v>
      </c>
      <c r="Q76">
        <v>0.32600000000000001</v>
      </c>
      <c r="R76">
        <v>1</v>
      </c>
      <c r="S76">
        <v>0</v>
      </c>
      <c r="T76">
        <v>0</v>
      </c>
      <c r="V76">
        <v>0</v>
      </c>
      <c r="Y76" s="1">
        <v>44474</v>
      </c>
      <c r="Z76" s="2">
        <v>2.7314814814814819E-3</v>
      </c>
      <c r="AB76">
        <v>1</v>
      </c>
      <c r="AD76" s="4">
        <f t="shared" si="2"/>
        <v>6.2765128985147571</v>
      </c>
      <c r="AE76" s="4">
        <f t="shared" si="1"/>
        <v>13.054265225619231</v>
      </c>
      <c r="AF76" s="4">
        <f t="shared" si="3"/>
        <v>6.7777523271044737</v>
      </c>
      <c r="AG76" s="4">
        <f t="shared" si="4"/>
        <v>0.61615028663561799</v>
      </c>
      <c r="AJ76">
        <f>ABS(100*(AD76-AD77)/(AVERAGE(AD76:AD77)))</f>
        <v>0.33638063915667277</v>
      </c>
      <c r="AL76">
        <f>100*((AVERAGE(AD76:AD77)*25.225)-(AVERAGE(AD58:AD59)*25))/(1000*0.075)</f>
        <v>97.78155538982584</v>
      </c>
      <c r="AO76">
        <f>ABS(100*(AE76-AE77)/(AVERAGE(AE76:AE77)))</f>
        <v>8.246063203789944E-2</v>
      </c>
      <c r="AQ76">
        <f>100*((AVERAGE(AE76:AE77)*25.225)-(AVERAGE(AE58:AE59)*25))/(2000*0.075)</f>
        <v>96.423881040814933</v>
      </c>
      <c r="AT76">
        <f>ABS(100*(AF76-AF77)/(AVERAGE(AF76:AF77)))</f>
        <v>0.15325770911990694</v>
      </c>
      <c r="AV76">
        <f>100*((AVERAGE(AF76:AF77)*25.225)-(AVERAGE(AF58:AF59)*25))/(1000*0.075)</f>
        <v>95.066206691804027</v>
      </c>
      <c r="AY76">
        <f>ABS(100*(AG76-AG77)/(AVERAGE(AG76:AG77)))</f>
        <v>0.31861811775624804</v>
      </c>
      <c r="BA76">
        <f>100*((AVERAGE(AG76:AG77)*25.225)-(AVERAGE(AG58:AG59)*25))/(100*0.075)</f>
        <v>99.964675530414027</v>
      </c>
      <c r="BC76" s="4">
        <f>AVERAGE(AD76:AD77)</f>
        <v>6.2870871705190217</v>
      </c>
      <c r="BD76" s="4">
        <f>AVERAGE(AE76:AE77)</f>
        <v>13.059649760486447</v>
      </c>
      <c r="BE76" s="4">
        <f>AVERAGE(AF76:AF77)</f>
        <v>6.7725625899674258</v>
      </c>
      <c r="BF76" s="4">
        <f>AVERAGE(AG76:AG77)</f>
        <v>0.61713343610469862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4989</v>
      </c>
      <c r="J77">
        <v>10160</v>
      </c>
      <c r="L77">
        <v>4235</v>
      </c>
      <c r="M77">
        <v>4.242</v>
      </c>
      <c r="N77">
        <v>8.8859999999999992</v>
      </c>
      <c r="O77">
        <v>4.6440000000000001</v>
      </c>
      <c r="Q77">
        <v>0.32700000000000001</v>
      </c>
      <c r="R77">
        <v>1</v>
      </c>
      <c r="S77">
        <v>0</v>
      </c>
      <c r="T77">
        <v>0</v>
      </c>
      <c r="V77">
        <v>0</v>
      </c>
      <c r="Y77" s="1">
        <v>44474</v>
      </c>
      <c r="Z77" s="2">
        <v>9.7453703703703713E-3</v>
      </c>
      <c r="AB77">
        <v>1</v>
      </c>
      <c r="AD77" s="4">
        <f t="shared" si="2"/>
        <v>6.2976614425232862</v>
      </c>
      <c r="AE77" s="4">
        <f t="shared" si="1"/>
        <v>13.065034295353664</v>
      </c>
      <c r="AF77" s="4">
        <f t="shared" si="3"/>
        <v>6.7673728528303778</v>
      </c>
      <c r="AG77" s="4">
        <f t="shared" si="4"/>
        <v>0.61811658557377924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3888</v>
      </c>
      <c r="J78">
        <v>5269</v>
      </c>
      <c r="L78">
        <v>8425</v>
      </c>
      <c r="M78">
        <v>3.3969999999999998</v>
      </c>
      <c r="N78">
        <v>4.742</v>
      </c>
      <c r="O78">
        <v>1.345</v>
      </c>
      <c r="Q78">
        <v>0.76500000000000001</v>
      </c>
      <c r="R78">
        <v>1</v>
      </c>
      <c r="S78">
        <v>0</v>
      </c>
      <c r="T78">
        <v>0</v>
      </c>
      <c r="V78">
        <v>0</v>
      </c>
      <c r="Y78" s="1">
        <v>44474</v>
      </c>
      <c r="Z78" s="2">
        <v>2.164351851851852E-2</v>
      </c>
      <c r="AB78">
        <v>1</v>
      </c>
      <c r="AD78" s="4">
        <f t="shared" si="2"/>
        <v>4.8423772579364384</v>
      </c>
      <c r="AE78" s="4">
        <f t="shared" si="1"/>
        <v>6.4810942864638186</v>
      </c>
      <c r="AF78" s="4">
        <f t="shared" si="3"/>
        <v>1.6387170285273802</v>
      </c>
      <c r="AG78" s="4">
        <f t="shared" si="4"/>
        <v>1.2518698587196151</v>
      </c>
      <c r="BC78" s="4"/>
      <c r="BD78" s="4"/>
      <c r="BE78" s="4"/>
      <c r="BF78" s="4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3459</v>
      </c>
      <c r="J79">
        <v>5270</v>
      </c>
      <c r="L79">
        <v>8618</v>
      </c>
      <c r="M79">
        <v>3.0680000000000001</v>
      </c>
      <c r="N79">
        <v>4.7439999999999998</v>
      </c>
      <c r="O79">
        <v>1.675</v>
      </c>
      <c r="Q79">
        <v>0.78500000000000003</v>
      </c>
      <c r="R79">
        <v>1</v>
      </c>
      <c r="S79">
        <v>0</v>
      </c>
      <c r="T79">
        <v>0</v>
      </c>
      <c r="V79">
        <v>0</v>
      </c>
      <c r="Y79" s="1">
        <v>44474</v>
      </c>
      <c r="Z79" s="2">
        <v>2.7928240740740743E-2</v>
      </c>
      <c r="AB79">
        <v>1</v>
      </c>
      <c r="AD79" s="4">
        <f t="shared" si="2"/>
        <v>4.2753319217077754</v>
      </c>
      <c r="AE79" s="4">
        <f t="shared" si="1"/>
        <v>6.4824404201806232</v>
      </c>
      <c r="AF79" s="4">
        <f t="shared" si="3"/>
        <v>2.2071084984728477</v>
      </c>
      <c r="AG79" s="4">
        <f t="shared" si="4"/>
        <v>1.2810618352630865</v>
      </c>
      <c r="AJ79">
        <f>ABS(100*(AD79-AD80)/(AVERAGE(AD79:AD80)))</f>
        <v>2.2510436961602065</v>
      </c>
      <c r="AK79">
        <f>ABS(100*((AVERAGE(AD79:AD80)-AVERAGE(AD73:AD74))/(AVERAGE(AD73:AD74,AD79:AD80))))</f>
        <v>7.2573729328039622</v>
      </c>
      <c r="AO79">
        <f>ABS(100*(AE79-AE80)/(AVERAGE(AE79:AE80)))</f>
        <v>0.12451751594818683</v>
      </c>
      <c r="AP79">
        <f>ABS(100*((AVERAGE(AE79:AE80)-AVERAGE(AE73:AE74))/(AVERAGE(AE73:AE74,AE79:AE80))))</f>
        <v>4.4877311369375121</v>
      </c>
      <c r="AT79">
        <f>ABS(100*(AF79-AF80)/(AVERAGE(AF79:AF80)))</f>
        <v>4.5709402619250072</v>
      </c>
      <c r="AU79">
        <f>ABS(100*((AVERAGE(AF79:AF80)-AVERAGE(AF73:AF74))/(AVERAGE(AF73:AF74,AF79:AF80))))</f>
        <v>0.50221905033714609</v>
      </c>
      <c r="AY79">
        <f>ABS(100*(AG79-AG80)/(AVERAGE(AG79:AG80)))</f>
        <v>0.25941501044613169</v>
      </c>
      <c r="AZ79">
        <f>ABS(100*((AVERAGE(AG79:AG80)-AVERAGE(AG73:AG74))/(AVERAGE(AG73:AG74,AG79:AG80))))</f>
        <v>1.1023005873768745</v>
      </c>
      <c r="BC79" s="4">
        <f>AVERAGE(AD79:AD80)</f>
        <v>4.2277476976885868</v>
      </c>
      <c r="BD79" s="4">
        <f>AVERAGE(AE79:AE80)</f>
        <v>6.4864788213310369</v>
      </c>
      <c r="BE79" s="4">
        <f>AVERAGE(AF79:AF80)</f>
        <v>2.2587311236424497</v>
      </c>
      <c r="BF79" s="4">
        <f>AVERAGE(AG79:AG80)</f>
        <v>1.2827256266722999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3387</v>
      </c>
      <c r="J80">
        <v>5276</v>
      </c>
      <c r="L80">
        <v>8640</v>
      </c>
      <c r="M80">
        <v>3.0139999999999998</v>
      </c>
      <c r="N80">
        <v>4.7480000000000002</v>
      </c>
      <c r="O80">
        <v>1.734</v>
      </c>
      <c r="Q80">
        <v>0.78800000000000003</v>
      </c>
      <c r="R80">
        <v>1</v>
      </c>
      <c r="S80">
        <v>0</v>
      </c>
      <c r="T80">
        <v>0</v>
      </c>
      <c r="V80">
        <v>0</v>
      </c>
      <c r="Y80" s="1">
        <v>44474</v>
      </c>
      <c r="Z80" s="2">
        <v>3.4675925925925923E-2</v>
      </c>
      <c r="AB80">
        <v>1</v>
      </c>
      <c r="AD80" s="4">
        <f t="shared" si="2"/>
        <v>4.1801634736693982</v>
      </c>
      <c r="AE80" s="4">
        <f t="shared" si="1"/>
        <v>6.4905172224814498</v>
      </c>
      <c r="AF80" s="4">
        <f t="shared" si="3"/>
        <v>2.3103537488120516</v>
      </c>
      <c r="AG80" s="4">
        <f t="shared" si="4"/>
        <v>1.2843894180815136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1177</v>
      </c>
      <c r="J81">
        <v>362</v>
      </c>
      <c r="L81">
        <v>379</v>
      </c>
      <c r="M81">
        <v>1.3180000000000001</v>
      </c>
      <c r="N81">
        <v>0.58499999999999996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44474</v>
      </c>
      <c r="Z81" s="2">
        <v>4.5682870370370367E-2</v>
      </c>
      <c r="AB81">
        <v>1</v>
      </c>
      <c r="AD81" s="4">
        <f t="shared" si="2"/>
        <v>1.2590208324914391</v>
      </c>
      <c r="AE81" s="4">
        <f t="shared" si="1"/>
        <v>-0.12438386189489556</v>
      </c>
      <c r="AF81" s="4">
        <f t="shared" si="3"/>
        <v>-1.3834046943863347</v>
      </c>
      <c r="AG81" s="4">
        <f t="shared" si="4"/>
        <v>3.4882069762241757E-2</v>
      </c>
      <c r="BC81" s="4"/>
      <c r="BD81" s="4"/>
      <c r="BE81" s="4"/>
      <c r="BF81" s="4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226</v>
      </c>
      <c r="J82">
        <v>366</v>
      </c>
      <c r="L82">
        <v>359</v>
      </c>
      <c r="M82">
        <v>0.58799999999999997</v>
      </c>
      <c r="N82">
        <v>0.58799999999999997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44474</v>
      </c>
      <c r="Z82" s="2">
        <v>5.1203703703703703E-2</v>
      </c>
      <c r="AB82">
        <v>1</v>
      </c>
      <c r="AD82" s="4">
        <f t="shared" si="2"/>
        <v>2.0042479845434392E-3</v>
      </c>
      <c r="AE82" s="4">
        <f t="shared" si="1"/>
        <v>-0.11899932702767832</v>
      </c>
      <c r="AF82" s="4">
        <f t="shared" si="3"/>
        <v>-0.12100357501222175</v>
      </c>
      <c r="AG82" s="4">
        <f t="shared" si="4"/>
        <v>3.1856994472762828E-2</v>
      </c>
      <c r="AJ82">
        <f>ABS(100*(AD82-AD83)/(AVERAGE(AD82:AD83)))</f>
        <v>216.4071265442069</v>
      </c>
      <c r="AO82">
        <f>ABS(100*(AE82-AE83)/(AVERAGE(AE82:AE83)))</f>
        <v>47.454365786170882</v>
      </c>
      <c r="AT82">
        <f>ABS(100*(AF82-AF83)/(AVERAGE(AF82:AF83)))</f>
        <v>16.08522362642389</v>
      </c>
      <c r="AY82">
        <f>ABS(100*(AG82-AG83)/(AVERAGE(AG82:AG83)))</f>
        <v>12.083404812504748</v>
      </c>
      <c r="BC82" s="4">
        <f>AVERAGE(AD82:AD83)</f>
        <v>-2.4431432026116837E-2</v>
      </c>
      <c r="BD82" s="4">
        <f>AVERAGE(AE82:AE83)</f>
        <v>-0.15601800423979667</v>
      </c>
      <c r="BE82" s="4">
        <f>AVERAGE(AF82:AF83)</f>
        <v>-0.13158657221367984</v>
      </c>
      <c r="BF82" s="4">
        <f>AVERAGE(AG82:AG83)</f>
        <v>3.0041949299075468E-2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186</v>
      </c>
      <c r="J83">
        <v>311</v>
      </c>
      <c r="L83">
        <v>335</v>
      </c>
      <c r="M83">
        <v>0.55700000000000005</v>
      </c>
      <c r="N83">
        <v>0.54200000000000004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44474</v>
      </c>
      <c r="Z83" s="2">
        <v>5.7141203703703708E-2</v>
      </c>
      <c r="AB83">
        <v>1</v>
      </c>
      <c r="AD83" s="4">
        <f t="shared" si="2"/>
        <v>-5.0867112036777115E-2</v>
      </c>
      <c r="AE83" s="4">
        <f t="shared" si="1"/>
        <v>-0.19303668145191502</v>
      </c>
      <c r="AF83" s="4">
        <f t="shared" si="3"/>
        <v>-0.14216956941513792</v>
      </c>
      <c r="AG83" s="4">
        <f t="shared" si="4"/>
        <v>2.8226904125388107E-2</v>
      </c>
      <c r="BC83" s="4"/>
      <c r="BD83" s="4"/>
      <c r="BE83" s="4"/>
      <c r="BF83" s="4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2349</v>
      </c>
      <c r="J84">
        <v>5908</v>
      </c>
      <c r="L84">
        <v>2390</v>
      </c>
      <c r="M84">
        <v>1.8480000000000001</v>
      </c>
      <c r="N84">
        <v>4.4029999999999996</v>
      </c>
      <c r="O84">
        <v>2.5550000000000002</v>
      </c>
      <c r="Q84">
        <v>0.112</v>
      </c>
      <c r="R84">
        <v>1</v>
      </c>
      <c r="S84">
        <v>0</v>
      </c>
      <c r="T84">
        <v>0</v>
      </c>
      <c r="V84">
        <v>0</v>
      </c>
      <c r="Y84" s="1">
        <v>44474</v>
      </c>
      <c r="Z84" s="2">
        <v>6.8877314814814808E-2</v>
      </c>
      <c r="AB84">
        <v>1</v>
      </c>
      <c r="AD84" s="4">
        <f t="shared" ref="AD84:AD131" si="13">((I84*$E$20)+$E$21)*1000/G84</f>
        <v>2.3401264009301088</v>
      </c>
      <c r="AE84" s="4">
        <f t="shared" ref="AE84:AE131" si="14">((J84*$G$20)+$G$21)*1000/H84</f>
        <v>6.1177281095848066</v>
      </c>
      <c r="AF84" s="4">
        <f t="shared" ref="AF84:AF131" si="15">AE84-AD84</f>
        <v>3.7776017086546978</v>
      </c>
      <c r="AG84" s="4">
        <f t="shared" ref="AG84:AG131" si="16">((L84*$I$20)+$I$21)*1000/H84</f>
        <v>0.28254449176612345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3023</v>
      </c>
      <c r="J85">
        <v>5894</v>
      </c>
      <c r="L85">
        <v>2450</v>
      </c>
      <c r="M85">
        <v>2.278</v>
      </c>
      <c r="N85">
        <v>4.3929999999999998</v>
      </c>
      <c r="O85">
        <v>2.1150000000000002</v>
      </c>
      <c r="Q85">
        <v>0.11700000000000001</v>
      </c>
      <c r="R85">
        <v>1</v>
      </c>
      <c r="S85">
        <v>0</v>
      </c>
      <c r="T85">
        <v>0</v>
      </c>
      <c r="V85">
        <v>0</v>
      </c>
      <c r="Y85" s="1">
        <v>44474</v>
      </c>
      <c r="Z85" s="2">
        <v>7.5439814814814821E-2</v>
      </c>
      <c r="AB85">
        <v>1</v>
      </c>
      <c r="AD85" s="4">
        <f t="shared" si="13"/>
        <v>3.0825284145628178</v>
      </c>
      <c r="AE85" s="4">
        <f t="shared" si="14"/>
        <v>6.10202321622209</v>
      </c>
      <c r="AF85" s="4">
        <f t="shared" si="15"/>
        <v>3.0194948016592722</v>
      </c>
      <c r="AG85" s="4">
        <f t="shared" si="16"/>
        <v>0.29010717998982077</v>
      </c>
      <c r="AI85">
        <f>ABS(100*(AD85-3)/3)</f>
        <v>2.7509471520939264</v>
      </c>
      <c r="AJ85">
        <f>ABS(100*(AD85-AD86)/(AVERAGE(AD85:AD86)))</f>
        <v>1.2075937814388771</v>
      </c>
      <c r="AN85">
        <f t="shared" ref="AN85" si="17">ABS(100*(AE85-6)/6)</f>
        <v>1.700386937034833</v>
      </c>
      <c r="AO85">
        <f>ABS(100*(AE85-AE86)/(AVERAGE(AE85:AE86)))</f>
        <v>0.53171016978828789</v>
      </c>
      <c r="AS85">
        <f>ABS(100*(AF85-3)/3)</f>
        <v>0.64982672197573998</v>
      </c>
      <c r="AT85">
        <f>ABS(100*(AF85-AF86)/(AVERAGE(AF85:AF86)))</f>
        <v>0.16304024820335716</v>
      </c>
      <c r="AX85">
        <f t="shared" ref="AX85" si="18">ABS(100*(AG85-0.3)/0.3)</f>
        <v>3.2976066700597384</v>
      </c>
      <c r="AY85">
        <f>ABS(100*(AG85-AG86)/(AVERAGE(AG85:AG86)))</f>
        <v>1.0803244966821384</v>
      </c>
      <c r="BC85" s="4">
        <f>AVERAGE(AD85:AD86)</f>
        <v>3.1012536879037023</v>
      </c>
      <c r="BD85" s="4">
        <f>AVERAGE(AE85:AE86)</f>
        <v>6.1182889986334761</v>
      </c>
      <c r="BE85" s="4">
        <f>AVERAGE(AF85:AF86)</f>
        <v>3.0170353107297738</v>
      </c>
      <c r="BF85" s="4">
        <f>AVERAGE(AG85:AG86)</f>
        <v>0.29168274003642436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3057</v>
      </c>
      <c r="J86">
        <v>5923</v>
      </c>
      <c r="L86">
        <v>2475</v>
      </c>
      <c r="M86">
        <v>2.2999999999999998</v>
      </c>
      <c r="N86">
        <v>4.4139999999999997</v>
      </c>
      <c r="O86">
        <v>2.1139999999999999</v>
      </c>
      <c r="Q86">
        <v>0.11899999999999999</v>
      </c>
      <c r="R86">
        <v>1</v>
      </c>
      <c r="S86">
        <v>0</v>
      </c>
      <c r="T86">
        <v>0</v>
      </c>
      <c r="V86">
        <v>0</v>
      </c>
      <c r="Y86" s="1">
        <v>44474</v>
      </c>
      <c r="Z86" s="2">
        <v>8.245370370370371E-2</v>
      </c>
      <c r="AB86">
        <v>1</v>
      </c>
      <c r="AD86" s="4">
        <f t="shared" si="13"/>
        <v>3.1199789612445867</v>
      </c>
      <c r="AE86" s="4">
        <f t="shared" si="14"/>
        <v>6.1345547810448622</v>
      </c>
      <c r="AF86" s="4">
        <f t="shared" si="15"/>
        <v>3.0145758198002754</v>
      </c>
      <c r="AG86" s="4">
        <f t="shared" si="16"/>
        <v>0.29325830008302795</v>
      </c>
    </row>
    <row r="87" spans="1:58" x14ac:dyDescent="0.35">
      <c r="A87">
        <v>64</v>
      </c>
      <c r="B87">
        <v>21</v>
      </c>
      <c r="C87" t="s">
        <v>79</v>
      </c>
      <c r="D87" t="s">
        <v>27</v>
      </c>
      <c r="G87">
        <v>0.5</v>
      </c>
      <c r="H87">
        <v>0.5</v>
      </c>
      <c r="I87">
        <v>3402</v>
      </c>
      <c r="J87">
        <v>6226</v>
      </c>
      <c r="L87">
        <v>17879</v>
      </c>
      <c r="M87">
        <v>3.0249999999999999</v>
      </c>
      <c r="N87">
        <v>5.5540000000000003</v>
      </c>
      <c r="O87">
        <v>2.5289999999999999</v>
      </c>
      <c r="Q87">
        <v>1.754</v>
      </c>
      <c r="R87">
        <v>1</v>
      </c>
      <c r="S87">
        <v>0</v>
      </c>
      <c r="T87">
        <v>0</v>
      </c>
      <c r="V87">
        <v>0</v>
      </c>
      <c r="Y87" s="1">
        <v>44474</v>
      </c>
      <c r="Z87" s="2">
        <v>9.408564814814814E-2</v>
      </c>
      <c r="AB87">
        <v>1</v>
      </c>
      <c r="AD87" s="4">
        <f t="shared" si="13"/>
        <v>4.1999902336773935</v>
      </c>
      <c r="AE87" s="4">
        <f t="shared" si="14"/>
        <v>7.7693442534455359</v>
      </c>
      <c r="AF87" s="4">
        <f t="shared" si="15"/>
        <v>3.5693540197681424</v>
      </c>
      <c r="AG87" s="4">
        <f t="shared" si="16"/>
        <v>2.6818229480563049</v>
      </c>
    </row>
    <row r="88" spans="1:58" x14ac:dyDescent="0.35">
      <c r="A88">
        <v>65</v>
      </c>
      <c r="B88">
        <v>21</v>
      </c>
      <c r="C88" t="s">
        <v>79</v>
      </c>
      <c r="D88" t="s">
        <v>27</v>
      </c>
      <c r="G88">
        <v>0.5</v>
      </c>
      <c r="H88">
        <v>0.5</v>
      </c>
      <c r="I88">
        <v>3739</v>
      </c>
      <c r="J88">
        <v>6102</v>
      </c>
      <c r="L88">
        <v>17732</v>
      </c>
      <c r="M88">
        <v>3.2839999999999998</v>
      </c>
      <c r="N88">
        <v>5.4480000000000004</v>
      </c>
      <c r="O88">
        <v>2.1640000000000001</v>
      </c>
      <c r="Q88">
        <v>1.7390000000000001</v>
      </c>
      <c r="R88">
        <v>1</v>
      </c>
      <c r="S88">
        <v>0</v>
      </c>
      <c r="T88">
        <v>0</v>
      </c>
      <c r="V88">
        <v>0</v>
      </c>
      <c r="Y88" s="1">
        <v>44474</v>
      </c>
      <c r="Z88" s="2">
        <v>0.10049768518518519</v>
      </c>
      <c r="AB88">
        <v>1</v>
      </c>
      <c r="AD88" s="4">
        <f t="shared" si="13"/>
        <v>4.6454314418570188</v>
      </c>
      <c r="AE88" s="4">
        <f t="shared" si="14"/>
        <v>7.6024236725618035</v>
      </c>
      <c r="AF88" s="4">
        <f t="shared" si="15"/>
        <v>2.9569922307047847</v>
      </c>
      <c r="AG88" s="4">
        <f t="shared" si="16"/>
        <v>2.6595886446786343</v>
      </c>
      <c r="AJ88">
        <f>ABS(100*(AD88-AD89)/(AVERAGE(AD88:AD89)))</f>
        <v>0.93457511962690143</v>
      </c>
      <c r="AO88">
        <f>ABS(100*(AE88-AE89)/(AVERAGE(AE88:AE89)))</f>
        <v>1.5461383918155098</v>
      </c>
      <c r="AT88">
        <f>ABS(100*(AF88-AF89)/(AVERAGE(AF88:AF89)))</f>
        <v>2.4993513955228384</v>
      </c>
      <c r="AY88">
        <f>ABS(100*(AG88-AG89)/(AVERAGE(AG88:AG89)))</f>
        <v>1.4846075397995386</v>
      </c>
      <c r="BC88" s="4">
        <f>AVERAGE(AD88:AD89)</f>
        <v>4.6672408778658134</v>
      </c>
      <c r="BD88" s="4">
        <f>AVERAGE(AE88:AE89)</f>
        <v>7.6616535561011929</v>
      </c>
      <c r="BE88" s="4">
        <f>AVERAGE(AF88:AF89)</f>
        <v>2.994412678235379</v>
      </c>
      <c r="BF88" s="4">
        <f>AVERAGE(AG88:AG89)</f>
        <v>2.6794785147069584</v>
      </c>
    </row>
    <row r="89" spans="1:58" x14ac:dyDescent="0.35">
      <c r="A89">
        <v>66</v>
      </c>
      <c r="B89">
        <v>21</v>
      </c>
      <c r="C89" t="s">
        <v>79</v>
      </c>
      <c r="D89" t="s">
        <v>27</v>
      </c>
      <c r="G89">
        <v>0.5</v>
      </c>
      <c r="H89">
        <v>0.5</v>
      </c>
      <c r="I89">
        <v>3772</v>
      </c>
      <c r="J89">
        <v>6190</v>
      </c>
      <c r="L89">
        <v>17995</v>
      </c>
      <c r="M89">
        <v>3.3079999999999998</v>
      </c>
      <c r="N89">
        <v>5.5220000000000002</v>
      </c>
      <c r="O89">
        <v>2.214</v>
      </c>
      <c r="Q89">
        <v>1.766</v>
      </c>
      <c r="R89">
        <v>1</v>
      </c>
      <c r="S89">
        <v>0</v>
      </c>
      <c r="T89">
        <v>0</v>
      </c>
      <c r="V89">
        <v>0</v>
      </c>
      <c r="Y89" s="1">
        <v>44474</v>
      </c>
      <c r="Z89" s="2">
        <v>0.10731481481481481</v>
      </c>
      <c r="AB89">
        <v>1</v>
      </c>
      <c r="AD89" s="4">
        <f t="shared" si="13"/>
        <v>4.6890503138746089</v>
      </c>
      <c r="AE89" s="4">
        <f t="shared" si="14"/>
        <v>7.7208834396405823</v>
      </c>
      <c r="AF89" s="4">
        <f t="shared" si="15"/>
        <v>3.0318331257659734</v>
      </c>
      <c r="AG89" s="4">
        <f t="shared" si="16"/>
        <v>2.6993683847352825</v>
      </c>
      <c r="BC89" s="4"/>
      <c r="BD89" s="4"/>
      <c r="BE89" s="4"/>
      <c r="BF89" s="4"/>
    </row>
    <row r="90" spans="1:58" x14ac:dyDescent="0.35">
      <c r="A90">
        <v>67</v>
      </c>
      <c r="B90">
        <v>22</v>
      </c>
      <c r="C90" t="s">
        <v>80</v>
      </c>
      <c r="D90" t="s">
        <v>27</v>
      </c>
      <c r="G90">
        <v>0.5</v>
      </c>
      <c r="H90">
        <v>0.5</v>
      </c>
      <c r="I90">
        <v>2499</v>
      </c>
      <c r="J90">
        <v>5418</v>
      </c>
      <c r="L90">
        <v>2401</v>
      </c>
      <c r="M90">
        <v>2.3319999999999999</v>
      </c>
      <c r="N90">
        <v>4.8689999999999998</v>
      </c>
      <c r="O90">
        <v>2.5369999999999999</v>
      </c>
      <c r="Q90">
        <v>0.13500000000000001</v>
      </c>
      <c r="R90">
        <v>1</v>
      </c>
      <c r="S90">
        <v>0</v>
      </c>
      <c r="T90">
        <v>0</v>
      </c>
      <c r="V90">
        <v>0</v>
      </c>
      <c r="Y90" s="1">
        <v>44474</v>
      </c>
      <c r="Z90" s="2">
        <v>0.11898148148148148</v>
      </c>
      <c r="AB90">
        <v>1</v>
      </c>
      <c r="AD90" s="4">
        <f t="shared" si="13"/>
        <v>3.0064192811960826</v>
      </c>
      <c r="AE90" s="4">
        <f t="shared" si="14"/>
        <v>6.6816682102676603</v>
      </c>
      <c r="AF90" s="4">
        <f t="shared" si="15"/>
        <v>3.6752489290715777</v>
      </c>
      <c r="AG90" s="4">
        <f t="shared" si="16"/>
        <v>0.34071718152856151</v>
      </c>
      <c r="BC90" s="4"/>
      <c r="BD90" s="4"/>
      <c r="BE90" s="4"/>
      <c r="BF90" s="4"/>
    </row>
    <row r="91" spans="1:58" x14ac:dyDescent="0.35">
      <c r="A91">
        <v>68</v>
      </c>
      <c r="B91">
        <v>22</v>
      </c>
      <c r="C91" t="s">
        <v>80</v>
      </c>
      <c r="D91" t="s">
        <v>27</v>
      </c>
      <c r="G91">
        <v>0.5</v>
      </c>
      <c r="H91">
        <v>0.5</v>
      </c>
      <c r="I91">
        <v>2035</v>
      </c>
      <c r="J91">
        <v>5381</v>
      </c>
      <c r="L91">
        <v>2225</v>
      </c>
      <c r="M91">
        <v>1.976</v>
      </c>
      <c r="N91">
        <v>4.8369999999999997</v>
      </c>
      <c r="O91">
        <v>2.8610000000000002</v>
      </c>
      <c r="Q91">
        <v>0.11700000000000001</v>
      </c>
      <c r="R91">
        <v>1</v>
      </c>
      <c r="S91">
        <v>0</v>
      </c>
      <c r="T91">
        <v>0</v>
      </c>
      <c r="V91">
        <v>0</v>
      </c>
      <c r="Y91" s="1">
        <v>44474</v>
      </c>
      <c r="Z91" s="2">
        <v>0.12537037037037038</v>
      </c>
      <c r="AB91">
        <v>1</v>
      </c>
      <c r="AD91" s="4">
        <f t="shared" si="13"/>
        <v>2.3931115049487643</v>
      </c>
      <c r="AE91" s="4">
        <f t="shared" si="14"/>
        <v>6.6318612627459004</v>
      </c>
      <c r="AF91" s="4">
        <f t="shared" si="15"/>
        <v>4.2387497577971356</v>
      </c>
      <c r="AG91" s="4">
        <f t="shared" si="16"/>
        <v>0.31409651898114693</v>
      </c>
      <c r="AJ91">
        <f>ABS(100*(AD91-AD92)/(AVERAGE(AD91:AD92)))</f>
        <v>4.460715527690744</v>
      </c>
      <c r="AO91">
        <f>ABS(100*(AE91-AE92)/(AVERAGE(AE91:AE92)))</f>
        <v>1.5907857891615842</v>
      </c>
      <c r="AT91">
        <f>ABS(100*(AF91-AF92)/(AVERAGE(AF91:AF92)))</f>
        <v>4.8517281482405581</v>
      </c>
      <c r="AY91">
        <f>ABS(100*(AG91-AG92)/(AVERAGE(AG91:AG92)))</f>
        <v>1.1966763904062927</v>
      </c>
      <c r="BC91" s="4">
        <f>AVERAGE(AD91:AD92)</f>
        <v>2.3409010369277103</v>
      </c>
      <c r="BD91" s="4">
        <f>AVERAGE(AE91:AE92)</f>
        <v>6.6850335445596709</v>
      </c>
      <c r="BE91" s="4">
        <f>AVERAGE(AF91:AF92)</f>
        <v>4.3441325076319597</v>
      </c>
      <c r="BF91" s="4">
        <f>AVERAGE(AG91:AG92)</f>
        <v>0.31598719103707129</v>
      </c>
    </row>
    <row r="92" spans="1:58" x14ac:dyDescent="0.35">
      <c r="A92">
        <v>69</v>
      </c>
      <c r="B92">
        <v>22</v>
      </c>
      <c r="C92" t="s">
        <v>80</v>
      </c>
      <c r="D92" t="s">
        <v>27</v>
      </c>
      <c r="G92">
        <v>0.5</v>
      </c>
      <c r="H92">
        <v>0.5</v>
      </c>
      <c r="I92">
        <v>1956</v>
      </c>
      <c r="J92">
        <v>5460</v>
      </c>
      <c r="L92">
        <v>2250</v>
      </c>
      <c r="M92">
        <v>1.9159999999999999</v>
      </c>
      <c r="N92">
        <v>4.9039999999999999</v>
      </c>
      <c r="O92">
        <v>2.988</v>
      </c>
      <c r="Q92">
        <v>0.11899999999999999</v>
      </c>
      <c r="R92">
        <v>1</v>
      </c>
      <c r="S92">
        <v>0</v>
      </c>
      <c r="T92">
        <v>0</v>
      </c>
      <c r="V92">
        <v>0</v>
      </c>
      <c r="Y92" s="1">
        <v>44474</v>
      </c>
      <c r="Z92" s="2">
        <v>0.1320949074074074</v>
      </c>
      <c r="AB92">
        <v>1</v>
      </c>
      <c r="AD92" s="4">
        <f t="shared" si="13"/>
        <v>2.2886905689066563</v>
      </c>
      <c r="AE92" s="4">
        <f t="shared" si="14"/>
        <v>6.7382058263734406</v>
      </c>
      <c r="AF92" s="4">
        <f t="shared" si="15"/>
        <v>4.4495152574667838</v>
      </c>
      <c r="AG92" s="4">
        <f t="shared" si="16"/>
        <v>0.31787786309299559</v>
      </c>
      <c r="BC92" s="4"/>
      <c r="BD92" s="4"/>
      <c r="BE92" s="4"/>
      <c r="BF92" s="4"/>
    </row>
    <row r="93" spans="1:58" x14ac:dyDescent="0.35">
      <c r="A93">
        <v>70</v>
      </c>
      <c r="B93">
        <v>23</v>
      </c>
      <c r="C93" t="s">
        <v>81</v>
      </c>
      <c r="D93" t="s">
        <v>27</v>
      </c>
      <c r="G93">
        <v>0.5</v>
      </c>
      <c r="H93">
        <v>0.5</v>
      </c>
      <c r="I93">
        <v>14133</v>
      </c>
      <c r="J93">
        <v>20029</v>
      </c>
      <c r="L93">
        <v>1186</v>
      </c>
      <c r="M93">
        <v>11.257999999999999</v>
      </c>
      <c r="N93">
        <v>17.247</v>
      </c>
      <c r="O93">
        <v>5.9889999999999999</v>
      </c>
      <c r="Q93">
        <v>8.0000000000000002E-3</v>
      </c>
      <c r="R93">
        <v>1</v>
      </c>
      <c r="S93">
        <v>0</v>
      </c>
      <c r="T93">
        <v>0</v>
      </c>
      <c r="V93">
        <v>0</v>
      </c>
      <c r="Y93" s="1">
        <v>44474</v>
      </c>
      <c r="Z93" s="2">
        <v>0.14489583333333333</v>
      </c>
      <c r="AB93">
        <v>1</v>
      </c>
      <c r="AD93" s="4">
        <f t="shared" si="13"/>
        <v>18.384054343397157</v>
      </c>
      <c r="AE93" s="4">
        <f t="shared" si="14"/>
        <v>26.350027946495331</v>
      </c>
      <c r="AF93" s="4">
        <f t="shared" si="15"/>
        <v>7.965973603098174</v>
      </c>
      <c r="AG93" s="4">
        <f t="shared" si="16"/>
        <v>0.15694385769271654</v>
      </c>
      <c r="BC93" s="4"/>
      <c r="BD93" s="4"/>
      <c r="BE93" s="4"/>
      <c r="BF93" s="4"/>
    </row>
    <row r="94" spans="1:58" x14ac:dyDescent="0.35">
      <c r="A94">
        <v>71</v>
      </c>
      <c r="B94">
        <v>23</v>
      </c>
      <c r="C94" t="s">
        <v>81</v>
      </c>
      <c r="D94" t="s">
        <v>27</v>
      </c>
      <c r="G94">
        <v>0.5</v>
      </c>
      <c r="H94">
        <v>0.5</v>
      </c>
      <c r="I94">
        <v>18671</v>
      </c>
      <c r="J94">
        <v>20312</v>
      </c>
      <c r="L94">
        <v>1161</v>
      </c>
      <c r="M94">
        <v>14.739000000000001</v>
      </c>
      <c r="N94">
        <v>17.486999999999998</v>
      </c>
      <c r="O94">
        <v>2.7480000000000002</v>
      </c>
      <c r="Q94">
        <v>5.0000000000000001E-3</v>
      </c>
      <c r="R94">
        <v>1</v>
      </c>
      <c r="S94">
        <v>0</v>
      </c>
      <c r="T94">
        <v>0</v>
      </c>
      <c r="V94">
        <v>0</v>
      </c>
      <c r="Y94" s="1">
        <v>44474</v>
      </c>
      <c r="Z94" s="2">
        <v>0.15214120370370371</v>
      </c>
      <c r="AB94">
        <v>1</v>
      </c>
      <c r="AD94" s="4">
        <f t="shared" si="13"/>
        <v>24.382310137815974</v>
      </c>
      <c r="AE94" s="4">
        <f t="shared" si="14"/>
        <v>26.730983788350947</v>
      </c>
      <c r="AF94" s="4">
        <f t="shared" si="15"/>
        <v>2.3486736505349732</v>
      </c>
      <c r="AG94" s="4">
        <f t="shared" si="16"/>
        <v>0.15316251358086788</v>
      </c>
      <c r="AJ94">
        <f>ABS(100*(AD94-AD95)/(AVERAGE(AD94:AD95)))</f>
        <v>2.0124485969799806</v>
      </c>
      <c r="AO94">
        <f>ABS(100*(AE94-AE95)/(AVERAGE(AE94:AE95)))</f>
        <v>0.24706174037714881</v>
      </c>
      <c r="AT94">
        <f>ABS(100*(AF94-AF95)/(AVERAGE(AF94:AF95)))</f>
        <v>27.159955608358281</v>
      </c>
      <c r="AY94">
        <f>ABS(100*(AG94-AG95)/(AVERAGE(AG94:AG95)))</f>
        <v>3.6835286128132321</v>
      </c>
      <c r="BC94" s="4">
        <f>AVERAGE(AD94:AD95)</f>
        <v>24.630144637915912</v>
      </c>
      <c r="BD94" s="4">
        <f>AVERAGE(AE94:AE95)</f>
        <v>26.69800351228924</v>
      </c>
      <c r="BE94" s="4">
        <f>AVERAGE(AF94:AF95)</f>
        <v>2.0678588743733268</v>
      </c>
      <c r="BF94" s="4">
        <f>AVERAGE(AG94:AG95)</f>
        <v>0.15603633510587286</v>
      </c>
    </row>
    <row r="95" spans="1:58" x14ac:dyDescent="0.35">
      <c r="A95">
        <v>72</v>
      </c>
      <c r="B95">
        <v>23</v>
      </c>
      <c r="C95" t="s">
        <v>81</v>
      </c>
      <c r="D95" t="s">
        <v>27</v>
      </c>
      <c r="G95">
        <v>0.5</v>
      </c>
      <c r="H95">
        <v>0.5</v>
      </c>
      <c r="I95">
        <v>19046</v>
      </c>
      <c r="J95">
        <v>20263</v>
      </c>
      <c r="L95">
        <v>1199</v>
      </c>
      <c r="M95">
        <v>15.026</v>
      </c>
      <c r="N95">
        <v>17.445</v>
      </c>
      <c r="O95">
        <v>2.419</v>
      </c>
      <c r="Q95">
        <v>8.9999999999999993E-3</v>
      </c>
      <c r="R95">
        <v>1</v>
      </c>
      <c r="S95">
        <v>0</v>
      </c>
      <c r="T95">
        <v>0</v>
      </c>
      <c r="V95">
        <v>0</v>
      </c>
      <c r="Y95" s="1">
        <v>44474</v>
      </c>
      <c r="Z95" s="2">
        <v>0.15972222222222224</v>
      </c>
      <c r="AB95">
        <v>1</v>
      </c>
      <c r="AD95" s="4">
        <f t="shared" si="13"/>
        <v>24.877979138015853</v>
      </c>
      <c r="AE95" s="4">
        <f t="shared" si="14"/>
        <v>26.665023236227533</v>
      </c>
      <c r="AF95" s="4">
        <f t="shared" si="15"/>
        <v>1.7870440982116804</v>
      </c>
      <c r="AG95" s="4">
        <f t="shared" si="16"/>
        <v>0.15891015663087785</v>
      </c>
      <c r="BC95" s="4"/>
      <c r="BD95" s="4"/>
      <c r="BE95" s="4"/>
      <c r="BF95" s="4"/>
    </row>
    <row r="96" spans="1:58" x14ac:dyDescent="0.35">
      <c r="A96">
        <v>73</v>
      </c>
      <c r="B96">
        <v>24</v>
      </c>
      <c r="C96" t="s">
        <v>82</v>
      </c>
      <c r="D96" t="s">
        <v>27</v>
      </c>
      <c r="G96">
        <v>0.5</v>
      </c>
      <c r="H96">
        <v>0.5</v>
      </c>
      <c r="I96">
        <v>7987</v>
      </c>
      <c r="J96">
        <v>5412</v>
      </c>
      <c r="L96">
        <v>5269</v>
      </c>
      <c r="M96">
        <v>6.5419999999999998</v>
      </c>
      <c r="N96">
        <v>4.8630000000000004</v>
      </c>
      <c r="O96">
        <v>0</v>
      </c>
      <c r="Q96">
        <v>0.435</v>
      </c>
      <c r="R96">
        <v>1</v>
      </c>
      <c r="S96">
        <v>0</v>
      </c>
      <c r="T96">
        <v>0</v>
      </c>
      <c r="V96">
        <v>0</v>
      </c>
      <c r="Y96" s="1">
        <v>44474</v>
      </c>
      <c r="Z96" s="2">
        <v>0.17200231481481479</v>
      </c>
      <c r="AB96">
        <v>1</v>
      </c>
      <c r="AD96" s="4">
        <f t="shared" si="13"/>
        <v>10.26036987612126</v>
      </c>
      <c r="AE96" s="4">
        <f t="shared" si="14"/>
        <v>6.6735914079668346</v>
      </c>
      <c r="AF96" s="4">
        <f t="shared" si="15"/>
        <v>-3.5867784681544252</v>
      </c>
      <c r="AG96" s="4">
        <f t="shared" si="16"/>
        <v>0.77451297803983998</v>
      </c>
      <c r="BC96" s="4"/>
      <c r="BD96" s="4"/>
      <c r="BE96" s="4"/>
      <c r="BF96" s="4"/>
    </row>
    <row r="97" spans="1:58" x14ac:dyDescent="0.35">
      <c r="A97">
        <v>74</v>
      </c>
      <c r="B97">
        <v>24</v>
      </c>
      <c r="C97" t="s">
        <v>82</v>
      </c>
      <c r="D97" t="s">
        <v>27</v>
      </c>
      <c r="G97">
        <v>0.5</v>
      </c>
      <c r="H97">
        <v>0.5</v>
      </c>
      <c r="I97">
        <v>3601</v>
      </c>
      <c r="J97">
        <v>5377</v>
      </c>
      <c r="L97">
        <v>5318</v>
      </c>
      <c r="M97">
        <v>3.1779999999999999</v>
      </c>
      <c r="N97">
        <v>4.8339999999999996</v>
      </c>
      <c r="O97">
        <v>1.657</v>
      </c>
      <c r="Q97">
        <v>0.44</v>
      </c>
      <c r="R97">
        <v>1</v>
      </c>
      <c r="S97">
        <v>0</v>
      </c>
      <c r="T97">
        <v>0</v>
      </c>
      <c r="V97">
        <v>0</v>
      </c>
      <c r="Y97" s="1">
        <v>44474</v>
      </c>
      <c r="Z97" s="2">
        <v>0.17837962962962964</v>
      </c>
      <c r="AB97">
        <v>1</v>
      </c>
      <c r="AD97" s="4">
        <f t="shared" si="13"/>
        <v>4.4630252497834624</v>
      </c>
      <c r="AE97" s="4">
        <f t="shared" si="14"/>
        <v>6.6264767278786838</v>
      </c>
      <c r="AF97" s="4">
        <f t="shared" si="15"/>
        <v>2.1634514780952214</v>
      </c>
      <c r="AG97" s="4">
        <f t="shared" si="16"/>
        <v>0.78192441249906341</v>
      </c>
      <c r="AJ97">
        <f>ABS(100*(AD97-AD98)/(AVERAGE(AD97:AD98)))</f>
        <v>3.9872934378361786</v>
      </c>
      <c r="AO97">
        <f>ABS(100*(AE97-AE98)/(AVERAGE(AE97:AE98)))</f>
        <v>1.9911107251673612</v>
      </c>
      <c r="AT97">
        <f>ABS(100*(AF97-AF98)/(AVERAGE(AF97:AF98)))</f>
        <v>13.280097212794033</v>
      </c>
      <c r="AY97">
        <f>ABS(100*(AG97-AG98)/(AVERAGE(AG97:AG98)))</f>
        <v>1.1348075348716149</v>
      </c>
      <c r="BC97" s="4">
        <f>AVERAGE(AD97:AD98)</f>
        <v>4.375787505748284</v>
      </c>
      <c r="BD97" s="4">
        <f>AVERAGE(AE97:AE98)</f>
        <v>6.6931103468604967</v>
      </c>
      <c r="BE97" s="4">
        <f>AVERAGE(AF97:AF98)</f>
        <v>2.3173228411122127</v>
      </c>
      <c r="BF97" s="4">
        <f>AVERAGE(AG97:AG98)</f>
        <v>0.78638639855104486</v>
      </c>
    </row>
    <row r="98" spans="1:58" x14ac:dyDescent="0.35">
      <c r="A98">
        <v>75</v>
      </c>
      <c r="B98">
        <v>24</v>
      </c>
      <c r="C98" t="s">
        <v>82</v>
      </c>
      <c r="D98" t="s">
        <v>27</v>
      </c>
      <c r="G98">
        <v>0.5</v>
      </c>
      <c r="H98">
        <v>0.5</v>
      </c>
      <c r="I98">
        <v>3469</v>
      </c>
      <c r="J98">
        <v>5476</v>
      </c>
      <c r="L98">
        <v>5377</v>
      </c>
      <c r="M98">
        <v>3.0760000000000001</v>
      </c>
      <c r="N98">
        <v>4.9180000000000001</v>
      </c>
      <c r="O98">
        <v>1.8420000000000001</v>
      </c>
      <c r="Q98">
        <v>0.44600000000000001</v>
      </c>
      <c r="R98">
        <v>1</v>
      </c>
      <c r="S98">
        <v>0</v>
      </c>
      <c r="T98">
        <v>0</v>
      </c>
      <c r="V98">
        <v>0</v>
      </c>
      <c r="Y98" s="1">
        <v>44474</v>
      </c>
      <c r="Z98" s="2">
        <v>0.18512731481481481</v>
      </c>
      <c r="AB98">
        <v>1</v>
      </c>
      <c r="AD98" s="4">
        <f t="shared" si="13"/>
        <v>4.2885497617131056</v>
      </c>
      <c r="AE98" s="4">
        <f t="shared" si="14"/>
        <v>6.7597439658423095</v>
      </c>
      <c r="AF98" s="4">
        <f t="shared" si="15"/>
        <v>2.4711942041292039</v>
      </c>
      <c r="AG98" s="4">
        <f t="shared" si="16"/>
        <v>0.7908483846030262</v>
      </c>
      <c r="BC98" s="4"/>
      <c r="BD98" s="4"/>
      <c r="BE98" s="4"/>
      <c r="BF98" s="4"/>
    </row>
    <row r="99" spans="1:58" x14ac:dyDescent="0.35">
      <c r="A99">
        <v>76</v>
      </c>
      <c r="B99">
        <v>25</v>
      </c>
      <c r="C99" t="s">
        <v>83</v>
      </c>
      <c r="D99" t="s">
        <v>27</v>
      </c>
      <c r="G99">
        <v>0.5</v>
      </c>
      <c r="H99">
        <v>0.5</v>
      </c>
      <c r="I99">
        <v>3053</v>
      </c>
      <c r="J99">
        <v>5209</v>
      </c>
      <c r="L99">
        <v>1785</v>
      </c>
      <c r="M99">
        <v>2.7570000000000001</v>
      </c>
      <c r="N99">
        <v>4.6909999999999998</v>
      </c>
      <c r="O99">
        <v>1.9339999999999999</v>
      </c>
      <c r="Q99">
        <v>7.0999999999999994E-2</v>
      </c>
      <c r="R99">
        <v>1</v>
      </c>
      <c r="S99">
        <v>0</v>
      </c>
      <c r="T99">
        <v>0</v>
      </c>
      <c r="V99">
        <v>0</v>
      </c>
      <c r="Y99" s="1">
        <v>44474</v>
      </c>
      <c r="Z99" s="2">
        <v>0.19674768518518518</v>
      </c>
      <c r="AB99">
        <v>1</v>
      </c>
      <c r="AD99" s="4">
        <f t="shared" si="13"/>
        <v>3.7386876174913715</v>
      </c>
      <c r="AE99" s="4">
        <f t="shared" si="14"/>
        <v>6.4003262634555611</v>
      </c>
      <c r="AF99" s="4">
        <f t="shared" si="15"/>
        <v>2.6616386459641896</v>
      </c>
      <c r="AG99" s="4">
        <f t="shared" si="16"/>
        <v>0.24754486261261049</v>
      </c>
      <c r="BC99" s="4"/>
      <c r="BD99" s="4"/>
      <c r="BE99" s="4"/>
      <c r="BF99" s="4"/>
    </row>
    <row r="100" spans="1:58" x14ac:dyDescent="0.35">
      <c r="A100">
        <v>77</v>
      </c>
      <c r="B100">
        <v>25</v>
      </c>
      <c r="C100" t="s">
        <v>83</v>
      </c>
      <c r="D100" t="s">
        <v>27</v>
      </c>
      <c r="G100">
        <v>0.5</v>
      </c>
      <c r="H100">
        <v>0.5</v>
      </c>
      <c r="I100">
        <v>2836</v>
      </c>
      <c r="J100">
        <v>5251</v>
      </c>
      <c r="L100">
        <v>1737</v>
      </c>
      <c r="M100">
        <v>2.5910000000000002</v>
      </c>
      <c r="N100">
        <v>4.7270000000000003</v>
      </c>
      <c r="O100">
        <v>2.1360000000000001</v>
      </c>
      <c r="Q100">
        <v>6.6000000000000003E-2</v>
      </c>
      <c r="R100">
        <v>1</v>
      </c>
      <c r="S100">
        <v>0</v>
      </c>
      <c r="T100">
        <v>0</v>
      </c>
      <c r="V100">
        <v>0</v>
      </c>
      <c r="Y100" s="1">
        <v>44474</v>
      </c>
      <c r="Z100" s="2">
        <v>0.20300925925925925</v>
      </c>
      <c r="AB100">
        <v>1</v>
      </c>
      <c r="AD100" s="4">
        <f t="shared" si="13"/>
        <v>3.4518604893757079</v>
      </c>
      <c r="AE100" s="4">
        <f t="shared" si="14"/>
        <v>6.4568638795613413</v>
      </c>
      <c r="AF100" s="4">
        <f t="shared" si="15"/>
        <v>3.0050033901856334</v>
      </c>
      <c r="AG100" s="4">
        <f t="shared" si="16"/>
        <v>0.24028468191786106</v>
      </c>
      <c r="AJ100">
        <f>ABS(100*(AD100-AD101)/(AVERAGE(AD100:AD101)))</f>
        <v>0.19164310935855883</v>
      </c>
      <c r="AO100">
        <f>ABS(100*(AE100-AE101)/(AVERAGE(AE100:AE101)))</f>
        <v>1.1743490679157018</v>
      </c>
      <c r="AT100">
        <f>ABS(100*(AF100-AF101)/(AVERAGE(AF100:AF101)))</f>
        <v>2.3151617604432353</v>
      </c>
      <c r="AY100">
        <f>ABS(100*(AG100-AG101)/(AVERAGE(AG100:AG101)))</f>
        <v>2.292089182813017</v>
      </c>
      <c r="BC100" s="4">
        <f>AVERAGE(AD100:AD101)</f>
        <v>3.4485560293743753</v>
      </c>
      <c r="BD100" s="4">
        <f>AVERAGE(AE100:AE101)</f>
        <v>6.4191721354908209</v>
      </c>
      <c r="BE100" s="4">
        <f>AVERAGE(AF100:AF101)</f>
        <v>2.9706161061164456</v>
      </c>
      <c r="BF100" s="4">
        <f>AVERAGE(AG100:AG101)</f>
        <v>0.23756211415733003</v>
      </c>
    </row>
    <row r="101" spans="1:58" x14ac:dyDescent="0.35">
      <c r="A101">
        <v>78</v>
      </c>
      <c r="B101">
        <v>25</v>
      </c>
      <c r="C101" t="s">
        <v>83</v>
      </c>
      <c r="D101" t="s">
        <v>27</v>
      </c>
      <c r="G101">
        <v>0.5</v>
      </c>
      <c r="H101">
        <v>0.5</v>
      </c>
      <c r="I101">
        <v>2831</v>
      </c>
      <c r="J101">
        <v>5195</v>
      </c>
      <c r="L101">
        <v>1701</v>
      </c>
      <c r="M101">
        <v>2.5870000000000002</v>
      </c>
      <c r="N101">
        <v>4.68</v>
      </c>
      <c r="O101">
        <v>2.093</v>
      </c>
      <c r="Q101">
        <v>6.2E-2</v>
      </c>
      <c r="R101">
        <v>1</v>
      </c>
      <c r="S101">
        <v>0</v>
      </c>
      <c r="T101">
        <v>0</v>
      </c>
      <c r="V101">
        <v>0</v>
      </c>
      <c r="Y101" s="1">
        <v>44474</v>
      </c>
      <c r="Z101" s="2">
        <v>0.20969907407407407</v>
      </c>
      <c r="AB101">
        <v>1</v>
      </c>
      <c r="AD101" s="4">
        <f t="shared" si="13"/>
        <v>3.4452515693730428</v>
      </c>
      <c r="AE101" s="4">
        <f t="shared" si="14"/>
        <v>6.3814803914203004</v>
      </c>
      <c r="AF101" s="4">
        <f t="shared" si="15"/>
        <v>2.9362288220472577</v>
      </c>
      <c r="AG101" s="4">
        <f t="shared" si="16"/>
        <v>0.23483954639679899</v>
      </c>
      <c r="BC101" s="4"/>
      <c r="BD101" s="4"/>
      <c r="BE101" s="4"/>
      <c r="BF101" s="4"/>
    </row>
    <row r="102" spans="1:58" x14ac:dyDescent="0.35">
      <c r="A102">
        <v>79</v>
      </c>
      <c r="B102">
        <v>26</v>
      </c>
      <c r="C102" t="s">
        <v>84</v>
      </c>
      <c r="D102" t="s">
        <v>27</v>
      </c>
      <c r="G102">
        <v>0.5</v>
      </c>
      <c r="H102">
        <v>0.5</v>
      </c>
      <c r="I102">
        <v>2890</v>
      </c>
      <c r="J102">
        <v>5740</v>
      </c>
      <c r="L102">
        <v>1731</v>
      </c>
      <c r="M102">
        <v>2.6320000000000001</v>
      </c>
      <c r="N102">
        <v>5.141</v>
      </c>
      <c r="O102">
        <v>2.5089999999999999</v>
      </c>
      <c r="Q102">
        <v>6.5000000000000002E-2</v>
      </c>
      <c r="R102">
        <v>1</v>
      </c>
      <c r="S102">
        <v>0</v>
      </c>
      <c r="T102">
        <v>0</v>
      </c>
      <c r="V102">
        <v>0</v>
      </c>
      <c r="Y102" s="1">
        <v>44474</v>
      </c>
      <c r="Z102" s="2">
        <v>0.22138888888888889</v>
      </c>
      <c r="AB102">
        <v>1</v>
      </c>
      <c r="AD102" s="4">
        <f t="shared" si="13"/>
        <v>3.5232368254044908</v>
      </c>
      <c r="AE102" s="4">
        <f t="shared" si="14"/>
        <v>7.115123267078646</v>
      </c>
      <c r="AF102" s="4">
        <f t="shared" si="15"/>
        <v>3.5918864416741552</v>
      </c>
      <c r="AG102" s="4">
        <f t="shared" si="16"/>
        <v>0.23937715933101739</v>
      </c>
      <c r="BC102" s="4"/>
      <c r="BD102" s="4"/>
      <c r="BE102" s="4"/>
      <c r="BF102" s="4"/>
    </row>
    <row r="103" spans="1:58" x14ac:dyDescent="0.35">
      <c r="A103">
        <v>80</v>
      </c>
      <c r="B103">
        <v>26</v>
      </c>
      <c r="C103" t="s">
        <v>84</v>
      </c>
      <c r="D103" t="s">
        <v>27</v>
      </c>
      <c r="G103">
        <v>0.5</v>
      </c>
      <c r="H103">
        <v>0.5</v>
      </c>
      <c r="I103">
        <v>2854</v>
      </c>
      <c r="J103">
        <v>5711</v>
      </c>
      <c r="L103">
        <v>1696</v>
      </c>
      <c r="M103">
        <v>2.6040000000000001</v>
      </c>
      <c r="N103">
        <v>5.117</v>
      </c>
      <c r="O103">
        <v>2.5129999999999999</v>
      </c>
      <c r="Q103">
        <v>6.0999999999999999E-2</v>
      </c>
      <c r="R103">
        <v>1</v>
      </c>
      <c r="S103">
        <v>0</v>
      </c>
      <c r="T103">
        <v>0</v>
      </c>
      <c r="V103">
        <v>0</v>
      </c>
      <c r="Y103" s="1">
        <v>44474</v>
      </c>
      <c r="Z103" s="2">
        <v>0.22765046296296296</v>
      </c>
      <c r="AB103">
        <v>1</v>
      </c>
      <c r="AD103" s="4">
        <f t="shared" si="13"/>
        <v>3.4756526013853022</v>
      </c>
      <c r="AE103" s="4">
        <f t="shared" si="14"/>
        <v>7.0760853892913209</v>
      </c>
      <c r="AF103" s="4">
        <f t="shared" si="15"/>
        <v>3.6004327879060187</v>
      </c>
      <c r="AG103" s="4">
        <f t="shared" si="16"/>
        <v>0.23408327757442926</v>
      </c>
      <c r="AJ103">
        <f>ABS(100*(AD103-AD104)/(AVERAGE(AD103:AD104)))</f>
        <v>1.6220194372189558</v>
      </c>
      <c r="AO103">
        <f>ABS(100*(AE103-AE104)/(AVERAGE(AE103:AE104)))</f>
        <v>0.2470027556051089</v>
      </c>
      <c r="AT103">
        <f>ABS(100*(AF103-AF104)/(AVERAGE(AF103:AF104)))</f>
        <v>1.0985636137203483</v>
      </c>
      <c r="AY103">
        <f>ABS(100*(AG103-AG104)/(AVERAGE(AG103:AG104)))</f>
        <v>2.5516395799140956</v>
      </c>
      <c r="BC103" s="4">
        <f>AVERAGE(AD103:AD104)</f>
        <v>3.5040709573967623</v>
      </c>
      <c r="BD103" s="4">
        <f>AVERAGE(AE103:AE104)</f>
        <v>7.0848352584505481</v>
      </c>
      <c r="BE103" s="4">
        <f>AVERAGE(AF103:AF104)</f>
        <v>3.5807643010537866</v>
      </c>
      <c r="BF103" s="4">
        <f>AVERAGE(AG103:AG104)</f>
        <v>0.23710835286390819</v>
      </c>
    </row>
    <row r="104" spans="1:58" x14ac:dyDescent="0.35">
      <c r="A104">
        <v>81</v>
      </c>
      <c r="B104">
        <v>26</v>
      </c>
      <c r="C104" t="s">
        <v>84</v>
      </c>
      <c r="D104" t="s">
        <v>27</v>
      </c>
      <c r="G104">
        <v>0.5</v>
      </c>
      <c r="H104">
        <v>0.5</v>
      </c>
      <c r="I104">
        <v>2897</v>
      </c>
      <c r="J104">
        <v>5724</v>
      </c>
      <c r="L104">
        <v>1736</v>
      </c>
      <c r="M104">
        <v>2.637</v>
      </c>
      <c r="N104">
        <v>5.1280000000000001</v>
      </c>
      <c r="O104">
        <v>2.4910000000000001</v>
      </c>
      <c r="Q104">
        <v>6.6000000000000003E-2</v>
      </c>
      <c r="R104">
        <v>1</v>
      </c>
      <c r="S104">
        <v>0</v>
      </c>
      <c r="T104">
        <v>0</v>
      </c>
      <c r="V104">
        <v>0</v>
      </c>
      <c r="Y104" s="1">
        <v>44474</v>
      </c>
      <c r="Z104" s="2">
        <v>0.23445601851851852</v>
      </c>
      <c r="AB104">
        <v>1</v>
      </c>
      <c r="AD104" s="4">
        <f t="shared" si="13"/>
        <v>3.532489313408222</v>
      </c>
      <c r="AE104" s="4">
        <f t="shared" si="14"/>
        <v>7.0935851276097761</v>
      </c>
      <c r="AF104" s="4">
        <f t="shared" si="15"/>
        <v>3.5610958142015541</v>
      </c>
      <c r="AG104" s="4">
        <f t="shared" si="16"/>
        <v>0.24013342815338712</v>
      </c>
      <c r="BC104" s="4"/>
      <c r="BD104" s="4"/>
      <c r="BE104" s="4"/>
      <c r="BF104" s="4"/>
    </row>
    <row r="105" spans="1:58" x14ac:dyDescent="0.35">
      <c r="A105">
        <v>82</v>
      </c>
      <c r="B105">
        <v>27</v>
      </c>
      <c r="C105" t="s">
        <v>85</v>
      </c>
      <c r="D105" t="s">
        <v>27</v>
      </c>
      <c r="G105">
        <v>0.5</v>
      </c>
      <c r="H105">
        <v>0.5</v>
      </c>
      <c r="I105">
        <v>2147</v>
      </c>
      <c r="J105">
        <v>5687</v>
      </c>
      <c r="L105">
        <v>1884</v>
      </c>
      <c r="M105">
        <v>2.0619999999999998</v>
      </c>
      <c r="N105">
        <v>5.0960000000000001</v>
      </c>
      <c r="O105">
        <v>3.0350000000000001</v>
      </c>
      <c r="Q105">
        <v>8.1000000000000003E-2</v>
      </c>
      <c r="R105">
        <v>1</v>
      </c>
      <c r="S105">
        <v>0</v>
      </c>
      <c r="T105">
        <v>0</v>
      </c>
      <c r="V105">
        <v>0</v>
      </c>
      <c r="Y105" s="1">
        <v>44474</v>
      </c>
      <c r="Z105" s="2">
        <v>0.24609953703703705</v>
      </c>
      <c r="AB105">
        <v>1</v>
      </c>
      <c r="AD105" s="4">
        <f t="shared" si="13"/>
        <v>2.541151313008462</v>
      </c>
      <c r="AE105" s="4">
        <f t="shared" si="14"/>
        <v>7.043778180088017</v>
      </c>
      <c r="AF105" s="4">
        <f t="shared" si="15"/>
        <v>4.5026268670795551</v>
      </c>
      <c r="AG105" s="4">
        <f t="shared" si="16"/>
        <v>0.26251898529553119</v>
      </c>
      <c r="BC105" s="4"/>
      <c r="BD105" s="4"/>
      <c r="BE105" s="4"/>
      <c r="BF105" s="4"/>
    </row>
    <row r="106" spans="1:58" x14ac:dyDescent="0.35">
      <c r="A106">
        <v>83</v>
      </c>
      <c r="B106">
        <v>27</v>
      </c>
      <c r="C106" t="s">
        <v>85</v>
      </c>
      <c r="D106" t="s">
        <v>27</v>
      </c>
      <c r="G106">
        <v>0.5</v>
      </c>
      <c r="H106">
        <v>0.5</v>
      </c>
      <c r="I106">
        <v>1821</v>
      </c>
      <c r="J106">
        <v>5681</v>
      </c>
      <c r="L106">
        <v>1874</v>
      </c>
      <c r="M106">
        <v>1.8120000000000001</v>
      </c>
      <c r="N106">
        <v>5.0910000000000002</v>
      </c>
      <c r="O106">
        <v>3.2789999999999999</v>
      </c>
      <c r="Q106">
        <v>0.08</v>
      </c>
      <c r="R106">
        <v>1</v>
      </c>
      <c r="S106">
        <v>0</v>
      </c>
      <c r="T106">
        <v>0</v>
      </c>
      <c r="V106">
        <v>0</v>
      </c>
      <c r="Y106" s="1">
        <v>44474</v>
      </c>
      <c r="Z106" s="2">
        <v>0.25239583333333332</v>
      </c>
      <c r="AB106">
        <v>1</v>
      </c>
      <c r="AD106" s="4">
        <f t="shared" si="13"/>
        <v>2.1102497288346993</v>
      </c>
      <c r="AE106" s="4">
        <f t="shared" si="14"/>
        <v>7.0357013777871913</v>
      </c>
      <c r="AF106" s="4">
        <f t="shared" si="15"/>
        <v>4.9254516489524924</v>
      </c>
      <c r="AG106" s="4">
        <f t="shared" si="16"/>
        <v>0.26100644765079167</v>
      </c>
      <c r="AJ106">
        <f>ABS(100*(AD106-AD107)/(AVERAGE(AD106:AD107)))</f>
        <v>0.74882232696038731</v>
      </c>
      <c r="AO106">
        <f>ABS(100*(AE106-AE107)/(AVERAGE(AE106:AE107)))</f>
        <v>0.15318043233398856</v>
      </c>
      <c r="AT106">
        <f>ABS(100*(AF106-AF107)/(AVERAGE(AF106:AF107)))</f>
        <v>0.54213636425430334</v>
      </c>
      <c r="AY106">
        <f>ABS(100*(AG106-AG107)/(AVERAGE(AG106:AG107)))</f>
        <v>0.57782776138579728</v>
      </c>
      <c r="BC106" s="4">
        <f>AVERAGE(AD106:AD107)</f>
        <v>2.1181804328378977</v>
      </c>
      <c r="BD106" s="4">
        <f>AVERAGE(AE106:AE107)</f>
        <v>7.0303168429199747</v>
      </c>
      <c r="BE106" s="4">
        <f>AVERAGE(AF106:AF107)</f>
        <v>4.912136410082077</v>
      </c>
      <c r="BF106" s="4">
        <f>AVERAGE(AG106:AG107)</f>
        <v>0.26176271647316141</v>
      </c>
    </row>
    <row r="107" spans="1:58" x14ac:dyDescent="0.35">
      <c r="A107">
        <v>84</v>
      </c>
      <c r="B107">
        <v>27</v>
      </c>
      <c r="C107" t="s">
        <v>85</v>
      </c>
      <c r="D107" t="s">
        <v>27</v>
      </c>
      <c r="G107">
        <v>0.5</v>
      </c>
      <c r="H107">
        <v>0.5</v>
      </c>
      <c r="I107">
        <v>1833</v>
      </c>
      <c r="J107">
        <v>5673</v>
      </c>
      <c r="L107">
        <v>1884</v>
      </c>
      <c r="M107">
        <v>1.821</v>
      </c>
      <c r="N107">
        <v>5.0839999999999996</v>
      </c>
      <c r="O107">
        <v>3.2629999999999999</v>
      </c>
      <c r="Q107">
        <v>8.1000000000000003E-2</v>
      </c>
      <c r="R107">
        <v>1</v>
      </c>
      <c r="S107">
        <v>0</v>
      </c>
      <c r="T107">
        <v>0</v>
      </c>
      <c r="V107">
        <v>0</v>
      </c>
      <c r="Y107" s="1">
        <v>44474</v>
      </c>
      <c r="Z107" s="2">
        <v>0.25909722222222226</v>
      </c>
      <c r="AB107">
        <v>1</v>
      </c>
      <c r="AD107" s="4">
        <f t="shared" si="13"/>
        <v>2.1261111368410957</v>
      </c>
      <c r="AE107" s="4">
        <f t="shared" si="14"/>
        <v>7.0249323080527573</v>
      </c>
      <c r="AF107" s="4">
        <f t="shared" si="15"/>
        <v>4.8988211712116616</v>
      </c>
      <c r="AG107" s="4">
        <f t="shared" si="16"/>
        <v>0.26251898529553119</v>
      </c>
      <c r="BC107" s="4"/>
      <c r="BD107" s="4"/>
      <c r="BE107" s="4"/>
      <c r="BF107" s="4"/>
    </row>
    <row r="108" spans="1:58" x14ac:dyDescent="0.35">
      <c r="A108">
        <v>85</v>
      </c>
      <c r="B108">
        <v>28</v>
      </c>
      <c r="C108" t="s">
        <v>86</v>
      </c>
      <c r="D108" t="s">
        <v>27</v>
      </c>
      <c r="G108">
        <v>0.5</v>
      </c>
      <c r="H108">
        <v>0.5</v>
      </c>
      <c r="I108">
        <v>2536</v>
      </c>
      <c r="J108">
        <v>4874</v>
      </c>
      <c r="L108">
        <v>1134</v>
      </c>
      <c r="M108">
        <v>2.3610000000000002</v>
      </c>
      <c r="N108">
        <v>4.4080000000000004</v>
      </c>
      <c r="O108">
        <v>2.0470000000000002</v>
      </c>
      <c r="Q108">
        <v>3.0000000000000001E-3</v>
      </c>
      <c r="R108">
        <v>1</v>
      </c>
      <c r="S108">
        <v>0</v>
      </c>
      <c r="T108">
        <v>0</v>
      </c>
      <c r="V108">
        <v>0</v>
      </c>
      <c r="Y108" s="1">
        <v>44474</v>
      </c>
      <c r="Z108" s="2">
        <v>0.27060185185185187</v>
      </c>
      <c r="AB108">
        <v>1</v>
      </c>
      <c r="AD108" s="4">
        <f t="shared" si="13"/>
        <v>3.055325289215804</v>
      </c>
      <c r="AE108" s="4">
        <f t="shared" si="14"/>
        <v>5.9493714683261194</v>
      </c>
      <c r="AF108" s="4">
        <f t="shared" si="15"/>
        <v>2.8940461791103154</v>
      </c>
      <c r="AG108" s="4">
        <f t="shared" si="16"/>
        <v>0.14907866194007133</v>
      </c>
      <c r="BC108" s="4"/>
      <c r="BD108" s="4"/>
      <c r="BE108" s="4"/>
      <c r="BF108" s="4"/>
    </row>
    <row r="109" spans="1:58" x14ac:dyDescent="0.35">
      <c r="A109">
        <v>86</v>
      </c>
      <c r="B109">
        <v>28</v>
      </c>
      <c r="C109" t="s">
        <v>86</v>
      </c>
      <c r="D109" t="s">
        <v>27</v>
      </c>
      <c r="G109">
        <v>0.5</v>
      </c>
      <c r="H109">
        <v>0.5</v>
      </c>
      <c r="I109">
        <v>2804</v>
      </c>
      <c r="J109">
        <v>4869</v>
      </c>
      <c r="L109">
        <v>1166</v>
      </c>
      <c r="M109">
        <v>2.5659999999999998</v>
      </c>
      <c r="N109">
        <v>4.4029999999999996</v>
      </c>
      <c r="O109">
        <v>1.837</v>
      </c>
      <c r="Q109">
        <v>6.0000000000000001E-3</v>
      </c>
      <c r="R109">
        <v>1</v>
      </c>
      <c r="S109">
        <v>0</v>
      </c>
      <c r="T109">
        <v>0</v>
      </c>
      <c r="V109">
        <v>0</v>
      </c>
      <c r="Y109" s="1">
        <v>44474</v>
      </c>
      <c r="Z109" s="2">
        <v>0.27685185185185185</v>
      </c>
      <c r="AB109">
        <v>1</v>
      </c>
      <c r="AD109" s="4">
        <f t="shared" si="13"/>
        <v>3.4095634013586515</v>
      </c>
      <c r="AE109" s="4">
        <f t="shared" si="14"/>
        <v>5.9426407997420982</v>
      </c>
      <c r="AF109" s="4">
        <f t="shared" si="15"/>
        <v>2.5330773983834467</v>
      </c>
      <c r="AG109" s="4">
        <f t="shared" si="16"/>
        <v>0.15391878240323761</v>
      </c>
      <c r="AJ109">
        <f>ABS(100*(AD109-AD110)/(AVERAGE(AD109:AD110)))</f>
        <v>0.50524358890222065</v>
      </c>
      <c r="AO109">
        <f>ABS(100*(AE109-AE110)/(AVERAGE(AE109:AE110)))</f>
        <v>0.56470386125487304</v>
      </c>
      <c r="AT109">
        <f>ABS(100*(AF109-AF110)/(AVERAGE(AF109:AF110)))</f>
        <v>1.9869697496715104</v>
      </c>
      <c r="AY109">
        <f>ABS(100*(AG109-AG110)/(AVERAGE(AG109:AG110)))</f>
        <v>9.8316863016567071E-2</v>
      </c>
      <c r="BC109" s="4">
        <f>AVERAGE(AD109:AD110)</f>
        <v>3.4009718053551872</v>
      </c>
      <c r="BD109" s="4">
        <f>AVERAGE(AE109:AE110)</f>
        <v>5.9594674712021511</v>
      </c>
      <c r="BE109" s="4">
        <f>AVERAGE(AF109:AF110)</f>
        <v>2.5584956658469649</v>
      </c>
      <c r="BF109" s="4">
        <f>AVERAGE(AG109:AG110)</f>
        <v>0.15384315552100064</v>
      </c>
    </row>
    <row r="110" spans="1:58" x14ac:dyDescent="0.35">
      <c r="A110">
        <v>87</v>
      </c>
      <c r="B110">
        <v>28</v>
      </c>
      <c r="C110" t="s">
        <v>86</v>
      </c>
      <c r="D110" t="s">
        <v>27</v>
      </c>
      <c r="G110">
        <v>0.5</v>
      </c>
      <c r="H110">
        <v>0.5</v>
      </c>
      <c r="I110">
        <v>2791</v>
      </c>
      <c r="J110">
        <v>4894</v>
      </c>
      <c r="L110">
        <v>1165</v>
      </c>
      <c r="M110">
        <v>2.556</v>
      </c>
      <c r="N110">
        <v>4.4240000000000004</v>
      </c>
      <c r="O110">
        <v>1.8680000000000001</v>
      </c>
      <c r="Q110">
        <v>6.0000000000000001E-3</v>
      </c>
      <c r="R110">
        <v>1</v>
      </c>
      <c r="S110">
        <v>0</v>
      </c>
      <c r="T110">
        <v>0</v>
      </c>
      <c r="V110">
        <v>0</v>
      </c>
      <c r="Y110" s="1">
        <v>44474</v>
      </c>
      <c r="Z110" s="2">
        <v>0.28356481481481483</v>
      </c>
      <c r="AB110">
        <v>1</v>
      </c>
      <c r="AD110" s="4">
        <f t="shared" si="13"/>
        <v>3.3923802093517224</v>
      </c>
      <c r="AE110" s="4">
        <f t="shared" si="14"/>
        <v>5.9762941426622049</v>
      </c>
      <c r="AF110" s="4">
        <f t="shared" si="15"/>
        <v>2.5839139333104826</v>
      </c>
      <c r="AG110" s="4">
        <f t="shared" si="16"/>
        <v>0.15376752863876367</v>
      </c>
      <c r="BC110" s="4"/>
      <c r="BD110" s="4"/>
      <c r="BE110" s="4"/>
      <c r="BF110" s="4"/>
    </row>
    <row r="111" spans="1:58" x14ac:dyDescent="0.35">
      <c r="A111">
        <v>88</v>
      </c>
      <c r="B111">
        <v>29</v>
      </c>
      <c r="C111" t="s">
        <v>87</v>
      </c>
      <c r="D111" t="s">
        <v>27</v>
      </c>
      <c r="G111">
        <v>0.5</v>
      </c>
      <c r="H111">
        <v>0.5</v>
      </c>
      <c r="I111">
        <v>3245</v>
      </c>
      <c r="J111">
        <v>5695</v>
      </c>
      <c r="L111">
        <v>7173</v>
      </c>
      <c r="M111">
        <v>2.9049999999999998</v>
      </c>
      <c r="N111">
        <v>5.1040000000000001</v>
      </c>
      <c r="O111">
        <v>2.1989999999999998</v>
      </c>
      <c r="Q111">
        <v>0.63400000000000001</v>
      </c>
      <c r="R111">
        <v>1</v>
      </c>
      <c r="S111">
        <v>0</v>
      </c>
      <c r="T111">
        <v>0</v>
      </c>
      <c r="V111">
        <v>0</v>
      </c>
      <c r="Y111" s="1">
        <v>44474</v>
      </c>
      <c r="Z111" s="2">
        <v>0.29518518518518516</v>
      </c>
      <c r="AB111">
        <v>1</v>
      </c>
      <c r="AD111" s="4">
        <f t="shared" si="13"/>
        <v>3.9924701455937104</v>
      </c>
      <c r="AE111" s="4">
        <f t="shared" si="14"/>
        <v>7.054547249822452</v>
      </c>
      <c r="AF111" s="4">
        <f t="shared" si="15"/>
        <v>3.0620771042287416</v>
      </c>
      <c r="AG111" s="4">
        <f t="shared" si="16"/>
        <v>1.0625001455982341</v>
      </c>
      <c r="BC111" s="4"/>
      <c r="BD111" s="4"/>
      <c r="BE111" s="4"/>
      <c r="BF111" s="4"/>
    </row>
    <row r="112" spans="1:58" x14ac:dyDescent="0.35">
      <c r="A112">
        <v>89</v>
      </c>
      <c r="B112">
        <v>29</v>
      </c>
      <c r="C112" t="s">
        <v>87</v>
      </c>
      <c r="D112" t="s">
        <v>27</v>
      </c>
      <c r="G112">
        <v>0.5</v>
      </c>
      <c r="H112">
        <v>0.5</v>
      </c>
      <c r="I112">
        <v>3321</v>
      </c>
      <c r="J112">
        <v>5779</v>
      </c>
      <c r="L112">
        <v>7500</v>
      </c>
      <c r="M112">
        <v>2.9630000000000001</v>
      </c>
      <c r="N112">
        <v>5.1749999999999998</v>
      </c>
      <c r="O112">
        <v>2.2120000000000002</v>
      </c>
      <c r="Q112">
        <v>0.66800000000000004</v>
      </c>
      <c r="R112">
        <v>1</v>
      </c>
      <c r="S112">
        <v>0</v>
      </c>
      <c r="T112">
        <v>0</v>
      </c>
      <c r="V112">
        <v>0</v>
      </c>
      <c r="Y112" s="1">
        <v>44474</v>
      </c>
      <c r="Z112" s="2">
        <v>0.30145833333333333</v>
      </c>
      <c r="AB112">
        <v>1</v>
      </c>
      <c r="AD112" s="4">
        <f t="shared" si="13"/>
        <v>4.092925729634219</v>
      </c>
      <c r="AE112" s="4">
        <f t="shared" si="14"/>
        <v>7.1676224820340133</v>
      </c>
      <c r="AF112" s="4">
        <f t="shared" si="15"/>
        <v>3.0746967523997943</v>
      </c>
      <c r="AG112" s="4">
        <f t="shared" si="16"/>
        <v>1.1119601265812145</v>
      </c>
      <c r="AJ112">
        <f>ABS(100*(AD112-AD113)/(AVERAGE(AD112:AD113)))</f>
        <v>1.1239504356873147</v>
      </c>
      <c r="AO112">
        <f>ABS(100*(AE112-AE113)/(AVERAGE(AE112:AE113)))</f>
        <v>1.1522262418690381</v>
      </c>
      <c r="AT112">
        <f>ABS(100*(AF112-AF113)/(AVERAGE(AF112:AF113)))</f>
        <v>4.2642828845724408</v>
      </c>
      <c r="AY112">
        <f>ABS(100*(AG112-AG113)/(AVERAGE(AG112:AG113)))</f>
        <v>2.8559131727845761</v>
      </c>
      <c r="BC112" s="4">
        <f>AVERAGE(AD112:AD113)</f>
        <v>4.1160569496435473</v>
      </c>
      <c r="BD112" s="4">
        <f>AVERAGE(AE112:AE113)</f>
        <v>7.1265654036714814</v>
      </c>
      <c r="BE112" s="4">
        <f>AVERAGE(AF112:AF113)</f>
        <v>3.0105084540279345</v>
      </c>
      <c r="BF112" s="4">
        <f>AVERAGE(AG112:AG113)</f>
        <v>1.0963053619581611</v>
      </c>
    </row>
    <row r="113" spans="1:58" x14ac:dyDescent="0.35">
      <c r="A113">
        <v>90</v>
      </c>
      <c r="B113">
        <v>29</v>
      </c>
      <c r="C113" t="s">
        <v>87</v>
      </c>
      <c r="D113" t="s">
        <v>27</v>
      </c>
      <c r="G113">
        <v>0.5</v>
      </c>
      <c r="H113">
        <v>0.5</v>
      </c>
      <c r="I113">
        <v>3356</v>
      </c>
      <c r="J113">
        <v>5718</v>
      </c>
      <c r="L113">
        <v>7293</v>
      </c>
      <c r="M113">
        <v>2.99</v>
      </c>
      <c r="N113">
        <v>5.1230000000000002</v>
      </c>
      <c r="O113">
        <v>2.133</v>
      </c>
      <c r="Q113">
        <v>0.64700000000000002</v>
      </c>
      <c r="R113">
        <v>1</v>
      </c>
      <c r="S113">
        <v>0</v>
      </c>
      <c r="T113">
        <v>0</v>
      </c>
      <c r="V113">
        <v>0</v>
      </c>
      <c r="Y113" s="1">
        <v>44474</v>
      </c>
      <c r="Z113" s="2">
        <v>0.30815972222222221</v>
      </c>
      <c r="AB113">
        <v>1</v>
      </c>
      <c r="AD113" s="4">
        <f t="shared" si="13"/>
        <v>4.1391881696528756</v>
      </c>
      <c r="AE113" s="4">
        <f t="shared" si="14"/>
        <v>7.0855083253089504</v>
      </c>
      <c r="AF113" s="4">
        <f t="shared" si="15"/>
        <v>2.9463201556560747</v>
      </c>
      <c r="AG113" s="4">
        <f t="shared" si="16"/>
        <v>1.0806505973351077</v>
      </c>
      <c r="BC113" s="4"/>
      <c r="BD113" s="4"/>
      <c r="BE113" s="4"/>
      <c r="BF113" s="4"/>
    </row>
    <row r="114" spans="1:58" x14ac:dyDescent="0.35">
      <c r="A114">
        <v>91</v>
      </c>
      <c r="B114">
        <v>30</v>
      </c>
      <c r="C114" t="s">
        <v>88</v>
      </c>
      <c r="D114" t="s">
        <v>27</v>
      </c>
      <c r="G114">
        <v>0.5</v>
      </c>
      <c r="H114">
        <v>0.5</v>
      </c>
      <c r="I114">
        <v>2314</v>
      </c>
      <c r="J114">
        <v>4419</v>
      </c>
      <c r="L114">
        <v>1526</v>
      </c>
      <c r="M114">
        <v>2.19</v>
      </c>
      <c r="N114">
        <v>4.0220000000000002</v>
      </c>
      <c r="O114">
        <v>1.8320000000000001</v>
      </c>
      <c r="Q114">
        <v>4.3999999999999997E-2</v>
      </c>
      <c r="R114">
        <v>1</v>
      </c>
      <c r="S114">
        <v>0</v>
      </c>
      <c r="T114">
        <v>0</v>
      </c>
      <c r="V114">
        <v>0</v>
      </c>
      <c r="Y114" s="1">
        <v>44474</v>
      </c>
      <c r="Z114" s="2">
        <v>0.31979166666666664</v>
      </c>
      <c r="AB114">
        <v>1</v>
      </c>
      <c r="AD114" s="4">
        <f t="shared" si="13"/>
        <v>2.7618892410974749</v>
      </c>
      <c r="AE114" s="4">
        <f t="shared" si="14"/>
        <v>5.3368806271801619</v>
      </c>
      <c r="AF114" s="4">
        <f t="shared" si="15"/>
        <v>2.574991386082687</v>
      </c>
      <c r="AG114" s="4">
        <f t="shared" si="16"/>
        <v>0.20837013761385834</v>
      </c>
      <c r="BC114" s="4"/>
      <c r="BD114" s="4"/>
      <c r="BE114" s="4"/>
      <c r="BF114" s="4"/>
    </row>
    <row r="115" spans="1:58" x14ac:dyDescent="0.35">
      <c r="A115">
        <v>92</v>
      </c>
      <c r="B115">
        <v>30</v>
      </c>
      <c r="C115" t="s">
        <v>88</v>
      </c>
      <c r="D115" t="s">
        <v>27</v>
      </c>
      <c r="G115">
        <v>0.5</v>
      </c>
      <c r="H115">
        <v>0.5</v>
      </c>
      <c r="I115">
        <v>1874</v>
      </c>
      <c r="J115">
        <v>4374</v>
      </c>
      <c r="L115">
        <v>1438</v>
      </c>
      <c r="M115">
        <v>1.8520000000000001</v>
      </c>
      <c r="N115">
        <v>3.984</v>
      </c>
      <c r="O115">
        <v>2.1320000000000001</v>
      </c>
      <c r="Q115">
        <v>3.4000000000000002E-2</v>
      </c>
      <c r="R115">
        <v>1</v>
      </c>
      <c r="S115">
        <v>0</v>
      </c>
      <c r="T115">
        <v>0</v>
      </c>
      <c r="V115">
        <v>0</v>
      </c>
      <c r="Y115" s="1">
        <v>44474</v>
      </c>
      <c r="Z115" s="2">
        <v>0.32598379629629631</v>
      </c>
      <c r="AB115">
        <v>1</v>
      </c>
      <c r="AD115" s="4">
        <f t="shared" si="13"/>
        <v>2.1803042808629494</v>
      </c>
      <c r="AE115" s="4">
        <f t="shared" si="14"/>
        <v>5.2763046099239679</v>
      </c>
      <c r="AF115" s="4">
        <f t="shared" si="15"/>
        <v>3.0960003290610185</v>
      </c>
      <c r="AG115" s="4">
        <f t="shared" si="16"/>
        <v>0.19505980634015108</v>
      </c>
      <c r="AJ115">
        <f>ABS(100*(AD115-AD116)/(AVERAGE(AD115:AD116)))</f>
        <v>0.18170625953324404</v>
      </c>
      <c r="AO115">
        <f>ABS(100*(AE115-AE116)/(AVERAGE(AE115:AE116)))</f>
        <v>0.2802476956895717</v>
      </c>
      <c r="AT115">
        <f>ABS(100*(AF115-AF116)/(AVERAGE(AF115:AF116)))</f>
        <v>0.34958548114232468</v>
      </c>
      <c r="AY115">
        <f>ABS(100*(AG115-AG116)/(AVERAGE(AG115:AG116)))</f>
        <v>7.751219856701709E-2</v>
      </c>
      <c r="BC115" s="4">
        <f>AVERAGE(AD115:AD116)</f>
        <v>2.1822869568637486</v>
      </c>
      <c r="BD115" s="4">
        <f>AVERAGE(AE115:AE116)</f>
        <v>5.2837083453663913</v>
      </c>
      <c r="BE115" s="4">
        <f>AVERAGE(AF115:AF116)</f>
        <v>3.1014213885026427</v>
      </c>
      <c r="BF115" s="4">
        <f>AVERAGE(AG115:AG116)</f>
        <v>0.19513543322238805</v>
      </c>
    </row>
    <row r="116" spans="1:58" x14ac:dyDescent="0.35">
      <c r="A116">
        <v>93</v>
      </c>
      <c r="B116">
        <v>30</v>
      </c>
      <c r="C116" t="s">
        <v>88</v>
      </c>
      <c r="D116" t="s">
        <v>27</v>
      </c>
      <c r="G116">
        <v>0.5</v>
      </c>
      <c r="H116">
        <v>0.5</v>
      </c>
      <c r="I116">
        <v>1877</v>
      </c>
      <c r="J116">
        <v>4385</v>
      </c>
      <c r="L116">
        <v>1439</v>
      </c>
      <c r="M116">
        <v>1.855</v>
      </c>
      <c r="N116">
        <v>3.9929999999999999</v>
      </c>
      <c r="O116">
        <v>2.1379999999999999</v>
      </c>
      <c r="Q116">
        <v>3.4000000000000002E-2</v>
      </c>
      <c r="R116">
        <v>1</v>
      </c>
      <c r="S116">
        <v>0</v>
      </c>
      <c r="T116">
        <v>0</v>
      </c>
      <c r="V116">
        <v>0</v>
      </c>
      <c r="Y116" s="1">
        <v>44474</v>
      </c>
      <c r="Z116" s="2">
        <v>0.33261574074074074</v>
      </c>
      <c r="AB116">
        <v>1</v>
      </c>
      <c r="AD116" s="4">
        <f t="shared" si="13"/>
        <v>2.1842696328645483</v>
      </c>
      <c r="AE116" s="4">
        <f t="shared" si="14"/>
        <v>5.2911120808088148</v>
      </c>
      <c r="AF116" s="4">
        <f t="shared" si="15"/>
        <v>3.1068424479442664</v>
      </c>
      <c r="AG116" s="4">
        <f t="shared" si="16"/>
        <v>0.19521106010462502</v>
      </c>
      <c r="BC116" s="4"/>
      <c r="BD116" s="4"/>
      <c r="BE116" s="4"/>
      <c r="BF116" s="4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4174</v>
      </c>
      <c r="J117">
        <v>9916</v>
      </c>
      <c r="L117">
        <v>3945</v>
      </c>
      <c r="M117">
        <v>3.617</v>
      </c>
      <c r="N117">
        <v>8.6790000000000003</v>
      </c>
      <c r="O117">
        <v>5.0620000000000003</v>
      </c>
      <c r="Q117">
        <v>0.29699999999999999</v>
      </c>
      <c r="R117">
        <v>1</v>
      </c>
      <c r="S117">
        <v>0</v>
      </c>
      <c r="T117">
        <v>0</v>
      </c>
      <c r="V117">
        <v>0</v>
      </c>
      <c r="Y117" s="1">
        <v>44474</v>
      </c>
      <c r="Z117" s="2">
        <v>0.34476851851851853</v>
      </c>
      <c r="AB117">
        <v>1</v>
      </c>
      <c r="AD117" s="4">
        <f t="shared" si="13"/>
        <v>5.2204074820888797</v>
      </c>
      <c r="AE117" s="4">
        <f t="shared" si="14"/>
        <v>12.736577668453414</v>
      </c>
      <c r="AF117" s="4">
        <f t="shared" si="15"/>
        <v>7.5161701863645343</v>
      </c>
      <c r="AG117" s="4">
        <f t="shared" si="16"/>
        <v>0.57425299387633488</v>
      </c>
      <c r="BC117" s="4"/>
      <c r="BD117" s="4"/>
      <c r="BE117" s="4"/>
      <c r="BF117" s="4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5090</v>
      </c>
      <c r="J118">
        <v>9897</v>
      </c>
      <c r="L118">
        <v>3957</v>
      </c>
      <c r="M118">
        <v>4.32</v>
      </c>
      <c r="N118">
        <v>8.6630000000000003</v>
      </c>
      <c r="O118">
        <v>4.343</v>
      </c>
      <c r="Q118">
        <v>0.29799999999999999</v>
      </c>
      <c r="R118">
        <v>1</v>
      </c>
      <c r="S118">
        <v>0</v>
      </c>
      <c r="T118">
        <v>0</v>
      </c>
      <c r="V118">
        <v>0</v>
      </c>
      <c r="Y118" s="1">
        <v>44474</v>
      </c>
      <c r="Z118" s="2">
        <v>0.35140046296296296</v>
      </c>
      <c r="AB118">
        <v>1</v>
      </c>
      <c r="AD118" s="4">
        <f t="shared" si="13"/>
        <v>6.4311616265771194</v>
      </c>
      <c r="AE118" s="4">
        <f t="shared" si="14"/>
        <v>12.711001127834134</v>
      </c>
      <c r="AF118" s="4">
        <f t="shared" si="15"/>
        <v>6.2798395012570145</v>
      </c>
      <c r="AG118" s="4">
        <f t="shared" si="16"/>
        <v>0.57606803905002224</v>
      </c>
      <c r="AJ118">
        <f>ABS(100*(AD118-AD119)/(AVERAGE(AD118:AD119)))</f>
        <v>1.225611275168887</v>
      </c>
      <c r="AL118">
        <f>100*((AVERAGE(AD118:AD119)*25.225)-(AVERAGE(AD100:AD101)*25))/(1000*0.075)</f>
        <v>102.68321511793575</v>
      </c>
      <c r="AO118">
        <f>ABS(100*(AE118-AE119)/(AVERAGE(AE118:AE119)))</f>
        <v>0.20101354886470629</v>
      </c>
      <c r="AQ118">
        <f>100*((AVERAGE(AE118:AE119)*25.225)-(AVERAGE(AE100:AE101)*25))/(2000*0.075)</f>
        <v>106.9855227872708</v>
      </c>
      <c r="AT118">
        <f>ABS(100*(AF118-AF119)/(AVERAGE(AF118:AF119)))</f>
        <v>0.85927907666302505</v>
      </c>
      <c r="AV118">
        <f>100*((AVERAGE(AF118:AF119)*25.225)-(AVERAGE(AF100:AF101)*25))/(1000*0.075)</f>
        <v>111.28783045660583</v>
      </c>
      <c r="AY118">
        <f>ABS(100*(AG118-AG119)/(AVERAGE(AG118:AG119)))</f>
        <v>1.2264753178884054</v>
      </c>
      <c r="BA118">
        <f>100*((AVERAGE(AG118:AG119)*25.225)-(AVERAGE(AG100:AG101)*25))/(100*0.075)</f>
        <v>115.75899696015549</v>
      </c>
      <c r="BC118" s="4">
        <f>AVERAGE(AD118:AD119)</f>
        <v>6.4708151465931101</v>
      </c>
      <c r="BD118" s="4">
        <f>AVERAGE(AE118:AE119)</f>
        <v>12.723789398143774</v>
      </c>
      <c r="BE118" s="4">
        <f>AVERAGE(AF118:AF119)</f>
        <v>6.2529742515506639</v>
      </c>
      <c r="BF118" s="4">
        <f>AVERAGE(AG118:AG119)</f>
        <v>0.57962250251516001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5150</v>
      </c>
      <c r="J119">
        <v>9916</v>
      </c>
      <c r="L119">
        <v>4004</v>
      </c>
      <c r="M119">
        <v>4.3659999999999997</v>
      </c>
      <c r="N119">
        <v>8.6790000000000003</v>
      </c>
      <c r="O119">
        <v>4.3129999999999997</v>
      </c>
      <c r="Q119">
        <v>0.30299999999999999</v>
      </c>
      <c r="R119">
        <v>1</v>
      </c>
      <c r="S119">
        <v>0</v>
      </c>
      <c r="T119">
        <v>0</v>
      </c>
      <c r="V119">
        <v>0</v>
      </c>
      <c r="Y119" s="1">
        <v>44474</v>
      </c>
      <c r="Z119" s="2">
        <v>0.35843749999999996</v>
      </c>
      <c r="AB119">
        <v>1</v>
      </c>
      <c r="AD119" s="4">
        <f t="shared" si="13"/>
        <v>6.5104686666091007</v>
      </c>
      <c r="AE119" s="4">
        <f t="shared" si="14"/>
        <v>12.736577668453414</v>
      </c>
      <c r="AF119" s="4">
        <f t="shared" si="15"/>
        <v>6.2261090018443133</v>
      </c>
      <c r="AG119" s="4">
        <f t="shared" si="16"/>
        <v>0.58317696598029778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2924</v>
      </c>
      <c r="J120">
        <v>4722</v>
      </c>
      <c r="L120">
        <v>1448</v>
      </c>
      <c r="M120">
        <v>2.6579999999999999</v>
      </c>
      <c r="N120">
        <v>4.2789999999999999</v>
      </c>
      <c r="O120">
        <v>1.62</v>
      </c>
      <c r="Q120">
        <v>3.5000000000000003E-2</v>
      </c>
      <c r="R120">
        <v>1</v>
      </c>
      <c r="S120">
        <v>0</v>
      </c>
      <c r="T120">
        <v>0</v>
      </c>
      <c r="V120">
        <v>0</v>
      </c>
      <c r="Y120" s="1">
        <v>44474</v>
      </c>
      <c r="Z120" s="2">
        <v>0.37021990740740746</v>
      </c>
      <c r="AB120">
        <v>1</v>
      </c>
      <c r="AD120" s="4">
        <f t="shared" si="13"/>
        <v>3.5681774814226133</v>
      </c>
      <c r="AE120" s="4">
        <f t="shared" si="14"/>
        <v>5.7447591433718648</v>
      </c>
      <c r="AF120" s="4">
        <f t="shared" si="15"/>
        <v>2.1765816619492515</v>
      </c>
      <c r="AG120" s="4">
        <f t="shared" si="16"/>
        <v>0.19657234398489051</v>
      </c>
      <c r="BC120" s="4"/>
      <c r="BD120" s="4"/>
      <c r="BE120" s="4"/>
      <c r="BF120" s="4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2063</v>
      </c>
      <c r="J121">
        <v>4647</v>
      </c>
      <c r="L121">
        <v>1481</v>
      </c>
      <c r="M121">
        <v>1.998</v>
      </c>
      <c r="N121">
        <v>4.2160000000000002</v>
      </c>
      <c r="O121">
        <v>2.218</v>
      </c>
      <c r="Q121">
        <v>3.9E-2</v>
      </c>
      <c r="R121">
        <v>1</v>
      </c>
      <c r="S121">
        <v>0</v>
      </c>
      <c r="T121">
        <v>0</v>
      </c>
      <c r="V121">
        <v>0</v>
      </c>
      <c r="Y121" s="1">
        <v>44474</v>
      </c>
      <c r="Z121" s="2">
        <v>0.37640046296296298</v>
      </c>
      <c r="AB121">
        <v>1</v>
      </c>
      <c r="AD121" s="4">
        <f t="shared" si="13"/>
        <v>2.4301214569636884</v>
      </c>
      <c r="AE121" s="4">
        <f t="shared" si="14"/>
        <v>5.643799114611542</v>
      </c>
      <c r="AF121" s="4">
        <f t="shared" si="15"/>
        <v>3.2136776576478536</v>
      </c>
      <c r="AG121" s="4">
        <f t="shared" si="16"/>
        <v>0.20156371821253075</v>
      </c>
      <c r="AJ121">
        <f>ABS(100*(AD121-AD122)/(AVERAGE(AD121:AD122)))</f>
        <v>5.3042509395550921</v>
      </c>
      <c r="AK121">
        <f>ABS(100*((AVERAGE(AD121:AD122)-AVERAGE(AD115:AD116))/(AVERAGE(AD115:AD116,AD121:AD122))))</f>
        <v>8.1347282035736246</v>
      </c>
      <c r="AO121">
        <f>ABS(100*(AE121-AE122)/(AVERAGE(AE121:AE122)))</f>
        <v>1.2561923236079751</v>
      </c>
      <c r="AP121">
        <f>ABS(100*((AVERAGE(AE121:AE122)-AVERAGE(AE115:AE116))/(AVERAGE(AE115:AE116,AE121:AE122))))</f>
        <v>7.2198634450056156</v>
      </c>
      <c r="AT121">
        <f>ABS(100*(AF121-AF122)/(AVERAGE(AF121:AF122)))</f>
        <v>5.9452459075171529</v>
      </c>
      <c r="AU121">
        <f>ABS(100*((AVERAGE(AF121:AF122)-AVERAGE(AF115:AF116))/(AVERAGE(AF115:AF116,AF121:AF122))))</f>
        <v>6.5708802366330294</v>
      </c>
      <c r="AY121">
        <f>ABS(100*(AG121-AG122)/(AVERAGE(AG121:AG122)))</f>
        <v>2.8843604115968913</v>
      </c>
      <c r="AZ121">
        <f>ABS(100*((AVERAGE(AG121:AG122)-AVERAGE(AG115:AG116))/(AVERAGE(AG115:AG116,AG121:AG122))))</f>
        <v>4.6929894918127282</v>
      </c>
      <c r="BC121" s="4">
        <f>AVERAGE(AD121:AD122)</f>
        <v>2.3673367169383703</v>
      </c>
      <c r="BD121" s="4">
        <f>AVERAGE(AE121:AE122)</f>
        <v>5.6794716581068565</v>
      </c>
      <c r="BE121" s="4">
        <f>AVERAGE(AF121:AF122)</f>
        <v>3.3121349411684862</v>
      </c>
      <c r="BF121" s="4">
        <f>AVERAGE(AG121:AG122)</f>
        <v>0.2045131666197727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1968</v>
      </c>
      <c r="J122">
        <v>4700</v>
      </c>
      <c r="L122">
        <v>1520</v>
      </c>
      <c r="M122">
        <v>1.9239999999999999</v>
      </c>
      <c r="N122">
        <v>4.2610000000000001</v>
      </c>
      <c r="O122">
        <v>2.3359999999999999</v>
      </c>
      <c r="Q122">
        <v>4.2999999999999997E-2</v>
      </c>
      <c r="R122">
        <v>1</v>
      </c>
      <c r="S122">
        <v>0</v>
      </c>
      <c r="T122">
        <v>0</v>
      </c>
      <c r="V122">
        <v>0</v>
      </c>
      <c r="Y122" s="1">
        <v>44474</v>
      </c>
      <c r="Z122" s="2">
        <v>0.38306712962962958</v>
      </c>
      <c r="AB122">
        <v>1</v>
      </c>
      <c r="AD122" s="4">
        <f t="shared" si="13"/>
        <v>2.3045519769130522</v>
      </c>
      <c r="AE122" s="4">
        <f t="shared" si="14"/>
        <v>5.715144201602171</v>
      </c>
      <c r="AF122" s="4">
        <f t="shared" si="15"/>
        <v>3.4105922246891187</v>
      </c>
      <c r="AG122" s="4">
        <f t="shared" si="16"/>
        <v>0.20746261502701466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720</v>
      </c>
      <c r="J123">
        <v>363</v>
      </c>
      <c r="L123">
        <v>263</v>
      </c>
      <c r="M123">
        <v>0.96699999999999997</v>
      </c>
      <c r="N123">
        <v>0.58599999999999997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44474</v>
      </c>
      <c r="Z123" s="2">
        <v>0.39416666666666672</v>
      </c>
      <c r="AB123">
        <v>1</v>
      </c>
      <c r="AD123" s="4">
        <f t="shared" si="13"/>
        <v>0.65496554424785192</v>
      </c>
      <c r="AE123" s="4">
        <f t="shared" si="14"/>
        <v>-0.12303772817809128</v>
      </c>
      <c r="AF123" s="4">
        <f t="shared" si="15"/>
        <v>-0.77800327242594314</v>
      </c>
      <c r="AG123" s="4">
        <f t="shared" si="16"/>
        <v>1.7336633083263966E-2</v>
      </c>
      <c r="BC123" s="4"/>
      <c r="BD123" s="4"/>
      <c r="BE123" s="4"/>
      <c r="BF123" s="4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148</v>
      </c>
      <c r="J124">
        <v>347</v>
      </c>
      <c r="L124">
        <v>237</v>
      </c>
      <c r="M124">
        <v>0.52900000000000003</v>
      </c>
      <c r="N124">
        <v>0.57299999999999995</v>
      </c>
      <c r="O124">
        <v>4.3999999999999997E-2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44474</v>
      </c>
      <c r="Z124" s="2">
        <v>0.3996527777777778</v>
      </c>
      <c r="AB124">
        <v>1</v>
      </c>
      <c r="AD124" s="4">
        <f t="shared" si="13"/>
        <v>-0.10109490405703157</v>
      </c>
      <c r="AE124" s="4">
        <f t="shared" si="14"/>
        <v>-0.14457586764696012</v>
      </c>
      <c r="AF124" s="4">
        <f t="shared" si="15"/>
        <v>-4.3480963589928548E-2</v>
      </c>
      <c r="AG124" s="4">
        <f t="shared" si="16"/>
        <v>1.3404035206941355E-2</v>
      </c>
      <c r="AJ124">
        <f>ABS(100*(AD124-AD125)/(AVERAGE(AD124:AD125)))</f>
        <v>30.944806963825464</v>
      </c>
      <c r="AO124">
        <f>ABS(100*(AE124-AE125)/(AVERAGE(AE124:AE125)))</f>
        <v>12.237674310968401</v>
      </c>
      <c r="AT124">
        <f>ABS(100*(AF124-AF125)/(AVERAGE(AF124:AF125)))</f>
        <v>52.804210360853254</v>
      </c>
      <c r="AY124">
        <f>ABS(100*(AG124-AG125)/(AVERAGE(AG124:AG125)))</f>
        <v>17.152760646008058</v>
      </c>
      <c r="BC124" s="4">
        <f>AVERAGE(AD124:AD125)</f>
        <v>-0.11959988006449376</v>
      </c>
      <c r="BD124" s="4">
        <f>AVERAGE(AE124:AE125)</f>
        <v>-0.15399880366459023</v>
      </c>
      <c r="BE124" s="4">
        <f>AVERAGE(AF124:AF125)</f>
        <v>-3.4398923600096477E-2</v>
      </c>
      <c r="BF124" s="4">
        <f>AVERAGE(AG124:AG125)</f>
        <v>1.2345258855623729E-2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120</v>
      </c>
      <c r="J125">
        <v>333</v>
      </c>
      <c r="L125">
        <v>223</v>
      </c>
      <c r="M125">
        <v>0.50700000000000001</v>
      </c>
      <c r="N125">
        <v>0.56100000000000005</v>
      </c>
      <c r="O125">
        <v>5.3999999999999999E-2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44474</v>
      </c>
      <c r="Z125" s="2">
        <v>0.40557870370370369</v>
      </c>
      <c r="AB125">
        <v>1</v>
      </c>
      <c r="AD125" s="4">
        <f t="shared" si="13"/>
        <v>-0.13810485607195594</v>
      </c>
      <c r="AE125" s="4">
        <f t="shared" si="14"/>
        <v>-0.16342173968222035</v>
      </c>
      <c r="AF125" s="4">
        <f t="shared" si="15"/>
        <v>-2.5316883610264407E-2</v>
      </c>
      <c r="AG125" s="4">
        <f t="shared" si="16"/>
        <v>1.1286482504306103E-2</v>
      </c>
      <c r="BC125" s="4"/>
      <c r="BD125" s="4"/>
      <c r="BE125" s="4"/>
      <c r="BF125" s="4"/>
    </row>
    <row r="126" spans="1:58" x14ac:dyDescent="0.35">
      <c r="A126">
        <v>103</v>
      </c>
      <c r="B126">
        <v>2</v>
      </c>
      <c r="C126" t="s">
        <v>89</v>
      </c>
      <c r="D126" t="s">
        <v>27</v>
      </c>
      <c r="G126">
        <v>0.3</v>
      </c>
      <c r="H126">
        <v>0.3</v>
      </c>
      <c r="I126">
        <v>2083</v>
      </c>
      <c r="J126">
        <v>8658</v>
      </c>
      <c r="L126">
        <v>3690</v>
      </c>
      <c r="M126">
        <v>3.3559999999999999</v>
      </c>
      <c r="N126">
        <v>12.689</v>
      </c>
      <c r="O126">
        <v>9.3330000000000002</v>
      </c>
      <c r="Q126">
        <v>0.45</v>
      </c>
      <c r="R126">
        <v>1</v>
      </c>
      <c r="S126">
        <v>0</v>
      </c>
      <c r="T126">
        <v>0</v>
      </c>
      <c r="V126">
        <v>0</v>
      </c>
      <c r="Y126" s="1">
        <v>44474</v>
      </c>
      <c r="Z126" s="2">
        <v>0.417025462962963</v>
      </c>
      <c r="AB126">
        <v>1</v>
      </c>
      <c r="AD126" s="4">
        <f t="shared" si="13"/>
        <v>4.0942618949572491</v>
      </c>
      <c r="AE126" s="4">
        <f t="shared" si="14"/>
        <v>18.405235754522671</v>
      </c>
      <c r="AF126" s="4">
        <f t="shared" si="15"/>
        <v>14.310973859565422</v>
      </c>
      <c r="AG126" s="4">
        <f t="shared" si="16"/>
        <v>0.89280547322579751</v>
      </c>
    </row>
    <row r="127" spans="1:58" x14ac:dyDescent="0.35">
      <c r="A127">
        <v>104</v>
      </c>
      <c r="B127">
        <v>2</v>
      </c>
      <c r="C127" t="s">
        <v>89</v>
      </c>
      <c r="D127" t="s">
        <v>27</v>
      </c>
      <c r="G127">
        <v>0.3</v>
      </c>
      <c r="H127">
        <v>0.3</v>
      </c>
      <c r="I127">
        <v>3516</v>
      </c>
      <c r="J127">
        <v>8805</v>
      </c>
      <c r="L127">
        <v>3737</v>
      </c>
      <c r="M127">
        <v>5.1879999999999997</v>
      </c>
      <c r="N127">
        <v>12.897</v>
      </c>
      <c r="O127">
        <v>7.71</v>
      </c>
      <c r="Q127">
        <v>0.45800000000000002</v>
      </c>
      <c r="R127">
        <v>1</v>
      </c>
      <c r="S127">
        <v>0</v>
      </c>
      <c r="T127">
        <v>0</v>
      </c>
      <c r="V127">
        <v>0</v>
      </c>
      <c r="Y127" s="1">
        <v>44474</v>
      </c>
      <c r="Z127" s="2">
        <v>0.4233912037037037</v>
      </c>
      <c r="AB127">
        <v>1</v>
      </c>
      <c r="AD127" s="4">
        <f t="shared" si="13"/>
        <v>7.2511226828969289</v>
      </c>
      <c r="AE127" s="4">
        <f t="shared" si="14"/>
        <v>18.735038515139724</v>
      </c>
      <c r="AF127" s="4">
        <f t="shared" si="15"/>
        <v>11.483915832242795</v>
      </c>
      <c r="AG127" s="4">
        <f t="shared" si="16"/>
        <v>0.90465368477625652</v>
      </c>
      <c r="AJ127">
        <f>ABS(100*(AD127-AD128)/(AVERAGE(AD127:AD128)))</f>
        <v>6.8368217196726544</v>
      </c>
      <c r="AO127">
        <f>ABS(100*(AE127-AE128)/(AVERAGE(AE127:AE128)))</f>
        <v>0.37054306123163411</v>
      </c>
      <c r="AT127">
        <f>ABS(100*(AF127-AF128)/(AVERAGE(AF127:AF128)))</f>
        <v>3.940159732823171</v>
      </c>
      <c r="AY127">
        <f>ABS(100*(AG127-AG128)/(AVERAGE(AG127:AG128)))</f>
        <v>0.27904748143403496</v>
      </c>
      <c r="BC127" s="4">
        <f>AVERAGE(AD127:AD128)</f>
        <v>7.507769076333755</v>
      </c>
      <c r="BD127" s="4">
        <f>AVERAGE(AE127:AE128)</f>
        <v>18.769813636157167</v>
      </c>
      <c r="BE127" s="4">
        <f>AVERAGE(AF127:AF128)</f>
        <v>11.262044559823412</v>
      </c>
      <c r="BF127" s="4">
        <f>AVERAGE(AG127:AG128)</f>
        <v>0.90339323673897376</v>
      </c>
    </row>
    <row r="128" spans="1:58" x14ac:dyDescent="0.35">
      <c r="A128">
        <v>105</v>
      </c>
      <c r="B128">
        <v>2</v>
      </c>
      <c r="C128" t="s">
        <v>89</v>
      </c>
      <c r="D128" t="s">
        <v>27</v>
      </c>
      <c r="G128">
        <v>0.3</v>
      </c>
      <c r="H128">
        <v>0.3</v>
      </c>
      <c r="I128">
        <v>3749</v>
      </c>
      <c r="J128">
        <v>8836</v>
      </c>
      <c r="L128">
        <v>3727</v>
      </c>
      <c r="M128">
        <v>5.4850000000000003</v>
      </c>
      <c r="N128">
        <v>12.94</v>
      </c>
      <c r="O128">
        <v>7.4550000000000001</v>
      </c>
      <c r="Q128">
        <v>0.45600000000000002</v>
      </c>
      <c r="R128">
        <v>1</v>
      </c>
      <c r="S128">
        <v>0</v>
      </c>
      <c r="T128">
        <v>0</v>
      </c>
      <c r="V128">
        <v>0</v>
      </c>
      <c r="Y128" s="1">
        <v>44474</v>
      </c>
      <c r="Z128" s="2">
        <v>0.43027777777777776</v>
      </c>
      <c r="AB128">
        <v>1</v>
      </c>
      <c r="AD128" s="4">
        <f t="shared" si="13"/>
        <v>7.7644154697705821</v>
      </c>
      <c r="AE128" s="4">
        <f t="shared" si="14"/>
        <v>18.804588757174614</v>
      </c>
      <c r="AF128" s="4">
        <f t="shared" si="15"/>
        <v>11.040173287404031</v>
      </c>
      <c r="AG128" s="4">
        <f t="shared" si="16"/>
        <v>0.902132788701691</v>
      </c>
      <c r="BC128" s="4"/>
      <c r="BD128" s="4"/>
      <c r="BE128" s="4"/>
      <c r="BF128" s="4"/>
    </row>
    <row r="129" spans="1:58" x14ac:dyDescent="0.35">
      <c r="A129">
        <v>106</v>
      </c>
      <c r="B129">
        <v>4</v>
      </c>
      <c r="C129" t="s">
        <v>63</v>
      </c>
      <c r="D129" t="s">
        <v>27</v>
      </c>
      <c r="G129">
        <v>0.6</v>
      </c>
      <c r="H129">
        <v>0.6</v>
      </c>
      <c r="I129">
        <v>4269</v>
      </c>
      <c r="J129">
        <v>6555</v>
      </c>
      <c r="L129">
        <v>2683</v>
      </c>
      <c r="M129">
        <v>3.0750000000000002</v>
      </c>
      <c r="N129">
        <v>4.8600000000000003</v>
      </c>
      <c r="O129">
        <v>1.7849999999999999</v>
      </c>
      <c r="Q129">
        <v>0.13700000000000001</v>
      </c>
      <c r="R129">
        <v>1</v>
      </c>
      <c r="S129">
        <v>0</v>
      </c>
      <c r="T129">
        <v>0</v>
      </c>
      <c r="V129">
        <v>0</v>
      </c>
      <c r="Y129" s="1">
        <v>44474</v>
      </c>
      <c r="Z129" s="2">
        <v>0.44246527777777778</v>
      </c>
      <c r="AB129">
        <v>1</v>
      </c>
      <c r="AD129" s="4">
        <f t="shared" si="13"/>
        <v>4.4549808017829298</v>
      </c>
      <c r="AE129" s="4">
        <f t="shared" si="14"/>
        <v>6.8435185385617938</v>
      </c>
      <c r="AF129" s="4">
        <f t="shared" si="15"/>
        <v>2.3885377367788641</v>
      </c>
      <c r="AG129" s="4">
        <f t="shared" si="16"/>
        <v>0.31947561925851198</v>
      </c>
    </row>
    <row r="130" spans="1:58" x14ac:dyDescent="0.35">
      <c r="A130">
        <v>107</v>
      </c>
      <c r="B130">
        <v>4</v>
      </c>
      <c r="C130" t="s">
        <v>63</v>
      </c>
      <c r="D130" t="s">
        <v>27</v>
      </c>
      <c r="G130">
        <v>0.6</v>
      </c>
      <c r="H130">
        <v>0.6</v>
      </c>
      <c r="I130">
        <v>3271</v>
      </c>
      <c r="J130">
        <v>6501</v>
      </c>
      <c r="L130">
        <v>2690</v>
      </c>
      <c r="M130">
        <v>2.4369999999999998</v>
      </c>
      <c r="N130">
        <v>4.8220000000000001</v>
      </c>
      <c r="O130">
        <v>2.3849999999999998</v>
      </c>
      <c r="Q130">
        <v>0.13800000000000001</v>
      </c>
      <c r="R130">
        <v>1</v>
      </c>
      <c r="S130">
        <v>0</v>
      </c>
      <c r="T130">
        <v>0</v>
      </c>
      <c r="V130">
        <v>0</v>
      </c>
      <c r="Y130" s="1">
        <v>44474</v>
      </c>
      <c r="Z130" s="2">
        <v>0.44916666666666666</v>
      </c>
      <c r="AB130">
        <v>1</v>
      </c>
      <c r="AD130" s="4">
        <f t="shared" si="13"/>
        <v>3.3556971080063076</v>
      </c>
      <c r="AE130" s="4">
        <f t="shared" si="14"/>
        <v>6.7829425213056007</v>
      </c>
      <c r="AF130" s="4">
        <f t="shared" si="15"/>
        <v>3.4272454132992931</v>
      </c>
      <c r="AG130" s="4">
        <f t="shared" si="16"/>
        <v>0.32035793288461006</v>
      </c>
      <c r="AI130">
        <f>ABS(100*(AD130-3)/3)</f>
        <v>11.85657026687692</v>
      </c>
      <c r="AJ130">
        <f>ABS(100*(AD130-AD131)/(AVERAGE(AD130:AD131)))</f>
        <v>0.29585640089370119</v>
      </c>
      <c r="AN130">
        <f t="shared" ref="AN130" si="19">ABS(100*(AE130-6)/6)</f>
        <v>13.049042021760011</v>
      </c>
      <c r="AO130">
        <f>ABS(100*(AE130-AE131)/(AVERAGE(AE130:AE131)))</f>
        <v>0.16551909031539311</v>
      </c>
      <c r="AS130">
        <f>ABS(100*(AF130-3)/3)</f>
        <v>14.241513776643103</v>
      </c>
      <c r="AT130">
        <f>ABS(100*(AF130-AF131)/(AVERAGE(AF130:AF131)))</f>
        <v>3.8066992151108869E-2</v>
      </c>
      <c r="AX130">
        <f t="shared" ref="AX130" si="20">ABS(100*(AG130-0.3)/0.3)</f>
        <v>6.7859776282033586</v>
      </c>
      <c r="AY130">
        <f>ABS(100*(AG130-AG131)/(AVERAGE(AG130:AG131)))</f>
        <v>2.8330652063092674</v>
      </c>
      <c r="BC130" s="4">
        <f>AVERAGE(AD130:AD131)</f>
        <v>3.3507404180043086</v>
      </c>
      <c r="BD130" s="4">
        <f>AVERAGE(AE130:AE131)</f>
        <v>6.7773336308189158</v>
      </c>
      <c r="BE130" s="4">
        <f>AVERAGE(AF130:AF131)</f>
        <v>3.4265932128146068</v>
      </c>
      <c r="BF130" s="4">
        <f>AVERAGE(AG130:AG131)</f>
        <v>0.31588334235225579</v>
      </c>
    </row>
    <row r="131" spans="1:58" x14ac:dyDescent="0.35">
      <c r="A131">
        <v>108</v>
      </c>
      <c r="B131">
        <v>4</v>
      </c>
      <c r="C131" t="s">
        <v>63</v>
      </c>
      <c r="D131" t="s">
        <v>27</v>
      </c>
      <c r="G131">
        <v>0.6</v>
      </c>
      <c r="H131">
        <v>0.6</v>
      </c>
      <c r="I131">
        <v>3262</v>
      </c>
      <c r="J131">
        <v>6491</v>
      </c>
      <c r="L131">
        <v>2619</v>
      </c>
      <c r="M131">
        <v>2.431</v>
      </c>
      <c r="N131">
        <v>4.8150000000000004</v>
      </c>
      <c r="O131">
        <v>2.383</v>
      </c>
      <c r="Q131">
        <v>0.13200000000000001</v>
      </c>
      <c r="R131">
        <v>1</v>
      </c>
      <c r="S131">
        <v>0</v>
      </c>
      <c r="T131">
        <v>0</v>
      </c>
      <c r="V131">
        <v>0</v>
      </c>
      <c r="Y131" s="1">
        <v>44474</v>
      </c>
      <c r="Z131" s="2">
        <v>0.45628472222222222</v>
      </c>
      <c r="AB131">
        <v>1</v>
      </c>
      <c r="AD131" s="4">
        <f t="shared" si="13"/>
        <v>3.3457837280023095</v>
      </c>
      <c r="AE131" s="4">
        <f t="shared" si="14"/>
        <v>6.77172474033223</v>
      </c>
      <c r="AF131" s="4">
        <f t="shared" si="15"/>
        <v>3.4259410123299205</v>
      </c>
      <c r="AG131" s="4">
        <f t="shared" si="16"/>
        <v>0.31140875181990152</v>
      </c>
    </row>
    <row r="132" spans="1:58" x14ac:dyDescent="0.35">
      <c r="A132">
        <v>109</v>
      </c>
      <c r="B132">
        <v>8</v>
      </c>
      <c r="R132">
        <v>1</v>
      </c>
    </row>
  </sheetData>
  <conditionalFormatting sqref="AW45 AR45 AY31:AZ37 AR42:AR43 AW42:AW43 AR35:AR39 AW31:AW39 AJ35:AK39 AT35:AU39 AO35:AP39">
    <cfRule type="cellIs" dxfId="3571" priority="279" operator="greaterThan">
      <formula>20</formula>
    </cfRule>
  </conditionalFormatting>
  <conditionalFormatting sqref="AQ45 AV45 BA45 AL45:AM45 BA31:BA37 AL42:AM43 BA42:BA43 AV42:AV43 AQ42:AQ43 AL35:AM39 AV35:AV39 AQ35:AQ39">
    <cfRule type="cellIs" dxfId="3570" priority="278" operator="between">
      <formula>80</formula>
      <formula>120</formula>
    </cfRule>
  </conditionalFormatting>
  <conditionalFormatting sqref="AY39">
    <cfRule type="cellIs" dxfId="3569" priority="277" operator="greaterThan">
      <formula>20</formula>
    </cfRule>
  </conditionalFormatting>
  <conditionalFormatting sqref="AJ43:AK43 AT43:AU43 AY43:AZ43 AY45:AZ45 AT45:AU45 AJ45:AK45">
    <cfRule type="cellIs" dxfId="3568" priority="276" operator="greaterThan">
      <formula>20</formula>
    </cfRule>
  </conditionalFormatting>
  <conditionalFormatting sqref="AJ45">
    <cfRule type="cellIs" dxfId="3567" priority="273" operator="greaterThan">
      <formula>20</formula>
    </cfRule>
  </conditionalFormatting>
  <conditionalFormatting sqref="AY45">
    <cfRule type="cellIs" dxfId="3566" priority="270" operator="greaterThan">
      <formula>20</formula>
    </cfRule>
  </conditionalFormatting>
  <conditionalFormatting sqref="AL30:AM35 AV30:AV35">
    <cfRule type="cellIs" dxfId="3565" priority="268" operator="between">
      <formula>80</formula>
      <formula>120</formula>
    </cfRule>
  </conditionalFormatting>
  <conditionalFormatting sqref="AO43:AP43 AO45:AP45">
    <cfRule type="cellIs" dxfId="3564" priority="275" operator="greaterThan">
      <formula>20</formula>
    </cfRule>
  </conditionalFormatting>
  <conditionalFormatting sqref="AO30:AP35">
    <cfRule type="cellIs" dxfId="3563" priority="267" operator="greaterThan">
      <formula>20</formula>
    </cfRule>
  </conditionalFormatting>
  <conditionalFormatting sqref="AQ30:AQ35">
    <cfRule type="cellIs" dxfId="3562" priority="266" operator="between">
      <formula>80</formula>
      <formula>120</formula>
    </cfRule>
  </conditionalFormatting>
  <conditionalFormatting sqref="AI30:AI44 AN30:AN44 AS30:AS44 AX30:AX44">
    <cfRule type="cellIs" dxfId="3561" priority="274" operator="lessThan">
      <formula>20</formula>
    </cfRule>
  </conditionalFormatting>
  <conditionalFormatting sqref="AO45">
    <cfRule type="cellIs" dxfId="3560" priority="272" operator="greaterThan">
      <formula>20</formula>
    </cfRule>
  </conditionalFormatting>
  <conditionalFormatting sqref="AT45">
    <cfRule type="cellIs" dxfId="3559" priority="271" operator="greaterThan">
      <formula>20</formula>
    </cfRule>
  </conditionalFormatting>
  <conditionalFormatting sqref="AR30:AR35 AJ30:AK35 AT30:AU35">
    <cfRule type="cellIs" dxfId="3558" priority="269" operator="greaterThan">
      <formula>20</formula>
    </cfRule>
  </conditionalFormatting>
  <conditionalFormatting sqref="AO43">
    <cfRule type="cellIs" dxfId="3557" priority="264" operator="greaterThan">
      <formula>20</formula>
    </cfRule>
  </conditionalFormatting>
  <conditionalFormatting sqref="AY43 AY45">
    <cfRule type="cellIs" dxfId="3556" priority="262" operator="greaterThan">
      <formula>20</formula>
    </cfRule>
  </conditionalFormatting>
  <conditionalFormatting sqref="AJ43">
    <cfRule type="cellIs" dxfId="3555" priority="265" operator="greaterThan">
      <formula>20</formula>
    </cfRule>
  </conditionalFormatting>
  <conditionalFormatting sqref="AT43 AT45">
    <cfRule type="cellIs" dxfId="3554" priority="263" operator="greaterThan">
      <formula>20</formula>
    </cfRule>
  </conditionalFormatting>
  <conditionalFormatting sqref="BA76">
    <cfRule type="cellIs" dxfId="3553" priority="141" operator="between">
      <formula>80</formula>
      <formula>120</formula>
    </cfRule>
  </conditionalFormatting>
  <conditionalFormatting sqref="AJ44">
    <cfRule type="cellIs" dxfId="3552" priority="261" operator="greaterThan">
      <formula>20</formula>
    </cfRule>
  </conditionalFormatting>
  <conditionalFormatting sqref="AO44">
    <cfRule type="cellIs" dxfId="3551" priority="260" operator="greaterThan">
      <formula>20</formula>
    </cfRule>
  </conditionalFormatting>
  <conditionalFormatting sqref="AT44">
    <cfRule type="cellIs" dxfId="3550" priority="259" operator="greaterThan">
      <formula>20</formula>
    </cfRule>
  </conditionalFormatting>
  <conditionalFormatting sqref="AY44">
    <cfRule type="cellIs" dxfId="3549" priority="258" operator="greaterThan">
      <formula>20</formula>
    </cfRule>
  </conditionalFormatting>
  <conditionalFormatting sqref="AJ41">
    <cfRule type="cellIs" dxfId="3548" priority="257" operator="greaterThan">
      <formula>20</formula>
    </cfRule>
  </conditionalFormatting>
  <conditionalFormatting sqref="AO41">
    <cfRule type="cellIs" dxfId="3547" priority="256" operator="greaterThan">
      <formula>20</formula>
    </cfRule>
  </conditionalFormatting>
  <conditionalFormatting sqref="AT41">
    <cfRule type="cellIs" dxfId="3546" priority="255" operator="greaterThan">
      <formula>20</formula>
    </cfRule>
  </conditionalFormatting>
  <conditionalFormatting sqref="AY41">
    <cfRule type="cellIs" dxfId="3545" priority="254" operator="greaterThan">
      <formula>20</formula>
    </cfRule>
  </conditionalFormatting>
  <conditionalFormatting sqref="AJ42">
    <cfRule type="cellIs" dxfId="3544" priority="253" operator="greaterThan">
      <formula>20</formula>
    </cfRule>
  </conditionalFormatting>
  <conditionalFormatting sqref="AO42">
    <cfRule type="cellIs" dxfId="3543" priority="252" operator="greaterThan">
      <formula>20</formula>
    </cfRule>
  </conditionalFormatting>
  <conditionalFormatting sqref="AT42">
    <cfRule type="cellIs" dxfId="3542" priority="251" operator="greaterThan">
      <formula>20</formula>
    </cfRule>
  </conditionalFormatting>
  <conditionalFormatting sqref="AY42">
    <cfRule type="cellIs" dxfId="3541" priority="250" operator="greaterThan">
      <formula>20</formula>
    </cfRule>
  </conditionalFormatting>
  <conditionalFormatting sqref="AT81">
    <cfRule type="cellIs" dxfId="3540" priority="132" operator="greaterThan">
      <formula>20</formula>
    </cfRule>
  </conditionalFormatting>
  <conditionalFormatting sqref="AY81">
    <cfRule type="cellIs" dxfId="3539" priority="131" operator="greaterThan">
      <formula>20</formula>
    </cfRule>
  </conditionalFormatting>
  <conditionalFormatting sqref="AJ84">
    <cfRule type="cellIs" dxfId="3538" priority="130" operator="greaterThan">
      <formula>20</formula>
    </cfRule>
  </conditionalFormatting>
  <conditionalFormatting sqref="AO84">
    <cfRule type="cellIs" dxfId="3537" priority="129" operator="greaterThan">
      <formula>20</formula>
    </cfRule>
  </conditionalFormatting>
  <conditionalFormatting sqref="AJ78 AJ75 AJ72 AJ69 AJ66 AJ63 AJ60 AJ57 AJ54 AJ51 AJ48">
    <cfRule type="cellIs" dxfId="3536" priority="245" operator="greaterThan">
      <formula>20</formula>
    </cfRule>
  </conditionalFormatting>
  <conditionalFormatting sqref="AO78 AO75 AO72 AO69 AO66 AO63 AO60 AO57 AO54 AO51 AO48">
    <cfRule type="cellIs" dxfId="3535" priority="244" operator="greaterThan">
      <formula>20</formula>
    </cfRule>
  </conditionalFormatting>
  <conditionalFormatting sqref="AT78 AT75 AT72 AT69 AT66 AT63 AT60 AT57 AT54 AT51 AT48">
    <cfRule type="cellIs" dxfId="3534" priority="243" operator="greaterThan">
      <formula>20</formula>
    </cfRule>
  </conditionalFormatting>
  <conditionalFormatting sqref="AY78 AY75 AY72 AY69 AY66 AY63 AY60 AY57 AY54 AY51 AY48">
    <cfRule type="cellIs" dxfId="3533" priority="242" operator="greaterThan">
      <formula>20</formula>
    </cfRule>
  </conditionalFormatting>
  <conditionalFormatting sqref="AJ85">
    <cfRule type="cellIs" dxfId="3532" priority="241" operator="greaterThan">
      <formula>20</formula>
    </cfRule>
  </conditionalFormatting>
  <conditionalFormatting sqref="AO85">
    <cfRule type="cellIs" dxfId="3531" priority="240" operator="greaterThan">
      <formula>20</formula>
    </cfRule>
  </conditionalFormatting>
  <conditionalFormatting sqref="AT85">
    <cfRule type="cellIs" dxfId="3530" priority="239" operator="greaterThan">
      <formula>20</formula>
    </cfRule>
  </conditionalFormatting>
  <conditionalFormatting sqref="AY85">
    <cfRule type="cellIs" dxfId="3529" priority="238" operator="greaterThan">
      <formula>20</formula>
    </cfRule>
  </conditionalFormatting>
  <conditionalFormatting sqref="AL79">
    <cfRule type="cellIs" dxfId="3528" priority="237" operator="between">
      <formula>80</formula>
      <formula>120</formula>
    </cfRule>
  </conditionalFormatting>
  <conditionalFormatting sqref="AK78">
    <cfRule type="cellIs" dxfId="3527" priority="236" operator="greaterThan">
      <formula>20</formula>
    </cfRule>
  </conditionalFormatting>
  <conditionalFormatting sqref="AL78">
    <cfRule type="cellIs" dxfId="3526" priority="235" operator="between">
      <formula>80</formula>
      <formula>120</formula>
    </cfRule>
  </conditionalFormatting>
  <conditionalFormatting sqref="AL78">
    <cfRule type="cellIs" dxfId="3525" priority="234" operator="between">
      <formula>80</formula>
      <formula>120</formula>
    </cfRule>
  </conditionalFormatting>
  <conditionalFormatting sqref="AP76">
    <cfRule type="cellIs" dxfId="3524" priority="162" operator="greaterThan">
      <formula>20</formula>
    </cfRule>
  </conditionalFormatting>
  <conditionalFormatting sqref="AL80">
    <cfRule type="cellIs" dxfId="3523" priority="233" operator="between">
      <formula>80</formula>
      <formula>120</formula>
    </cfRule>
  </conditionalFormatting>
  <conditionalFormatting sqref="AJ79 AJ76 AJ73 AJ70 AJ67 AJ64 AJ61 AJ58 AJ55 AJ52 AJ49 AJ46">
    <cfRule type="cellIs" dxfId="3522" priority="180" operator="greaterThan">
      <formula>20</formula>
    </cfRule>
  </conditionalFormatting>
  <conditionalFormatting sqref="AO79 AO76 AO73 AO70 AO67 AO64 AO61 AO58 AO55 AO52 AO49 AO46">
    <cfRule type="cellIs" dxfId="3521" priority="179" operator="greaterThan">
      <formula>20</formula>
    </cfRule>
  </conditionalFormatting>
  <conditionalFormatting sqref="AT79 AT76 AT73 AT70 AT67 AT64 AT61 AT58 AT55 AT52 AT49 AT46">
    <cfRule type="cellIs" dxfId="3520" priority="178" operator="greaterThan">
      <formula>20</formula>
    </cfRule>
  </conditionalFormatting>
  <conditionalFormatting sqref="AY79 AY76 AY73 AY70 AY67 AY64 AY61 AY58 AY55 AY52 AY49 AY46">
    <cfRule type="cellIs" dxfId="3519" priority="177" operator="greaterThan">
      <formula>20</formula>
    </cfRule>
  </conditionalFormatting>
  <conditionalFormatting sqref="AO83">
    <cfRule type="cellIs" dxfId="3518" priority="175" operator="greaterThan">
      <formula>20</formula>
    </cfRule>
  </conditionalFormatting>
  <conditionalFormatting sqref="AT83">
    <cfRule type="cellIs" dxfId="3517" priority="174" operator="greaterThan">
      <formula>20</formula>
    </cfRule>
  </conditionalFormatting>
  <conditionalFormatting sqref="AQ79">
    <cfRule type="cellIs" dxfId="3516" priority="232" operator="between">
      <formula>80</formula>
      <formula>120</formula>
    </cfRule>
  </conditionalFormatting>
  <conditionalFormatting sqref="AQ79">
    <cfRule type="cellIs" dxfId="3515" priority="231" operator="between">
      <formula>80</formula>
      <formula>120</formula>
    </cfRule>
  </conditionalFormatting>
  <conditionalFormatting sqref="AP78">
    <cfRule type="cellIs" dxfId="3514" priority="230" operator="greaterThan">
      <formula>20</formula>
    </cfRule>
  </conditionalFormatting>
  <conditionalFormatting sqref="AQ78">
    <cfRule type="cellIs" dxfId="3513" priority="229" operator="between">
      <formula>80</formula>
      <formula>120</formula>
    </cfRule>
  </conditionalFormatting>
  <conditionalFormatting sqref="AQ78">
    <cfRule type="cellIs" dxfId="3512" priority="228" operator="between">
      <formula>80</formula>
      <formula>120</formula>
    </cfRule>
  </conditionalFormatting>
  <conditionalFormatting sqref="AQ78">
    <cfRule type="cellIs" dxfId="3511" priority="227" operator="between">
      <formula>80</formula>
      <formula>120</formula>
    </cfRule>
  </conditionalFormatting>
  <conditionalFormatting sqref="AQ80">
    <cfRule type="cellIs" dxfId="3510" priority="226" operator="between">
      <formula>80</formula>
      <formula>120</formula>
    </cfRule>
  </conditionalFormatting>
  <conditionalFormatting sqref="AQ80">
    <cfRule type="cellIs" dxfId="3509" priority="225" operator="between">
      <formula>80</formula>
      <formula>120</formula>
    </cfRule>
  </conditionalFormatting>
  <conditionalFormatting sqref="AV79">
    <cfRule type="cellIs" dxfId="3508" priority="224" operator="between">
      <formula>80</formula>
      <formula>120</formula>
    </cfRule>
  </conditionalFormatting>
  <conditionalFormatting sqref="AU78">
    <cfRule type="cellIs" dxfId="3507" priority="223" operator="greaterThan">
      <formula>20</formula>
    </cfRule>
  </conditionalFormatting>
  <conditionalFormatting sqref="AV78">
    <cfRule type="cellIs" dxfId="3506" priority="222" operator="between">
      <formula>80</formula>
      <formula>120</formula>
    </cfRule>
  </conditionalFormatting>
  <conditionalFormatting sqref="AV78">
    <cfRule type="cellIs" dxfId="3505" priority="220" operator="between">
      <formula>80</formula>
      <formula>120</formula>
    </cfRule>
  </conditionalFormatting>
  <conditionalFormatting sqref="AV78">
    <cfRule type="cellIs" dxfId="3504" priority="221" operator="between">
      <formula>80</formula>
      <formula>120</formula>
    </cfRule>
  </conditionalFormatting>
  <conditionalFormatting sqref="AV80">
    <cfRule type="cellIs" dxfId="3503" priority="219" operator="between">
      <formula>80</formula>
      <formula>120</formula>
    </cfRule>
  </conditionalFormatting>
  <conditionalFormatting sqref="AX85">
    <cfRule type="cellIs" dxfId="3502" priority="119" operator="lessThan">
      <formula>20</formula>
    </cfRule>
  </conditionalFormatting>
  <conditionalFormatting sqref="BA79">
    <cfRule type="cellIs" dxfId="3501" priority="218" operator="between">
      <formula>80</formula>
      <formula>120</formula>
    </cfRule>
  </conditionalFormatting>
  <conditionalFormatting sqref="AZ78">
    <cfRule type="cellIs" dxfId="3500" priority="217" operator="greaterThan">
      <formula>20</formula>
    </cfRule>
  </conditionalFormatting>
  <conditionalFormatting sqref="BA78">
    <cfRule type="cellIs" dxfId="3499" priority="216" operator="between">
      <formula>80</formula>
      <formula>120</formula>
    </cfRule>
  </conditionalFormatting>
  <conditionalFormatting sqref="BA78">
    <cfRule type="cellIs" dxfId="3498" priority="215" operator="between">
      <formula>80</formula>
      <formula>120</formula>
    </cfRule>
  </conditionalFormatting>
  <conditionalFormatting sqref="BA78">
    <cfRule type="cellIs" dxfId="3497" priority="213" operator="between">
      <formula>80</formula>
      <formula>120</formula>
    </cfRule>
  </conditionalFormatting>
  <conditionalFormatting sqref="BA78">
    <cfRule type="cellIs" dxfId="3496" priority="214" operator="between">
      <formula>80</formula>
      <formula>120</formula>
    </cfRule>
  </conditionalFormatting>
  <conditionalFormatting sqref="BA80">
    <cfRule type="cellIs" dxfId="3495" priority="212" operator="between">
      <formula>80</formula>
      <formula>120</formula>
    </cfRule>
  </conditionalFormatting>
  <conditionalFormatting sqref="AT84">
    <cfRule type="cellIs" dxfId="3494" priority="128" operator="greaterThan">
      <formula>20</formula>
    </cfRule>
  </conditionalFormatting>
  <conditionalFormatting sqref="AO85 AO82">
    <cfRule type="cellIs" dxfId="3493" priority="125" operator="greaterThan">
      <formula>20</formula>
    </cfRule>
  </conditionalFormatting>
  <conditionalFormatting sqref="AQ86">
    <cfRule type="cellIs" dxfId="3492" priority="117" operator="between">
      <formula>80</formula>
      <formula>120</formula>
    </cfRule>
  </conditionalFormatting>
  <conditionalFormatting sqref="BA86">
    <cfRule type="cellIs" dxfId="3491" priority="114" operator="between">
      <formula>80</formula>
      <formula>120</formula>
    </cfRule>
  </conditionalFormatting>
  <conditionalFormatting sqref="AW87 AR87">
    <cfRule type="cellIs" dxfId="3490" priority="113" operator="greaterThan">
      <formula>20</formula>
    </cfRule>
  </conditionalFormatting>
  <conditionalFormatting sqref="AQ87 AV87 BA87 AL87:AM87">
    <cfRule type="cellIs" dxfId="3489" priority="112" operator="between">
      <formula>80</formula>
      <formula>120</formula>
    </cfRule>
  </conditionalFormatting>
  <conditionalFormatting sqref="AY87:AZ87 AT87:AU87 AJ87:AK87">
    <cfRule type="cellIs" dxfId="3488" priority="111" operator="greaterThan">
      <formula>20</formula>
    </cfRule>
  </conditionalFormatting>
  <conditionalFormatting sqref="AY38">
    <cfRule type="cellIs" dxfId="3487" priority="211" operator="greaterThan">
      <formula>20</formula>
    </cfRule>
  </conditionalFormatting>
  <conditionalFormatting sqref="AJ42:AK42 AT42:AU42 AY42:AZ42">
    <cfRule type="cellIs" dxfId="3486" priority="210" operator="greaterThan">
      <formula>20</formula>
    </cfRule>
  </conditionalFormatting>
  <conditionalFormatting sqref="AO42:AP42">
    <cfRule type="cellIs" dxfId="3485" priority="209" operator="greaterThan">
      <formula>20</formula>
    </cfRule>
  </conditionalFormatting>
  <conditionalFormatting sqref="AO42">
    <cfRule type="cellIs" dxfId="3484" priority="207" operator="greaterThan">
      <formula>20</formula>
    </cfRule>
  </conditionalFormatting>
  <conditionalFormatting sqref="AY42 AY44">
    <cfRule type="cellIs" dxfId="3483" priority="205" operator="greaterThan">
      <formula>20</formula>
    </cfRule>
  </conditionalFormatting>
  <conditionalFormatting sqref="AJ42">
    <cfRule type="cellIs" dxfId="3482" priority="208" operator="greaterThan">
      <formula>20</formula>
    </cfRule>
  </conditionalFormatting>
  <conditionalFormatting sqref="AT42 AT44">
    <cfRule type="cellIs" dxfId="3481" priority="206" operator="greaterThan">
      <formula>20</formula>
    </cfRule>
  </conditionalFormatting>
  <conditionalFormatting sqref="AR44 AW44 AJ44:AK44 AT44:AU44 AY44:AZ44">
    <cfRule type="cellIs" dxfId="3480" priority="204" operator="greaterThan">
      <formula>20</formula>
    </cfRule>
  </conditionalFormatting>
  <conditionalFormatting sqref="AL44:AM44 BA44 AV44">
    <cfRule type="cellIs" dxfId="3479" priority="203" operator="between">
      <formula>80</formula>
      <formula>120</formula>
    </cfRule>
  </conditionalFormatting>
  <conditionalFormatting sqref="AO44:AP44">
    <cfRule type="cellIs" dxfId="3478" priority="202" operator="greaterThan">
      <formula>20</formula>
    </cfRule>
  </conditionalFormatting>
  <conditionalFormatting sqref="AQ44">
    <cfRule type="cellIs" dxfId="3477" priority="201" operator="between">
      <formula>80</formula>
      <formula>120</formula>
    </cfRule>
  </conditionalFormatting>
  <conditionalFormatting sqref="AJ43">
    <cfRule type="cellIs" dxfId="3476" priority="200" operator="greaterThan">
      <formula>20</formula>
    </cfRule>
  </conditionalFormatting>
  <conditionalFormatting sqref="AO43">
    <cfRule type="cellIs" dxfId="3475" priority="199" operator="greaterThan">
      <formula>20</formula>
    </cfRule>
  </conditionalFormatting>
  <conditionalFormatting sqref="AT43">
    <cfRule type="cellIs" dxfId="3474" priority="198" operator="greaterThan">
      <formula>20</formula>
    </cfRule>
  </conditionalFormatting>
  <conditionalFormatting sqref="AY43">
    <cfRule type="cellIs" dxfId="3473" priority="197" operator="greaterThan">
      <formula>20</formula>
    </cfRule>
  </conditionalFormatting>
  <conditionalFormatting sqref="AJ40">
    <cfRule type="cellIs" dxfId="3472" priority="196" operator="greaterThan">
      <formula>20</formula>
    </cfRule>
  </conditionalFormatting>
  <conditionalFormatting sqref="AO40">
    <cfRule type="cellIs" dxfId="3471" priority="195" operator="greaterThan">
      <formula>20</formula>
    </cfRule>
  </conditionalFormatting>
  <conditionalFormatting sqref="AT40">
    <cfRule type="cellIs" dxfId="3470" priority="194" operator="greaterThan">
      <formula>20</formula>
    </cfRule>
  </conditionalFormatting>
  <conditionalFormatting sqref="AY40">
    <cfRule type="cellIs" dxfId="3469" priority="193" operator="greaterThan">
      <formula>20</formula>
    </cfRule>
  </conditionalFormatting>
  <conditionalFormatting sqref="AJ41">
    <cfRule type="cellIs" dxfId="3468" priority="192" operator="greaterThan">
      <formula>20</formula>
    </cfRule>
  </conditionalFormatting>
  <conditionalFormatting sqref="AO41">
    <cfRule type="cellIs" dxfId="3467" priority="191" operator="greaterThan">
      <formula>20</formula>
    </cfRule>
  </conditionalFormatting>
  <conditionalFormatting sqref="AT41">
    <cfRule type="cellIs" dxfId="3466" priority="190" operator="greaterThan">
      <formula>20</formula>
    </cfRule>
  </conditionalFormatting>
  <conditionalFormatting sqref="AY41">
    <cfRule type="cellIs" dxfId="3465" priority="189" operator="greaterThan">
      <formula>20</formula>
    </cfRule>
  </conditionalFormatting>
  <conditionalFormatting sqref="AJ83">
    <cfRule type="cellIs" dxfId="3464" priority="176" operator="greaterThan">
      <formula>20</formula>
    </cfRule>
  </conditionalFormatting>
  <conditionalFormatting sqref="AY83">
    <cfRule type="cellIs" dxfId="3463" priority="173" operator="greaterThan">
      <formula>20</formula>
    </cfRule>
  </conditionalFormatting>
  <conditionalFormatting sqref="AK79">
    <cfRule type="cellIs" dxfId="3462" priority="165" operator="lessThan">
      <formula>20</formula>
    </cfRule>
  </conditionalFormatting>
  <conditionalFormatting sqref="AL77">
    <cfRule type="cellIs" dxfId="3461" priority="172" operator="between">
      <formula>80</formula>
      <formula>120</formula>
    </cfRule>
  </conditionalFormatting>
  <conditionalFormatting sqref="AK76">
    <cfRule type="cellIs" dxfId="3460" priority="171" operator="greaterThan">
      <formula>20</formula>
    </cfRule>
  </conditionalFormatting>
  <conditionalFormatting sqref="AL76">
    <cfRule type="cellIs" dxfId="3459" priority="170" operator="between">
      <formula>80</formula>
      <formula>120</formula>
    </cfRule>
  </conditionalFormatting>
  <conditionalFormatting sqref="AL76">
    <cfRule type="cellIs" dxfId="3458" priority="169" operator="between">
      <formula>80</formula>
      <formula>120</formula>
    </cfRule>
  </conditionalFormatting>
  <conditionalFormatting sqref="AK79">
    <cfRule type="cellIs" dxfId="3457" priority="168" operator="greaterThan">
      <formula>20</formula>
    </cfRule>
  </conditionalFormatting>
  <conditionalFormatting sqref="AL78:AL79">
    <cfRule type="cellIs" dxfId="3456" priority="167" operator="between">
      <formula>80</formula>
      <formula>120</formula>
    </cfRule>
  </conditionalFormatting>
  <conditionalFormatting sqref="AK79">
    <cfRule type="cellIs" dxfId="3455" priority="166" operator="greaterThan">
      <formula>20</formula>
    </cfRule>
  </conditionalFormatting>
  <conditionalFormatting sqref="AQ77">
    <cfRule type="cellIs" dxfId="3454" priority="164" operator="between">
      <formula>80</formula>
      <formula>120</formula>
    </cfRule>
  </conditionalFormatting>
  <conditionalFormatting sqref="AQ77">
    <cfRule type="cellIs" dxfId="3453" priority="163" operator="between">
      <formula>80</formula>
      <formula>120</formula>
    </cfRule>
  </conditionalFormatting>
  <conditionalFormatting sqref="AQ76">
    <cfRule type="cellIs" dxfId="3452" priority="161" operator="between">
      <formula>80</formula>
      <formula>120</formula>
    </cfRule>
  </conditionalFormatting>
  <conditionalFormatting sqref="AQ76">
    <cfRule type="cellIs" dxfId="3451" priority="160" operator="between">
      <formula>80</formula>
      <formula>120</formula>
    </cfRule>
  </conditionalFormatting>
  <conditionalFormatting sqref="AQ76">
    <cfRule type="cellIs" dxfId="3450" priority="159" operator="between">
      <formula>80</formula>
      <formula>120</formula>
    </cfRule>
  </conditionalFormatting>
  <conditionalFormatting sqref="AP79">
    <cfRule type="cellIs" dxfId="3449" priority="158" operator="greaterThan">
      <formula>20</formula>
    </cfRule>
  </conditionalFormatting>
  <conditionalFormatting sqref="AQ78:AQ79">
    <cfRule type="cellIs" dxfId="3448" priority="157" operator="between">
      <formula>80</formula>
      <formula>120</formula>
    </cfRule>
  </conditionalFormatting>
  <conditionalFormatting sqref="AQ78:AQ79">
    <cfRule type="cellIs" dxfId="3447" priority="156" operator="between">
      <formula>80</formula>
      <formula>120</formula>
    </cfRule>
  </conditionalFormatting>
  <conditionalFormatting sqref="AP79">
    <cfRule type="cellIs" dxfId="3446" priority="155" operator="greaterThan">
      <formula>20</formula>
    </cfRule>
  </conditionalFormatting>
  <conditionalFormatting sqref="AP79">
    <cfRule type="cellIs" dxfId="3445" priority="154" operator="lessThan">
      <formula>20</formula>
    </cfRule>
  </conditionalFormatting>
  <conditionalFormatting sqref="AV77">
    <cfRule type="cellIs" dxfId="3444" priority="153" operator="between">
      <formula>80</formula>
      <formula>120</formula>
    </cfRule>
  </conditionalFormatting>
  <conditionalFormatting sqref="AU76">
    <cfRule type="cellIs" dxfId="3443" priority="152" operator="greaterThan">
      <formula>20</formula>
    </cfRule>
  </conditionalFormatting>
  <conditionalFormatting sqref="AV76">
    <cfRule type="cellIs" dxfId="3442" priority="151" operator="between">
      <formula>80</formula>
      <formula>120</formula>
    </cfRule>
  </conditionalFormatting>
  <conditionalFormatting sqref="AV76">
    <cfRule type="cellIs" dxfId="3441" priority="149" operator="between">
      <formula>80</formula>
      <formula>120</formula>
    </cfRule>
  </conditionalFormatting>
  <conditionalFormatting sqref="AV76">
    <cfRule type="cellIs" dxfId="3440" priority="150" operator="between">
      <formula>80</formula>
      <formula>120</formula>
    </cfRule>
  </conditionalFormatting>
  <conditionalFormatting sqref="AU79">
    <cfRule type="cellIs" dxfId="3439" priority="148" operator="greaterThan">
      <formula>20</formula>
    </cfRule>
  </conditionalFormatting>
  <conditionalFormatting sqref="AV78:AV79">
    <cfRule type="cellIs" dxfId="3438" priority="147" operator="between">
      <formula>80</formula>
      <formula>120</formula>
    </cfRule>
  </conditionalFormatting>
  <conditionalFormatting sqref="AU79">
    <cfRule type="cellIs" dxfId="3437" priority="146" operator="greaterThan">
      <formula>20</formula>
    </cfRule>
  </conditionalFormatting>
  <conditionalFormatting sqref="AU79">
    <cfRule type="cellIs" dxfId="3436" priority="145" operator="lessThan">
      <formula>20</formula>
    </cfRule>
  </conditionalFormatting>
  <conditionalFormatting sqref="BA77">
    <cfRule type="cellIs" dxfId="3435" priority="144" operator="between">
      <formula>80</formula>
      <formula>120</formula>
    </cfRule>
  </conditionalFormatting>
  <conditionalFormatting sqref="AZ76">
    <cfRule type="cellIs" dxfId="3434" priority="143" operator="greaterThan">
      <formula>20</formula>
    </cfRule>
  </conditionalFormatting>
  <conditionalFormatting sqref="BA76">
    <cfRule type="cellIs" dxfId="3433" priority="142" operator="between">
      <formula>80</formula>
      <formula>120</formula>
    </cfRule>
  </conditionalFormatting>
  <conditionalFormatting sqref="BA76">
    <cfRule type="cellIs" dxfId="3432" priority="139" operator="between">
      <formula>80</formula>
      <formula>120</formula>
    </cfRule>
  </conditionalFormatting>
  <conditionalFormatting sqref="BA76">
    <cfRule type="cellIs" dxfId="3431" priority="140" operator="between">
      <formula>80</formula>
      <formula>120</formula>
    </cfRule>
  </conditionalFormatting>
  <conditionalFormatting sqref="AZ79">
    <cfRule type="cellIs" dxfId="3430" priority="138" operator="greaterThan">
      <formula>20</formula>
    </cfRule>
  </conditionalFormatting>
  <conditionalFormatting sqref="BA78:BA79">
    <cfRule type="cellIs" dxfId="3429" priority="137" operator="between">
      <formula>80</formula>
      <formula>120</formula>
    </cfRule>
  </conditionalFormatting>
  <conditionalFormatting sqref="AZ79">
    <cfRule type="cellIs" dxfId="3428" priority="136" operator="greaterThan">
      <formula>20</formula>
    </cfRule>
  </conditionalFormatting>
  <conditionalFormatting sqref="AZ79">
    <cfRule type="cellIs" dxfId="3427" priority="135" operator="lessThan">
      <formula>20</formula>
    </cfRule>
  </conditionalFormatting>
  <conditionalFormatting sqref="AJ81">
    <cfRule type="cellIs" dxfId="3426" priority="134" operator="greaterThan">
      <formula>20</formula>
    </cfRule>
  </conditionalFormatting>
  <conditionalFormatting sqref="AO81">
    <cfRule type="cellIs" dxfId="3425" priority="133" operator="greaterThan">
      <formula>20</formula>
    </cfRule>
  </conditionalFormatting>
  <conditionalFormatting sqref="AY84">
    <cfRule type="cellIs" dxfId="3424" priority="127" operator="greaterThan">
      <formula>20</formula>
    </cfRule>
  </conditionalFormatting>
  <conditionalFormatting sqref="AJ85 AJ82">
    <cfRule type="cellIs" dxfId="3423" priority="126" operator="greaterThan">
      <formula>20</formula>
    </cfRule>
  </conditionalFormatting>
  <conditionalFormatting sqref="AT85 AT82">
    <cfRule type="cellIs" dxfId="3422" priority="124" operator="greaterThan">
      <formula>20</formula>
    </cfRule>
  </conditionalFormatting>
  <conditionalFormatting sqref="AY85 AY82">
    <cfRule type="cellIs" dxfId="3421" priority="123" operator="greaterThan">
      <formula>20</formula>
    </cfRule>
  </conditionalFormatting>
  <conditionalFormatting sqref="AI85">
    <cfRule type="cellIs" dxfId="3420" priority="122" operator="lessThan">
      <formula>20</formula>
    </cfRule>
  </conditionalFormatting>
  <conditionalFormatting sqref="AN85">
    <cfRule type="cellIs" dxfId="3419" priority="121" operator="lessThan">
      <formula>20</formula>
    </cfRule>
  </conditionalFormatting>
  <conditionalFormatting sqref="AS85">
    <cfRule type="cellIs" dxfId="3418" priority="120" operator="lessThan">
      <formula>20</formula>
    </cfRule>
  </conditionalFormatting>
  <conditionalFormatting sqref="AL86">
    <cfRule type="cellIs" dxfId="3417" priority="118" operator="between">
      <formula>80</formula>
      <formula>120</formula>
    </cfRule>
  </conditionalFormatting>
  <conditionalFormatting sqref="AQ86">
    <cfRule type="cellIs" dxfId="3416" priority="116" operator="between">
      <formula>80</formula>
      <formula>120</formula>
    </cfRule>
  </conditionalFormatting>
  <conditionalFormatting sqref="AV86">
    <cfRule type="cellIs" dxfId="3415" priority="115" operator="between">
      <formula>80</formula>
      <formula>120</formula>
    </cfRule>
  </conditionalFormatting>
  <conditionalFormatting sqref="AL131">
    <cfRule type="cellIs" dxfId="3414" priority="7" operator="between">
      <formula>80</formula>
      <formula>120</formula>
    </cfRule>
  </conditionalFormatting>
  <conditionalFormatting sqref="AQ131">
    <cfRule type="cellIs" dxfId="3413" priority="6" operator="between">
      <formula>80</formula>
      <formula>120</formula>
    </cfRule>
  </conditionalFormatting>
  <conditionalFormatting sqref="AQ131">
    <cfRule type="cellIs" dxfId="3412" priority="5" operator="between">
      <formula>80</formula>
      <formula>120</formula>
    </cfRule>
  </conditionalFormatting>
  <conditionalFormatting sqref="AV131">
    <cfRule type="cellIs" dxfId="3411" priority="4" operator="between">
      <formula>80</formula>
      <formula>120</formula>
    </cfRule>
  </conditionalFormatting>
  <conditionalFormatting sqref="BA131">
    <cfRule type="cellIs" dxfId="3410" priority="3" operator="between">
      <formula>80</formula>
      <formula>120</formula>
    </cfRule>
  </conditionalFormatting>
  <conditionalFormatting sqref="AJ87">
    <cfRule type="cellIs" dxfId="3409" priority="109" operator="greaterThan">
      <formula>20</formula>
    </cfRule>
  </conditionalFormatting>
  <conditionalFormatting sqref="AY87">
    <cfRule type="cellIs" dxfId="3408" priority="106" operator="greaterThan">
      <formula>20</formula>
    </cfRule>
  </conditionalFormatting>
  <conditionalFormatting sqref="AO87:AP87">
    <cfRule type="cellIs" dxfId="3407" priority="110" operator="greaterThan">
      <formula>20</formula>
    </cfRule>
  </conditionalFormatting>
  <conditionalFormatting sqref="AO87">
    <cfRule type="cellIs" dxfId="3406" priority="108" operator="greaterThan">
      <formula>20</formula>
    </cfRule>
  </conditionalFormatting>
  <conditionalFormatting sqref="AT87">
    <cfRule type="cellIs" dxfId="3405" priority="107" operator="greaterThan">
      <formula>20</formula>
    </cfRule>
  </conditionalFormatting>
  <conditionalFormatting sqref="AY87">
    <cfRule type="cellIs" dxfId="3404" priority="104" operator="greaterThan">
      <formula>20</formula>
    </cfRule>
  </conditionalFormatting>
  <conditionalFormatting sqref="AT87">
    <cfRule type="cellIs" dxfId="3403" priority="105" operator="greaterThan">
      <formula>20</formula>
    </cfRule>
  </conditionalFormatting>
  <conditionalFormatting sqref="AJ120 AJ117 AJ114 AJ111 AJ108 AJ105 AJ102 AJ99 AJ96 AJ93 AJ90">
    <cfRule type="cellIs" dxfId="3402" priority="103" operator="greaterThan">
      <formula>20</formula>
    </cfRule>
  </conditionalFormatting>
  <conditionalFormatting sqref="AO120 AO117 AO114 AO111 AO108 AO105 AO102 AO99 AO96 AO93 AO90">
    <cfRule type="cellIs" dxfId="3401" priority="102" operator="greaterThan">
      <formula>20</formula>
    </cfRule>
  </conditionalFormatting>
  <conditionalFormatting sqref="AT120 AT117 AT114 AT111 AT108 AT105 AT102 AT99 AT96 AT93 AT90">
    <cfRule type="cellIs" dxfId="3400" priority="101" operator="greaterThan">
      <formula>20</formula>
    </cfRule>
  </conditionalFormatting>
  <conditionalFormatting sqref="AY120 AY117 AY114 AY111 AY108 AY105 AY102 AY99 AY96 AY93 AY90">
    <cfRule type="cellIs" dxfId="3399" priority="100" operator="greaterThan">
      <formula>20</formula>
    </cfRule>
  </conditionalFormatting>
  <conditionalFormatting sqref="AJ130 AJ127">
    <cfRule type="cellIs" dxfId="3398" priority="99" operator="greaterThan">
      <formula>20</formula>
    </cfRule>
  </conditionalFormatting>
  <conditionalFormatting sqref="AO130 AO127">
    <cfRule type="cellIs" dxfId="3397" priority="98" operator="greaterThan">
      <formula>20</formula>
    </cfRule>
  </conditionalFormatting>
  <conditionalFormatting sqref="AT130 AT127">
    <cfRule type="cellIs" dxfId="3396" priority="97" operator="greaterThan">
      <formula>20</formula>
    </cfRule>
  </conditionalFormatting>
  <conditionalFormatting sqref="AY130 AY127">
    <cfRule type="cellIs" dxfId="3395" priority="96" operator="greaterThan">
      <formula>20</formula>
    </cfRule>
  </conditionalFormatting>
  <conditionalFormatting sqref="AL121">
    <cfRule type="cellIs" dxfId="3394" priority="95" operator="between">
      <formula>80</formula>
      <formula>120</formula>
    </cfRule>
  </conditionalFormatting>
  <conditionalFormatting sqref="AK120">
    <cfRule type="cellIs" dxfId="3393" priority="94" operator="greaterThan">
      <formula>20</formula>
    </cfRule>
  </conditionalFormatting>
  <conditionalFormatting sqref="AL120">
    <cfRule type="cellIs" dxfId="3392" priority="93" operator="between">
      <formula>80</formula>
      <formula>120</formula>
    </cfRule>
  </conditionalFormatting>
  <conditionalFormatting sqref="AL120">
    <cfRule type="cellIs" dxfId="3391" priority="92" operator="between">
      <formula>80</formula>
      <formula>120</formula>
    </cfRule>
  </conditionalFormatting>
  <conditionalFormatting sqref="AL122">
    <cfRule type="cellIs" dxfId="3390" priority="91" operator="between">
      <formula>80</formula>
      <formula>120</formula>
    </cfRule>
  </conditionalFormatting>
  <conditionalFormatting sqref="AQ121">
    <cfRule type="cellIs" dxfId="3389" priority="90" operator="between">
      <formula>80</formula>
      <formula>120</formula>
    </cfRule>
  </conditionalFormatting>
  <conditionalFormatting sqref="AQ121">
    <cfRule type="cellIs" dxfId="3388" priority="89" operator="between">
      <formula>80</formula>
      <formula>120</formula>
    </cfRule>
  </conditionalFormatting>
  <conditionalFormatting sqref="AP120">
    <cfRule type="cellIs" dxfId="3387" priority="88" operator="greaterThan">
      <formula>20</formula>
    </cfRule>
  </conditionalFormatting>
  <conditionalFormatting sqref="AQ120">
    <cfRule type="cellIs" dxfId="3386" priority="87" operator="between">
      <formula>80</formula>
      <formula>120</formula>
    </cfRule>
  </conditionalFormatting>
  <conditionalFormatting sqref="AQ120">
    <cfRule type="cellIs" dxfId="3385" priority="86" operator="between">
      <formula>80</formula>
      <formula>120</formula>
    </cfRule>
  </conditionalFormatting>
  <conditionalFormatting sqref="AQ120">
    <cfRule type="cellIs" dxfId="3384" priority="85" operator="between">
      <formula>80</formula>
      <formula>120</formula>
    </cfRule>
  </conditionalFormatting>
  <conditionalFormatting sqref="AQ122">
    <cfRule type="cellIs" dxfId="3383" priority="84" operator="between">
      <formula>80</formula>
      <formula>120</formula>
    </cfRule>
  </conditionalFormatting>
  <conditionalFormatting sqref="AQ122">
    <cfRule type="cellIs" dxfId="3382" priority="83" operator="between">
      <formula>80</formula>
      <formula>120</formula>
    </cfRule>
  </conditionalFormatting>
  <conditionalFormatting sqref="AV121">
    <cfRule type="cellIs" dxfId="3381" priority="82" operator="between">
      <formula>80</formula>
      <formula>120</formula>
    </cfRule>
  </conditionalFormatting>
  <conditionalFormatting sqref="AU120">
    <cfRule type="cellIs" dxfId="3380" priority="81" operator="greaterThan">
      <formula>20</formula>
    </cfRule>
  </conditionalFormatting>
  <conditionalFormatting sqref="AV120">
    <cfRule type="cellIs" dxfId="3379" priority="80" operator="between">
      <formula>80</formula>
      <formula>120</formula>
    </cfRule>
  </conditionalFormatting>
  <conditionalFormatting sqref="AV120">
    <cfRule type="cellIs" dxfId="3378" priority="78" operator="between">
      <formula>80</formula>
      <formula>120</formula>
    </cfRule>
  </conditionalFormatting>
  <conditionalFormatting sqref="AV120">
    <cfRule type="cellIs" dxfId="3377" priority="79" operator="between">
      <formula>80</formula>
      <formula>120</formula>
    </cfRule>
  </conditionalFormatting>
  <conditionalFormatting sqref="AV122">
    <cfRule type="cellIs" dxfId="3376" priority="77" operator="between">
      <formula>80</formula>
      <formula>120</formula>
    </cfRule>
  </conditionalFormatting>
  <conditionalFormatting sqref="BA121">
    <cfRule type="cellIs" dxfId="3375" priority="76" operator="between">
      <formula>80</formula>
      <formula>120</formula>
    </cfRule>
  </conditionalFormatting>
  <conditionalFormatting sqref="AZ120">
    <cfRule type="cellIs" dxfId="3374" priority="75" operator="greaterThan">
      <formula>20</formula>
    </cfRule>
  </conditionalFormatting>
  <conditionalFormatting sqref="BA120">
    <cfRule type="cellIs" dxfId="3373" priority="74" operator="between">
      <formula>80</formula>
      <formula>120</formula>
    </cfRule>
  </conditionalFormatting>
  <conditionalFormatting sqref="BA120">
    <cfRule type="cellIs" dxfId="3372" priority="73" operator="between">
      <formula>80</formula>
      <formula>120</formula>
    </cfRule>
  </conditionalFormatting>
  <conditionalFormatting sqref="BA120">
    <cfRule type="cellIs" dxfId="3371" priority="71" operator="between">
      <formula>80</formula>
      <formula>120</formula>
    </cfRule>
  </conditionalFormatting>
  <conditionalFormatting sqref="BA120">
    <cfRule type="cellIs" dxfId="3370" priority="72" operator="between">
      <formula>80</formula>
      <formula>120</formula>
    </cfRule>
  </conditionalFormatting>
  <conditionalFormatting sqref="BA122">
    <cfRule type="cellIs" dxfId="3369" priority="70" operator="between">
      <formula>80</formula>
      <formula>120</formula>
    </cfRule>
  </conditionalFormatting>
  <conditionalFormatting sqref="AJ121 AJ118 AJ115 AJ112 AJ109 AJ106 AJ103 AJ100 AJ97 AJ94 AJ91 AJ88">
    <cfRule type="cellIs" dxfId="3368" priority="69" operator="greaterThan">
      <formula>20</formula>
    </cfRule>
  </conditionalFormatting>
  <conditionalFormatting sqref="AO121 AO118 AO115 AO112 AO109 AO106 AO103 AO100 AO97 AO94 AO91 AO88">
    <cfRule type="cellIs" dxfId="3367" priority="68" operator="greaterThan">
      <formula>20</formula>
    </cfRule>
  </conditionalFormatting>
  <conditionalFormatting sqref="AT121 AT118 AT115 AT112 AT109 AT106 AT103 AT100 AT97 AT94 AT91 AT88">
    <cfRule type="cellIs" dxfId="3366" priority="67" operator="greaterThan">
      <formula>20</formula>
    </cfRule>
  </conditionalFormatting>
  <conditionalFormatting sqref="AY121 AY118 AY115 AY112 AY109 AY106 AY103 AY100 AY97 AY94 AY91 AY88">
    <cfRule type="cellIs" dxfId="3365" priority="66" operator="greaterThan">
      <formula>20</formula>
    </cfRule>
  </conditionalFormatting>
  <conditionalFormatting sqref="AJ128 AJ125">
    <cfRule type="cellIs" dxfId="3364" priority="65" operator="greaterThan">
      <formula>20</formula>
    </cfRule>
  </conditionalFormatting>
  <conditionalFormatting sqref="AO128 AO125">
    <cfRule type="cellIs" dxfId="3363" priority="64" operator="greaterThan">
      <formula>20</formula>
    </cfRule>
  </conditionalFormatting>
  <conditionalFormatting sqref="AT128 AT125">
    <cfRule type="cellIs" dxfId="3362" priority="63" operator="greaterThan">
      <formula>20</formula>
    </cfRule>
  </conditionalFormatting>
  <conditionalFormatting sqref="AY128 AY125">
    <cfRule type="cellIs" dxfId="3361" priority="62" operator="greaterThan">
      <formula>20</formula>
    </cfRule>
  </conditionalFormatting>
  <conditionalFormatting sqref="AK121">
    <cfRule type="cellIs" dxfId="3360" priority="54" operator="lessThan">
      <formula>20</formula>
    </cfRule>
  </conditionalFormatting>
  <conditionalFormatting sqref="AL119">
    <cfRule type="cellIs" dxfId="3359" priority="61" operator="between">
      <formula>80</formula>
      <formula>120</formula>
    </cfRule>
  </conditionalFormatting>
  <conditionalFormatting sqref="AK118">
    <cfRule type="cellIs" dxfId="3358" priority="60" operator="greaterThan">
      <formula>20</formula>
    </cfRule>
  </conditionalFormatting>
  <conditionalFormatting sqref="AL118">
    <cfRule type="cellIs" dxfId="3357" priority="59" operator="between">
      <formula>80</formula>
      <formula>120</formula>
    </cfRule>
  </conditionalFormatting>
  <conditionalFormatting sqref="AL118">
    <cfRule type="cellIs" dxfId="3356" priority="58" operator="between">
      <formula>80</formula>
      <formula>120</formula>
    </cfRule>
  </conditionalFormatting>
  <conditionalFormatting sqref="AK121">
    <cfRule type="cellIs" dxfId="3355" priority="57" operator="greaterThan">
      <formula>20</formula>
    </cfRule>
  </conditionalFormatting>
  <conditionalFormatting sqref="AL120:AL121">
    <cfRule type="cellIs" dxfId="3354" priority="56" operator="between">
      <formula>80</formula>
      <formula>120</formula>
    </cfRule>
  </conditionalFormatting>
  <conditionalFormatting sqref="AK121">
    <cfRule type="cellIs" dxfId="3353" priority="55" operator="greaterThan">
      <formula>20</formula>
    </cfRule>
  </conditionalFormatting>
  <conditionalFormatting sqref="AQ119">
    <cfRule type="cellIs" dxfId="3352" priority="53" operator="between">
      <formula>80</formula>
      <formula>120</formula>
    </cfRule>
  </conditionalFormatting>
  <conditionalFormatting sqref="AQ119">
    <cfRule type="cellIs" dxfId="3351" priority="52" operator="between">
      <formula>80</formula>
      <formula>120</formula>
    </cfRule>
  </conditionalFormatting>
  <conditionalFormatting sqref="AP118">
    <cfRule type="cellIs" dxfId="3350" priority="51" operator="greaterThan">
      <formula>20</formula>
    </cfRule>
  </conditionalFormatting>
  <conditionalFormatting sqref="AQ118">
    <cfRule type="cellIs" dxfId="3349" priority="50" operator="between">
      <formula>80</formula>
      <formula>120</formula>
    </cfRule>
  </conditionalFormatting>
  <conditionalFormatting sqref="AQ118">
    <cfRule type="cellIs" dxfId="3348" priority="49" operator="between">
      <formula>80</formula>
      <formula>120</formula>
    </cfRule>
  </conditionalFormatting>
  <conditionalFormatting sqref="AQ118">
    <cfRule type="cellIs" dxfId="3347" priority="48" operator="between">
      <formula>80</formula>
      <formula>120</formula>
    </cfRule>
  </conditionalFormatting>
  <conditionalFormatting sqref="AP121">
    <cfRule type="cellIs" dxfId="3346" priority="47" operator="greaterThan">
      <formula>20</formula>
    </cfRule>
  </conditionalFormatting>
  <conditionalFormatting sqref="AQ120:AQ121">
    <cfRule type="cellIs" dxfId="3345" priority="46" operator="between">
      <formula>80</formula>
      <formula>120</formula>
    </cfRule>
  </conditionalFormatting>
  <conditionalFormatting sqref="AQ120:AQ121">
    <cfRule type="cellIs" dxfId="3344" priority="45" operator="between">
      <formula>80</formula>
      <formula>120</formula>
    </cfRule>
  </conditionalFormatting>
  <conditionalFormatting sqref="AP121">
    <cfRule type="cellIs" dxfId="3343" priority="44" operator="greaterThan">
      <formula>20</formula>
    </cfRule>
  </conditionalFormatting>
  <conditionalFormatting sqref="AP121">
    <cfRule type="cellIs" dxfId="3342" priority="43" operator="lessThan">
      <formula>20</formula>
    </cfRule>
  </conditionalFormatting>
  <conditionalFormatting sqref="AV119">
    <cfRule type="cellIs" dxfId="3341" priority="42" operator="between">
      <formula>80</formula>
      <formula>120</formula>
    </cfRule>
  </conditionalFormatting>
  <conditionalFormatting sqref="AU118">
    <cfRule type="cellIs" dxfId="3340" priority="41" operator="greaterThan">
      <formula>20</formula>
    </cfRule>
  </conditionalFormatting>
  <conditionalFormatting sqref="AV118">
    <cfRule type="cellIs" dxfId="3339" priority="40" operator="between">
      <formula>80</formula>
      <formula>120</formula>
    </cfRule>
  </conditionalFormatting>
  <conditionalFormatting sqref="AV118">
    <cfRule type="cellIs" dxfId="3338" priority="38" operator="between">
      <formula>80</formula>
      <formula>120</formula>
    </cfRule>
  </conditionalFormatting>
  <conditionalFormatting sqref="AV118">
    <cfRule type="cellIs" dxfId="3337" priority="39" operator="between">
      <formula>80</formula>
      <formula>120</formula>
    </cfRule>
  </conditionalFormatting>
  <conditionalFormatting sqref="AU121">
    <cfRule type="cellIs" dxfId="3336" priority="37" operator="greaterThan">
      <formula>20</formula>
    </cfRule>
  </conditionalFormatting>
  <conditionalFormatting sqref="AV120:AV121">
    <cfRule type="cellIs" dxfId="3335" priority="36" operator="between">
      <formula>80</formula>
      <formula>120</formula>
    </cfRule>
  </conditionalFormatting>
  <conditionalFormatting sqref="AU121">
    <cfRule type="cellIs" dxfId="3334" priority="35" operator="greaterThan">
      <formula>20</formula>
    </cfRule>
  </conditionalFormatting>
  <conditionalFormatting sqref="AU121">
    <cfRule type="cellIs" dxfId="3333" priority="34" operator="lessThan">
      <formula>20</formula>
    </cfRule>
  </conditionalFormatting>
  <conditionalFormatting sqref="BA119">
    <cfRule type="cellIs" dxfId="3332" priority="33" operator="between">
      <formula>80</formula>
      <formula>120</formula>
    </cfRule>
  </conditionalFormatting>
  <conditionalFormatting sqref="AZ118">
    <cfRule type="cellIs" dxfId="3331" priority="32" operator="greaterThan">
      <formula>20</formula>
    </cfRule>
  </conditionalFormatting>
  <conditionalFormatting sqref="BA118">
    <cfRule type="cellIs" dxfId="3330" priority="31" operator="between">
      <formula>80</formula>
      <formula>120</formula>
    </cfRule>
  </conditionalFormatting>
  <conditionalFormatting sqref="BA118">
    <cfRule type="cellIs" dxfId="3329" priority="30" operator="between">
      <formula>80</formula>
      <formula>120</formula>
    </cfRule>
  </conditionalFormatting>
  <conditionalFormatting sqref="BA118">
    <cfRule type="cellIs" dxfId="3328" priority="28" operator="between">
      <formula>80</formula>
      <formula>120</formula>
    </cfRule>
  </conditionalFormatting>
  <conditionalFormatting sqref="BA118">
    <cfRule type="cellIs" dxfId="3327" priority="29" operator="between">
      <formula>80</formula>
      <formula>120</formula>
    </cfRule>
  </conditionalFormatting>
  <conditionalFormatting sqref="AZ121">
    <cfRule type="cellIs" dxfId="3326" priority="27" operator="greaterThan">
      <formula>20</formula>
    </cfRule>
  </conditionalFormatting>
  <conditionalFormatting sqref="BA120:BA121">
    <cfRule type="cellIs" dxfId="3325" priority="26" operator="between">
      <formula>80</formula>
      <formula>120</formula>
    </cfRule>
  </conditionalFormatting>
  <conditionalFormatting sqref="AZ121">
    <cfRule type="cellIs" dxfId="3324" priority="25" operator="greaterThan">
      <formula>20</formula>
    </cfRule>
  </conditionalFormatting>
  <conditionalFormatting sqref="AZ121">
    <cfRule type="cellIs" dxfId="3323" priority="24" operator="lessThan">
      <formula>20</formula>
    </cfRule>
  </conditionalFormatting>
  <conditionalFormatting sqref="AJ123">
    <cfRule type="cellIs" dxfId="3322" priority="23" operator="greaterThan">
      <formula>20</formula>
    </cfRule>
  </conditionalFormatting>
  <conditionalFormatting sqref="AO123">
    <cfRule type="cellIs" dxfId="3321" priority="22" operator="greaterThan">
      <formula>20</formula>
    </cfRule>
  </conditionalFormatting>
  <conditionalFormatting sqref="AT123">
    <cfRule type="cellIs" dxfId="3320" priority="21" operator="greaterThan">
      <formula>20</formula>
    </cfRule>
  </conditionalFormatting>
  <conditionalFormatting sqref="AY123">
    <cfRule type="cellIs" dxfId="3319" priority="20" operator="greaterThan">
      <formula>20</formula>
    </cfRule>
  </conditionalFormatting>
  <conditionalFormatting sqref="AJ129 AJ126">
    <cfRule type="cellIs" dxfId="3318" priority="19" operator="greaterThan">
      <formula>20</formula>
    </cfRule>
  </conditionalFormatting>
  <conditionalFormatting sqref="AO129 AO126">
    <cfRule type="cellIs" dxfId="3317" priority="18" operator="greaterThan">
      <formula>20</formula>
    </cfRule>
  </conditionalFormatting>
  <conditionalFormatting sqref="AT129 AT126">
    <cfRule type="cellIs" dxfId="3316" priority="17" operator="greaterThan">
      <formula>20</formula>
    </cfRule>
  </conditionalFormatting>
  <conditionalFormatting sqref="AY129 AY126">
    <cfRule type="cellIs" dxfId="3315" priority="16" operator="greaterThan">
      <formula>20</formula>
    </cfRule>
  </conditionalFormatting>
  <conditionalFormatting sqref="AJ130 AJ127 AJ124">
    <cfRule type="cellIs" dxfId="3314" priority="15" operator="greaterThan">
      <formula>20</formula>
    </cfRule>
  </conditionalFormatting>
  <conditionalFormatting sqref="AO130 AO127 AO124">
    <cfRule type="cellIs" dxfId="3313" priority="14" operator="greaterThan">
      <formula>20</formula>
    </cfRule>
  </conditionalFormatting>
  <conditionalFormatting sqref="AT130 AT127 AT124">
    <cfRule type="cellIs" dxfId="3312" priority="13" operator="greaterThan">
      <formula>20</formula>
    </cfRule>
  </conditionalFormatting>
  <conditionalFormatting sqref="AY130 AY127 AY124">
    <cfRule type="cellIs" dxfId="3311" priority="12" operator="greaterThan">
      <formula>20</formula>
    </cfRule>
  </conditionalFormatting>
  <conditionalFormatting sqref="AI130">
    <cfRule type="cellIs" dxfId="3310" priority="11" operator="lessThan">
      <formula>20</formula>
    </cfRule>
  </conditionalFormatting>
  <conditionalFormatting sqref="AN130">
    <cfRule type="cellIs" dxfId="3309" priority="10" operator="lessThan">
      <formula>20</formula>
    </cfRule>
  </conditionalFormatting>
  <conditionalFormatting sqref="AS130">
    <cfRule type="cellIs" dxfId="3308" priority="9" operator="lessThan">
      <formula>20</formula>
    </cfRule>
  </conditionalFormatting>
  <conditionalFormatting sqref="AX130">
    <cfRule type="cellIs" dxfId="3307" priority="8" operator="lessThan">
      <formula>20</formula>
    </cfRule>
  </conditionalFormatting>
  <conditionalFormatting sqref="I24:I131">
    <cfRule type="cellIs" dxfId="3306" priority="2" operator="greaterThan">
      <formula>10000</formula>
    </cfRule>
  </conditionalFormatting>
  <conditionalFormatting sqref="J24:J131">
    <cfRule type="cellIs" dxfId="3305" priority="1" operator="greaterThan">
      <formula>20000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topLeftCell="N3" zoomScale="85" zoomScaleNormal="85" workbookViewId="0">
      <selection activeCell="BC24" sqref="BC24:BF134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0.5429687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3" t="s">
        <v>8</v>
      </c>
      <c r="F12" t="s">
        <v>31</v>
      </c>
      <c r="G12" s="3" t="s">
        <v>9</v>
      </c>
      <c r="H12" t="s">
        <v>32</v>
      </c>
      <c r="I12" s="3" t="s">
        <v>11</v>
      </c>
    </row>
    <row r="13" spans="1:9" x14ac:dyDescent="0.35">
      <c r="G13" s="3"/>
      <c r="I13" s="3"/>
    </row>
    <row r="14" spans="1:9" x14ac:dyDescent="0.35">
      <c r="D14">
        <v>0</v>
      </c>
      <c r="E14" s="3">
        <f>AVERAGE(I28:I29)</f>
        <v>398.5</v>
      </c>
      <c r="F14">
        <v>0</v>
      </c>
      <c r="G14" s="3">
        <f>AVERAGE(J28:J29)</f>
        <v>678.5</v>
      </c>
      <c r="H14">
        <v>0</v>
      </c>
      <c r="I14" s="3">
        <f>AVERAGE(L28:L29)</f>
        <v>262.5</v>
      </c>
    </row>
    <row r="15" spans="1:9" x14ac:dyDescent="0.35">
      <c r="D15">
        <f>3*G31/1000</f>
        <v>6.0000000000000006E-4</v>
      </c>
      <c r="E15" s="3">
        <f>AVERAGE(I31:I32)</f>
        <v>968.5</v>
      </c>
      <c r="F15">
        <f>6*H31/1000</f>
        <v>1.2000000000000001E-3</v>
      </c>
      <c r="G15" s="3">
        <f>AVERAGE(J31:J32)</f>
        <v>1904</v>
      </c>
      <c r="H15">
        <f>0.3*H31/1000</f>
        <v>5.9999999999999995E-5</v>
      </c>
      <c r="I15" s="3">
        <f>AVERAGE(L31:L32)</f>
        <v>786</v>
      </c>
    </row>
    <row r="16" spans="1:9" x14ac:dyDescent="0.35">
      <c r="D16">
        <f>3*G34/1000</f>
        <v>1.7999999999999997E-3</v>
      </c>
      <c r="E16" s="3">
        <f>AVERAGE(I34:I35)</f>
        <v>3018</v>
      </c>
      <c r="F16">
        <f>6*H34/1000</f>
        <v>3.5999999999999995E-3</v>
      </c>
      <c r="G16" s="3">
        <f>AVERAGE(J34:J35)</f>
        <v>5891</v>
      </c>
      <c r="H16">
        <f>0.3*H34/1000</f>
        <v>1.7999999999999998E-4</v>
      </c>
      <c r="I16" s="3">
        <f>AVERAGE(L34:L35)</f>
        <v>2419.5</v>
      </c>
    </row>
    <row r="17" spans="1:58" x14ac:dyDescent="0.35">
      <c r="D17">
        <f>9*G37/1000</f>
        <v>2.9970000000000005E-3</v>
      </c>
      <c r="E17" s="3">
        <f>AVERAGE(I37:I38)</f>
        <v>4604</v>
      </c>
      <c r="F17">
        <f>18*H37/1000</f>
        <v>5.9940000000000011E-3</v>
      </c>
      <c r="G17" s="3">
        <f>AVERAGE(J37:J38)</f>
        <v>9175</v>
      </c>
      <c r="H17">
        <f>0.9*H37/1000</f>
        <v>2.9970000000000002E-4</v>
      </c>
      <c r="I17" s="3">
        <f>AVERAGE(L37:L38)</f>
        <v>3966.5</v>
      </c>
    </row>
    <row r="18" spans="1:58" x14ac:dyDescent="0.35">
      <c r="D18">
        <f>9*G40/1000</f>
        <v>4.2030000000000001E-3</v>
      </c>
      <c r="E18" s="3">
        <f>AVERAGE(I40:I41)</f>
        <v>6621.5</v>
      </c>
      <c r="F18">
        <f>18*H40/1000</f>
        <v>8.4060000000000003E-3</v>
      </c>
      <c r="G18" s="3">
        <f>AVERAGE(J40:J41)</f>
        <v>13079.5</v>
      </c>
      <c r="H18">
        <f>0.9*H40/1000</f>
        <v>4.2030000000000002E-4</v>
      </c>
      <c r="I18" s="3">
        <f>AVERAGE(L40:L41)</f>
        <v>5676.5</v>
      </c>
    </row>
    <row r="19" spans="1:58" x14ac:dyDescent="0.35">
      <c r="D19">
        <f>9*G43/1000</f>
        <v>5.3999999999999994E-3</v>
      </c>
      <c r="E19" s="3">
        <f>AVERAGE(I43:I44)</f>
        <v>8489</v>
      </c>
      <c r="F19">
        <f>18*H43/1000</f>
        <v>1.0799999999999999E-2</v>
      </c>
      <c r="G19" s="3">
        <f>AVERAGE(J43:J44)</f>
        <v>16743</v>
      </c>
      <c r="H19">
        <f>0.9*H43/1000</f>
        <v>5.4000000000000001E-4</v>
      </c>
      <c r="I19" s="3">
        <f>AVERAGE(L43:L44)</f>
        <v>6961.5</v>
      </c>
    </row>
    <row r="20" spans="1:58" x14ac:dyDescent="0.35">
      <c r="C20" t="s">
        <v>33</v>
      </c>
      <c r="E20" s="5">
        <f>SLOPE(D13:D19,E13:E19)</f>
        <v>6.5794110564512508E-7</v>
      </c>
      <c r="F20" s="5"/>
      <c r="G20" s="5">
        <f>SLOPE(F13:F19,G13:G19)</f>
        <v>6.6353344933360115E-7</v>
      </c>
      <c r="H20" s="5"/>
      <c r="I20" s="5">
        <f>SLOPE(H13:H19,I13:I19)</f>
        <v>7.8148543910879899E-8</v>
      </c>
    </row>
    <row r="21" spans="1:58" x14ac:dyDescent="0.35">
      <c r="C21" t="s">
        <v>34</v>
      </c>
      <c r="E21" s="5">
        <f>INTERCEPT(D13:D19,E13:E19)</f>
        <v>-1.4267527924911524E-4</v>
      </c>
      <c r="F21" s="5"/>
      <c r="G21" s="5">
        <f>INTERCEPT(F13:F19,G13:G19)</f>
        <v>-2.4976606221922999E-4</v>
      </c>
      <c r="H21" s="5"/>
      <c r="I21" s="5">
        <f>INTERCEPT(H13:H19,I13:I19)</f>
        <v>-1.1439441275189427E-5</v>
      </c>
    </row>
    <row r="22" spans="1:58" x14ac:dyDescent="0.35">
      <c r="C22" t="s">
        <v>35</v>
      </c>
      <c r="E22" s="6">
        <f>RSQ(D13:D19,E13:E19)</f>
        <v>0.99811025605949411</v>
      </c>
      <c r="F22" s="6"/>
      <c r="G22" s="6">
        <f>RSQ(F13:F19,G13:G19)</f>
        <v>0.99878120629982714</v>
      </c>
      <c r="H22" s="6"/>
      <c r="I22" s="6">
        <f>RSQ(H13:H19,I13:I19)</f>
        <v>0.99824095216436415</v>
      </c>
    </row>
    <row r="23" spans="1:58" s="3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36</v>
      </c>
      <c r="AB23" s="3" t="s">
        <v>37</v>
      </c>
      <c r="AC23" s="3" t="s">
        <v>38</v>
      </c>
      <c r="AD23" s="3" t="s">
        <v>39</v>
      </c>
      <c r="AE23" s="3" t="s">
        <v>40</v>
      </c>
      <c r="AF23" s="3" t="s">
        <v>41</v>
      </c>
      <c r="AG23" s="3" t="s">
        <v>42</v>
      </c>
      <c r="AI23" s="3" t="s">
        <v>43</v>
      </c>
      <c r="AJ23" s="3" t="s">
        <v>44</v>
      </c>
      <c r="AK23" s="3" t="s">
        <v>45</v>
      </c>
      <c r="AL23" s="3" t="s">
        <v>46</v>
      </c>
      <c r="AN23" s="3" t="s">
        <v>47</v>
      </c>
      <c r="AO23" s="3" t="s">
        <v>48</v>
      </c>
      <c r="AP23" s="3" t="s">
        <v>49</v>
      </c>
      <c r="AQ23" s="3" t="s">
        <v>50</v>
      </c>
      <c r="AS23" s="3" t="s">
        <v>51</v>
      </c>
      <c r="AT23" s="3" t="s">
        <v>52</v>
      </c>
      <c r="AU23" s="3" t="s">
        <v>53</v>
      </c>
      <c r="AV23" s="3" t="s">
        <v>54</v>
      </c>
      <c r="AX23" s="3" t="s">
        <v>55</v>
      </c>
      <c r="AY23" s="3" t="s">
        <v>56</v>
      </c>
      <c r="AZ23" s="3" t="s">
        <v>57</v>
      </c>
      <c r="BA23" s="3" t="s">
        <v>58</v>
      </c>
      <c r="BC23" s="3" t="s">
        <v>59</v>
      </c>
      <c r="BD23" s="3" t="s">
        <v>60</v>
      </c>
      <c r="BE23" s="3" t="s">
        <v>61</v>
      </c>
      <c r="BF23" s="3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3369</v>
      </c>
      <c r="J24">
        <v>9529</v>
      </c>
      <c r="L24">
        <v>3502</v>
      </c>
      <c r="M24">
        <v>4.9989999999999997</v>
      </c>
      <c r="N24">
        <v>13.919</v>
      </c>
      <c r="O24">
        <v>8.92</v>
      </c>
      <c r="Q24">
        <v>0.41699999999999998</v>
      </c>
      <c r="R24">
        <v>1</v>
      </c>
      <c r="S24">
        <v>0</v>
      </c>
      <c r="T24">
        <v>0</v>
      </c>
      <c r="V24">
        <v>0</v>
      </c>
      <c r="Y24" s="1">
        <v>44474</v>
      </c>
      <c r="Z24" s="2">
        <v>0.61422453703703705</v>
      </c>
      <c r="AB24">
        <v>1</v>
      </c>
      <c r="AD24" s="4">
        <f>((I24*$E$20)+$E$21)*1000/G24</f>
        <v>6.9130943522310373</v>
      </c>
      <c r="AE24" s="4">
        <f t="shared" ref="AE24:AE87" si="0">((J24*$G$20)+$G$21)*1000/H24</f>
        <v>20.243480588268852</v>
      </c>
      <c r="AF24" s="4">
        <f>AE24-AD24</f>
        <v>13.330386236037814</v>
      </c>
      <c r="AG24" s="4">
        <f>((L24*$I$20)+$I$21)*1000/H24</f>
        <v>0.87412253166904008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4295</v>
      </c>
      <c r="J25">
        <v>9756</v>
      </c>
      <c r="L25">
        <v>3641</v>
      </c>
      <c r="M25">
        <v>6.1829999999999998</v>
      </c>
      <c r="N25">
        <v>14.24</v>
      </c>
      <c r="O25">
        <v>8.0570000000000004</v>
      </c>
      <c r="Q25">
        <v>0.441</v>
      </c>
      <c r="R25">
        <v>1</v>
      </c>
      <c r="S25">
        <v>0</v>
      </c>
      <c r="T25">
        <v>0</v>
      </c>
      <c r="V25">
        <v>0</v>
      </c>
      <c r="Y25" s="1">
        <v>44474</v>
      </c>
      <c r="Z25" s="2">
        <v>0.62063657407407413</v>
      </c>
      <c r="AB25">
        <v>1</v>
      </c>
      <c r="AD25" s="4">
        <f t="shared" ref="AD25:AD88" si="1">((I25*$E$20)+$E$21)*1000/G25</f>
        <v>8.9439392316556567</v>
      </c>
      <c r="AE25" s="4">
        <f t="shared" si="0"/>
        <v>20.745554231597943</v>
      </c>
      <c r="AF25" s="4">
        <f t="shared" ref="AF25:AF88" si="2">AE25-AD25</f>
        <v>11.801614999942286</v>
      </c>
      <c r="AG25" s="4">
        <f t="shared" ref="AG25:AG88" si="3">((L25*$I$20)+$I$21)*1000/H25</f>
        <v>0.91033135701441437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4417</v>
      </c>
      <c r="J26">
        <v>9733</v>
      </c>
      <c r="L26">
        <v>3628</v>
      </c>
      <c r="M26">
        <v>6.3390000000000004</v>
      </c>
      <c r="N26">
        <v>14.207000000000001</v>
      </c>
      <c r="O26">
        <v>7.8680000000000003</v>
      </c>
      <c r="Q26">
        <v>0.439</v>
      </c>
      <c r="R26">
        <v>1</v>
      </c>
      <c r="S26">
        <v>0</v>
      </c>
      <c r="T26">
        <v>0</v>
      </c>
      <c r="V26">
        <v>0</v>
      </c>
      <c r="Y26" s="1">
        <v>44474</v>
      </c>
      <c r="Z26" s="2">
        <v>0.62744212962962964</v>
      </c>
      <c r="AB26">
        <v>1</v>
      </c>
      <c r="AD26" s="4">
        <f t="shared" si="1"/>
        <v>9.2115019479513407</v>
      </c>
      <c r="AE26" s="4">
        <f t="shared" si="0"/>
        <v>20.6946833338157</v>
      </c>
      <c r="AF26" s="4">
        <f t="shared" si="2"/>
        <v>11.483181385864359</v>
      </c>
      <c r="AG26" s="4">
        <f t="shared" si="3"/>
        <v>0.90694492011160965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2392</v>
      </c>
      <c r="J27">
        <v>886</v>
      </c>
      <c r="L27">
        <v>368</v>
      </c>
      <c r="M27">
        <v>2.25</v>
      </c>
      <c r="N27">
        <v>1.0289999999999999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44474</v>
      </c>
      <c r="Z27" s="2">
        <v>0.63883101851851853</v>
      </c>
      <c r="AB27">
        <v>1</v>
      </c>
      <c r="AD27" s="4">
        <f t="shared" si="1"/>
        <v>2.8622396909080479</v>
      </c>
      <c r="AE27" s="4">
        <f t="shared" si="0"/>
        <v>0.67624914778068124</v>
      </c>
      <c r="AF27" s="4">
        <f t="shared" si="2"/>
        <v>-2.1859905431273665</v>
      </c>
      <c r="AG27" s="4">
        <f t="shared" si="3"/>
        <v>3.4638445768028756E-2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482</v>
      </c>
      <c r="J28">
        <v>669</v>
      </c>
      <c r="L28">
        <v>250</v>
      </c>
      <c r="M28">
        <v>0.78500000000000003</v>
      </c>
      <c r="N28">
        <v>0.84499999999999997</v>
      </c>
      <c r="O28">
        <v>0.06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44474</v>
      </c>
      <c r="Z28" s="2">
        <v>0.64460648148148147</v>
      </c>
      <c r="AB28">
        <v>1</v>
      </c>
      <c r="AD28" s="4">
        <f t="shared" si="1"/>
        <v>0.34890466734367004</v>
      </c>
      <c r="AE28" s="4">
        <f t="shared" si="0"/>
        <v>0.38827563076989835</v>
      </c>
      <c r="AF28" s="4">
        <f t="shared" si="2"/>
        <v>3.9370963426228311E-2</v>
      </c>
      <c r="AG28" s="4">
        <f t="shared" si="3"/>
        <v>1.6195389405061097E-2</v>
      </c>
      <c r="BC28" s="4">
        <f>AVERAGE(AD28:AD29)</f>
        <v>0.23902850270093418</v>
      </c>
      <c r="BD28" s="4">
        <f>AVERAGE(AE28:AE29)</f>
        <v>0.40088276630723679</v>
      </c>
      <c r="BE28" s="4">
        <f>AVERAGE(AF28:AF29)</f>
        <v>0.16185426360630265</v>
      </c>
      <c r="BF28" s="4">
        <f>AVERAGE(AG28:AG29)</f>
        <v>1.8149103002833095E-2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315</v>
      </c>
      <c r="J29">
        <v>688</v>
      </c>
      <c r="L29">
        <v>275</v>
      </c>
      <c r="M29">
        <v>0.65700000000000003</v>
      </c>
      <c r="N29">
        <v>0.86099999999999999</v>
      </c>
      <c r="O29">
        <v>0.20499999999999999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44474</v>
      </c>
      <c r="Z29" s="2">
        <v>0.65078703703703711</v>
      </c>
      <c r="AB29">
        <v>1</v>
      </c>
      <c r="AD29" s="4">
        <f t="shared" si="1"/>
        <v>0.12915233805819828</v>
      </c>
      <c r="AE29" s="4">
        <f t="shared" si="0"/>
        <v>0.41348990184457524</v>
      </c>
      <c r="AF29" s="4">
        <f t="shared" si="2"/>
        <v>0.28433756378637698</v>
      </c>
      <c r="AG29" s="4">
        <f t="shared" si="3"/>
        <v>2.0102816600605092E-2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462</v>
      </c>
      <c r="J30">
        <v>1832</v>
      </c>
      <c r="L30">
        <v>811</v>
      </c>
      <c r="M30">
        <v>1.923</v>
      </c>
      <c r="N30">
        <v>4.577</v>
      </c>
      <c r="O30">
        <v>2.6549999999999998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44474</v>
      </c>
      <c r="Z30" s="2">
        <v>0.6615509259259259</v>
      </c>
      <c r="AB30">
        <v>1</v>
      </c>
      <c r="AD30" s="4">
        <f t="shared" si="1"/>
        <v>0.80646755779466262</v>
      </c>
      <c r="AE30" s="4">
        <f t="shared" si="0"/>
        <v>4.8291360847996359</v>
      </c>
      <c r="AF30" s="4">
        <f t="shared" si="2"/>
        <v>4.0226685270049733</v>
      </c>
      <c r="AG30" s="4">
        <f t="shared" si="3"/>
        <v>0.25969513918267084</v>
      </c>
      <c r="AI30">
        <f>ABS(100*(AD30-3)/3)</f>
        <v>73.117748073511251</v>
      </c>
      <c r="AN30">
        <f t="shared" ref="AN30:AN35" si="4">ABS(100*(AE30-6)/6)</f>
        <v>19.514398586672737</v>
      </c>
      <c r="AS30">
        <f t="shared" ref="AS30:AS35" si="5">ABS(100*(AF30-3)/3)</f>
        <v>34.088950900165777</v>
      </c>
      <c r="AX30">
        <f t="shared" ref="AX30:AX35" si="6">ABS(100*(AG30-0.3)/0.3)</f>
        <v>13.434953605776382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979</v>
      </c>
      <c r="J31">
        <v>1920</v>
      </c>
      <c r="L31">
        <v>796</v>
      </c>
      <c r="M31">
        <v>2.9140000000000001</v>
      </c>
      <c r="N31">
        <v>4.7629999999999999</v>
      </c>
      <c r="O31">
        <v>1.849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44474</v>
      </c>
      <c r="Z31" s="2">
        <v>0.66736111111111107</v>
      </c>
      <c r="AB31">
        <v>1</v>
      </c>
      <c r="AD31" s="4">
        <f t="shared" si="1"/>
        <v>2.5072453158873107</v>
      </c>
      <c r="AE31" s="4">
        <f t="shared" si="0"/>
        <v>5.121090802506421</v>
      </c>
      <c r="AF31" s="4">
        <f t="shared" si="2"/>
        <v>2.6138454866191103</v>
      </c>
      <c r="AG31" s="4">
        <f t="shared" si="3"/>
        <v>0.25383399838935483</v>
      </c>
      <c r="AI31">
        <f t="shared" ref="AI31:AI35" si="7">ABS(100*(AD31-3)/3)</f>
        <v>16.425156137089644</v>
      </c>
      <c r="AN31">
        <f t="shared" si="4"/>
        <v>14.648486624892982</v>
      </c>
      <c r="AS31">
        <f t="shared" si="5"/>
        <v>12.871817112696322</v>
      </c>
      <c r="AX31">
        <f t="shared" si="6"/>
        <v>15.388667203548385</v>
      </c>
      <c r="BC31" s="4">
        <f>AVERAGE(AD31:AD32)</f>
        <v>2.4727034078409416</v>
      </c>
      <c r="BD31" s="4">
        <f>AVERAGE(AE31:AE32)</f>
        <v>5.0680081265597323</v>
      </c>
      <c r="BE31" s="4">
        <f>AVERAGE(AF31:AF32)</f>
        <v>2.5953047187187908</v>
      </c>
      <c r="BF31" s="4">
        <f>AVERAGE(AG31:AG32)</f>
        <v>0.24992657119381084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958</v>
      </c>
      <c r="J32">
        <v>1888</v>
      </c>
      <c r="L32">
        <v>776</v>
      </c>
      <c r="M32">
        <v>2.8759999999999999</v>
      </c>
      <c r="N32">
        <v>4.694</v>
      </c>
      <c r="O32">
        <v>1.819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44474</v>
      </c>
      <c r="Z32" s="2">
        <v>0.67357638888888882</v>
      </c>
      <c r="AB32">
        <v>1</v>
      </c>
      <c r="AD32" s="4">
        <f t="shared" si="1"/>
        <v>2.4381614997945729</v>
      </c>
      <c r="AE32" s="4">
        <f t="shared" si="0"/>
        <v>5.0149254506130445</v>
      </c>
      <c r="AF32" s="4">
        <f t="shared" si="2"/>
        <v>2.5767639508184716</v>
      </c>
      <c r="AG32" s="4">
        <f t="shared" si="3"/>
        <v>0.24601914399826688</v>
      </c>
      <c r="AI32">
        <f t="shared" si="7"/>
        <v>18.727950006847571</v>
      </c>
      <c r="AN32">
        <f t="shared" si="4"/>
        <v>16.417909156449259</v>
      </c>
      <c r="AS32">
        <f t="shared" si="5"/>
        <v>14.107868306050946</v>
      </c>
      <c r="AX32">
        <f t="shared" si="6"/>
        <v>17.99361866724437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2976</v>
      </c>
      <c r="J33">
        <v>5891</v>
      </c>
      <c r="L33">
        <v>2415</v>
      </c>
      <c r="M33">
        <v>2.2480000000000002</v>
      </c>
      <c r="N33">
        <v>4.391</v>
      </c>
      <c r="O33">
        <v>2.1429999999999998</v>
      </c>
      <c r="Q33">
        <v>0.114</v>
      </c>
      <c r="R33">
        <v>1</v>
      </c>
      <c r="S33">
        <v>0</v>
      </c>
      <c r="T33">
        <v>0</v>
      </c>
      <c r="V33">
        <v>0</v>
      </c>
      <c r="Y33" s="1">
        <v>44474</v>
      </c>
      <c r="Z33" s="2">
        <v>0.68570601851851853</v>
      </c>
      <c r="AB33">
        <v>1</v>
      </c>
      <c r="AD33" s="4">
        <f t="shared" si="1"/>
        <v>3.0255957519179617</v>
      </c>
      <c r="AE33" s="4">
        <f t="shared" si="0"/>
        <v>6.0985158130083574</v>
      </c>
      <c r="AF33" s="4">
        <f t="shared" si="2"/>
        <v>3.0729200610903957</v>
      </c>
      <c r="AG33" s="4">
        <f t="shared" si="3"/>
        <v>0.29548215378264259</v>
      </c>
      <c r="AI33">
        <f t="shared" si="7"/>
        <v>0.85319173059872355</v>
      </c>
      <c r="AN33">
        <f t="shared" si="4"/>
        <v>1.6419302168059573</v>
      </c>
      <c r="AS33">
        <f t="shared" si="5"/>
        <v>2.430668703013191</v>
      </c>
      <c r="AX33">
        <f t="shared" si="6"/>
        <v>1.505948739119134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2989</v>
      </c>
      <c r="J34">
        <v>5904</v>
      </c>
      <c r="L34">
        <v>2420</v>
      </c>
      <c r="M34">
        <v>2.2570000000000001</v>
      </c>
      <c r="N34">
        <v>4.4000000000000004</v>
      </c>
      <c r="O34">
        <v>2.1429999999999998</v>
      </c>
      <c r="Q34">
        <v>0.114</v>
      </c>
      <c r="R34">
        <v>1</v>
      </c>
      <c r="S34">
        <v>0</v>
      </c>
      <c r="T34">
        <v>0</v>
      </c>
      <c r="V34">
        <v>0</v>
      </c>
      <c r="Y34" s="1">
        <v>44474</v>
      </c>
      <c r="Z34" s="2">
        <v>0.69230324074074068</v>
      </c>
      <c r="AB34">
        <v>1</v>
      </c>
      <c r="AD34" s="4">
        <f t="shared" si="1"/>
        <v>3.0398511425402726</v>
      </c>
      <c r="AE34" s="4">
        <f t="shared" si="0"/>
        <v>6.112892371077252</v>
      </c>
      <c r="AF34" s="4">
        <f t="shared" si="2"/>
        <v>3.0730412285369795</v>
      </c>
      <c r="AG34" s="4">
        <f t="shared" si="3"/>
        <v>0.29613339164856661</v>
      </c>
      <c r="AI34">
        <f t="shared" si="7"/>
        <v>1.3283714180090851</v>
      </c>
      <c r="AN34">
        <f t="shared" si="4"/>
        <v>1.8815395179542005</v>
      </c>
      <c r="AS34">
        <f t="shared" si="5"/>
        <v>2.4347076178993157</v>
      </c>
      <c r="AX34">
        <f t="shared" si="6"/>
        <v>1.288869450477792</v>
      </c>
      <c r="BC34" s="4">
        <f>AVERAGE(AD34:AD35)</f>
        <v>3.0716516293131204</v>
      </c>
      <c r="BD34" s="4">
        <f>AVERAGE(AE34:AE35)</f>
        <v>6.0985158130083574</v>
      </c>
      <c r="BE34" s="4">
        <f>AVERAGE(AF34:AF35)</f>
        <v>3.026864183695237</v>
      </c>
      <c r="BF34" s="4">
        <f>AVERAGE(AG34:AG35)</f>
        <v>0.29606826786197415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3047</v>
      </c>
      <c r="J35">
        <v>5878</v>
      </c>
      <c r="L35">
        <v>2419</v>
      </c>
      <c r="M35">
        <v>2.294</v>
      </c>
      <c r="N35">
        <v>4.3819999999999997</v>
      </c>
      <c r="O35">
        <v>2.0880000000000001</v>
      </c>
      <c r="Q35">
        <v>0.114</v>
      </c>
      <c r="R35">
        <v>1</v>
      </c>
      <c r="S35">
        <v>0</v>
      </c>
      <c r="T35">
        <v>0</v>
      </c>
      <c r="V35">
        <v>0</v>
      </c>
      <c r="Y35" s="1">
        <v>44474</v>
      </c>
      <c r="Z35" s="2">
        <v>0.69936342592592593</v>
      </c>
      <c r="AB35">
        <v>1</v>
      </c>
      <c r="AD35" s="4">
        <f t="shared" si="1"/>
        <v>3.1034521160859683</v>
      </c>
      <c r="AE35" s="4">
        <f t="shared" si="0"/>
        <v>6.0841392549394628</v>
      </c>
      <c r="AF35" s="4">
        <f t="shared" si="2"/>
        <v>2.9806871388534946</v>
      </c>
      <c r="AG35" s="4">
        <f t="shared" si="3"/>
        <v>0.29600314407538175</v>
      </c>
      <c r="AI35">
        <f t="shared" si="7"/>
        <v>3.4484038695322758</v>
      </c>
      <c r="AN35">
        <f t="shared" si="4"/>
        <v>1.4023209156577139</v>
      </c>
      <c r="AS35">
        <f t="shared" si="5"/>
        <v>0.64376203821684774</v>
      </c>
      <c r="AX35">
        <f t="shared" si="6"/>
        <v>1.332285308206079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3410</v>
      </c>
      <c r="J36">
        <v>9116</v>
      </c>
      <c r="L36">
        <v>4001</v>
      </c>
      <c r="M36">
        <v>4.5510000000000002</v>
      </c>
      <c r="N36">
        <v>12.013999999999999</v>
      </c>
      <c r="O36">
        <v>7.4630000000000001</v>
      </c>
      <c r="Q36">
        <v>0.45400000000000001</v>
      </c>
      <c r="R36">
        <v>1</v>
      </c>
      <c r="S36">
        <v>0</v>
      </c>
      <c r="T36">
        <v>0</v>
      </c>
      <c r="V36">
        <v>0</v>
      </c>
      <c r="Y36" s="1">
        <v>44474</v>
      </c>
      <c r="Z36" s="2">
        <v>0.71125000000000005</v>
      </c>
      <c r="AB36">
        <v>1</v>
      </c>
      <c r="AD36" s="4">
        <f t="shared" si="1"/>
        <v>6.3090206936959801</v>
      </c>
      <c r="AE36" s="4">
        <f t="shared" si="0"/>
        <v>17.414429014732367</v>
      </c>
      <c r="AF36" s="4">
        <f t="shared" si="2"/>
        <v>11.105408321036386</v>
      </c>
      <c r="AG36" s="4">
        <f t="shared" si="3"/>
        <v>0.90460325198871183</v>
      </c>
      <c r="AI36">
        <f>ABS(100*(AD36-9)/9)</f>
        <v>29.899770070044667</v>
      </c>
      <c r="AN36">
        <f>ABS(100*(AE36-18)/18)</f>
        <v>3.253172140375741</v>
      </c>
      <c r="AS36">
        <f>ABS(100*(AF36-9)/9)</f>
        <v>23.393425789293175</v>
      </c>
      <c r="AX36">
        <f>ABS(100*(AG36-0.9)/0.9)</f>
        <v>0.51147244319020102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4570</v>
      </c>
      <c r="J37">
        <v>9217</v>
      </c>
      <c r="L37">
        <v>4020</v>
      </c>
      <c r="M37">
        <v>5.8879999999999999</v>
      </c>
      <c r="N37">
        <v>12.143000000000001</v>
      </c>
      <c r="O37">
        <v>6.2549999999999999</v>
      </c>
      <c r="Q37">
        <v>0.45700000000000002</v>
      </c>
      <c r="R37">
        <v>1</v>
      </c>
      <c r="S37">
        <v>0</v>
      </c>
      <c r="T37">
        <v>0</v>
      </c>
      <c r="V37">
        <v>0</v>
      </c>
      <c r="Y37" s="1">
        <v>44474</v>
      </c>
      <c r="Z37" s="2">
        <v>0.71770833333333339</v>
      </c>
      <c r="AB37">
        <v>1</v>
      </c>
      <c r="AD37" s="4">
        <f t="shared" si="1"/>
        <v>8.6009476683156336</v>
      </c>
      <c r="AE37" s="4">
        <f t="shared" si="0"/>
        <v>17.615680901767483</v>
      </c>
      <c r="AF37" s="4">
        <f t="shared" si="2"/>
        <v>9.0147332334518495</v>
      </c>
      <c r="AG37" s="4">
        <f t="shared" si="3"/>
        <v>0.90906217791756083</v>
      </c>
      <c r="AI37">
        <f t="shared" ref="AI37:AI44" si="8">ABS(100*(AD37-9)/9)</f>
        <v>4.4339147964929602</v>
      </c>
      <c r="AN37">
        <f t="shared" ref="AN37:AN44" si="9">ABS(100*(AE37-18)/18)</f>
        <v>2.1351061012917603</v>
      </c>
      <c r="AS37">
        <f t="shared" ref="AS37:AS44" si="10">ABS(100*(AF37-9)/9)</f>
        <v>0.16370259390943906</v>
      </c>
      <c r="AX37">
        <f t="shared" ref="AX37:AX44" si="11">ABS(100*(AG37-0.9)/0.9)</f>
        <v>1.0069086575067565</v>
      </c>
      <c r="BC37" s="4">
        <f>AVERAGE(AD37:AD38)</f>
        <v>8.6681248382613827</v>
      </c>
      <c r="BD37" s="4">
        <f>AVERAGE(AE37:AE38)</f>
        <v>17.531991998247928</v>
      </c>
      <c r="BE37" s="4">
        <f>AVERAGE(AF37:AF38)</f>
        <v>8.8638671599865457</v>
      </c>
      <c r="BF37" s="4">
        <f>AVERAGE(AG37:AG38)</f>
        <v>0.89650678122317018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4638</v>
      </c>
      <c r="J38">
        <v>9133</v>
      </c>
      <c r="L38">
        <v>3913</v>
      </c>
      <c r="M38">
        <v>5.9660000000000002</v>
      </c>
      <c r="N38">
        <v>12.036</v>
      </c>
      <c r="O38">
        <v>6.07</v>
      </c>
      <c r="Q38">
        <v>0.44</v>
      </c>
      <c r="R38">
        <v>1</v>
      </c>
      <c r="S38">
        <v>0</v>
      </c>
      <c r="T38">
        <v>0</v>
      </c>
      <c r="V38">
        <v>0</v>
      </c>
      <c r="Y38" s="1">
        <v>44474</v>
      </c>
      <c r="Z38" s="2">
        <v>0.72476851851851853</v>
      </c>
      <c r="AB38">
        <v>1</v>
      </c>
      <c r="AD38" s="4">
        <f t="shared" si="1"/>
        <v>8.7353020082071318</v>
      </c>
      <c r="AE38" s="4">
        <f t="shared" si="0"/>
        <v>17.448303094728374</v>
      </c>
      <c r="AF38" s="4">
        <f t="shared" si="2"/>
        <v>8.7130010865212419</v>
      </c>
      <c r="AG38" s="4">
        <f t="shared" si="3"/>
        <v>0.88395138452877953</v>
      </c>
      <c r="AI38">
        <f t="shared" si="8"/>
        <v>2.9410887976985358</v>
      </c>
      <c r="AN38">
        <f t="shared" si="9"/>
        <v>3.0649828070645904</v>
      </c>
      <c r="AS38">
        <f t="shared" si="10"/>
        <v>3.1888768164306449</v>
      </c>
      <c r="AX38">
        <f t="shared" si="11"/>
        <v>1.7831794968022772</v>
      </c>
      <c r="BC38" s="4"/>
      <c r="BD38" s="4"/>
      <c r="BE38" s="4"/>
      <c r="BF38" s="4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6553</v>
      </c>
      <c r="J39">
        <v>13086</v>
      </c>
      <c r="L39">
        <v>5614</v>
      </c>
      <c r="M39">
        <v>5.827</v>
      </c>
      <c r="N39">
        <v>12.167999999999999</v>
      </c>
      <c r="O39">
        <v>6.3410000000000002</v>
      </c>
      <c r="Q39">
        <v>0.504</v>
      </c>
      <c r="R39">
        <v>1</v>
      </c>
      <c r="S39">
        <v>0</v>
      </c>
      <c r="T39">
        <v>0</v>
      </c>
      <c r="V39">
        <v>0</v>
      </c>
      <c r="Y39" s="1">
        <v>44474</v>
      </c>
      <c r="Z39" s="2">
        <v>0.73733796296296295</v>
      </c>
      <c r="AB39">
        <v>1</v>
      </c>
      <c r="AD39" s="4">
        <f t="shared" si="1"/>
        <v>8.9267939743969791</v>
      </c>
      <c r="AE39" s="4">
        <f t="shared" si="0"/>
        <v>18.058314038030566</v>
      </c>
      <c r="AF39" s="4">
        <f t="shared" si="2"/>
        <v>9.1315200636335874</v>
      </c>
      <c r="AG39" s="4">
        <f t="shared" si="3"/>
        <v>0.91496035169269885</v>
      </c>
      <c r="AI39">
        <f t="shared" si="8"/>
        <v>0.81340028447801016</v>
      </c>
      <c r="AN39">
        <f t="shared" si="9"/>
        <v>0.32396687794759138</v>
      </c>
      <c r="AS39">
        <f t="shared" si="10"/>
        <v>1.4613340403731929</v>
      </c>
      <c r="AX39">
        <f t="shared" si="11"/>
        <v>1.6622612991887584</v>
      </c>
      <c r="BC39" s="4"/>
      <c r="BD39" s="4"/>
      <c r="BE39" s="4"/>
      <c r="BF39" s="4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6630</v>
      </c>
      <c r="J40">
        <v>13070</v>
      </c>
      <c r="L40">
        <v>5649</v>
      </c>
      <c r="M40">
        <v>5.89</v>
      </c>
      <c r="N40">
        <v>12.154</v>
      </c>
      <c r="O40">
        <v>6.2640000000000002</v>
      </c>
      <c r="Q40">
        <v>0.50800000000000001</v>
      </c>
      <c r="R40">
        <v>1</v>
      </c>
      <c r="S40">
        <v>0</v>
      </c>
      <c r="T40">
        <v>0</v>
      </c>
      <c r="V40">
        <v>0</v>
      </c>
      <c r="Y40" s="1">
        <v>44474</v>
      </c>
      <c r="Z40" s="2">
        <v>0.74432870370370363</v>
      </c>
      <c r="AB40">
        <v>1</v>
      </c>
      <c r="AD40" s="4">
        <f t="shared" si="1"/>
        <v>9.0352767691179103</v>
      </c>
      <c r="AE40" s="4">
        <f t="shared" si="0"/>
        <v>18.035580557967744</v>
      </c>
      <c r="AF40" s="4">
        <f t="shared" si="2"/>
        <v>9.0003037888498341</v>
      </c>
      <c r="AG40" s="4">
        <f t="shared" si="3"/>
        <v>0.92081730894512026</v>
      </c>
      <c r="AI40">
        <f t="shared" si="8"/>
        <v>0.39196410131011483</v>
      </c>
      <c r="AN40">
        <f t="shared" si="9"/>
        <v>0.19766976648746887</v>
      </c>
      <c r="AS40">
        <f t="shared" si="10"/>
        <v>3.375431664822928E-3</v>
      </c>
      <c r="AX40">
        <f t="shared" si="11"/>
        <v>2.3130343272355822</v>
      </c>
      <c r="BC40" s="4">
        <f>AVERAGE(AD40:AD41)</f>
        <v>9.0233013956746895</v>
      </c>
      <c r="BD40" s="4">
        <f>AVERAGE(AE40:AE41)</f>
        <v>18.049078561755046</v>
      </c>
      <c r="BE40" s="4">
        <f>AVERAGE(AF40:AF41)</f>
        <v>9.0257771660803545</v>
      </c>
      <c r="BF40" s="4">
        <f>AVERAGE(AG40:AG41)</f>
        <v>0.92541920392916555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6613</v>
      </c>
      <c r="J41">
        <v>13089</v>
      </c>
      <c r="L41">
        <v>5704</v>
      </c>
      <c r="M41">
        <v>5.8760000000000003</v>
      </c>
      <c r="N41">
        <v>12.17</v>
      </c>
      <c r="O41">
        <v>6.2949999999999999</v>
      </c>
      <c r="Q41">
        <v>0.51500000000000001</v>
      </c>
      <c r="R41">
        <v>1</v>
      </c>
      <c r="S41">
        <v>0</v>
      </c>
      <c r="T41">
        <v>0</v>
      </c>
      <c r="V41">
        <v>0</v>
      </c>
      <c r="Y41" s="1">
        <v>44474</v>
      </c>
      <c r="Z41" s="2">
        <v>0.75171296296296297</v>
      </c>
      <c r="AB41">
        <v>1</v>
      </c>
      <c r="AD41" s="4">
        <f t="shared" si="1"/>
        <v>9.0113260222314686</v>
      </c>
      <c r="AE41" s="4">
        <f t="shared" si="0"/>
        <v>18.062576565542344</v>
      </c>
      <c r="AF41" s="4">
        <f t="shared" si="2"/>
        <v>9.051250543310875</v>
      </c>
      <c r="AG41" s="4">
        <f t="shared" si="3"/>
        <v>0.93002109891321094</v>
      </c>
      <c r="AI41">
        <f t="shared" si="8"/>
        <v>0.12584469146076238</v>
      </c>
      <c r="AN41">
        <f t="shared" si="9"/>
        <v>0.34764758634635329</v>
      </c>
      <c r="AS41">
        <f t="shared" si="10"/>
        <v>0.56945048123194419</v>
      </c>
      <c r="AX41">
        <f t="shared" si="11"/>
        <v>3.3356776570234352</v>
      </c>
      <c r="BC41" s="4"/>
      <c r="BD41" s="4"/>
      <c r="BE41" s="4"/>
      <c r="BF41" s="4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8483</v>
      </c>
      <c r="J42">
        <v>16806</v>
      </c>
      <c r="L42">
        <v>6956</v>
      </c>
      <c r="M42">
        <v>5.7690000000000001</v>
      </c>
      <c r="N42">
        <v>12.097</v>
      </c>
      <c r="O42">
        <v>6.327</v>
      </c>
      <c r="Q42">
        <v>0.51</v>
      </c>
      <c r="R42">
        <v>1</v>
      </c>
      <c r="S42">
        <v>0</v>
      </c>
      <c r="T42">
        <v>0</v>
      </c>
      <c r="V42">
        <v>0</v>
      </c>
      <c r="Y42" s="1">
        <v>44474</v>
      </c>
      <c r="Z42" s="2">
        <v>0.76475694444444453</v>
      </c>
      <c r="AB42">
        <v>1</v>
      </c>
      <c r="AD42" s="4">
        <f t="shared" si="1"/>
        <v>9.0643985332308024</v>
      </c>
      <c r="AE42" s="4">
        <f t="shared" si="0"/>
        <v>18.169295145468787</v>
      </c>
      <c r="AF42" s="4">
        <f t="shared" si="2"/>
        <v>9.1048966122379849</v>
      </c>
      <c r="AG42" s="4">
        <f t="shared" si="3"/>
        <v>0.88693638361481852</v>
      </c>
      <c r="AI42">
        <f t="shared" si="8"/>
        <v>0.71553925812002617</v>
      </c>
      <c r="AN42">
        <f t="shared" si="9"/>
        <v>0.94052858593770672</v>
      </c>
      <c r="AS42">
        <f t="shared" si="10"/>
        <v>1.1655179137553873</v>
      </c>
      <c r="AX42">
        <f t="shared" si="11"/>
        <v>1.4515129316868332</v>
      </c>
      <c r="BC42" s="4"/>
      <c r="BD42" s="4"/>
      <c r="BE42" s="4"/>
      <c r="BF42" s="4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8543</v>
      </c>
      <c r="J43">
        <v>16761</v>
      </c>
      <c r="L43">
        <v>6951</v>
      </c>
      <c r="M43">
        <v>5.8070000000000004</v>
      </c>
      <c r="N43">
        <v>12.065</v>
      </c>
      <c r="O43">
        <v>6.258</v>
      </c>
      <c r="Q43">
        <v>0.50900000000000001</v>
      </c>
      <c r="R43">
        <v>1</v>
      </c>
      <c r="S43">
        <v>0</v>
      </c>
      <c r="T43">
        <v>0</v>
      </c>
      <c r="V43">
        <v>0</v>
      </c>
      <c r="Y43" s="1">
        <v>44474</v>
      </c>
      <c r="Z43" s="2">
        <v>0.77204861111111101</v>
      </c>
      <c r="AB43">
        <v>1</v>
      </c>
      <c r="AD43" s="4">
        <f t="shared" si="1"/>
        <v>9.1301926437953149</v>
      </c>
      <c r="AE43" s="4">
        <f t="shared" si="0"/>
        <v>18.119530136768766</v>
      </c>
      <c r="AF43" s="4">
        <f t="shared" si="2"/>
        <v>8.9893374929734513</v>
      </c>
      <c r="AG43" s="4">
        <f t="shared" si="3"/>
        <v>0.88628514574889461</v>
      </c>
      <c r="AI43">
        <f t="shared" si="8"/>
        <v>1.4465849310590546</v>
      </c>
      <c r="AN43">
        <f t="shared" si="9"/>
        <v>0.66405631538203458</v>
      </c>
      <c r="AS43">
        <f t="shared" si="10"/>
        <v>0.11847230029498551</v>
      </c>
      <c r="AX43">
        <f t="shared" si="11"/>
        <v>1.523872694567268</v>
      </c>
      <c r="BC43" s="4">
        <f>AVERAGE(AD43:AD44)</f>
        <v>9.0709779442872538</v>
      </c>
      <c r="BD43" s="4">
        <f>AVERAGE(AE43:AE44)</f>
        <v>18.099624133288756</v>
      </c>
      <c r="BE43" s="4">
        <f>AVERAGE(AF43:AF44)</f>
        <v>9.0286461890015044</v>
      </c>
      <c r="BF43" s="4">
        <f>AVERAGE(AG43:AG44)</f>
        <v>0.88765274526733506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8435</v>
      </c>
      <c r="J44">
        <v>16725</v>
      </c>
      <c r="L44">
        <v>6972</v>
      </c>
      <c r="M44">
        <v>5.7389999999999999</v>
      </c>
      <c r="N44">
        <v>12.04</v>
      </c>
      <c r="O44">
        <v>6.3010000000000002</v>
      </c>
      <c r="Q44">
        <v>0.51100000000000001</v>
      </c>
      <c r="R44">
        <v>1</v>
      </c>
      <c r="S44">
        <v>0</v>
      </c>
      <c r="T44">
        <v>0</v>
      </c>
      <c r="V44">
        <v>0</v>
      </c>
      <c r="Y44" s="1">
        <v>44474</v>
      </c>
      <c r="Z44" s="2">
        <v>0.77979166666666666</v>
      </c>
      <c r="AB44">
        <v>1</v>
      </c>
      <c r="AD44" s="4">
        <f t="shared" si="1"/>
        <v>9.0117632447791927</v>
      </c>
      <c r="AE44" s="4">
        <f t="shared" si="0"/>
        <v>18.07971812980875</v>
      </c>
      <c r="AF44" s="4">
        <f t="shared" si="2"/>
        <v>9.0679548850295575</v>
      </c>
      <c r="AG44" s="4">
        <f t="shared" si="3"/>
        <v>0.88902034478577552</v>
      </c>
      <c r="AI44">
        <f t="shared" si="8"/>
        <v>0.13070271976880735</v>
      </c>
      <c r="AN44">
        <f t="shared" si="9"/>
        <v>0.44287849893750081</v>
      </c>
      <c r="AS44">
        <f t="shared" si="10"/>
        <v>0.7550542781061943</v>
      </c>
      <c r="AX44">
        <f t="shared" si="11"/>
        <v>1.2199616904693893</v>
      </c>
    </row>
    <row r="45" spans="1:58" x14ac:dyDescent="0.35">
      <c r="A45">
        <v>22</v>
      </c>
      <c r="B45">
        <v>9</v>
      </c>
      <c r="C45" t="s">
        <v>90</v>
      </c>
      <c r="D45" t="s">
        <v>27</v>
      </c>
      <c r="G45">
        <v>0.5</v>
      </c>
      <c r="H45">
        <v>0.5</v>
      </c>
      <c r="I45">
        <v>4040</v>
      </c>
      <c r="J45">
        <v>4342</v>
      </c>
      <c r="L45">
        <v>1185</v>
      </c>
      <c r="M45">
        <v>3.5139999999999998</v>
      </c>
      <c r="N45">
        <v>3.9569999999999999</v>
      </c>
      <c r="O45">
        <v>0.443</v>
      </c>
      <c r="Q45">
        <v>8.0000000000000002E-3</v>
      </c>
      <c r="R45">
        <v>1</v>
      </c>
      <c r="S45">
        <v>0</v>
      </c>
      <c r="T45">
        <v>0</v>
      </c>
      <c r="V45">
        <v>0</v>
      </c>
      <c r="Y45" s="1">
        <v>44474</v>
      </c>
      <c r="Z45" s="2">
        <v>0.79164351851851855</v>
      </c>
      <c r="AB45">
        <v>1</v>
      </c>
      <c r="AD45" s="4">
        <f t="shared" si="1"/>
        <v>5.0308135751143803</v>
      </c>
      <c r="AE45" s="4">
        <f t="shared" si="0"/>
        <v>5.2625923495745326</v>
      </c>
      <c r="AF45" s="4">
        <f t="shared" si="2"/>
        <v>0.23177877446015227</v>
      </c>
      <c r="AG45" s="4">
        <f t="shared" si="3"/>
        <v>0.16233316651840651</v>
      </c>
    </row>
    <row r="46" spans="1:58" x14ac:dyDescent="0.35">
      <c r="A46">
        <v>23</v>
      </c>
      <c r="B46">
        <v>9</v>
      </c>
      <c r="C46" t="s">
        <v>90</v>
      </c>
      <c r="D46" t="s">
        <v>27</v>
      </c>
      <c r="G46">
        <v>0.5</v>
      </c>
      <c r="H46">
        <v>0.5</v>
      </c>
      <c r="I46">
        <v>2967</v>
      </c>
      <c r="J46">
        <v>4233</v>
      </c>
      <c r="L46">
        <v>1066</v>
      </c>
      <c r="M46">
        <v>2.6909999999999998</v>
      </c>
      <c r="N46">
        <v>3.8650000000000002</v>
      </c>
      <c r="O46">
        <v>1.1739999999999999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44474</v>
      </c>
      <c r="Z46" s="2">
        <v>0.79798611111111117</v>
      </c>
      <c r="AB46">
        <v>1</v>
      </c>
      <c r="AD46" s="4">
        <f t="shared" si="1"/>
        <v>3.6188719623999419</v>
      </c>
      <c r="AE46" s="4">
        <f t="shared" si="0"/>
        <v>5.1179420576198078</v>
      </c>
      <c r="AF46" s="4">
        <f t="shared" si="2"/>
        <v>1.4990700952198659</v>
      </c>
      <c r="AG46" s="4">
        <f t="shared" si="3"/>
        <v>0.14373381306761709</v>
      </c>
      <c r="AJ46">
        <f>ABS(100*(AD46-AD47)/(AVERAGE(AD46:AD47)))</f>
        <v>5.1470473009915167</v>
      </c>
      <c r="AO46">
        <f>ABS(100*(AE46-AE47)/(AVERAGE(AE46:AE47)))</f>
        <v>0.44177854978500081</v>
      </c>
      <c r="AT46">
        <f>ABS(100*(AF46-AF47)/(AVERAGE(AF46:AF47)))</f>
        <v>10.074308149167781</v>
      </c>
      <c r="AY46">
        <f>ABS(100*(AG46-AG47)/(AVERAGE(AG46:AG47)))</f>
        <v>0.97390026787289419</v>
      </c>
      <c r="BC46" s="4">
        <f>AVERAGE(AD46:AD47)</f>
        <v>3.5280760898209147</v>
      </c>
      <c r="BD46" s="4">
        <f>AVERAGE(AE46:AE47)</f>
        <v>5.106661988981136</v>
      </c>
      <c r="BE46" s="4">
        <f>AVERAGE(AF46:AF47)</f>
        <v>1.5785858991602217</v>
      </c>
      <c r="BF46" s="4">
        <f>AVERAGE(AG46:AG47)</f>
        <v>0.14443714996281501</v>
      </c>
    </row>
    <row r="47" spans="1:58" x14ac:dyDescent="0.35">
      <c r="A47">
        <v>24</v>
      </c>
      <c r="B47">
        <v>9</v>
      </c>
      <c r="C47" t="s">
        <v>90</v>
      </c>
      <c r="D47" t="s">
        <v>27</v>
      </c>
      <c r="G47">
        <v>0.5</v>
      </c>
      <c r="H47">
        <v>0.5</v>
      </c>
      <c r="I47">
        <v>2829</v>
      </c>
      <c r="J47">
        <v>4216</v>
      </c>
      <c r="L47">
        <v>1075</v>
      </c>
      <c r="M47">
        <v>2.585</v>
      </c>
      <c r="N47">
        <v>3.85</v>
      </c>
      <c r="O47">
        <v>1.2649999999999999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44474</v>
      </c>
      <c r="Z47" s="2">
        <v>0.80475694444444434</v>
      </c>
      <c r="AB47">
        <v>1</v>
      </c>
      <c r="AD47" s="4">
        <f t="shared" si="1"/>
        <v>3.4372802172418875</v>
      </c>
      <c r="AE47" s="4">
        <f t="shared" si="0"/>
        <v>5.0953819203424651</v>
      </c>
      <c r="AF47" s="4">
        <f t="shared" si="2"/>
        <v>1.6581017031005776</v>
      </c>
      <c r="AG47" s="4">
        <f t="shared" si="3"/>
        <v>0.14514048685801292</v>
      </c>
      <c r="BC47" s="4"/>
      <c r="BD47" s="4"/>
      <c r="BE47" s="4"/>
      <c r="BF47" s="4"/>
    </row>
    <row r="48" spans="1:58" x14ac:dyDescent="0.35">
      <c r="A48">
        <v>25</v>
      </c>
      <c r="B48">
        <v>10</v>
      </c>
      <c r="C48" t="s">
        <v>91</v>
      </c>
      <c r="D48" t="s">
        <v>27</v>
      </c>
      <c r="G48">
        <v>0.5</v>
      </c>
      <c r="H48">
        <v>0.5</v>
      </c>
      <c r="I48">
        <v>3215</v>
      </c>
      <c r="J48">
        <v>5052</v>
      </c>
      <c r="L48">
        <v>4100</v>
      </c>
      <c r="M48">
        <v>2.8809999999999998</v>
      </c>
      <c r="N48">
        <v>4.5579999999999998</v>
      </c>
      <c r="O48">
        <v>1.677</v>
      </c>
      <c r="Q48">
        <v>0.313</v>
      </c>
      <c r="R48">
        <v>1</v>
      </c>
      <c r="S48">
        <v>0</v>
      </c>
      <c r="T48">
        <v>0</v>
      </c>
      <c r="V48">
        <v>0</v>
      </c>
      <c r="Y48" s="1">
        <v>44474</v>
      </c>
      <c r="Z48" s="2">
        <v>0.81645833333333329</v>
      </c>
      <c r="AB48">
        <v>1</v>
      </c>
      <c r="AD48" s="4">
        <f t="shared" si="1"/>
        <v>3.9452107507999243</v>
      </c>
      <c r="AE48" s="4">
        <f t="shared" si="0"/>
        <v>6.2048098476282458</v>
      </c>
      <c r="AF48" s="4">
        <f t="shared" si="2"/>
        <v>2.2595990968283215</v>
      </c>
      <c r="AG48" s="4">
        <f t="shared" si="3"/>
        <v>0.61793917751883631</v>
      </c>
      <c r="BC48" s="4"/>
      <c r="BD48" s="4"/>
      <c r="BE48" s="4"/>
      <c r="BF48" s="4"/>
    </row>
    <row r="49" spans="1:58" x14ac:dyDescent="0.35">
      <c r="A49">
        <v>26</v>
      </c>
      <c r="B49">
        <v>10</v>
      </c>
      <c r="C49" t="s">
        <v>91</v>
      </c>
      <c r="D49" t="s">
        <v>27</v>
      </c>
      <c r="G49">
        <v>0.5</v>
      </c>
      <c r="H49">
        <v>0.5</v>
      </c>
      <c r="I49">
        <v>3252</v>
      </c>
      <c r="J49">
        <v>5018</v>
      </c>
      <c r="L49">
        <v>4067</v>
      </c>
      <c r="M49">
        <v>2.9089999999999998</v>
      </c>
      <c r="N49">
        <v>4.53</v>
      </c>
      <c r="O49">
        <v>1.62</v>
      </c>
      <c r="Q49">
        <v>0.309</v>
      </c>
      <c r="R49">
        <v>1</v>
      </c>
      <c r="S49">
        <v>0</v>
      </c>
      <c r="T49">
        <v>0</v>
      </c>
      <c r="V49">
        <v>0</v>
      </c>
      <c r="Y49" s="1">
        <v>44474</v>
      </c>
      <c r="Z49" s="2">
        <v>0.82278935185185187</v>
      </c>
      <c r="AB49">
        <v>1</v>
      </c>
      <c r="AD49" s="4">
        <f t="shared" si="1"/>
        <v>3.9938983926176634</v>
      </c>
      <c r="AE49" s="4">
        <f t="shared" si="0"/>
        <v>6.1596895730735612</v>
      </c>
      <c r="AF49" s="4">
        <f t="shared" si="2"/>
        <v>2.1657911804558978</v>
      </c>
      <c r="AG49" s="4">
        <f t="shared" si="3"/>
        <v>0.61278137362071816</v>
      </c>
      <c r="AJ49">
        <f>ABS(100*(AD49-AD50)/(AVERAGE(AD49:AD50)))</f>
        <v>0.16487236841181216</v>
      </c>
      <c r="AO49">
        <f>ABS(100*(AE49-AE50)/(AVERAGE(AE49:AE50)))</f>
        <v>0</v>
      </c>
      <c r="AT49">
        <f>ABS(100*(AF49-AF50)/(AVERAGE(AF49:AF50)))</f>
        <v>0.30332714187681226</v>
      </c>
      <c r="AY49">
        <f>ABS(100*(AG49-AG50)/(AVERAGE(AG49:AG50)))</f>
        <v>0.99971309124352747</v>
      </c>
      <c r="BC49" s="4">
        <f>AVERAGE(AD49:AD50)</f>
        <v>3.9906086870894377</v>
      </c>
      <c r="BD49" s="4">
        <f>AVERAGE(AE49:AE50)</f>
        <v>6.1596895730735612</v>
      </c>
      <c r="BE49" s="4">
        <f>AVERAGE(AF49:AF50)</f>
        <v>2.1690808859841235</v>
      </c>
      <c r="BF49" s="4">
        <f>AVERAGE(AG49:AG50)</f>
        <v>0.60973358040819381</v>
      </c>
    </row>
    <row r="50" spans="1:58" x14ac:dyDescent="0.35">
      <c r="A50">
        <v>27</v>
      </c>
      <c r="B50">
        <v>10</v>
      </c>
      <c r="C50" t="s">
        <v>91</v>
      </c>
      <c r="D50" t="s">
        <v>27</v>
      </c>
      <c r="G50">
        <v>0.5</v>
      </c>
      <c r="H50">
        <v>0.5</v>
      </c>
      <c r="I50">
        <v>3247</v>
      </c>
      <c r="J50">
        <v>5018</v>
      </c>
      <c r="L50">
        <v>4028</v>
      </c>
      <c r="M50">
        <v>2.9060000000000001</v>
      </c>
      <c r="N50">
        <v>4.53</v>
      </c>
      <c r="O50">
        <v>1.6240000000000001</v>
      </c>
      <c r="Q50">
        <v>0.30499999999999999</v>
      </c>
      <c r="R50">
        <v>1</v>
      </c>
      <c r="S50">
        <v>0</v>
      </c>
      <c r="T50">
        <v>0</v>
      </c>
      <c r="V50">
        <v>0</v>
      </c>
      <c r="Y50" s="1">
        <v>44474</v>
      </c>
      <c r="Z50" s="2">
        <v>0.82957175925925919</v>
      </c>
      <c r="AB50">
        <v>1</v>
      </c>
      <c r="AD50" s="4">
        <f t="shared" si="1"/>
        <v>3.9873189815612116</v>
      </c>
      <c r="AE50" s="4">
        <f t="shared" si="0"/>
        <v>6.1596895730735612</v>
      </c>
      <c r="AF50" s="4">
        <f t="shared" si="2"/>
        <v>2.1723705915123497</v>
      </c>
      <c r="AG50" s="4">
        <f t="shared" si="3"/>
        <v>0.60668578719566957</v>
      </c>
      <c r="BC50" s="4"/>
      <c r="BD50" s="4"/>
      <c r="BE50" s="4"/>
      <c r="BF50" s="4"/>
    </row>
    <row r="51" spans="1:58" x14ac:dyDescent="0.35">
      <c r="A51">
        <v>28</v>
      </c>
      <c r="B51">
        <v>11</v>
      </c>
      <c r="C51" t="s">
        <v>92</v>
      </c>
      <c r="D51" t="s">
        <v>27</v>
      </c>
      <c r="G51">
        <v>0.5</v>
      </c>
      <c r="H51">
        <v>0.5</v>
      </c>
      <c r="I51">
        <v>2949</v>
      </c>
      <c r="J51">
        <v>5292</v>
      </c>
      <c r="L51">
        <v>2460</v>
      </c>
      <c r="M51">
        <v>2.677</v>
      </c>
      <c r="N51">
        <v>4.7619999999999996</v>
      </c>
      <c r="O51">
        <v>2.085</v>
      </c>
      <c r="Q51">
        <v>0.14099999999999999</v>
      </c>
      <c r="R51">
        <v>1</v>
      </c>
      <c r="S51">
        <v>0</v>
      </c>
      <c r="T51">
        <v>0</v>
      </c>
      <c r="V51">
        <v>0</v>
      </c>
      <c r="Y51" s="1">
        <v>44474</v>
      </c>
      <c r="Z51" s="2">
        <v>0.84130787037037036</v>
      </c>
      <c r="AB51">
        <v>1</v>
      </c>
      <c r="AD51" s="4">
        <f t="shared" si="1"/>
        <v>3.5951860825967175</v>
      </c>
      <c r="AE51" s="4">
        <f t="shared" si="0"/>
        <v>6.5233059033083745</v>
      </c>
      <c r="AF51" s="4">
        <f t="shared" si="2"/>
        <v>2.928119820711657</v>
      </c>
      <c r="AG51" s="4">
        <f t="shared" si="3"/>
        <v>0.36161195349115027</v>
      </c>
      <c r="BC51" s="4"/>
      <c r="BD51" s="4"/>
      <c r="BE51" s="4"/>
      <c r="BF51" s="4"/>
    </row>
    <row r="52" spans="1:58" x14ac:dyDescent="0.35">
      <c r="A52">
        <v>29</v>
      </c>
      <c r="B52">
        <v>11</v>
      </c>
      <c r="C52" t="s">
        <v>92</v>
      </c>
      <c r="D52" t="s">
        <v>27</v>
      </c>
      <c r="G52">
        <v>0.5</v>
      </c>
      <c r="H52">
        <v>0.5</v>
      </c>
      <c r="I52">
        <v>2798</v>
      </c>
      <c r="J52">
        <v>5297</v>
      </c>
      <c r="L52">
        <v>2365</v>
      </c>
      <c r="M52">
        <v>2.5619999999999998</v>
      </c>
      <c r="N52">
        <v>4.766</v>
      </c>
      <c r="O52">
        <v>2.2040000000000002</v>
      </c>
      <c r="Q52">
        <v>0.13100000000000001</v>
      </c>
      <c r="R52">
        <v>1</v>
      </c>
      <c r="S52">
        <v>0</v>
      </c>
      <c r="T52">
        <v>0</v>
      </c>
      <c r="V52">
        <v>0</v>
      </c>
      <c r="Y52" s="1">
        <v>44474</v>
      </c>
      <c r="Z52" s="2">
        <v>0.84758101851851853</v>
      </c>
      <c r="AB52">
        <v>1</v>
      </c>
      <c r="AD52" s="4">
        <f t="shared" si="1"/>
        <v>3.3964878686918896</v>
      </c>
      <c r="AE52" s="4">
        <f t="shared" si="0"/>
        <v>6.5299412378017108</v>
      </c>
      <c r="AF52" s="4">
        <f t="shared" si="2"/>
        <v>3.1334533691098212</v>
      </c>
      <c r="AG52" s="4">
        <f t="shared" si="3"/>
        <v>0.34676373014808309</v>
      </c>
      <c r="AJ52">
        <f>ABS(100*(AD52-AD53)/(AVERAGE(AD52:AD53)))</f>
        <v>0.89506392737047125</v>
      </c>
      <c r="AO52">
        <f>ABS(100*(AE52-AE53)/(AVERAGE(AE52:AE53)))</f>
        <v>1.4740258808203226</v>
      </c>
      <c r="AT52">
        <f>ABS(100*(AF52-AF53)/(AVERAGE(AF52:AF53)))</f>
        <v>2.1053689851421495</v>
      </c>
      <c r="AY52">
        <f>ABS(100*(AG52-AG53)/(AVERAGE(AG52:AG53)))</f>
        <v>9.0186806694710117E-2</v>
      </c>
      <c r="BC52" s="4">
        <f>AVERAGE(AD52:AD53)</f>
        <v>3.3813552232620516</v>
      </c>
      <c r="BD52" s="4">
        <f>AVERAGE(AE52:AE53)</f>
        <v>6.4821668294496915</v>
      </c>
      <c r="BE52" s="4">
        <f>AVERAGE(AF52:AF53)</f>
        <v>3.1008116061876398</v>
      </c>
      <c r="BF52" s="4">
        <f>AVERAGE(AG52:AG53)</f>
        <v>0.34660743306026132</v>
      </c>
    </row>
    <row r="53" spans="1:58" x14ac:dyDescent="0.35">
      <c r="A53">
        <v>30</v>
      </c>
      <c r="B53">
        <v>11</v>
      </c>
      <c r="C53" t="s">
        <v>92</v>
      </c>
      <c r="D53" t="s">
        <v>27</v>
      </c>
      <c r="G53">
        <v>0.5</v>
      </c>
      <c r="H53">
        <v>0.5</v>
      </c>
      <c r="I53">
        <v>2775</v>
      </c>
      <c r="J53">
        <v>5225</v>
      </c>
      <c r="L53">
        <v>2363</v>
      </c>
      <c r="M53">
        <v>2.544</v>
      </c>
      <c r="N53">
        <v>4.7050000000000001</v>
      </c>
      <c r="O53">
        <v>2.1619999999999999</v>
      </c>
      <c r="Q53">
        <v>0.13100000000000001</v>
      </c>
      <c r="R53">
        <v>1</v>
      </c>
      <c r="S53">
        <v>0</v>
      </c>
      <c r="T53">
        <v>0</v>
      </c>
      <c r="V53">
        <v>0</v>
      </c>
      <c r="Y53" s="1">
        <v>44474</v>
      </c>
      <c r="Z53" s="2">
        <v>0.85427083333333342</v>
      </c>
      <c r="AB53">
        <v>1</v>
      </c>
      <c r="AD53" s="4">
        <f t="shared" si="1"/>
        <v>3.3662225778322137</v>
      </c>
      <c r="AE53" s="4">
        <f t="shared" si="0"/>
        <v>6.4343924210976722</v>
      </c>
      <c r="AF53" s="4">
        <f t="shared" si="2"/>
        <v>3.0681698432654585</v>
      </c>
      <c r="AG53" s="4">
        <f t="shared" si="3"/>
        <v>0.34645113597243954</v>
      </c>
      <c r="BC53" s="4"/>
      <c r="BD53" s="4"/>
      <c r="BE53" s="4"/>
      <c r="BF53" s="4"/>
    </row>
    <row r="54" spans="1:58" x14ac:dyDescent="0.35">
      <c r="A54">
        <v>31</v>
      </c>
      <c r="B54">
        <v>12</v>
      </c>
      <c r="C54" t="s">
        <v>93</v>
      </c>
      <c r="D54" t="s">
        <v>27</v>
      </c>
      <c r="G54">
        <v>0.5</v>
      </c>
      <c r="H54">
        <v>0.5</v>
      </c>
      <c r="I54">
        <v>2943</v>
      </c>
      <c r="J54">
        <v>5525</v>
      </c>
      <c r="L54">
        <v>1467</v>
      </c>
      <c r="M54">
        <v>2.6720000000000002</v>
      </c>
      <c r="N54">
        <v>4.9589999999999996</v>
      </c>
      <c r="O54">
        <v>2.286</v>
      </c>
      <c r="Q54">
        <v>3.6999999999999998E-2</v>
      </c>
      <c r="R54">
        <v>1</v>
      </c>
      <c r="S54">
        <v>0</v>
      </c>
      <c r="T54">
        <v>0</v>
      </c>
      <c r="V54">
        <v>0</v>
      </c>
      <c r="Y54" s="1">
        <v>44474</v>
      </c>
      <c r="Z54" s="2">
        <v>0.86605324074074075</v>
      </c>
      <c r="AB54">
        <v>1</v>
      </c>
      <c r="AD54" s="4">
        <f t="shared" si="1"/>
        <v>3.5872907893289758</v>
      </c>
      <c r="AE54" s="4">
        <f t="shared" si="0"/>
        <v>6.832512490697833</v>
      </c>
      <c r="AF54" s="4">
        <f t="shared" si="2"/>
        <v>3.2452217013688571</v>
      </c>
      <c r="AG54" s="4">
        <f t="shared" si="3"/>
        <v>0.20640894528414275</v>
      </c>
      <c r="BC54" s="4"/>
      <c r="BD54" s="4"/>
      <c r="BE54" s="4"/>
      <c r="BF54" s="4"/>
    </row>
    <row r="55" spans="1:58" x14ac:dyDescent="0.35">
      <c r="A55">
        <v>32</v>
      </c>
      <c r="B55">
        <v>12</v>
      </c>
      <c r="C55" t="s">
        <v>93</v>
      </c>
      <c r="D55" t="s">
        <v>27</v>
      </c>
      <c r="G55">
        <v>0.5</v>
      </c>
      <c r="H55">
        <v>0.5</v>
      </c>
      <c r="I55">
        <v>2979</v>
      </c>
      <c r="J55">
        <v>5452</v>
      </c>
      <c r="L55">
        <v>1483</v>
      </c>
      <c r="M55">
        <v>2.7</v>
      </c>
      <c r="N55">
        <v>4.8970000000000002</v>
      </c>
      <c r="O55">
        <v>2.1970000000000001</v>
      </c>
      <c r="Q55">
        <v>3.9E-2</v>
      </c>
      <c r="R55">
        <v>1</v>
      </c>
      <c r="S55">
        <v>0</v>
      </c>
      <c r="T55">
        <v>0</v>
      </c>
      <c r="V55">
        <v>0</v>
      </c>
      <c r="Y55" s="1">
        <v>44474</v>
      </c>
      <c r="Z55" s="2">
        <v>0.87237268518518529</v>
      </c>
      <c r="AB55">
        <v>1</v>
      </c>
      <c r="AD55" s="4">
        <f t="shared" si="1"/>
        <v>3.6346625489354243</v>
      </c>
      <c r="AE55" s="4">
        <f t="shared" si="0"/>
        <v>6.7356366070951275</v>
      </c>
      <c r="AF55" s="4">
        <f t="shared" si="2"/>
        <v>3.1009740581597032</v>
      </c>
      <c r="AG55" s="4">
        <f t="shared" si="3"/>
        <v>0.20890969868929093</v>
      </c>
      <c r="AJ55">
        <f>ABS(100*(AD55-AD56)/(AVERAGE(AD55:AD56)))</f>
        <v>3.6197144513006062E-2</v>
      </c>
      <c r="AO55">
        <f>ABS(100*(AE55-AE56)/(AVERAGE(AE55:AE56)))</f>
        <v>0.88268493340414311</v>
      </c>
      <c r="AT55">
        <f>ABS(100*(AF55-AF56)/(AVERAGE(AF55:AF56)))</f>
        <v>1.8657783014486402</v>
      </c>
      <c r="AY55">
        <f>ABS(100*(AG55-AG56)/(AVERAGE(AG55:AG56)))</f>
        <v>1.2638284528990273</v>
      </c>
      <c r="BC55" s="4">
        <f>AVERAGE(AD55:AD56)</f>
        <v>3.6353204900410701</v>
      </c>
      <c r="BD55" s="4">
        <f>AVERAGE(AE55:AE56)</f>
        <v>6.7654956123151395</v>
      </c>
      <c r="BE55" s="4">
        <f>AVERAGE(AF55:AF56)</f>
        <v>3.1301751222740695</v>
      </c>
      <c r="BF55" s="4">
        <f>AVERAGE(AG55:AG56)</f>
        <v>0.2102382239357759</v>
      </c>
    </row>
    <row r="56" spans="1:58" x14ac:dyDescent="0.35">
      <c r="A56">
        <v>33</v>
      </c>
      <c r="B56">
        <v>12</v>
      </c>
      <c r="C56" t="s">
        <v>93</v>
      </c>
      <c r="D56" t="s">
        <v>27</v>
      </c>
      <c r="G56">
        <v>0.5</v>
      </c>
      <c r="H56">
        <v>0.5</v>
      </c>
      <c r="I56">
        <v>2980</v>
      </c>
      <c r="J56">
        <v>5497</v>
      </c>
      <c r="L56">
        <v>1500</v>
      </c>
      <c r="M56">
        <v>2.7010000000000001</v>
      </c>
      <c r="N56">
        <v>4.9349999999999996</v>
      </c>
      <c r="O56">
        <v>2.2349999999999999</v>
      </c>
      <c r="Q56">
        <v>4.1000000000000002E-2</v>
      </c>
      <c r="R56">
        <v>1</v>
      </c>
      <c r="S56">
        <v>0</v>
      </c>
      <c r="T56">
        <v>0</v>
      </c>
      <c r="V56">
        <v>0</v>
      </c>
      <c r="Y56" s="1">
        <v>44474</v>
      </c>
      <c r="Z56" s="2">
        <v>0.87916666666666676</v>
      </c>
      <c r="AB56">
        <v>1</v>
      </c>
      <c r="AD56" s="4">
        <f t="shared" si="1"/>
        <v>3.6359784311467154</v>
      </c>
      <c r="AE56" s="4">
        <f t="shared" si="0"/>
        <v>6.7953546175351516</v>
      </c>
      <c r="AF56" s="4">
        <f t="shared" si="2"/>
        <v>3.1593761863884362</v>
      </c>
      <c r="AG56" s="4">
        <f t="shared" si="3"/>
        <v>0.21156674918226084</v>
      </c>
      <c r="BC56" s="4"/>
      <c r="BD56" s="4"/>
      <c r="BE56" s="4"/>
      <c r="BF56" s="4"/>
    </row>
    <row r="57" spans="1:58" x14ac:dyDescent="0.35">
      <c r="A57">
        <v>34</v>
      </c>
      <c r="B57">
        <v>13</v>
      </c>
      <c r="C57" t="s">
        <v>94</v>
      </c>
      <c r="D57" t="s">
        <v>27</v>
      </c>
      <c r="G57">
        <v>0.5</v>
      </c>
      <c r="H57">
        <v>0.5</v>
      </c>
      <c r="I57">
        <v>3789</v>
      </c>
      <c r="J57">
        <v>6533</v>
      </c>
      <c r="L57">
        <v>6039</v>
      </c>
      <c r="M57">
        <v>3.3210000000000002</v>
      </c>
      <c r="N57">
        <v>5.8129999999999997</v>
      </c>
      <c r="O57">
        <v>2.492</v>
      </c>
      <c r="Q57">
        <v>0.51600000000000001</v>
      </c>
      <c r="R57">
        <v>1</v>
      </c>
      <c r="S57">
        <v>0</v>
      </c>
      <c r="T57">
        <v>0</v>
      </c>
      <c r="V57">
        <v>0</v>
      </c>
      <c r="Y57" s="1">
        <v>44474</v>
      </c>
      <c r="Z57" s="2">
        <v>0.8909259259259259</v>
      </c>
      <c r="AB57">
        <v>1</v>
      </c>
      <c r="AD57" s="4">
        <f t="shared" si="1"/>
        <v>4.7005271400805277</v>
      </c>
      <c r="AE57" s="4">
        <f t="shared" si="0"/>
        <v>8.1701959245543723</v>
      </c>
      <c r="AF57" s="4">
        <f t="shared" si="2"/>
        <v>3.4696687844738445</v>
      </c>
      <c r="AG57" s="4">
        <f t="shared" si="3"/>
        <v>0.92099923080522861</v>
      </c>
      <c r="BC57" s="4"/>
      <c r="BD57" s="4"/>
      <c r="BE57" s="4"/>
      <c r="BF57" s="4"/>
    </row>
    <row r="58" spans="1:58" x14ac:dyDescent="0.35">
      <c r="A58">
        <v>35</v>
      </c>
      <c r="B58">
        <v>13</v>
      </c>
      <c r="C58" t="s">
        <v>94</v>
      </c>
      <c r="D58" t="s">
        <v>27</v>
      </c>
      <c r="G58">
        <v>0.5</v>
      </c>
      <c r="H58">
        <v>0.5</v>
      </c>
      <c r="I58">
        <v>4083</v>
      </c>
      <c r="J58">
        <v>6565</v>
      </c>
      <c r="L58">
        <v>6192</v>
      </c>
      <c r="M58">
        <v>3.5470000000000002</v>
      </c>
      <c r="N58">
        <v>5.8410000000000002</v>
      </c>
      <c r="O58">
        <v>2.294</v>
      </c>
      <c r="Q58">
        <v>0.53200000000000003</v>
      </c>
      <c r="R58">
        <v>1</v>
      </c>
      <c r="S58">
        <v>0</v>
      </c>
      <c r="T58">
        <v>0</v>
      </c>
      <c r="V58">
        <v>0</v>
      </c>
      <c r="Y58" s="1">
        <v>44474</v>
      </c>
      <c r="Z58" s="2">
        <v>0.89738425925925924</v>
      </c>
      <c r="AB58">
        <v>1</v>
      </c>
      <c r="AD58" s="4">
        <f t="shared" si="1"/>
        <v>5.0873965101998611</v>
      </c>
      <c r="AE58" s="4">
        <f t="shared" si="0"/>
        <v>8.2126620653117239</v>
      </c>
      <c r="AF58" s="4">
        <f t="shared" si="2"/>
        <v>3.1252655551118629</v>
      </c>
      <c r="AG58" s="4">
        <f t="shared" si="3"/>
        <v>0.94491268524195782</v>
      </c>
      <c r="AJ58">
        <f>ABS(100*(AD58-AD59)/(AVERAGE(AD58:AD59)))</f>
        <v>0.59314292846877403</v>
      </c>
      <c r="AO58">
        <f>ABS(100*(AE58-AE59)/(AVERAGE(AE58:AE59)))</f>
        <v>0.45347200631145684</v>
      </c>
      <c r="AT58">
        <f>ABS(100*(AF58-AF59)/(AVERAGE(AF58:AF59)))</f>
        <v>2.1808826437772</v>
      </c>
      <c r="AY58">
        <f>ABS(100*(AG58-AG59)/(AVERAGE(AG58:AG59)))</f>
        <v>0.4974613498274198</v>
      </c>
      <c r="BC58" s="4">
        <f>AVERAGE(AD58:AD59)</f>
        <v>5.1025291556296981</v>
      </c>
      <c r="BD58" s="4">
        <f>AVERAGE(AE58:AE59)</f>
        <v>8.1940831287303837</v>
      </c>
      <c r="BE58" s="4">
        <f>AVERAGE(AF58:AF59)</f>
        <v>3.0915539731006842</v>
      </c>
      <c r="BF58" s="4">
        <f>AVERAGE(AG58:AG59)</f>
        <v>0.94256822892463132</v>
      </c>
    </row>
    <row r="59" spans="1:58" x14ac:dyDescent="0.35">
      <c r="A59">
        <v>36</v>
      </c>
      <c r="B59">
        <v>13</v>
      </c>
      <c r="C59" t="s">
        <v>94</v>
      </c>
      <c r="D59" t="s">
        <v>27</v>
      </c>
      <c r="G59">
        <v>0.5</v>
      </c>
      <c r="H59">
        <v>0.5</v>
      </c>
      <c r="I59">
        <v>4106</v>
      </c>
      <c r="J59">
        <v>6537</v>
      </c>
      <c r="L59">
        <v>6162</v>
      </c>
      <c r="M59">
        <v>3.5649999999999999</v>
      </c>
      <c r="N59">
        <v>5.8170000000000002</v>
      </c>
      <c r="O59">
        <v>2.2519999999999998</v>
      </c>
      <c r="Q59">
        <v>0.52800000000000002</v>
      </c>
      <c r="R59">
        <v>1</v>
      </c>
      <c r="S59">
        <v>0</v>
      </c>
      <c r="T59">
        <v>0</v>
      </c>
      <c r="V59">
        <v>0</v>
      </c>
      <c r="Y59" s="1">
        <v>44474</v>
      </c>
      <c r="Z59" s="2">
        <v>0.90420138888888879</v>
      </c>
      <c r="AB59">
        <v>1</v>
      </c>
      <c r="AD59" s="4">
        <f t="shared" si="1"/>
        <v>5.1176618010595361</v>
      </c>
      <c r="AE59" s="4">
        <f t="shared" si="0"/>
        <v>8.1755041921490417</v>
      </c>
      <c r="AF59" s="4">
        <f t="shared" si="2"/>
        <v>3.0578423910895056</v>
      </c>
      <c r="AG59" s="4">
        <f t="shared" si="3"/>
        <v>0.94022377260730494</v>
      </c>
      <c r="BC59" s="4"/>
      <c r="BD59" s="4"/>
      <c r="BE59" s="4"/>
      <c r="BF59" s="4"/>
    </row>
    <row r="60" spans="1:58" x14ac:dyDescent="0.35">
      <c r="A60">
        <v>37</v>
      </c>
      <c r="B60">
        <v>14</v>
      </c>
      <c r="C60" t="s">
        <v>95</v>
      </c>
      <c r="D60" t="s">
        <v>27</v>
      </c>
      <c r="G60">
        <v>0.5</v>
      </c>
      <c r="H60">
        <v>0.5</v>
      </c>
      <c r="I60">
        <v>2179</v>
      </c>
      <c r="J60">
        <v>2401</v>
      </c>
      <c r="L60">
        <v>968</v>
      </c>
      <c r="M60">
        <v>2.0870000000000002</v>
      </c>
      <c r="N60">
        <v>2.3119999999999998</v>
      </c>
      <c r="O60">
        <v>0.22500000000000001</v>
      </c>
      <c r="Q60">
        <v>0</v>
      </c>
      <c r="R60">
        <v>1</v>
      </c>
      <c r="S60">
        <v>0</v>
      </c>
      <c r="T60">
        <v>0</v>
      </c>
      <c r="V60">
        <v>0</v>
      </c>
      <c r="Y60" s="1">
        <v>44474</v>
      </c>
      <c r="Z60" s="2">
        <v>0.91582175925925924</v>
      </c>
      <c r="AB60">
        <v>1</v>
      </c>
      <c r="AD60" s="4">
        <f t="shared" si="1"/>
        <v>2.5819567799032246</v>
      </c>
      <c r="AE60" s="4">
        <f t="shared" si="0"/>
        <v>2.6867554992614928</v>
      </c>
      <c r="AF60" s="4">
        <f t="shared" si="2"/>
        <v>0.10479871935826823</v>
      </c>
      <c r="AG60" s="4">
        <f t="shared" si="3"/>
        <v>0.12841669846108464</v>
      </c>
      <c r="BC60" s="4"/>
      <c r="BD60" s="4"/>
      <c r="BE60" s="4"/>
      <c r="BF60" s="4"/>
    </row>
    <row r="61" spans="1:58" x14ac:dyDescent="0.35">
      <c r="A61">
        <v>38</v>
      </c>
      <c r="B61">
        <v>14</v>
      </c>
      <c r="C61" t="s">
        <v>95</v>
      </c>
      <c r="D61" t="s">
        <v>27</v>
      </c>
      <c r="G61">
        <v>0.5</v>
      </c>
      <c r="H61">
        <v>0.5</v>
      </c>
      <c r="I61">
        <v>1454</v>
      </c>
      <c r="J61">
        <v>2378</v>
      </c>
      <c r="L61">
        <v>946</v>
      </c>
      <c r="M61">
        <v>1.53</v>
      </c>
      <c r="N61">
        <v>2.2930000000000001</v>
      </c>
      <c r="O61">
        <v>0.76300000000000001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44474</v>
      </c>
      <c r="Z61" s="2">
        <v>0.92200231481481476</v>
      </c>
      <c r="AB61">
        <v>1</v>
      </c>
      <c r="AD61" s="4">
        <f t="shared" si="1"/>
        <v>1.6279421767177933</v>
      </c>
      <c r="AE61" s="4">
        <f t="shared" si="0"/>
        <v>2.6562329605921473</v>
      </c>
      <c r="AF61" s="4">
        <f t="shared" si="2"/>
        <v>1.028290783874354</v>
      </c>
      <c r="AG61" s="4">
        <f t="shared" si="3"/>
        <v>0.12497816252900591</v>
      </c>
      <c r="AJ61">
        <f>ABS(100*(AD61-AD62)/(AVERAGE(AD61:AD62)))</f>
        <v>5.6518359696196292</v>
      </c>
      <c r="AO61">
        <f>ABS(100*(AE61-AE62)/(AVERAGE(AE61:AE62)))</f>
        <v>1.0436951385622828</v>
      </c>
      <c r="AT61">
        <f>ABS(100*(AF61-AF62)/(AVERAGE(AF61:AF62)))</f>
        <v>10.795968337308519</v>
      </c>
      <c r="AY61">
        <f>ABS(100*(AG61-AG62)/(AVERAGE(AG61:AG62)))</f>
        <v>4.4750208253205495</v>
      </c>
      <c r="BC61" s="4">
        <f>AVERAGE(AD61:AD62)</f>
        <v>1.5832021815339248</v>
      </c>
      <c r="BD61" s="4">
        <f>AVERAGE(AE61:AE62)</f>
        <v>2.6701671630281529</v>
      </c>
      <c r="BE61" s="4">
        <f>AVERAGE(AF61:AF62)</f>
        <v>1.0869649814942282</v>
      </c>
      <c r="BF61" s="4">
        <f>AVERAGE(AG61:AG62)</f>
        <v>0.12224296349212511</v>
      </c>
    </row>
    <row r="62" spans="1:58" x14ac:dyDescent="0.35">
      <c r="A62">
        <v>39</v>
      </c>
      <c r="B62">
        <v>14</v>
      </c>
      <c r="C62" t="s">
        <v>95</v>
      </c>
      <c r="D62" t="s">
        <v>27</v>
      </c>
      <c r="G62">
        <v>0.5</v>
      </c>
      <c r="H62">
        <v>0.5</v>
      </c>
      <c r="I62">
        <v>1386</v>
      </c>
      <c r="J62">
        <v>2399</v>
      </c>
      <c r="L62">
        <v>911</v>
      </c>
      <c r="M62">
        <v>1.478</v>
      </c>
      <c r="N62">
        <v>2.3109999999999999</v>
      </c>
      <c r="O62">
        <v>0.83299999999999996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44474</v>
      </c>
      <c r="Z62" s="2">
        <v>0.92854166666666671</v>
      </c>
      <c r="AB62">
        <v>1</v>
      </c>
      <c r="AD62" s="4">
        <f t="shared" si="1"/>
        <v>1.5384621863500563</v>
      </c>
      <c r="AE62" s="4">
        <f t="shared" si="0"/>
        <v>2.6841013654641586</v>
      </c>
      <c r="AF62" s="4">
        <f t="shared" si="2"/>
        <v>1.1456391791141023</v>
      </c>
      <c r="AG62" s="4">
        <f t="shared" si="3"/>
        <v>0.11950776445524432</v>
      </c>
      <c r="BC62" s="4"/>
      <c r="BD62" s="4"/>
      <c r="BE62" s="4"/>
      <c r="BF62" s="4"/>
    </row>
    <row r="63" spans="1:58" x14ac:dyDescent="0.35">
      <c r="A63">
        <v>40</v>
      </c>
      <c r="B63">
        <v>15</v>
      </c>
      <c r="C63" t="s">
        <v>96</v>
      </c>
      <c r="D63" t="s">
        <v>27</v>
      </c>
      <c r="G63">
        <v>0.5</v>
      </c>
      <c r="H63">
        <v>0.5</v>
      </c>
      <c r="I63">
        <v>2746</v>
      </c>
      <c r="J63">
        <v>4759</v>
      </c>
      <c r="L63">
        <v>4283</v>
      </c>
      <c r="M63">
        <v>2.5209999999999999</v>
      </c>
      <c r="N63">
        <v>4.3099999999999996</v>
      </c>
      <c r="O63">
        <v>1.7889999999999999</v>
      </c>
      <c r="Q63">
        <v>0.33200000000000002</v>
      </c>
      <c r="R63">
        <v>1</v>
      </c>
      <c r="S63">
        <v>0</v>
      </c>
      <c r="T63">
        <v>0</v>
      </c>
      <c r="V63">
        <v>0</v>
      </c>
      <c r="Y63" s="1">
        <v>44474</v>
      </c>
      <c r="Z63" s="2">
        <v>0.94003472222222229</v>
      </c>
      <c r="AB63">
        <v>1</v>
      </c>
      <c r="AD63" s="4">
        <f t="shared" si="1"/>
        <v>3.3280619937047966</v>
      </c>
      <c r="AE63" s="4">
        <f t="shared" si="0"/>
        <v>5.8159792463187561</v>
      </c>
      <c r="AF63" s="4">
        <f t="shared" si="2"/>
        <v>2.4879172526139595</v>
      </c>
      <c r="AG63" s="4">
        <f t="shared" si="3"/>
        <v>0.64654154459021829</v>
      </c>
      <c r="BC63" s="4"/>
      <c r="BD63" s="4"/>
      <c r="BE63" s="4"/>
      <c r="BF63" s="4"/>
    </row>
    <row r="64" spans="1:58" x14ac:dyDescent="0.35">
      <c r="A64">
        <v>41</v>
      </c>
      <c r="B64">
        <v>15</v>
      </c>
      <c r="C64" t="s">
        <v>96</v>
      </c>
      <c r="D64" t="s">
        <v>27</v>
      </c>
      <c r="G64">
        <v>0.5</v>
      </c>
      <c r="H64">
        <v>0.5</v>
      </c>
      <c r="I64">
        <v>3313</v>
      </c>
      <c r="J64">
        <v>4779</v>
      </c>
      <c r="L64">
        <v>4364</v>
      </c>
      <c r="M64">
        <v>2.956</v>
      </c>
      <c r="N64">
        <v>4.327</v>
      </c>
      <c r="O64">
        <v>1.371</v>
      </c>
      <c r="Q64">
        <v>0.34</v>
      </c>
      <c r="R64">
        <v>1</v>
      </c>
      <c r="S64">
        <v>0</v>
      </c>
      <c r="T64">
        <v>0</v>
      </c>
      <c r="V64">
        <v>0</v>
      </c>
      <c r="Y64" s="1">
        <v>44474</v>
      </c>
      <c r="Z64" s="2">
        <v>0.94630787037037034</v>
      </c>
      <c r="AB64">
        <v>1</v>
      </c>
      <c r="AD64" s="4">
        <f t="shared" si="1"/>
        <v>4.0741672075063677</v>
      </c>
      <c r="AE64" s="4">
        <f t="shared" si="0"/>
        <v>5.8425205842920995</v>
      </c>
      <c r="AF64" s="4">
        <f t="shared" si="2"/>
        <v>1.7683533767857318</v>
      </c>
      <c r="AG64" s="4">
        <f t="shared" si="3"/>
        <v>0.65920160870378097</v>
      </c>
      <c r="AJ64">
        <f>ABS(100*(AD64-AD65)/(AVERAGE(AD64:AD65)))</f>
        <v>0.81072784679464105</v>
      </c>
      <c r="AO64">
        <f>ABS(100*(AE64-AE65)/(AVERAGE(AE64:AE65)))</f>
        <v>0.40968851365683751</v>
      </c>
      <c r="AT64">
        <f>ABS(100*(AF64-AF65)/(AVERAGE(AF64:AF65)))</f>
        <v>0.50821044718348019</v>
      </c>
      <c r="AY64">
        <f>ABS(100*(AG64-AG65)/(AVERAGE(AG64:AG65)))</f>
        <v>1.6735924443593926</v>
      </c>
      <c r="BC64" s="4">
        <f>AVERAGE(AD64:AD65)</f>
        <v>4.05771867986524</v>
      </c>
      <c r="BD64" s="4">
        <f>AVERAGE(AE64:AE65)</f>
        <v>5.8305769822040947</v>
      </c>
      <c r="BE64" s="4">
        <f>AVERAGE(AF64:AF65)</f>
        <v>1.7728583023388547</v>
      </c>
      <c r="BF64" s="4">
        <f>AVERAGE(AG64:AG65)</f>
        <v>0.65373121063001938</v>
      </c>
    </row>
    <row r="65" spans="1:58" x14ac:dyDescent="0.35">
      <c r="A65">
        <v>42</v>
      </c>
      <c r="B65">
        <v>15</v>
      </c>
      <c r="C65" t="s">
        <v>96</v>
      </c>
      <c r="D65" t="s">
        <v>27</v>
      </c>
      <c r="G65">
        <v>0.5</v>
      </c>
      <c r="H65">
        <v>0.5</v>
      </c>
      <c r="I65">
        <v>3288</v>
      </c>
      <c r="J65">
        <v>4761</v>
      </c>
      <c r="L65">
        <v>4294</v>
      </c>
      <c r="M65">
        <v>2.9369999999999998</v>
      </c>
      <c r="N65">
        <v>4.3120000000000003</v>
      </c>
      <c r="O65">
        <v>1.375</v>
      </c>
      <c r="Q65">
        <v>0.33300000000000002</v>
      </c>
      <c r="R65">
        <v>1</v>
      </c>
      <c r="S65">
        <v>0</v>
      </c>
      <c r="T65">
        <v>0</v>
      </c>
      <c r="V65">
        <v>0</v>
      </c>
      <c r="Y65" s="1">
        <v>44474</v>
      </c>
      <c r="Z65" s="2">
        <v>0.95304398148148151</v>
      </c>
      <c r="AB65">
        <v>1</v>
      </c>
      <c r="AD65" s="4">
        <f t="shared" si="1"/>
        <v>4.0412701522241123</v>
      </c>
      <c r="AE65" s="4">
        <f t="shared" si="0"/>
        <v>5.8186333801160899</v>
      </c>
      <c r="AF65" s="4">
        <f t="shared" si="2"/>
        <v>1.7773632278919775</v>
      </c>
      <c r="AG65" s="4">
        <f t="shared" si="3"/>
        <v>0.64826081255625778</v>
      </c>
      <c r="BC65" s="4"/>
      <c r="BD65" s="4"/>
      <c r="BE65" s="4"/>
      <c r="BF65" s="4"/>
    </row>
    <row r="66" spans="1:58" x14ac:dyDescent="0.35">
      <c r="A66">
        <v>43</v>
      </c>
      <c r="B66">
        <v>16</v>
      </c>
      <c r="C66" t="s">
        <v>97</v>
      </c>
      <c r="D66" t="s">
        <v>27</v>
      </c>
      <c r="G66">
        <v>0.5</v>
      </c>
      <c r="H66">
        <v>0.5</v>
      </c>
      <c r="I66">
        <v>3714</v>
      </c>
      <c r="J66">
        <v>5810</v>
      </c>
      <c r="L66">
        <v>4579</v>
      </c>
      <c r="M66">
        <v>3.2639999999999998</v>
      </c>
      <c r="N66">
        <v>5.2009999999999996</v>
      </c>
      <c r="O66">
        <v>1.9370000000000001</v>
      </c>
      <c r="Q66">
        <v>0.36299999999999999</v>
      </c>
      <c r="R66">
        <v>1</v>
      </c>
      <c r="S66">
        <v>0</v>
      </c>
      <c r="T66">
        <v>0</v>
      </c>
      <c r="V66">
        <v>0</v>
      </c>
      <c r="Y66" s="1">
        <v>44474</v>
      </c>
      <c r="Z66" s="2">
        <v>0.96480324074074064</v>
      </c>
      <c r="AB66">
        <v>1</v>
      </c>
      <c r="AD66" s="4">
        <f t="shared" si="1"/>
        <v>4.601835974233758</v>
      </c>
      <c r="AE66" s="4">
        <f t="shared" si="0"/>
        <v>7.2107265568179857</v>
      </c>
      <c r="AF66" s="4">
        <f t="shared" si="2"/>
        <v>2.6088905825842277</v>
      </c>
      <c r="AG66" s="4">
        <f t="shared" si="3"/>
        <v>0.69280548258545926</v>
      </c>
      <c r="BC66" s="4"/>
      <c r="BD66" s="4"/>
      <c r="BE66" s="4"/>
      <c r="BF66" s="4"/>
    </row>
    <row r="67" spans="1:58" x14ac:dyDescent="0.35">
      <c r="A67">
        <v>44</v>
      </c>
      <c r="B67">
        <v>16</v>
      </c>
      <c r="C67" t="s">
        <v>97</v>
      </c>
      <c r="D67" t="s">
        <v>27</v>
      </c>
      <c r="G67">
        <v>0.5</v>
      </c>
      <c r="H67">
        <v>0.5</v>
      </c>
      <c r="I67">
        <v>3881</v>
      </c>
      <c r="J67">
        <v>5773</v>
      </c>
      <c r="L67">
        <v>4516</v>
      </c>
      <c r="M67">
        <v>3.3919999999999999</v>
      </c>
      <c r="N67">
        <v>5.1689999999999996</v>
      </c>
      <c r="O67">
        <v>1.7769999999999999</v>
      </c>
      <c r="Q67">
        <v>0.35599999999999998</v>
      </c>
      <c r="R67">
        <v>1</v>
      </c>
      <c r="S67">
        <v>0</v>
      </c>
      <c r="T67">
        <v>0</v>
      </c>
      <c r="V67">
        <v>0</v>
      </c>
      <c r="Y67" s="1">
        <v>44474</v>
      </c>
      <c r="Z67" s="2">
        <v>0.97113425925925922</v>
      </c>
      <c r="AB67">
        <v>1</v>
      </c>
      <c r="AD67" s="4">
        <f t="shared" si="1"/>
        <v>4.8215883035192304</v>
      </c>
      <c r="AE67" s="4">
        <f t="shared" si="0"/>
        <v>7.1616250815672986</v>
      </c>
      <c r="AF67" s="4">
        <f t="shared" si="2"/>
        <v>2.3400367780480682</v>
      </c>
      <c r="AG67" s="4">
        <f t="shared" si="3"/>
        <v>0.68295876605268846</v>
      </c>
      <c r="AJ67">
        <f>ABS(100*(AD67-AD68)/(AVERAGE(AD67:AD68)))</f>
        <v>0.3554195741567463</v>
      </c>
      <c r="AO67">
        <f>ABS(100*(AE67-AE68)/(AVERAGE(AE67:AE68)))</f>
        <v>0.14835194507610899</v>
      </c>
      <c r="AT67">
        <f>ABS(100*(AF67-AF68)/(AVERAGE(AF67:AF68)))</f>
        <v>0.27695916514365715</v>
      </c>
      <c r="AY67">
        <f>ABS(100*(AG67-AG68)/(AVERAGE(AG67:AG68)))</f>
        <v>1.7079737560384387</v>
      </c>
      <c r="BC67" s="4">
        <f>AVERAGE(AD67:AD68)</f>
        <v>4.8130350691458439</v>
      </c>
      <c r="BD67" s="4">
        <f>AVERAGE(AE67:AE68)</f>
        <v>7.1563168139726301</v>
      </c>
      <c r="BE67" s="4">
        <f>AVERAGE(AF67:AF68)</f>
        <v>2.3432817448267862</v>
      </c>
      <c r="BF67" s="4">
        <f>AVERAGE(AG67:AG68)</f>
        <v>0.67717577380328331</v>
      </c>
    </row>
    <row r="68" spans="1:58" x14ac:dyDescent="0.35">
      <c r="A68">
        <v>45</v>
      </c>
      <c r="B68">
        <v>16</v>
      </c>
      <c r="C68" t="s">
        <v>97</v>
      </c>
      <c r="D68" t="s">
        <v>27</v>
      </c>
      <c r="G68">
        <v>0.5</v>
      </c>
      <c r="H68">
        <v>0.5</v>
      </c>
      <c r="I68">
        <v>3868</v>
      </c>
      <c r="J68">
        <v>5765</v>
      </c>
      <c r="L68">
        <v>4442</v>
      </c>
      <c r="M68">
        <v>3.3820000000000001</v>
      </c>
      <c r="N68">
        <v>5.1619999999999999</v>
      </c>
      <c r="O68">
        <v>1.78</v>
      </c>
      <c r="Q68">
        <v>0.34899999999999998</v>
      </c>
      <c r="R68">
        <v>1</v>
      </c>
      <c r="S68">
        <v>0</v>
      </c>
      <c r="T68">
        <v>0</v>
      </c>
      <c r="V68">
        <v>0</v>
      </c>
      <c r="Y68" s="1">
        <v>44474</v>
      </c>
      <c r="Z68" s="2">
        <v>0.97796296296296292</v>
      </c>
      <c r="AB68">
        <v>1</v>
      </c>
      <c r="AD68" s="4">
        <f t="shared" si="1"/>
        <v>4.8044818347724574</v>
      </c>
      <c r="AE68" s="4">
        <f t="shared" si="0"/>
        <v>7.1510085463779616</v>
      </c>
      <c r="AF68" s="4">
        <f t="shared" si="2"/>
        <v>2.3465267116055042</v>
      </c>
      <c r="AG68" s="4">
        <f t="shared" si="3"/>
        <v>0.67139278155387816</v>
      </c>
      <c r="BC68" s="4"/>
      <c r="BD68" s="4"/>
      <c r="BE68" s="4"/>
      <c r="BF68" s="4"/>
    </row>
    <row r="69" spans="1:58" x14ac:dyDescent="0.35">
      <c r="A69">
        <v>46</v>
      </c>
      <c r="B69">
        <v>17</v>
      </c>
      <c r="C69" t="s">
        <v>98</v>
      </c>
      <c r="D69" t="s">
        <v>27</v>
      </c>
      <c r="G69">
        <v>0.5</v>
      </c>
      <c r="H69">
        <v>0.5</v>
      </c>
      <c r="I69">
        <v>4095</v>
      </c>
      <c r="J69">
        <v>5914</v>
      </c>
      <c r="L69">
        <v>6739</v>
      </c>
      <c r="M69">
        <v>3.556</v>
      </c>
      <c r="N69">
        <v>5.2889999999999997</v>
      </c>
      <c r="O69">
        <v>1.732</v>
      </c>
      <c r="Q69">
        <v>0.58899999999999997</v>
      </c>
      <c r="R69">
        <v>1</v>
      </c>
      <c r="S69">
        <v>0</v>
      </c>
      <c r="T69">
        <v>0</v>
      </c>
      <c r="V69">
        <v>0</v>
      </c>
      <c r="Y69" s="1">
        <v>44474</v>
      </c>
      <c r="Z69" s="2">
        <v>0.98981481481481481</v>
      </c>
      <c r="AB69">
        <v>1</v>
      </c>
      <c r="AD69" s="4">
        <f t="shared" si="1"/>
        <v>5.1031870967353443</v>
      </c>
      <c r="AE69" s="4">
        <f t="shared" si="0"/>
        <v>7.3487415142793751</v>
      </c>
      <c r="AF69" s="4">
        <f t="shared" si="2"/>
        <v>2.2455544175440307</v>
      </c>
      <c r="AG69" s="4">
        <f t="shared" si="3"/>
        <v>1.0304071922804603</v>
      </c>
      <c r="BC69" s="4"/>
      <c r="BD69" s="4"/>
      <c r="BE69" s="4"/>
      <c r="BF69" s="4"/>
    </row>
    <row r="70" spans="1:58" x14ac:dyDescent="0.35">
      <c r="A70">
        <v>47</v>
      </c>
      <c r="B70">
        <v>17</v>
      </c>
      <c r="C70" t="s">
        <v>98</v>
      </c>
      <c r="D70" t="s">
        <v>27</v>
      </c>
      <c r="G70">
        <v>0.5</v>
      </c>
      <c r="H70">
        <v>0.5</v>
      </c>
      <c r="I70">
        <v>4170</v>
      </c>
      <c r="J70">
        <v>5865</v>
      </c>
      <c r="L70">
        <v>6714</v>
      </c>
      <c r="M70">
        <v>3.6139999999999999</v>
      </c>
      <c r="N70">
        <v>5.2469999999999999</v>
      </c>
      <c r="O70">
        <v>1.633</v>
      </c>
      <c r="Q70">
        <v>0.58599999999999997</v>
      </c>
      <c r="R70">
        <v>1</v>
      </c>
      <c r="S70">
        <v>0</v>
      </c>
      <c r="T70">
        <v>0</v>
      </c>
      <c r="V70">
        <v>0</v>
      </c>
      <c r="Y70" s="1">
        <v>44474</v>
      </c>
      <c r="Z70" s="2">
        <v>0.99626157407407412</v>
      </c>
      <c r="AB70">
        <v>1</v>
      </c>
      <c r="AD70" s="4">
        <f t="shared" si="1"/>
        <v>5.2018782625821123</v>
      </c>
      <c r="AE70" s="4">
        <f t="shared" si="0"/>
        <v>7.2837152362446815</v>
      </c>
      <c r="AF70" s="4">
        <f t="shared" si="2"/>
        <v>2.0818369736625693</v>
      </c>
      <c r="AG70" s="4">
        <f t="shared" si="3"/>
        <v>1.0264997650849166</v>
      </c>
      <c r="AJ70">
        <f>ABS(100*(AD70-AD71)/(AVERAGE(AD70:AD71)))</f>
        <v>0.65554775985779601</v>
      </c>
      <c r="AO70">
        <f>ABS(100*(AE70-AE71)/(AVERAGE(AE70:AE71)))</f>
        <v>1.1773055041785185</v>
      </c>
      <c r="AT70">
        <f>ABS(100*(AF70-AF71)/(AVERAGE(AF70:AF71)))</f>
        <v>2.4691586014727043</v>
      </c>
      <c r="AY70">
        <f>ABS(100*(AG70-AG71)/(AVERAGE(AG70:AG71)))</f>
        <v>1.3610340530655798</v>
      </c>
      <c r="BC70" s="4">
        <f>AVERAGE(AD70:AD71)</f>
        <v>5.2189847313288862</v>
      </c>
      <c r="BD70" s="4">
        <f>AVERAGE(AE70:AE71)</f>
        <v>7.3268449104513653</v>
      </c>
      <c r="BE70" s="4">
        <f>AVERAGE(AF70:AF71)</f>
        <v>2.1078601791224796</v>
      </c>
      <c r="BF70" s="4">
        <f>AVERAGE(AG70:AG71)</f>
        <v>1.0335331340368956</v>
      </c>
    </row>
    <row r="71" spans="1:58" x14ac:dyDescent="0.35">
      <c r="A71">
        <v>48</v>
      </c>
      <c r="B71">
        <v>17</v>
      </c>
      <c r="C71" t="s">
        <v>98</v>
      </c>
      <c r="D71" t="s">
        <v>27</v>
      </c>
      <c r="G71">
        <v>0.5</v>
      </c>
      <c r="H71">
        <v>0.5</v>
      </c>
      <c r="I71">
        <v>4196</v>
      </c>
      <c r="J71">
        <v>5930</v>
      </c>
      <c r="L71">
        <v>6804</v>
      </c>
      <c r="M71">
        <v>3.6339999999999999</v>
      </c>
      <c r="N71">
        <v>5.3019999999999996</v>
      </c>
      <c r="O71">
        <v>1.6679999999999999</v>
      </c>
      <c r="Q71">
        <v>0.59599999999999997</v>
      </c>
      <c r="R71">
        <v>1</v>
      </c>
      <c r="S71">
        <v>0</v>
      </c>
      <c r="T71">
        <v>0</v>
      </c>
      <c r="V71">
        <v>0</v>
      </c>
      <c r="Y71" s="1">
        <v>44475</v>
      </c>
      <c r="Z71" s="2">
        <v>3.1134259259259257E-3</v>
      </c>
      <c r="AB71">
        <v>1</v>
      </c>
      <c r="AD71" s="4">
        <f t="shared" si="1"/>
        <v>5.2360912000756592</v>
      </c>
      <c r="AE71" s="4">
        <f t="shared" si="0"/>
        <v>7.3699745846580491</v>
      </c>
      <c r="AF71" s="4">
        <f t="shared" si="2"/>
        <v>2.1338833845823899</v>
      </c>
      <c r="AG71" s="4">
        <f t="shared" si="3"/>
        <v>1.0405665029888747</v>
      </c>
      <c r="BC71" s="4"/>
      <c r="BD71" s="4"/>
      <c r="BE71" s="4"/>
      <c r="BF71" s="4"/>
    </row>
    <row r="72" spans="1:58" x14ac:dyDescent="0.35">
      <c r="A72">
        <v>49</v>
      </c>
      <c r="B72">
        <v>18</v>
      </c>
      <c r="C72" t="s">
        <v>99</v>
      </c>
      <c r="D72" t="s">
        <v>27</v>
      </c>
      <c r="G72">
        <v>0.5</v>
      </c>
      <c r="H72">
        <v>0.5</v>
      </c>
      <c r="I72">
        <v>3352</v>
      </c>
      <c r="J72">
        <v>5875</v>
      </c>
      <c r="L72">
        <v>1925</v>
      </c>
      <c r="M72">
        <v>2.9870000000000001</v>
      </c>
      <c r="N72">
        <v>5.2560000000000002</v>
      </c>
      <c r="O72">
        <v>2.2690000000000001</v>
      </c>
      <c r="Q72">
        <v>8.5000000000000006E-2</v>
      </c>
      <c r="R72">
        <v>1</v>
      </c>
      <c r="S72">
        <v>0</v>
      </c>
      <c r="T72">
        <v>0</v>
      </c>
      <c r="V72">
        <v>0</v>
      </c>
      <c r="Y72" s="1">
        <v>44475</v>
      </c>
      <c r="Z72" s="2">
        <v>1.4918981481481483E-2</v>
      </c>
      <c r="AB72">
        <v>1</v>
      </c>
      <c r="AD72" s="4">
        <f t="shared" si="1"/>
        <v>4.1254866137466886</v>
      </c>
      <c r="AE72" s="4">
        <f t="shared" si="0"/>
        <v>7.2969859052313533</v>
      </c>
      <c r="AF72" s="4">
        <f t="shared" si="2"/>
        <v>3.1714992914846647</v>
      </c>
      <c r="AG72" s="4">
        <f t="shared" si="3"/>
        <v>0.27799301150650879</v>
      </c>
      <c r="BC72" s="4"/>
      <c r="BD72" s="4"/>
      <c r="BE72" s="4"/>
      <c r="BF72" s="4"/>
    </row>
    <row r="73" spans="1:58" x14ac:dyDescent="0.35">
      <c r="A73">
        <v>50</v>
      </c>
      <c r="B73">
        <v>18</v>
      </c>
      <c r="C73" t="s">
        <v>99</v>
      </c>
      <c r="D73" t="s">
        <v>27</v>
      </c>
      <c r="G73">
        <v>0.5</v>
      </c>
      <c r="H73">
        <v>0.5</v>
      </c>
      <c r="I73">
        <v>3058</v>
      </c>
      <c r="J73">
        <v>5858</v>
      </c>
      <c r="L73">
        <v>1827</v>
      </c>
      <c r="M73">
        <v>2.7610000000000001</v>
      </c>
      <c r="N73">
        <v>5.2409999999999997</v>
      </c>
      <c r="O73">
        <v>2.48</v>
      </c>
      <c r="Q73">
        <v>7.4999999999999997E-2</v>
      </c>
      <c r="R73">
        <v>1</v>
      </c>
      <c r="S73">
        <v>0</v>
      </c>
      <c r="T73">
        <v>0</v>
      </c>
      <c r="V73">
        <v>0</v>
      </c>
      <c r="Y73" s="1">
        <v>44475</v>
      </c>
      <c r="Z73" s="2">
        <v>2.1331018518518517E-2</v>
      </c>
      <c r="AB73">
        <v>1</v>
      </c>
      <c r="AD73" s="4">
        <f t="shared" si="1"/>
        <v>3.7386172436273548</v>
      </c>
      <c r="AE73" s="4">
        <f t="shared" si="0"/>
        <v>7.2744257679540114</v>
      </c>
      <c r="AF73" s="4">
        <f t="shared" si="2"/>
        <v>3.5358085243266566</v>
      </c>
      <c r="AG73" s="4">
        <f t="shared" si="3"/>
        <v>0.26267589689997628</v>
      </c>
      <c r="AJ73">
        <f>ABS(100*(AD73-AD74)/(AVERAGE(AD73:AD74)))</f>
        <v>1.5250125865009854</v>
      </c>
      <c r="AO73">
        <f>ABS(100*(AE73-AE74)/(AVERAGE(AE73:AE74)))</f>
        <v>0.40054023361702723</v>
      </c>
      <c r="AT73">
        <f>ABS(100*(AF73-AF74)/(AVERAGE(AF73:AF74)))</f>
        <v>2.3969167943663128</v>
      </c>
      <c r="AY73">
        <f>ABS(100*(AG73-AG74)/(AVERAGE(AG73:AG74)))</f>
        <v>1.7692651065211431</v>
      </c>
      <c r="BC73" s="4">
        <f>AVERAGE(AD73:AD74)</f>
        <v>3.7103257760846144</v>
      </c>
      <c r="BD73" s="4">
        <f>AVERAGE(AE73:AE74)</f>
        <v>7.2890235038393509</v>
      </c>
      <c r="BE73" s="4">
        <f>AVERAGE(AF73:AF74)</f>
        <v>3.578697727754736</v>
      </c>
      <c r="BF73" s="4">
        <f>AVERAGE(AG73:AG74)</f>
        <v>0.26502035321730266</v>
      </c>
    </row>
    <row r="74" spans="1:58" x14ac:dyDescent="0.35">
      <c r="A74">
        <v>51</v>
      </c>
      <c r="B74">
        <v>18</v>
      </c>
      <c r="C74" t="s">
        <v>99</v>
      </c>
      <c r="D74" t="s">
        <v>27</v>
      </c>
      <c r="G74">
        <v>0.5</v>
      </c>
      <c r="H74">
        <v>0.5</v>
      </c>
      <c r="I74">
        <v>3015</v>
      </c>
      <c r="J74">
        <v>5880</v>
      </c>
      <c r="L74">
        <v>1857</v>
      </c>
      <c r="M74">
        <v>2.7280000000000002</v>
      </c>
      <c r="N74">
        <v>5.26</v>
      </c>
      <c r="O74">
        <v>2.532</v>
      </c>
      <c r="Q74">
        <v>7.8E-2</v>
      </c>
      <c r="R74">
        <v>1</v>
      </c>
      <c r="S74">
        <v>0</v>
      </c>
      <c r="T74">
        <v>0</v>
      </c>
      <c r="V74">
        <v>0</v>
      </c>
      <c r="Y74" s="1">
        <v>44475</v>
      </c>
      <c r="Z74" s="2">
        <v>2.8067129629629626E-2</v>
      </c>
      <c r="AB74">
        <v>1</v>
      </c>
      <c r="AD74" s="4">
        <f t="shared" si="1"/>
        <v>3.6820343085418741</v>
      </c>
      <c r="AE74" s="4">
        <f t="shared" si="0"/>
        <v>7.3036212397246896</v>
      </c>
      <c r="AF74" s="4">
        <f t="shared" si="2"/>
        <v>3.6215869311828155</v>
      </c>
      <c r="AG74" s="4">
        <f t="shared" si="3"/>
        <v>0.2673648095346291</v>
      </c>
      <c r="BC74" s="4"/>
      <c r="BD74" s="4"/>
      <c r="BE74" s="4"/>
      <c r="BF74" s="4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5471</v>
      </c>
      <c r="J75">
        <v>10824</v>
      </c>
      <c r="L75">
        <v>7668</v>
      </c>
      <c r="M75">
        <v>4.6120000000000001</v>
      </c>
      <c r="N75">
        <v>9.4480000000000004</v>
      </c>
      <c r="O75">
        <v>4.8360000000000003</v>
      </c>
      <c r="Q75">
        <v>0.68600000000000005</v>
      </c>
      <c r="R75">
        <v>1</v>
      </c>
      <c r="S75">
        <v>0</v>
      </c>
      <c r="T75">
        <v>0</v>
      </c>
      <c r="V75">
        <v>0</v>
      </c>
      <c r="Y75" s="1">
        <v>44475</v>
      </c>
      <c r="Z75" s="2">
        <v>4.024305555555556E-2</v>
      </c>
      <c r="AB75">
        <v>1</v>
      </c>
      <c r="AD75" s="4">
        <f t="shared" si="1"/>
        <v>6.9138410194707287</v>
      </c>
      <c r="AE75" s="4">
        <f t="shared" si="0"/>
        <v>13.864639986735337</v>
      </c>
      <c r="AF75" s="4">
        <f t="shared" si="2"/>
        <v>6.9507989672646087</v>
      </c>
      <c r="AG75" s="4">
        <f t="shared" si="3"/>
        <v>1.1756071868668752</v>
      </c>
      <c r="BC75" s="4"/>
      <c r="BD75" s="4"/>
      <c r="BE75" s="4"/>
      <c r="BF75" s="4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6377</v>
      </c>
      <c r="J76">
        <v>10820</v>
      </c>
      <c r="L76">
        <v>7764</v>
      </c>
      <c r="M76">
        <v>5.3070000000000004</v>
      </c>
      <c r="N76">
        <v>9.4450000000000003</v>
      </c>
      <c r="O76">
        <v>4.1379999999999999</v>
      </c>
      <c r="Q76">
        <v>0.69599999999999995</v>
      </c>
      <c r="R76">
        <v>1</v>
      </c>
      <c r="S76">
        <v>0</v>
      </c>
      <c r="T76">
        <v>0</v>
      </c>
      <c r="V76">
        <v>0</v>
      </c>
      <c r="Y76" s="1">
        <v>44475</v>
      </c>
      <c r="Z76" s="2">
        <v>4.6956018518518522E-2</v>
      </c>
      <c r="AB76">
        <v>1</v>
      </c>
      <c r="AD76" s="4">
        <f t="shared" si="1"/>
        <v>8.1060303028996952</v>
      </c>
      <c r="AE76" s="4">
        <f t="shared" si="0"/>
        <v>13.85933171914067</v>
      </c>
      <c r="AF76" s="4">
        <f t="shared" si="2"/>
        <v>5.7533014162409746</v>
      </c>
      <c r="AG76" s="4">
        <f t="shared" si="3"/>
        <v>1.190611707297764</v>
      </c>
      <c r="AJ76">
        <f>ABS(100*(AD76-AD77)/(AVERAGE(AD76:AD77)))</f>
        <v>0.19461093583284719</v>
      </c>
      <c r="AL76">
        <f>100*((AVERAGE(AD76:AD77)*25.225)-(AVERAGE(AD58:AD59)*25))/(1000*0.075)</f>
        <v>102.81405903010821</v>
      </c>
      <c r="AO76">
        <f>ABS(100*(AE76-AE77)/(AVERAGE(AE76:AE77)))</f>
        <v>0.95296345749682687</v>
      </c>
      <c r="AQ76">
        <f>100*((AVERAGE(AE76:AE77)*25.225)-(AVERAGE(AE58:AE59)*25))/(2000*0.075)</f>
        <v>97.615551682005247</v>
      </c>
      <c r="AT76">
        <f>ABS(100*(AF76-AF77)/(AVERAGE(AF76:AF77)))</f>
        <v>2.0117161416755969</v>
      </c>
      <c r="AV76">
        <f>100*((AVERAGE(AF76:AF77)*25.225)-(AVERAGE(AF58:AF59)*25))/(1000*0.075)</f>
        <v>92.417044333902254</v>
      </c>
      <c r="AY76">
        <f>ABS(100*(AG76-AG77)/(AVERAGE(AG76:AG77)))</f>
        <v>0.75107529619141089</v>
      </c>
      <c r="BA76">
        <f>100*((AVERAGE(AG76:AG77)*25.225)-(AVERAGE(AG58:AG59)*25))/(100*0.075)</f>
        <v>84.754808844288661</v>
      </c>
      <c r="BC76" s="4">
        <f>AVERAGE(AD76:AD77)</f>
        <v>8.1139255961674372</v>
      </c>
      <c r="BD76" s="4">
        <f>AVERAGE(AE76:AE77)</f>
        <v>13.925685064074029</v>
      </c>
      <c r="BE76" s="4">
        <f>AVERAGE(AF76:AF77)</f>
        <v>5.8117594679065929</v>
      </c>
      <c r="BF76" s="4">
        <f>AVERAGE(AG76:AG77)</f>
        <v>1.1861572402948437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6389</v>
      </c>
      <c r="J77">
        <v>10920</v>
      </c>
      <c r="L77">
        <v>7707</v>
      </c>
      <c r="M77">
        <v>5.3159999999999998</v>
      </c>
      <c r="N77">
        <v>9.5299999999999994</v>
      </c>
      <c r="O77">
        <v>4.2130000000000001</v>
      </c>
      <c r="Q77">
        <v>0.69</v>
      </c>
      <c r="R77">
        <v>1</v>
      </c>
      <c r="S77">
        <v>0</v>
      </c>
      <c r="T77">
        <v>0</v>
      </c>
      <c r="V77">
        <v>0</v>
      </c>
      <c r="Y77" s="1">
        <v>44475</v>
      </c>
      <c r="Z77" s="2">
        <v>5.4074074074074073E-2</v>
      </c>
      <c r="AB77">
        <v>1</v>
      </c>
      <c r="AD77" s="4">
        <f t="shared" si="1"/>
        <v>8.1218208894351775</v>
      </c>
      <c r="AE77" s="4">
        <f t="shared" si="0"/>
        <v>13.992038409007389</v>
      </c>
      <c r="AF77" s="4">
        <f t="shared" si="2"/>
        <v>5.8702175195722113</v>
      </c>
      <c r="AG77" s="4">
        <f t="shared" si="3"/>
        <v>1.1817027732919236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4084</v>
      </c>
      <c r="J78">
        <v>6009</v>
      </c>
      <c r="L78">
        <v>1822</v>
      </c>
      <c r="M78">
        <v>3.548</v>
      </c>
      <c r="N78">
        <v>5.3689999999999998</v>
      </c>
      <c r="O78">
        <v>1.821</v>
      </c>
      <c r="Q78">
        <v>7.4999999999999997E-2</v>
      </c>
      <c r="R78">
        <v>1</v>
      </c>
      <c r="S78">
        <v>0</v>
      </c>
      <c r="T78">
        <v>0</v>
      </c>
      <c r="V78">
        <v>0</v>
      </c>
      <c r="Y78" s="1">
        <v>44475</v>
      </c>
      <c r="Z78" s="2">
        <v>6.6053240740740746E-2</v>
      </c>
      <c r="AB78">
        <v>1</v>
      </c>
      <c r="AD78" s="4">
        <f t="shared" si="1"/>
        <v>5.0887123924111508</v>
      </c>
      <c r="AE78" s="4">
        <f t="shared" si="0"/>
        <v>7.4748128696527587</v>
      </c>
      <c r="AF78" s="4">
        <f t="shared" si="2"/>
        <v>2.3861004772416079</v>
      </c>
      <c r="AG78" s="4">
        <f t="shared" si="3"/>
        <v>0.26189441146086745</v>
      </c>
      <c r="BC78" s="4"/>
      <c r="BD78" s="4"/>
      <c r="BE78" s="4"/>
      <c r="BF78" s="4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3107</v>
      </c>
      <c r="J79">
        <v>5975</v>
      </c>
      <c r="L79">
        <v>1852</v>
      </c>
      <c r="M79">
        <v>2.798</v>
      </c>
      <c r="N79">
        <v>5.3410000000000002</v>
      </c>
      <c r="O79">
        <v>2.5419999999999998</v>
      </c>
      <c r="Q79">
        <v>7.8E-2</v>
      </c>
      <c r="R79">
        <v>1</v>
      </c>
      <c r="S79">
        <v>0</v>
      </c>
      <c r="T79">
        <v>0</v>
      </c>
      <c r="V79">
        <v>0</v>
      </c>
      <c r="Y79" s="1">
        <v>44475</v>
      </c>
      <c r="Z79" s="2">
        <v>7.2465277777777781E-2</v>
      </c>
      <c r="AB79">
        <v>1</v>
      </c>
      <c r="AD79" s="4">
        <f t="shared" si="1"/>
        <v>3.8030954719805763</v>
      </c>
      <c r="AE79" s="4">
        <f t="shared" si="0"/>
        <v>7.4296925950980732</v>
      </c>
      <c r="AF79" s="4">
        <f t="shared" si="2"/>
        <v>3.6265971231174969</v>
      </c>
      <c r="AG79" s="4">
        <f t="shared" si="3"/>
        <v>0.26658332409552032</v>
      </c>
      <c r="AJ79">
        <f>ABS(100*(AD79-AD80)/(AVERAGE(AD79:AD80)))</f>
        <v>1.4638487600021062</v>
      </c>
      <c r="AK79">
        <f>ABS(100*((AVERAGE(AD79:AD80)-AVERAGE(AD73:AD74))/(AVERAGE(AD73:AD74,AD79:AD80))))</f>
        <v>1.7402622644688268</v>
      </c>
      <c r="AO79">
        <f>ABS(100*(AE79-AE80)/(AVERAGE(AE79:AE80)))</f>
        <v>0.33879676964481364</v>
      </c>
      <c r="AP79">
        <f>ABS(100*((AVERAGE(AE79:AE80)-AVERAGE(AE73:AE74))/(AVERAGE(AE73:AE74,AE79:AE80))))</f>
        <v>2.0809566711204681</v>
      </c>
      <c r="AT79">
        <f>ABS(100*(AF79-AF80)/(AVERAGE(AF79:AF80)))</f>
        <v>2.1948427682314113</v>
      </c>
      <c r="AU79">
        <f>ABS(100*((AVERAGE(AF79:AF80)-AVERAGE(AF73:AF74))/(AVERAGE(AF73:AF74,AF79:AF80))))</f>
        <v>2.4329480458944093</v>
      </c>
      <c r="AY79">
        <f>ABS(100*(AG79-AG80)/(AVERAGE(AG79:AG80)))</f>
        <v>5.667364534336861</v>
      </c>
      <c r="AZ79">
        <f>ABS(100*((AVERAGE(AG79:AG80)-AVERAGE(AG73:AG74))/(AVERAGE(AG73:AG74,AG79:AG80))))</f>
        <v>2.2061639124921406</v>
      </c>
      <c r="BC79" s="4">
        <f>AVERAGE(AD79:AD80)</f>
        <v>3.7754619455434817</v>
      </c>
      <c r="BD79" s="4">
        <f>AVERAGE(AE79:AE80)</f>
        <v>7.4422997306354119</v>
      </c>
      <c r="BE79" s="4">
        <f>AVERAGE(AF79:AF80)</f>
        <v>3.6668377850919303</v>
      </c>
      <c r="BF79" s="4">
        <f>AVERAGE(AG79:AG80)</f>
        <v>0.25923736096789762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3065</v>
      </c>
      <c r="J80">
        <v>5994</v>
      </c>
      <c r="L80">
        <v>1758</v>
      </c>
      <c r="M80">
        <v>2.766</v>
      </c>
      <c r="N80">
        <v>5.3570000000000002</v>
      </c>
      <c r="O80">
        <v>2.5910000000000002</v>
      </c>
      <c r="Q80">
        <v>6.8000000000000005E-2</v>
      </c>
      <c r="R80">
        <v>1</v>
      </c>
      <c r="S80">
        <v>0</v>
      </c>
      <c r="T80">
        <v>0</v>
      </c>
      <c r="V80">
        <v>0</v>
      </c>
      <c r="Y80" s="1">
        <v>44475</v>
      </c>
      <c r="Z80" s="2">
        <v>7.9270833333333332E-2</v>
      </c>
      <c r="AB80">
        <v>1</v>
      </c>
      <c r="AD80" s="4">
        <f t="shared" si="1"/>
        <v>3.7478284191063866</v>
      </c>
      <c r="AE80" s="4">
        <f t="shared" si="0"/>
        <v>7.4549068661727507</v>
      </c>
      <c r="AF80" s="4">
        <f t="shared" si="2"/>
        <v>3.707078447066364</v>
      </c>
      <c r="AG80" s="4">
        <f t="shared" si="3"/>
        <v>0.25189139784027487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1017</v>
      </c>
      <c r="J81">
        <v>416</v>
      </c>
      <c r="L81">
        <v>188</v>
      </c>
      <c r="M81">
        <v>1.1950000000000001</v>
      </c>
      <c r="N81">
        <v>0.63100000000000001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44475</v>
      </c>
      <c r="Z81" s="2">
        <v>9.0219907407407415E-2</v>
      </c>
      <c r="AB81">
        <v>1</v>
      </c>
      <c r="AD81" s="4">
        <f t="shared" si="1"/>
        <v>1.0529016503839539</v>
      </c>
      <c r="AE81" s="4">
        <f t="shared" si="0"/>
        <v>5.2527705407096142E-2</v>
      </c>
      <c r="AF81" s="4">
        <f t="shared" si="2"/>
        <v>-1.0003739449768578</v>
      </c>
      <c r="AG81" s="4">
        <f t="shared" si="3"/>
        <v>6.5049699601119892E-3</v>
      </c>
      <c r="BC81" s="4"/>
      <c r="BD81" s="4"/>
      <c r="BE81" s="4"/>
      <c r="BF81" s="4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194</v>
      </c>
      <c r="J82">
        <v>349</v>
      </c>
      <c r="L82">
        <v>126</v>
      </c>
      <c r="M82">
        <v>0.56399999999999995</v>
      </c>
      <c r="N82">
        <v>0.57399999999999995</v>
      </c>
      <c r="O82">
        <v>0.01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44475</v>
      </c>
      <c r="Z82" s="2">
        <v>9.571759259259259E-2</v>
      </c>
      <c r="AB82">
        <v>1</v>
      </c>
      <c r="AD82" s="4">
        <f t="shared" si="1"/>
        <v>-3.0069409507921956E-2</v>
      </c>
      <c r="AE82" s="4">
        <f t="shared" si="0"/>
        <v>-3.6385776803606357E-2</v>
      </c>
      <c r="AF82" s="4">
        <f t="shared" si="2"/>
        <v>-6.3163672956844004E-3</v>
      </c>
      <c r="AG82" s="4">
        <f t="shared" si="3"/>
        <v>-3.1854494848371179E-3</v>
      </c>
      <c r="AJ82">
        <f>ABS(100*(AD82-AD83)/(AVERAGE(AD82:AD83)))</f>
        <v>29.793892557490821</v>
      </c>
      <c r="AO82">
        <f>ABS(100*(AE82-AE83)/(AVERAGE(AE82:AE83)))</f>
        <v>3.7149595715646804</v>
      </c>
      <c r="AT82">
        <f>ABS(100*(AF82-AF83)/(AVERAGE(AF82:AF83)))</f>
        <v>3044.9453648836338</v>
      </c>
      <c r="AY82">
        <f>ABS(100*(AG82-AG83)/(AVERAGE(AG82:AG83)))</f>
        <v>352.26845262139904</v>
      </c>
      <c r="BC82" s="4">
        <f>AVERAGE(AD82:AD83)</f>
        <v>-3.533293835308296E-2</v>
      </c>
      <c r="BD82" s="4">
        <f>AVERAGE(AE82:AE83)</f>
        <v>-3.5722243354272765E-2</v>
      </c>
      <c r="BE82" s="4">
        <f>AVERAGE(AF82:AF83)</f>
        <v>-3.8930500118980645E-4</v>
      </c>
      <c r="BF82" s="4">
        <f>AVERAGE(AG82:AG83)</f>
        <v>-1.1535873431542411E-3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186</v>
      </c>
      <c r="J83">
        <v>350</v>
      </c>
      <c r="L83">
        <v>152</v>
      </c>
      <c r="M83">
        <v>0.55800000000000005</v>
      </c>
      <c r="N83">
        <v>0.57499999999999996</v>
      </c>
      <c r="O83">
        <v>1.7000000000000001E-2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44475</v>
      </c>
      <c r="Z83" s="2">
        <v>0.10167824074074074</v>
      </c>
      <c r="AB83">
        <v>1</v>
      </c>
      <c r="AD83" s="4">
        <f t="shared" si="1"/>
        <v>-4.059646719824396E-2</v>
      </c>
      <c r="AE83" s="4">
        <f t="shared" si="0"/>
        <v>-3.5058709904939173E-2</v>
      </c>
      <c r="AF83" s="4">
        <f t="shared" si="2"/>
        <v>5.5377572933047875E-3</v>
      </c>
      <c r="AG83" s="4">
        <f t="shared" si="3"/>
        <v>8.7827479852863575E-4</v>
      </c>
      <c r="BC83" s="4"/>
      <c r="BD83" s="4"/>
      <c r="BE83" s="4"/>
      <c r="BF83" s="4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2327</v>
      </c>
      <c r="J84">
        <v>5881</v>
      </c>
      <c r="L84">
        <v>2414</v>
      </c>
      <c r="M84">
        <v>1.833</v>
      </c>
      <c r="N84">
        <v>4.3840000000000003</v>
      </c>
      <c r="O84">
        <v>2.5510000000000002</v>
      </c>
      <c r="Q84">
        <v>0.114</v>
      </c>
      <c r="R84">
        <v>1</v>
      </c>
      <c r="S84">
        <v>0</v>
      </c>
      <c r="T84">
        <v>0</v>
      </c>
      <c r="V84">
        <v>0</v>
      </c>
      <c r="Y84" s="1">
        <v>44475</v>
      </c>
      <c r="Z84" s="2">
        <v>0.11332175925925925</v>
      </c>
      <c r="AB84">
        <v>1</v>
      </c>
      <c r="AD84" s="4">
        <f t="shared" si="1"/>
        <v>2.3139227893118179</v>
      </c>
      <c r="AE84" s="4">
        <f t="shared" si="0"/>
        <v>6.0874569221861305</v>
      </c>
      <c r="AF84" s="4">
        <f t="shared" si="2"/>
        <v>3.7735341328743126</v>
      </c>
      <c r="AG84" s="4">
        <f t="shared" si="3"/>
        <v>0.29535190620945778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3074</v>
      </c>
      <c r="J85">
        <v>5928</v>
      </c>
      <c r="L85">
        <v>2441</v>
      </c>
      <c r="M85">
        <v>2.3109999999999999</v>
      </c>
      <c r="N85">
        <v>4.4169999999999998</v>
      </c>
      <c r="O85">
        <v>2.1059999999999999</v>
      </c>
      <c r="Q85">
        <v>0.11600000000000001</v>
      </c>
      <c r="R85">
        <v>1</v>
      </c>
      <c r="S85">
        <v>0</v>
      </c>
      <c r="T85">
        <v>0</v>
      </c>
      <c r="V85">
        <v>0</v>
      </c>
      <c r="Y85" s="1">
        <v>44475</v>
      </c>
      <c r="Z85" s="2">
        <v>0.11989583333333333</v>
      </c>
      <c r="AB85">
        <v>1</v>
      </c>
      <c r="AD85" s="4">
        <f t="shared" si="1"/>
        <v>3.1330594658399993</v>
      </c>
      <c r="AE85" s="4">
        <f t="shared" si="0"/>
        <v>6.1394337090505964</v>
      </c>
      <c r="AF85" s="4">
        <f t="shared" si="2"/>
        <v>3.0063742432105971</v>
      </c>
      <c r="AG85" s="4">
        <f t="shared" si="3"/>
        <v>0.29886859068544736</v>
      </c>
      <c r="AI85">
        <f>ABS(100*(AD85-3)/3)</f>
        <v>4.4353155279999763</v>
      </c>
      <c r="AJ85">
        <f>ABS(100*(AD85-AD86)/(AVERAGE(AD85:AD86)))</f>
        <v>0.45603652506783832</v>
      </c>
      <c r="AN85">
        <f t="shared" ref="AN85" si="12">ABS(100*(AE85-6)/6)</f>
        <v>2.3238951508432728</v>
      </c>
      <c r="AO85">
        <f>ABS(100*(AE85-AE86)/(AVERAGE(AE85:AE86)))</f>
        <v>0.54185056859298819</v>
      </c>
      <c r="AS85">
        <f>ABS(100*(AF85-3)/3)</f>
        <v>0.21247477368656989</v>
      </c>
      <c r="AT85">
        <f>ABS(100*(AF85-AF86)/(AVERAGE(AF85:AF86)))</f>
        <v>0.63135893640445206</v>
      </c>
      <c r="AX85">
        <f t="shared" ref="AX85" si="13">ABS(100*(AG85-0.3)/0.3)</f>
        <v>0.37713643818421128</v>
      </c>
      <c r="AY85">
        <f>ABS(100*(AG85-AG86)/(AVERAGE(AG85:AG86)))</f>
        <v>2.1555261567472885</v>
      </c>
      <c r="BC85" s="4">
        <f>AVERAGE(AD85:AD86)</f>
        <v>3.1259317705288439</v>
      </c>
      <c r="BD85" s="4">
        <f>AVERAGE(AE85:AE86)</f>
        <v>6.122845372817256</v>
      </c>
      <c r="BE85" s="4">
        <f>AVERAGE(AF85:AF86)</f>
        <v>2.9969136022884131</v>
      </c>
      <c r="BF85" s="4">
        <f>AVERAGE(AG85:AG86)</f>
        <v>0.30212478001506737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3061</v>
      </c>
      <c r="J86">
        <v>5898</v>
      </c>
      <c r="L86">
        <v>2491</v>
      </c>
      <c r="M86">
        <v>2.3029999999999999</v>
      </c>
      <c r="N86">
        <v>4.3959999999999999</v>
      </c>
      <c r="O86">
        <v>2.093</v>
      </c>
      <c r="Q86">
        <v>0.12</v>
      </c>
      <c r="R86">
        <v>1</v>
      </c>
      <c r="S86">
        <v>0</v>
      </c>
      <c r="T86">
        <v>0</v>
      </c>
      <c r="V86">
        <v>0</v>
      </c>
      <c r="Y86" s="1">
        <v>44475</v>
      </c>
      <c r="Z86" s="2">
        <v>0.12695601851851851</v>
      </c>
      <c r="AB86">
        <v>1</v>
      </c>
      <c r="AD86" s="4">
        <f t="shared" si="1"/>
        <v>3.118804075217688</v>
      </c>
      <c r="AE86" s="4">
        <f t="shared" si="0"/>
        <v>6.1062570365839166</v>
      </c>
      <c r="AF86" s="4">
        <f t="shared" si="2"/>
        <v>2.9874529613662286</v>
      </c>
      <c r="AG86" s="4">
        <f t="shared" si="3"/>
        <v>0.30538096934468734</v>
      </c>
    </row>
    <row r="87" spans="1:58" x14ac:dyDescent="0.35">
      <c r="A87">
        <v>64</v>
      </c>
      <c r="B87">
        <v>21</v>
      </c>
      <c r="C87" t="s">
        <v>100</v>
      </c>
      <c r="D87" t="s">
        <v>27</v>
      </c>
      <c r="G87">
        <v>0.5</v>
      </c>
      <c r="H87">
        <v>0.5</v>
      </c>
      <c r="I87">
        <v>2026</v>
      </c>
      <c r="J87">
        <v>4943</v>
      </c>
      <c r="L87">
        <v>1735</v>
      </c>
      <c r="M87">
        <v>1.9690000000000001</v>
      </c>
      <c r="N87">
        <v>4.4660000000000002</v>
      </c>
      <c r="O87">
        <v>2.4969999999999999</v>
      </c>
      <c r="Q87">
        <v>6.5000000000000002E-2</v>
      </c>
      <c r="R87">
        <v>1</v>
      </c>
      <c r="S87">
        <v>0</v>
      </c>
      <c r="T87">
        <v>0</v>
      </c>
      <c r="V87">
        <v>0</v>
      </c>
      <c r="Y87" s="1">
        <v>44475</v>
      </c>
      <c r="Z87" s="2">
        <v>0.13851851851851851</v>
      </c>
      <c r="AB87">
        <v>1</v>
      </c>
      <c r="AD87" s="4">
        <f t="shared" si="1"/>
        <v>2.3806268015758163</v>
      </c>
      <c r="AE87" s="4">
        <f t="shared" si="0"/>
        <v>6.060159555673521</v>
      </c>
      <c r="AF87" s="4">
        <f t="shared" si="2"/>
        <v>3.6795327540977047</v>
      </c>
      <c r="AG87" s="4">
        <f t="shared" si="3"/>
        <v>0.2482965648203744</v>
      </c>
    </row>
    <row r="88" spans="1:58" x14ac:dyDescent="0.35">
      <c r="A88">
        <v>65</v>
      </c>
      <c r="B88">
        <v>21</v>
      </c>
      <c r="C88" t="s">
        <v>100</v>
      </c>
      <c r="D88" t="s">
        <v>27</v>
      </c>
      <c r="G88">
        <v>0.5</v>
      </c>
      <c r="H88">
        <v>0.5</v>
      </c>
      <c r="I88">
        <v>1832</v>
      </c>
      <c r="J88">
        <v>4931</v>
      </c>
      <c r="L88">
        <v>1724</v>
      </c>
      <c r="M88">
        <v>1.821</v>
      </c>
      <c r="N88">
        <v>4.4560000000000004</v>
      </c>
      <c r="O88">
        <v>2.6349999999999998</v>
      </c>
      <c r="Q88">
        <v>6.4000000000000001E-2</v>
      </c>
      <c r="R88">
        <v>1</v>
      </c>
      <c r="S88">
        <v>0</v>
      </c>
      <c r="T88">
        <v>0</v>
      </c>
      <c r="V88">
        <v>0</v>
      </c>
      <c r="Y88" s="1">
        <v>44475</v>
      </c>
      <c r="Z88" s="2">
        <v>0.14476851851851852</v>
      </c>
      <c r="AB88">
        <v>1</v>
      </c>
      <c r="AD88" s="4">
        <f t="shared" si="1"/>
        <v>2.1253456525855077</v>
      </c>
      <c r="AE88" s="4">
        <f t="shared" ref="AE88:AE131" si="14">((J88*$G$20)+$G$21)*1000/H88</f>
        <v>6.0442347528895146</v>
      </c>
      <c r="AF88" s="4">
        <f t="shared" si="2"/>
        <v>3.9188891003040069</v>
      </c>
      <c r="AG88" s="4">
        <f t="shared" si="3"/>
        <v>0.24657729685433505</v>
      </c>
      <c r="AJ88">
        <f>ABS(100*(AD88-AD89)/(AVERAGE(AD88:AD89)))</f>
        <v>0.2479622371395534</v>
      </c>
      <c r="AO88">
        <f>ABS(100*(AE88-AE89)/(AVERAGE(AE88:AE89)))</f>
        <v>4.3921468525619324E-2</v>
      </c>
      <c r="AT88">
        <f>ABS(100*(AF88-AF89)/(AVERAGE(AF88:AF89)))</f>
        <v>6.6562909447790322E-2</v>
      </c>
      <c r="AY88">
        <f>ABS(100*(AG88-AG89)/(AVERAGE(AG88:AG89)))</f>
        <v>2.9589238360427141</v>
      </c>
      <c r="BC88" s="4">
        <f>AVERAGE(AD88:AD89)</f>
        <v>2.1227138881629273</v>
      </c>
      <c r="BD88" s="4">
        <f>AVERAGE(AE88:AE89)</f>
        <v>6.0429076859908477</v>
      </c>
      <c r="BE88" s="4">
        <f>AVERAGE(AF88:AF89)</f>
        <v>3.92019379782792</v>
      </c>
      <c r="BF88" s="4">
        <f>AVERAGE(AG88:AG89)</f>
        <v>0.24298246383443456</v>
      </c>
    </row>
    <row r="89" spans="1:58" x14ac:dyDescent="0.35">
      <c r="A89">
        <v>66</v>
      </c>
      <c r="B89">
        <v>21</v>
      </c>
      <c r="C89" t="s">
        <v>100</v>
      </c>
      <c r="D89" t="s">
        <v>27</v>
      </c>
      <c r="G89">
        <v>0.5</v>
      </c>
      <c r="H89">
        <v>0.5</v>
      </c>
      <c r="I89">
        <v>1828</v>
      </c>
      <c r="J89">
        <v>4929</v>
      </c>
      <c r="L89">
        <v>1678</v>
      </c>
      <c r="M89">
        <v>1.8169999999999999</v>
      </c>
      <c r="N89">
        <v>4.4539999999999997</v>
      </c>
      <c r="O89">
        <v>2.637</v>
      </c>
      <c r="Q89">
        <v>5.8999999999999997E-2</v>
      </c>
      <c r="R89">
        <v>1</v>
      </c>
      <c r="S89">
        <v>0</v>
      </c>
      <c r="T89">
        <v>0</v>
      </c>
      <c r="V89">
        <v>0</v>
      </c>
      <c r="Y89" s="1">
        <v>44475</v>
      </c>
      <c r="Z89" s="2">
        <v>0.15145833333333333</v>
      </c>
      <c r="AB89">
        <v>1</v>
      </c>
      <c r="AD89" s="4">
        <f t="shared" ref="AD89:AD131" si="15">((I89*$E$20)+$E$21)*1000/G89</f>
        <v>2.1200821237403469</v>
      </c>
      <c r="AE89" s="4">
        <f t="shared" si="14"/>
        <v>6.0415806190921799</v>
      </c>
      <c r="AF89" s="4">
        <f t="shared" ref="AF89:AF131" si="16">AE89-AD89</f>
        <v>3.921498495351833</v>
      </c>
      <c r="AG89" s="4">
        <f t="shared" ref="AG89:AG131" si="17">((L89*$I$20)+$I$21)*1000/H89</f>
        <v>0.2393876308145341</v>
      </c>
      <c r="BC89" s="4"/>
      <c r="BD89" s="4"/>
      <c r="BE89" s="4"/>
      <c r="BF89" s="4"/>
    </row>
    <row r="90" spans="1:58" x14ac:dyDescent="0.35">
      <c r="A90">
        <v>67</v>
      </c>
      <c r="B90">
        <v>22</v>
      </c>
      <c r="C90" t="s">
        <v>101</v>
      </c>
      <c r="D90" t="s">
        <v>27</v>
      </c>
      <c r="G90">
        <v>0.5</v>
      </c>
      <c r="H90">
        <v>0.5</v>
      </c>
      <c r="I90">
        <v>3590</v>
      </c>
      <c r="J90">
        <v>5876</v>
      </c>
      <c r="L90">
        <v>6383</v>
      </c>
      <c r="M90">
        <v>3.169</v>
      </c>
      <c r="N90">
        <v>5.2569999999999997</v>
      </c>
      <c r="O90">
        <v>2.0870000000000002</v>
      </c>
      <c r="Q90">
        <v>0.55200000000000005</v>
      </c>
      <c r="R90">
        <v>1</v>
      </c>
      <c r="S90">
        <v>0</v>
      </c>
      <c r="T90">
        <v>0</v>
      </c>
      <c r="V90">
        <v>0</v>
      </c>
      <c r="Y90" s="1">
        <v>44475</v>
      </c>
      <c r="Z90" s="2">
        <v>0.16302083333333334</v>
      </c>
      <c r="AB90">
        <v>1</v>
      </c>
      <c r="AD90" s="4">
        <f t="shared" si="15"/>
        <v>4.4386665800337672</v>
      </c>
      <c r="AE90" s="4">
        <f t="shared" si="14"/>
        <v>7.2983129721300211</v>
      </c>
      <c r="AF90" s="4">
        <f t="shared" si="16"/>
        <v>2.8596463920962538</v>
      </c>
      <c r="AG90" s="4">
        <f t="shared" si="17"/>
        <v>0.9747654290159139</v>
      </c>
      <c r="BC90" s="4"/>
      <c r="BD90" s="4"/>
      <c r="BE90" s="4"/>
      <c r="BF90" s="4"/>
    </row>
    <row r="91" spans="1:58" x14ac:dyDescent="0.35">
      <c r="A91">
        <v>68</v>
      </c>
      <c r="B91">
        <v>22</v>
      </c>
      <c r="C91" t="s">
        <v>101</v>
      </c>
      <c r="D91" t="s">
        <v>27</v>
      </c>
      <c r="G91">
        <v>0.5</v>
      </c>
      <c r="H91">
        <v>0.5</v>
      </c>
      <c r="I91">
        <v>4268</v>
      </c>
      <c r="J91">
        <v>5831</v>
      </c>
      <c r="L91">
        <v>6346</v>
      </c>
      <c r="M91">
        <v>3.6890000000000001</v>
      </c>
      <c r="N91">
        <v>5.218</v>
      </c>
      <c r="O91">
        <v>1.5289999999999999</v>
      </c>
      <c r="Q91">
        <v>0.54800000000000004</v>
      </c>
      <c r="R91">
        <v>1</v>
      </c>
      <c r="S91">
        <v>0</v>
      </c>
      <c r="T91">
        <v>0</v>
      </c>
      <c r="V91">
        <v>0</v>
      </c>
      <c r="Y91" s="1">
        <v>44475</v>
      </c>
      <c r="Z91" s="2">
        <v>0.1693287037037037</v>
      </c>
      <c r="AB91">
        <v>1</v>
      </c>
      <c r="AD91" s="4">
        <f t="shared" si="15"/>
        <v>5.330834719288557</v>
      </c>
      <c r="AE91" s="4">
        <f t="shared" si="14"/>
        <v>7.2385949616899969</v>
      </c>
      <c r="AF91" s="4">
        <f t="shared" si="16"/>
        <v>1.9077602424014399</v>
      </c>
      <c r="AG91" s="4">
        <f t="shared" si="17"/>
        <v>0.96898243676650886</v>
      </c>
      <c r="AJ91">
        <f>ABS(100*(AD91-AD92)/(AVERAGE(AD91:AD92)))</f>
        <v>0.17264133696516989</v>
      </c>
      <c r="AO91">
        <f>ABS(100*(AE91-AE92)/(AVERAGE(AE91:AE92)))</f>
        <v>0.80342084813736903</v>
      </c>
      <c r="AT91">
        <f>ABS(100*(AF91-AF92)/(AVERAGE(AF91:AF92)))</f>
        <v>2.5450754182482167</v>
      </c>
      <c r="AY91">
        <f>ABS(100*(AG91-AG92)/(AVERAGE(AG91:AG92)))</f>
        <v>1.5683464752696901</v>
      </c>
      <c r="BC91" s="4">
        <f>AVERAGE(AD91:AD92)</f>
        <v>5.3354403070280725</v>
      </c>
      <c r="BD91" s="4">
        <f>AVERAGE(AE91:AE92)</f>
        <v>7.2677904334606751</v>
      </c>
      <c r="BE91" s="4">
        <f>AVERAGE(AF91:AF92)</f>
        <v>1.9323501264326022</v>
      </c>
      <c r="BF91" s="4">
        <f>AVERAGE(AG91:AG92)</f>
        <v>0.97664099406977489</v>
      </c>
    </row>
    <row r="92" spans="1:58" x14ac:dyDescent="0.35">
      <c r="A92">
        <v>69</v>
      </c>
      <c r="B92">
        <v>22</v>
      </c>
      <c r="C92" t="s">
        <v>101</v>
      </c>
      <c r="D92" t="s">
        <v>27</v>
      </c>
      <c r="G92">
        <v>0.5</v>
      </c>
      <c r="H92">
        <v>0.5</v>
      </c>
      <c r="I92">
        <v>4275</v>
      </c>
      <c r="J92">
        <v>5875</v>
      </c>
      <c r="L92">
        <v>6444</v>
      </c>
      <c r="M92">
        <v>3.6949999999999998</v>
      </c>
      <c r="N92">
        <v>5.2549999999999999</v>
      </c>
      <c r="O92">
        <v>1.5609999999999999</v>
      </c>
      <c r="Q92">
        <v>0.55800000000000005</v>
      </c>
      <c r="R92">
        <v>1</v>
      </c>
      <c r="S92">
        <v>0</v>
      </c>
      <c r="T92">
        <v>0</v>
      </c>
      <c r="V92">
        <v>0</v>
      </c>
      <c r="Y92" s="1">
        <v>44475</v>
      </c>
      <c r="Z92" s="2">
        <v>0.17612268518518517</v>
      </c>
      <c r="AB92">
        <v>1</v>
      </c>
      <c r="AD92" s="4">
        <f t="shared" si="15"/>
        <v>5.3400458947675888</v>
      </c>
      <c r="AE92" s="4">
        <f t="shared" si="14"/>
        <v>7.2969859052313533</v>
      </c>
      <c r="AF92" s="4">
        <f t="shared" si="16"/>
        <v>1.9569400104637644</v>
      </c>
      <c r="AG92" s="4">
        <f t="shared" si="17"/>
        <v>0.98429955137304104</v>
      </c>
      <c r="BC92" s="4"/>
      <c r="BD92" s="4"/>
      <c r="BE92" s="4"/>
      <c r="BF92" s="4"/>
    </row>
    <row r="93" spans="1:58" x14ac:dyDescent="0.35">
      <c r="A93">
        <v>70</v>
      </c>
      <c r="B93">
        <v>23</v>
      </c>
      <c r="C93" t="s">
        <v>102</v>
      </c>
      <c r="D93" t="s">
        <v>27</v>
      </c>
      <c r="G93">
        <v>0.5</v>
      </c>
      <c r="H93">
        <v>0.5</v>
      </c>
      <c r="I93">
        <v>4120</v>
      </c>
      <c r="J93">
        <v>5433</v>
      </c>
      <c r="L93">
        <v>6316</v>
      </c>
      <c r="M93">
        <v>3.5760000000000001</v>
      </c>
      <c r="N93">
        <v>4.8810000000000002</v>
      </c>
      <c r="O93">
        <v>1.3049999999999999</v>
      </c>
      <c r="Q93">
        <v>0.54500000000000004</v>
      </c>
      <c r="R93">
        <v>1</v>
      </c>
      <c r="S93">
        <v>0</v>
      </c>
      <c r="T93">
        <v>0</v>
      </c>
      <c r="V93">
        <v>0</v>
      </c>
      <c r="Y93" s="1">
        <v>44475</v>
      </c>
      <c r="Z93" s="2">
        <v>0.18790509259259258</v>
      </c>
      <c r="AB93">
        <v>1</v>
      </c>
      <c r="AD93" s="4">
        <f t="shared" si="15"/>
        <v>5.1360841520175997</v>
      </c>
      <c r="AE93" s="4">
        <f t="shared" si="14"/>
        <v>6.71042233602045</v>
      </c>
      <c r="AF93" s="4">
        <f t="shared" si="16"/>
        <v>1.5743381840028503</v>
      </c>
      <c r="AG93" s="4">
        <f t="shared" si="17"/>
        <v>0.96429352413185609</v>
      </c>
      <c r="BC93" s="4"/>
      <c r="BD93" s="4"/>
      <c r="BE93" s="4"/>
      <c r="BF93" s="4"/>
    </row>
    <row r="94" spans="1:58" x14ac:dyDescent="0.35">
      <c r="A94">
        <v>71</v>
      </c>
      <c r="B94">
        <v>23</v>
      </c>
      <c r="C94" t="s">
        <v>102</v>
      </c>
      <c r="D94" t="s">
        <v>27</v>
      </c>
      <c r="G94">
        <v>0.5</v>
      </c>
      <c r="H94">
        <v>0.5</v>
      </c>
      <c r="I94">
        <v>4084</v>
      </c>
      <c r="J94">
        <v>5350</v>
      </c>
      <c r="L94">
        <v>6164</v>
      </c>
      <c r="M94">
        <v>3.548</v>
      </c>
      <c r="N94">
        <v>4.8109999999999999</v>
      </c>
      <c r="O94">
        <v>1.2629999999999999</v>
      </c>
      <c r="Q94">
        <v>0.52900000000000003</v>
      </c>
      <c r="R94">
        <v>1</v>
      </c>
      <c r="S94">
        <v>0</v>
      </c>
      <c r="T94">
        <v>0</v>
      </c>
      <c r="V94">
        <v>0</v>
      </c>
      <c r="Y94" s="1">
        <v>44475</v>
      </c>
      <c r="Z94" s="2">
        <v>0.19420138888888891</v>
      </c>
      <c r="AB94">
        <v>1</v>
      </c>
      <c r="AD94" s="4">
        <f t="shared" si="15"/>
        <v>5.0887123924111508</v>
      </c>
      <c r="AE94" s="4">
        <f t="shared" si="14"/>
        <v>6.6002757834310728</v>
      </c>
      <c r="AF94" s="4">
        <f t="shared" si="16"/>
        <v>1.511563391019922</v>
      </c>
      <c r="AG94" s="4">
        <f t="shared" si="17"/>
        <v>0.94053636678294861</v>
      </c>
      <c r="AJ94">
        <f>ABS(100*(AD94-AD95)/(AVERAGE(AD94:AD95)))</f>
        <v>0.90098233501563019</v>
      </c>
      <c r="AO94">
        <f>ABS(100*(AE94-AE95)/(AVERAGE(AE94:AE95)))</f>
        <v>2.1087889161490962</v>
      </c>
      <c r="AT94">
        <f>ABS(100*(AF94-AF95)/(AVERAGE(AF94:AF95)))</f>
        <v>6.0693459998513157</v>
      </c>
      <c r="AY94">
        <f>ABS(100*(AG94-AG95)/(AVERAGE(AG94:AG95)))</f>
        <v>2.5430183275166809</v>
      </c>
      <c r="BC94" s="4">
        <f>AVERAGE(AD94:AD95)</f>
        <v>5.1117403311087308</v>
      </c>
      <c r="BD94" s="4">
        <f>AVERAGE(AE94:AE95)</f>
        <v>6.6706103290604339</v>
      </c>
      <c r="BE94" s="4">
        <f>AVERAGE(AF94:AF95)</f>
        <v>1.558869997951704</v>
      </c>
      <c r="BF94" s="4">
        <f>AVERAGE(AG94:AG95)</f>
        <v>0.95264939108913493</v>
      </c>
    </row>
    <row r="95" spans="1:58" x14ac:dyDescent="0.35">
      <c r="A95">
        <v>72</v>
      </c>
      <c r="B95">
        <v>23</v>
      </c>
      <c r="C95" t="s">
        <v>102</v>
      </c>
      <c r="D95" t="s">
        <v>27</v>
      </c>
      <c r="G95">
        <v>0.5</v>
      </c>
      <c r="H95">
        <v>0.5</v>
      </c>
      <c r="I95">
        <v>4119</v>
      </c>
      <c r="J95">
        <v>5456</v>
      </c>
      <c r="L95">
        <v>6319</v>
      </c>
      <c r="M95">
        <v>3.5750000000000002</v>
      </c>
      <c r="N95">
        <v>4.9009999999999998</v>
      </c>
      <c r="O95">
        <v>1.327</v>
      </c>
      <c r="Q95">
        <v>0.54500000000000004</v>
      </c>
      <c r="R95">
        <v>1</v>
      </c>
      <c r="S95">
        <v>0</v>
      </c>
      <c r="T95">
        <v>0</v>
      </c>
      <c r="V95">
        <v>0</v>
      </c>
      <c r="Y95" s="1">
        <v>44475</v>
      </c>
      <c r="Z95" s="2">
        <v>0.20098379629629629</v>
      </c>
      <c r="AB95">
        <v>1</v>
      </c>
      <c r="AD95" s="4">
        <f t="shared" si="15"/>
        <v>5.13476826980631</v>
      </c>
      <c r="AE95" s="4">
        <f t="shared" si="14"/>
        <v>6.740944874689796</v>
      </c>
      <c r="AF95" s="4">
        <f t="shared" si="16"/>
        <v>1.606176604883486</v>
      </c>
      <c r="AG95" s="4">
        <f t="shared" si="17"/>
        <v>0.96476241539532137</v>
      </c>
      <c r="BC95" s="4"/>
      <c r="BD95" s="4"/>
      <c r="BE95" s="4"/>
      <c r="BF95" s="4"/>
    </row>
    <row r="96" spans="1:58" x14ac:dyDescent="0.35">
      <c r="A96">
        <v>73</v>
      </c>
      <c r="B96">
        <v>24</v>
      </c>
      <c r="C96" t="s">
        <v>103</v>
      </c>
      <c r="D96" t="s">
        <v>27</v>
      </c>
      <c r="G96">
        <v>0.5</v>
      </c>
      <c r="H96">
        <v>0.5</v>
      </c>
      <c r="I96">
        <v>2984</v>
      </c>
      <c r="J96">
        <v>4400</v>
      </c>
      <c r="L96">
        <v>1168</v>
      </c>
      <c r="M96">
        <v>2.7040000000000002</v>
      </c>
      <c r="N96">
        <v>4.0060000000000002</v>
      </c>
      <c r="O96">
        <v>1.3029999999999999</v>
      </c>
      <c r="Q96">
        <v>6.0000000000000001E-3</v>
      </c>
      <c r="R96">
        <v>1</v>
      </c>
      <c r="S96">
        <v>0</v>
      </c>
      <c r="T96">
        <v>0</v>
      </c>
      <c r="V96">
        <v>0</v>
      </c>
      <c r="Y96" s="1">
        <v>44475</v>
      </c>
      <c r="Z96" s="2">
        <v>0.21255787037037036</v>
      </c>
      <c r="AB96">
        <v>1</v>
      </c>
      <c r="AD96" s="4">
        <f t="shared" si="15"/>
        <v>3.6412419599918757</v>
      </c>
      <c r="AE96" s="4">
        <f t="shared" si="14"/>
        <v>5.33956222969723</v>
      </c>
      <c r="AF96" s="4">
        <f t="shared" si="16"/>
        <v>1.6983202697053543</v>
      </c>
      <c r="AG96" s="4">
        <f t="shared" si="17"/>
        <v>0.15967611602543658</v>
      </c>
      <c r="BC96" s="4"/>
      <c r="BD96" s="4"/>
      <c r="BE96" s="4"/>
      <c r="BF96" s="4"/>
    </row>
    <row r="97" spans="1:58" x14ac:dyDescent="0.35">
      <c r="A97">
        <v>74</v>
      </c>
      <c r="B97">
        <v>24</v>
      </c>
      <c r="C97" t="s">
        <v>103</v>
      </c>
      <c r="D97" t="s">
        <v>27</v>
      </c>
      <c r="G97">
        <v>0.5</v>
      </c>
      <c r="H97">
        <v>0.5</v>
      </c>
      <c r="I97">
        <v>2552</v>
      </c>
      <c r="J97">
        <v>4417</v>
      </c>
      <c r="L97">
        <v>1123</v>
      </c>
      <c r="M97">
        <v>2.3719999999999999</v>
      </c>
      <c r="N97">
        <v>4.0209999999999999</v>
      </c>
      <c r="O97">
        <v>1.6479999999999999</v>
      </c>
      <c r="Q97">
        <v>1E-3</v>
      </c>
      <c r="R97">
        <v>1</v>
      </c>
      <c r="S97">
        <v>0</v>
      </c>
      <c r="T97">
        <v>0</v>
      </c>
      <c r="V97">
        <v>0</v>
      </c>
      <c r="Y97" s="1">
        <v>44475</v>
      </c>
      <c r="Z97" s="2">
        <v>0.21883101851851852</v>
      </c>
      <c r="AB97">
        <v>1</v>
      </c>
      <c r="AD97" s="4">
        <f t="shared" si="15"/>
        <v>3.072780844714488</v>
      </c>
      <c r="AE97" s="4">
        <f t="shared" si="14"/>
        <v>5.3621223669745728</v>
      </c>
      <c r="AF97" s="4">
        <f t="shared" si="16"/>
        <v>2.2893415222600848</v>
      </c>
      <c r="AG97" s="4">
        <f t="shared" si="17"/>
        <v>0.1526427470734574</v>
      </c>
      <c r="AJ97">
        <f>ABS(100*(AD97-AD98)/(AVERAGE(AD97:AD98)))</f>
        <v>1.1196525965798119</v>
      </c>
      <c r="AO97">
        <f>ABS(100*(AE97-AE98)/(AVERAGE(AE97:AE98)))</f>
        <v>0.99488088847606515</v>
      </c>
      <c r="AT97">
        <f>ABS(100*(AF97-AF98)/(AVERAGE(AF97:AF98)))</f>
        <v>0.82765399311565357</v>
      </c>
      <c r="AY97">
        <f>ABS(100*(AG97-AG98)/(AVERAGE(AG97:AG98)))</f>
        <v>1.1200269039519315</v>
      </c>
      <c r="BC97" s="4">
        <f>AVERAGE(AD97:AD98)</f>
        <v>3.0556743759677145</v>
      </c>
      <c r="BD97" s="4">
        <f>AVERAGE(AE97:AE98)</f>
        <v>5.3355810290012293</v>
      </c>
      <c r="BE97" s="4">
        <f>AVERAGE(AF97:AF98)</f>
        <v>2.2799066530335139</v>
      </c>
      <c r="BF97" s="4">
        <f>AVERAGE(AG97:AG98)</f>
        <v>0.15350238105647707</v>
      </c>
    </row>
    <row r="98" spans="1:58" x14ac:dyDescent="0.35">
      <c r="A98">
        <v>75</v>
      </c>
      <c r="B98">
        <v>24</v>
      </c>
      <c r="C98" t="s">
        <v>103</v>
      </c>
      <c r="D98" t="s">
        <v>27</v>
      </c>
      <c r="G98">
        <v>0.5</v>
      </c>
      <c r="H98">
        <v>0.5</v>
      </c>
      <c r="I98">
        <v>2526</v>
      </c>
      <c r="J98">
        <v>4377</v>
      </c>
      <c r="L98">
        <v>1134</v>
      </c>
      <c r="M98">
        <v>2.3530000000000002</v>
      </c>
      <c r="N98">
        <v>3.9870000000000001</v>
      </c>
      <c r="O98">
        <v>1.6339999999999999</v>
      </c>
      <c r="Q98">
        <v>3.0000000000000001E-3</v>
      </c>
      <c r="R98">
        <v>1</v>
      </c>
      <c r="S98">
        <v>0</v>
      </c>
      <c r="T98">
        <v>0</v>
      </c>
      <c r="V98">
        <v>0</v>
      </c>
      <c r="Y98" s="1">
        <v>44475</v>
      </c>
      <c r="Z98" s="2">
        <v>0.22555555555555554</v>
      </c>
      <c r="AB98">
        <v>1</v>
      </c>
      <c r="AD98" s="4">
        <f t="shared" si="15"/>
        <v>3.0385679072209415</v>
      </c>
      <c r="AE98" s="4">
        <f t="shared" si="14"/>
        <v>5.309039691027885</v>
      </c>
      <c r="AF98" s="4">
        <f t="shared" si="16"/>
        <v>2.2704717838069435</v>
      </c>
      <c r="AG98" s="4">
        <f t="shared" si="17"/>
        <v>0.15436201503949676</v>
      </c>
      <c r="BC98" s="4"/>
      <c r="BD98" s="4"/>
      <c r="BE98" s="4"/>
      <c r="BF98" s="4"/>
    </row>
    <row r="99" spans="1:58" x14ac:dyDescent="0.35">
      <c r="A99">
        <v>76</v>
      </c>
      <c r="B99">
        <v>25</v>
      </c>
      <c r="C99" t="s">
        <v>104</v>
      </c>
      <c r="D99" t="s">
        <v>27</v>
      </c>
      <c r="G99">
        <v>0.5</v>
      </c>
      <c r="H99">
        <v>0.5</v>
      </c>
      <c r="I99">
        <v>2433</v>
      </c>
      <c r="J99">
        <v>4068</v>
      </c>
      <c r="L99">
        <v>937</v>
      </c>
      <c r="M99">
        <v>2.2810000000000001</v>
      </c>
      <c r="N99">
        <v>3.7250000000000001</v>
      </c>
      <c r="O99">
        <v>1.444</v>
      </c>
      <c r="Q99">
        <v>0</v>
      </c>
      <c r="R99">
        <v>1</v>
      </c>
      <c r="S99">
        <v>0</v>
      </c>
      <c r="T99">
        <v>0</v>
      </c>
      <c r="V99">
        <v>0</v>
      </c>
      <c r="Y99" s="1">
        <v>44475</v>
      </c>
      <c r="Z99" s="2">
        <v>0.23697916666666666</v>
      </c>
      <c r="AB99">
        <v>1</v>
      </c>
      <c r="AD99" s="4">
        <f t="shared" si="15"/>
        <v>2.9161908615709482</v>
      </c>
      <c r="AE99" s="4">
        <f t="shared" si="14"/>
        <v>4.8989760193397194</v>
      </c>
      <c r="AF99" s="4">
        <f t="shared" si="16"/>
        <v>1.9827851577687712</v>
      </c>
      <c r="AG99" s="4">
        <f t="shared" si="17"/>
        <v>0.12357148873861007</v>
      </c>
      <c r="BC99" s="4"/>
      <c r="BD99" s="4"/>
      <c r="BE99" s="4"/>
      <c r="BF99" s="4"/>
    </row>
    <row r="100" spans="1:58" x14ac:dyDescent="0.35">
      <c r="A100">
        <v>77</v>
      </c>
      <c r="B100">
        <v>25</v>
      </c>
      <c r="C100" t="s">
        <v>104</v>
      </c>
      <c r="D100" t="s">
        <v>27</v>
      </c>
      <c r="G100">
        <v>0.5</v>
      </c>
      <c r="H100">
        <v>0.5</v>
      </c>
      <c r="I100">
        <v>2387</v>
      </c>
      <c r="J100">
        <v>4073</v>
      </c>
      <c r="L100">
        <v>903</v>
      </c>
      <c r="M100">
        <v>2.246</v>
      </c>
      <c r="N100">
        <v>3.7290000000000001</v>
      </c>
      <c r="O100">
        <v>1.4830000000000001</v>
      </c>
      <c r="Q100">
        <v>0</v>
      </c>
      <c r="R100">
        <v>1</v>
      </c>
      <c r="S100">
        <v>0</v>
      </c>
      <c r="T100">
        <v>0</v>
      </c>
      <c r="V100">
        <v>0</v>
      </c>
      <c r="Y100" s="1">
        <v>44475</v>
      </c>
      <c r="Z100" s="2">
        <v>0.24318287037037037</v>
      </c>
      <c r="AB100">
        <v>1</v>
      </c>
      <c r="AD100" s="4">
        <f t="shared" si="15"/>
        <v>2.8556602798515964</v>
      </c>
      <c r="AE100" s="4">
        <f t="shared" si="14"/>
        <v>4.9056113538330548</v>
      </c>
      <c r="AF100" s="4">
        <f t="shared" si="16"/>
        <v>2.0499510739814584</v>
      </c>
      <c r="AG100" s="4">
        <f t="shared" si="17"/>
        <v>0.11825738775267025</v>
      </c>
      <c r="AJ100">
        <f>ABS(100*(AD100-AD101)/(AVERAGE(AD100:AD101)))</f>
        <v>0.36796008542140946</v>
      </c>
      <c r="AO100">
        <f>ABS(100*(AE100-AE101)/(AVERAGE(AE100:AE101)))</f>
        <v>0.45882927522531575</v>
      </c>
      <c r="AT100">
        <f>ABS(100*(AF100-AF101)/(AVERAGE(AF100:AF101)))</f>
        <v>0.58527573617401185</v>
      </c>
      <c r="AY100">
        <f>ABS(100*(AG100-AG101)/(AVERAGE(AG100:AG101)))</f>
        <v>0</v>
      </c>
      <c r="BC100" s="4">
        <f>AVERAGE(AD100:AD101)</f>
        <v>2.8609238086967572</v>
      </c>
      <c r="BD100" s="4">
        <f>AVERAGE(AE100:AE101)</f>
        <v>4.9168914224717266</v>
      </c>
      <c r="BE100" s="4">
        <f>AVERAGE(AF100:AF101)</f>
        <v>2.0559676137749685</v>
      </c>
      <c r="BF100" s="4">
        <f>AVERAGE(AG100:AG101)</f>
        <v>0.11825738775267025</v>
      </c>
    </row>
    <row r="101" spans="1:58" x14ac:dyDescent="0.35">
      <c r="A101">
        <v>78</v>
      </c>
      <c r="B101">
        <v>25</v>
      </c>
      <c r="C101" t="s">
        <v>104</v>
      </c>
      <c r="D101" t="s">
        <v>27</v>
      </c>
      <c r="G101">
        <v>0.5</v>
      </c>
      <c r="H101">
        <v>0.5</v>
      </c>
      <c r="I101">
        <v>2395</v>
      </c>
      <c r="J101">
        <v>4090</v>
      </c>
      <c r="L101">
        <v>903</v>
      </c>
      <c r="M101">
        <v>2.2519999999999998</v>
      </c>
      <c r="N101">
        <v>3.7429999999999999</v>
      </c>
      <c r="O101">
        <v>1.4910000000000001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44475</v>
      </c>
      <c r="Z101" s="2">
        <v>0.24976851851851853</v>
      </c>
      <c r="AB101">
        <v>1</v>
      </c>
      <c r="AD101" s="4">
        <f t="shared" si="15"/>
        <v>2.8661873375419185</v>
      </c>
      <c r="AE101" s="4">
        <f t="shared" si="14"/>
        <v>4.9281714911103975</v>
      </c>
      <c r="AF101" s="4">
        <f t="shared" si="16"/>
        <v>2.0619841535684791</v>
      </c>
      <c r="AG101" s="4">
        <f t="shared" si="17"/>
        <v>0.11825738775267025</v>
      </c>
      <c r="BC101" s="4"/>
      <c r="BD101" s="4"/>
      <c r="BE101" s="4"/>
      <c r="BF101" s="4"/>
    </row>
    <row r="102" spans="1:58" x14ac:dyDescent="0.35">
      <c r="A102">
        <v>79</v>
      </c>
      <c r="B102">
        <v>26</v>
      </c>
      <c r="C102" t="s">
        <v>105</v>
      </c>
      <c r="D102" t="s">
        <v>27</v>
      </c>
      <c r="G102">
        <v>0.5</v>
      </c>
      <c r="H102">
        <v>0.5</v>
      </c>
      <c r="I102">
        <v>3581</v>
      </c>
      <c r="J102">
        <v>5635</v>
      </c>
      <c r="L102">
        <v>5278</v>
      </c>
      <c r="M102">
        <v>3.1619999999999999</v>
      </c>
      <c r="N102">
        <v>5.0519999999999996</v>
      </c>
      <c r="O102">
        <v>1.89</v>
      </c>
      <c r="Q102">
        <v>0.436</v>
      </c>
      <c r="R102">
        <v>1</v>
      </c>
      <c r="S102">
        <v>0</v>
      </c>
      <c r="T102">
        <v>0</v>
      </c>
      <c r="V102">
        <v>0</v>
      </c>
      <c r="Y102" s="1">
        <v>44475</v>
      </c>
      <c r="Z102" s="2">
        <v>0.26145833333333335</v>
      </c>
      <c r="AB102">
        <v>1</v>
      </c>
      <c r="AD102" s="4">
        <f t="shared" si="15"/>
        <v>4.4268236401321559</v>
      </c>
      <c r="AE102" s="4">
        <f t="shared" si="14"/>
        <v>6.9784898495512246</v>
      </c>
      <c r="AF102" s="4">
        <f t="shared" si="16"/>
        <v>2.5516662094190687</v>
      </c>
      <c r="AG102" s="4">
        <f t="shared" si="17"/>
        <v>0.80205714697286934</v>
      </c>
      <c r="BC102" s="4"/>
      <c r="BD102" s="4"/>
      <c r="BE102" s="4"/>
      <c r="BF102" s="4"/>
    </row>
    <row r="103" spans="1:58" x14ac:dyDescent="0.35">
      <c r="A103">
        <v>80</v>
      </c>
      <c r="B103">
        <v>26</v>
      </c>
      <c r="C103" t="s">
        <v>105</v>
      </c>
      <c r="D103" t="s">
        <v>27</v>
      </c>
      <c r="G103">
        <v>0.5</v>
      </c>
      <c r="H103">
        <v>0.5</v>
      </c>
      <c r="I103">
        <v>4004</v>
      </c>
      <c r="J103">
        <v>5620</v>
      </c>
      <c r="L103">
        <v>5233</v>
      </c>
      <c r="M103">
        <v>3.4870000000000001</v>
      </c>
      <c r="N103">
        <v>5.04</v>
      </c>
      <c r="O103">
        <v>1.5529999999999999</v>
      </c>
      <c r="Q103">
        <v>0.43099999999999999</v>
      </c>
      <c r="R103">
        <v>1</v>
      </c>
      <c r="S103">
        <v>0</v>
      </c>
      <c r="T103">
        <v>0</v>
      </c>
      <c r="V103">
        <v>0</v>
      </c>
      <c r="Y103" s="1">
        <v>44475</v>
      </c>
      <c r="Z103" s="2">
        <v>0.26781250000000001</v>
      </c>
      <c r="AB103">
        <v>1</v>
      </c>
      <c r="AD103" s="4">
        <f t="shared" si="15"/>
        <v>4.9834418155079314</v>
      </c>
      <c r="AE103" s="4">
        <f t="shared" si="14"/>
        <v>6.9585838460712175</v>
      </c>
      <c r="AF103" s="4">
        <f t="shared" si="16"/>
        <v>1.9751420305632861</v>
      </c>
      <c r="AG103" s="4">
        <f t="shared" si="17"/>
        <v>0.79502377802089019</v>
      </c>
      <c r="AJ103">
        <f>ABS(100*(AD103-AD104)/(AVERAGE(AD103:AD104)))</f>
        <v>0.99838449320746503</v>
      </c>
      <c r="AO103">
        <f>ABS(100*(AE103-AE104)/(AVERAGE(AE103:AE104)))</f>
        <v>0.87343179482818867</v>
      </c>
      <c r="AT103">
        <f>ABS(100*(AF103-AF104)/(AVERAGE(AF103:AF104)))</f>
        <v>0.55746759465685225</v>
      </c>
      <c r="AY103">
        <f>ABS(100*(AG103-AG104)/(AVERAGE(AG103:AG104)))</f>
        <v>4.139296558653915</v>
      </c>
      <c r="BC103" s="4">
        <f>AVERAGE(AD103:AD104)</f>
        <v>5.0084435775224456</v>
      </c>
      <c r="BD103" s="4">
        <f>AVERAGE(AE103:AE104)</f>
        <v>6.9891063847405626</v>
      </c>
      <c r="BE103" s="4">
        <f>AVERAGE(AF103:AF104)</f>
        <v>1.9806628072181169</v>
      </c>
      <c r="BF103" s="4">
        <f>AVERAGE(AG103:AG104)</f>
        <v>0.81182571496172939</v>
      </c>
    </row>
    <row r="104" spans="1:58" x14ac:dyDescent="0.35">
      <c r="A104">
        <v>81</v>
      </c>
      <c r="B104">
        <v>26</v>
      </c>
      <c r="C104" t="s">
        <v>105</v>
      </c>
      <c r="D104" t="s">
        <v>27</v>
      </c>
      <c r="G104">
        <v>0.5</v>
      </c>
      <c r="H104">
        <v>0.5</v>
      </c>
      <c r="I104">
        <v>4042</v>
      </c>
      <c r="J104">
        <v>5666</v>
      </c>
      <c r="L104">
        <v>5448</v>
      </c>
      <c r="M104">
        <v>3.516</v>
      </c>
      <c r="N104">
        <v>5.0789999999999997</v>
      </c>
      <c r="O104">
        <v>1.5620000000000001</v>
      </c>
      <c r="Q104">
        <v>0.45400000000000001</v>
      </c>
      <c r="R104">
        <v>1</v>
      </c>
      <c r="S104">
        <v>0</v>
      </c>
      <c r="T104">
        <v>0</v>
      </c>
      <c r="V104">
        <v>0</v>
      </c>
      <c r="Y104" s="1">
        <v>44475</v>
      </c>
      <c r="Z104" s="2">
        <v>0.27459490740740738</v>
      </c>
      <c r="AB104">
        <v>1</v>
      </c>
      <c r="AD104" s="4">
        <f t="shared" si="15"/>
        <v>5.0334453395369607</v>
      </c>
      <c r="AE104" s="4">
        <f t="shared" si="14"/>
        <v>7.0196289234099085</v>
      </c>
      <c r="AF104" s="4">
        <f t="shared" si="16"/>
        <v>1.9861835838729478</v>
      </c>
      <c r="AG104" s="4">
        <f t="shared" si="17"/>
        <v>0.8286276519025686</v>
      </c>
      <c r="BC104" s="4"/>
      <c r="BD104" s="4"/>
      <c r="BE104" s="4"/>
      <c r="BF104" s="4"/>
    </row>
    <row r="105" spans="1:58" x14ac:dyDescent="0.35">
      <c r="A105">
        <v>82</v>
      </c>
      <c r="B105">
        <v>27</v>
      </c>
      <c r="C105" t="s">
        <v>106</v>
      </c>
      <c r="D105" t="s">
        <v>27</v>
      </c>
      <c r="G105">
        <v>0.5</v>
      </c>
      <c r="H105">
        <v>0.5</v>
      </c>
      <c r="I105">
        <v>2555</v>
      </c>
      <c r="J105">
        <v>5086</v>
      </c>
      <c r="L105">
        <v>1824</v>
      </c>
      <c r="M105">
        <v>2.375</v>
      </c>
      <c r="N105">
        <v>4.5869999999999997</v>
      </c>
      <c r="O105">
        <v>2.2120000000000002</v>
      </c>
      <c r="Q105">
        <v>7.4999999999999997E-2</v>
      </c>
      <c r="R105">
        <v>1</v>
      </c>
      <c r="S105">
        <v>0</v>
      </c>
      <c r="T105">
        <v>0</v>
      </c>
      <c r="V105">
        <v>0</v>
      </c>
      <c r="Y105" s="1">
        <v>44475</v>
      </c>
      <c r="Z105" s="2">
        <v>0.28641203703703705</v>
      </c>
      <c r="AB105">
        <v>1</v>
      </c>
      <c r="AD105" s="4">
        <f t="shared" si="15"/>
        <v>3.0767284913483586</v>
      </c>
      <c r="AE105" s="4">
        <f t="shared" si="14"/>
        <v>6.2499301221829313</v>
      </c>
      <c r="AF105" s="4">
        <f t="shared" si="16"/>
        <v>3.1732016308345727</v>
      </c>
      <c r="AG105" s="4">
        <f t="shared" si="17"/>
        <v>0.26220700563651106</v>
      </c>
      <c r="BC105" s="4"/>
      <c r="BD105" s="4"/>
      <c r="BE105" s="4"/>
      <c r="BF105" s="4"/>
    </row>
    <row r="106" spans="1:58" x14ac:dyDescent="0.35">
      <c r="A106">
        <v>83</v>
      </c>
      <c r="B106">
        <v>27</v>
      </c>
      <c r="C106" t="s">
        <v>106</v>
      </c>
      <c r="D106" t="s">
        <v>27</v>
      </c>
      <c r="G106">
        <v>0.5</v>
      </c>
      <c r="H106">
        <v>0.5</v>
      </c>
      <c r="I106">
        <v>1964</v>
      </c>
      <c r="J106">
        <v>5169</v>
      </c>
      <c r="L106">
        <v>1977</v>
      </c>
      <c r="M106">
        <v>1.9219999999999999</v>
      </c>
      <c r="N106">
        <v>4.6580000000000004</v>
      </c>
      <c r="O106">
        <v>2.7360000000000002</v>
      </c>
      <c r="Q106">
        <v>9.0999999999999998E-2</v>
      </c>
      <c r="R106">
        <v>1</v>
      </c>
      <c r="S106">
        <v>0</v>
      </c>
      <c r="T106">
        <v>0</v>
      </c>
      <c r="V106">
        <v>0</v>
      </c>
      <c r="Y106" s="1">
        <v>44475</v>
      </c>
      <c r="Z106" s="2">
        <v>0.29261574074074076</v>
      </c>
      <c r="AB106">
        <v>1</v>
      </c>
      <c r="AD106" s="4">
        <f t="shared" si="15"/>
        <v>2.2990421044758205</v>
      </c>
      <c r="AE106" s="4">
        <f t="shared" si="14"/>
        <v>6.3600766747723085</v>
      </c>
      <c r="AF106" s="4">
        <f t="shared" si="16"/>
        <v>4.0610345702964885</v>
      </c>
      <c r="AG106" s="4">
        <f t="shared" si="17"/>
        <v>0.28612046007324027</v>
      </c>
      <c r="AJ106">
        <f>ABS(100*(AD106-AD107)/(AVERAGE(AD106:AD107)))</f>
        <v>0.7413114621432898</v>
      </c>
      <c r="AO106">
        <f>ABS(100*(AE106-AE107)/(AVERAGE(AE106:AE107)))</f>
        <v>3.1580630880476139</v>
      </c>
      <c r="AT106">
        <f>ABS(100*(AF106-AF107)/(AVERAGE(AF106:AF107)))</f>
        <v>5.4340001414403467</v>
      </c>
      <c r="AY106">
        <f>ABS(100*(AG106-AG107)/(AVERAGE(AG106:AG107)))</f>
        <v>11.617696192047932</v>
      </c>
      <c r="BC106" s="4">
        <f>AVERAGE(AD106:AD107)</f>
        <v>2.3075953388492074</v>
      </c>
      <c r="BD106" s="4">
        <f>AVERAGE(AE106:AE107)</f>
        <v>6.2612101908216022</v>
      </c>
      <c r="BE106" s="4">
        <f>AVERAGE(AF106:AF107)</f>
        <v>3.9536148519723953</v>
      </c>
      <c r="BF106" s="4">
        <f>AVERAGE(AG106:AG107)</f>
        <v>0.2704126027471534</v>
      </c>
    </row>
    <row r="107" spans="1:58" x14ac:dyDescent="0.35">
      <c r="A107">
        <v>84</v>
      </c>
      <c r="B107">
        <v>27</v>
      </c>
      <c r="C107" t="s">
        <v>106</v>
      </c>
      <c r="D107" t="s">
        <v>27</v>
      </c>
      <c r="G107">
        <v>0.5</v>
      </c>
      <c r="H107">
        <v>0.5</v>
      </c>
      <c r="I107">
        <v>1977</v>
      </c>
      <c r="J107">
        <v>5020</v>
      </c>
      <c r="L107">
        <v>1776</v>
      </c>
      <c r="M107">
        <v>1.9319999999999999</v>
      </c>
      <c r="N107">
        <v>4.5309999999999997</v>
      </c>
      <c r="O107">
        <v>2.6</v>
      </c>
      <c r="Q107">
        <v>7.0000000000000007E-2</v>
      </c>
      <c r="R107">
        <v>1</v>
      </c>
      <c r="S107">
        <v>0</v>
      </c>
      <c r="T107">
        <v>0</v>
      </c>
      <c r="V107">
        <v>0</v>
      </c>
      <c r="Y107" s="1">
        <v>44475</v>
      </c>
      <c r="Z107" s="2">
        <v>0.29930555555555555</v>
      </c>
      <c r="AB107">
        <v>1</v>
      </c>
      <c r="AD107" s="4">
        <f t="shared" si="15"/>
        <v>2.3161485732225939</v>
      </c>
      <c r="AE107" s="4">
        <f t="shared" si="14"/>
        <v>6.1623437068708959</v>
      </c>
      <c r="AF107" s="4">
        <f t="shared" si="16"/>
        <v>3.846195133648302</v>
      </c>
      <c r="AG107" s="4">
        <f t="shared" si="17"/>
        <v>0.25470474542106653</v>
      </c>
      <c r="BC107" s="4"/>
      <c r="BD107" s="4"/>
      <c r="BE107" s="4"/>
      <c r="BF107" s="4"/>
    </row>
    <row r="108" spans="1:58" x14ac:dyDescent="0.35">
      <c r="A108">
        <v>85</v>
      </c>
      <c r="B108">
        <v>28</v>
      </c>
      <c r="C108" t="s">
        <v>107</v>
      </c>
      <c r="D108" t="s">
        <v>27</v>
      </c>
      <c r="G108">
        <v>0.5</v>
      </c>
      <c r="H108">
        <v>0.5</v>
      </c>
      <c r="I108">
        <v>2833</v>
      </c>
      <c r="J108">
        <v>5901</v>
      </c>
      <c r="L108">
        <v>2349</v>
      </c>
      <c r="M108">
        <v>2.5880000000000001</v>
      </c>
      <c r="N108">
        <v>5.2770000000000001</v>
      </c>
      <c r="O108">
        <v>2.6890000000000001</v>
      </c>
      <c r="Q108">
        <v>0.13</v>
      </c>
      <c r="R108">
        <v>1</v>
      </c>
      <c r="S108">
        <v>0</v>
      </c>
      <c r="T108">
        <v>0</v>
      </c>
      <c r="V108">
        <v>0</v>
      </c>
      <c r="Y108" s="1">
        <v>44475</v>
      </c>
      <c r="Z108" s="2">
        <v>0.31097222222222221</v>
      </c>
      <c r="AB108">
        <v>1</v>
      </c>
      <c r="AD108" s="4">
        <f t="shared" si="15"/>
        <v>3.4425437460870483</v>
      </c>
      <c r="AE108" s="4">
        <f t="shared" si="14"/>
        <v>7.3314896445967008</v>
      </c>
      <c r="AF108" s="4">
        <f t="shared" si="16"/>
        <v>3.8889458985096526</v>
      </c>
      <c r="AG108" s="4">
        <f t="shared" si="17"/>
        <v>0.34426297674293493</v>
      </c>
      <c r="BC108" s="4"/>
      <c r="BD108" s="4"/>
      <c r="BE108" s="4"/>
      <c r="BF108" s="4"/>
    </row>
    <row r="109" spans="1:58" x14ac:dyDescent="0.35">
      <c r="A109">
        <v>86</v>
      </c>
      <c r="B109">
        <v>28</v>
      </c>
      <c r="C109" t="s">
        <v>107</v>
      </c>
      <c r="D109" t="s">
        <v>27</v>
      </c>
      <c r="G109">
        <v>0.5</v>
      </c>
      <c r="H109">
        <v>0.5</v>
      </c>
      <c r="I109">
        <v>3237</v>
      </c>
      <c r="J109">
        <v>5873</v>
      </c>
      <c r="L109">
        <v>2345</v>
      </c>
      <c r="M109">
        <v>2.899</v>
      </c>
      <c r="N109">
        <v>5.2539999999999996</v>
      </c>
      <c r="O109">
        <v>2.3559999999999999</v>
      </c>
      <c r="Q109">
        <v>0.129</v>
      </c>
      <c r="R109">
        <v>1</v>
      </c>
      <c r="S109">
        <v>0</v>
      </c>
      <c r="T109">
        <v>0</v>
      </c>
      <c r="V109">
        <v>0</v>
      </c>
      <c r="Y109" s="1">
        <v>44475</v>
      </c>
      <c r="Z109" s="2">
        <v>0.31729166666666669</v>
      </c>
      <c r="AB109">
        <v>1</v>
      </c>
      <c r="AD109" s="4">
        <f t="shared" si="15"/>
        <v>3.9741601594483096</v>
      </c>
      <c r="AE109" s="4">
        <f t="shared" si="14"/>
        <v>7.2943317714340195</v>
      </c>
      <c r="AF109" s="4">
        <f t="shared" si="16"/>
        <v>3.3201716119857099</v>
      </c>
      <c r="AG109" s="4">
        <f t="shared" si="17"/>
        <v>0.34363778839164788</v>
      </c>
      <c r="AJ109">
        <f>ABS(100*(AD109-AD110)/(AVERAGE(AD109:AD110)))</f>
        <v>1.0986637102214223</v>
      </c>
      <c r="AO109">
        <f>ABS(100*(AE109-AE110)/(AVERAGE(AE109:AE110)))</f>
        <v>1.5166337328267154</v>
      </c>
      <c r="AT109">
        <f>ABS(100*(AF109-AF110)/(AVERAGE(AF109:AF110)))</f>
        <v>4.5590063238009026</v>
      </c>
      <c r="AY109">
        <f>ABS(100*(AG109-AG110)/(AVERAGE(AG109:AG110)))</f>
        <v>1.4449436298927096</v>
      </c>
      <c r="BC109" s="4">
        <f>AVERAGE(AD109:AD110)</f>
        <v>3.9524481029620202</v>
      </c>
      <c r="BD109" s="4">
        <f>AVERAGE(AE109:AE110)</f>
        <v>7.3500685811780411</v>
      </c>
      <c r="BE109" s="4">
        <f>AVERAGE(AF109:AF110)</f>
        <v>3.3976204782160213</v>
      </c>
      <c r="BF109" s="4">
        <f>AVERAGE(AG109:AG110)</f>
        <v>0.34613854179679604</v>
      </c>
    </row>
    <row r="110" spans="1:58" x14ac:dyDescent="0.35">
      <c r="A110">
        <v>87</v>
      </c>
      <c r="B110">
        <v>28</v>
      </c>
      <c r="C110" t="s">
        <v>107</v>
      </c>
      <c r="D110" t="s">
        <v>27</v>
      </c>
      <c r="G110">
        <v>0.5</v>
      </c>
      <c r="H110">
        <v>0.5</v>
      </c>
      <c r="I110">
        <v>3204</v>
      </c>
      <c r="J110">
        <v>5957</v>
      </c>
      <c r="L110">
        <v>2377</v>
      </c>
      <c r="M110">
        <v>2.8730000000000002</v>
      </c>
      <c r="N110">
        <v>5.3250000000000002</v>
      </c>
      <c r="O110">
        <v>2.452</v>
      </c>
      <c r="Q110">
        <v>0.13300000000000001</v>
      </c>
      <c r="R110">
        <v>1</v>
      </c>
      <c r="S110">
        <v>0</v>
      </c>
      <c r="T110">
        <v>0</v>
      </c>
      <c r="V110">
        <v>0</v>
      </c>
      <c r="Y110" s="1">
        <v>44475</v>
      </c>
      <c r="Z110" s="2">
        <v>0.32406249999999998</v>
      </c>
      <c r="AB110">
        <v>1</v>
      </c>
      <c r="AD110" s="4">
        <f t="shared" si="15"/>
        <v>3.9307360464757308</v>
      </c>
      <c r="AE110" s="4">
        <f t="shared" si="14"/>
        <v>7.4058053909220636</v>
      </c>
      <c r="AF110" s="4">
        <f t="shared" si="16"/>
        <v>3.4750693444463328</v>
      </c>
      <c r="AG110" s="4">
        <f t="shared" si="17"/>
        <v>0.3486392952019442</v>
      </c>
      <c r="BC110" s="4"/>
      <c r="BD110" s="4"/>
      <c r="BE110" s="4"/>
      <c r="BF110" s="4"/>
    </row>
    <row r="111" spans="1:58" x14ac:dyDescent="0.35">
      <c r="A111">
        <v>88</v>
      </c>
      <c r="B111">
        <v>29</v>
      </c>
      <c r="C111" t="s">
        <v>108</v>
      </c>
      <c r="D111" t="s">
        <v>27</v>
      </c>
      <c r="G111">
        <v>0.5</v>
      </c>
      <c r="H111">
        <v>0.5</v>
      </c>
      <c r="I111">
        <v>2767</v>
      </c>
      <c r="J111">
        <v>3699</v>
      </c>
      <c r="L111">
        <v>702</v>
      </c>
      <c r="M111">
        <v>2.5369999999999999</v>
      </c>
      <c r="N111">
        <v>3.4129999999999998</v>
      </c>
      <c r="O111">
        <v>0.875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44475</v>
      </c>
      <c r="Z111" s="2">
        <v>0.33556712962962965</v>
      </c>
      <c r="AB111">
        <v>1</v>
      </c>
      <c r="AD111" s="4">
        <f t="shared" si="15"/>
        <v>3.3556955201418921</v>
      </c>
      <c r="AE111" s="4">
        <f t="shared" si="14"/>
        <v>4.4092883337315216</v>
      </c>
      <c r="AF111" s="4">
        <f t="shared" si="16"/>
        <v>1.0535928135896295</v>
      </c>
      <c r="AG111" s="4">
        <f t="shared" si="17"/>
        <v>8.6841673100496522E-2</v>
      </c>
      <c r="BC111" s="4"/>
      <c r="BD111" s="4"/>
      <c r="BE111" s="4"/>
      <c r="BF111" s="4"/>
    </row>
    <row r="112" spans="1:58" x14ac:dyDescent="0.35">
      <c r="A112">
        <v>89</v>
      </c>
      <c r="B112">
        <v>29</v>
      </c>
      <c r="C112" t="s">
        <v>108</v>
      </c>
      <c r="D112" t="s">
        <v>27</v>
      </c>
      <c r="G112">
        <v>0.5</v>
      </c>
      <c r="H112">
        <v>0.5</v>
      </c>
      <c r="I112">
        <v>2536</v>
      </c>
      <c r="J112">
        <v>3683</v>
      </c>
      <c r="L112">
        <v>705</v>
      </c>
      <c r="M112">
        <v>2.36</v>
      </c>
      <c r="N112">
        <v>3.399</v>
      </c>
      <c r="O112">
        <v>1.0389999999999999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44475</v>
      </c>
      <c r="Z112" s="2">
        <v>0.34173611111111107</v>
      </c>
      <c r="AB112">
        <v>1</v>
      </c>
      <c r="AD112" s="4">
        <f t="shared" si="15"/>
        <v>3.0517267293338439</v>
      </c>
      <c r="AE112" s="4">
        <f t="shared" si="14"/>
        <v>4.3880552633528458</v>
      </c>
      <c r="AF112" s="4">
        <f t="shared" si="16"/>
        <v>1.3363285340190019</v>
      </c>
      <c r="AG112" s="4">
        <f t="shared" si="17"/>
        <v>8.7310564363961798E-2</v>
      </c>
      <c r="AJ112">
        <f>ABS(100*(AD112-AD113)/(AVERAGE(AD112:AD113)))</f>
        <v>4.3128565844455923E-2</v>
      </c>
      <c r="AO112">
        <f>ABS(100*(AE112-AE113)/(AVERAGE(AE112:AE113)))</f>
        <v>0.84322572459582001</v>
      </c>
      <c r="AT112">
        <f>ABS(100*(AF112-AF113)/(AVERAGE(AF112:AF113)))</f>
        <v>2.8382072190491656</v>
      </c>
      <c r="AY112">
        <f>ABS(100*(AG112-AG113)/(AVERAGE(AG112:AG113)))</f>
        <v>18.159832348750999</v>
      </c>
      <c r="BC112" s="4">
        <f>AVERAGE(AD112:AD113)</f>
        <v>3.0510687882281986</v>
      </c>
      <c r="BD112" s="4">
        <f>AVERAGE(AE112:AE113)</f>
        <v>4.4066341999341869</v>
      </c>
      <c r="BE112" s="4">
        <f>AVERAGE(AF112:AF113)</f>
        <v>1.3555654117059883</v>
      </c>
      <c r="BF112" s="4">
        <f>AVERAGE(AG112:AG113)</f>
        <v>8.0042749780249972E-2</v>
      </c>
    </row>
    <row r="113" spans="1:58" x14ac:dyDescent="0.35">
      <c r="A113">
        <v>90</v>
      </c>
      <c r="B113">
        <v>29</v>
      </c>
      <c r="C113" t="s">
        <v>108</v>
      </c>
      <c r="D113" t="s">
        <v>27</v>
      </c>
      <c r="G113">
        <v>0.5</v>
      </c>
      <c r="H113">
        <v>0.5</v>
      </c>
      <c r="I113">
        <v>2535</v>
      </c>
      <c r="J113">
        <v>3711</v>
      </c>
      <c r="L113">
        <v>612</v>
      </c>
      <c r="M113">
        <v>2.36</v>
      </c>
      <c r="N113">
        <v>3.423</v>
      </c>
      <c r="O113">
        <v>1.0629999999999999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44475</v>
      </c>
      <c r="Z113" s="2">
        <v>0.34834490740740742</v>
      </c>
      <c r="AB113">
        <v>1</v>
      </c>
      <c r="AD113" s="4">
        <f t="shared" si="15"/>
        <v>3.0504108471225533</v>
      </c>
      <c r="AE113" s="4">
        <f t="shared" si="14"/>
        <v>4.4252131365155281</v>
      </c>
      <c r="AF113" s="4">
        <f t="shared" si="16"/>
        <v>1.3748022893929748</v>
      </c>
      <c r="AG113" s="4">
        <f t="shared" si="17"/>
        <v>7.2774935196538146E-2</v>
      </c>
      <c r="BC113" s="4"/>
      <c r="BD113" s="4"/>
      <c r="BE113" s="4"/>
      <c r="BF113" s="4"/>
    </row>
    <row r="114" spans="1:58" x14ac:dyDescent="0.35">
      <c r="A114">
        <v>91</v>
      </c>
      <c r="B114">
        <v>30</v>
      </c>
      <c r="C114" t="s">
        <v>109</v>
      </c>
      <c r="D114" t="s">
        <v>27</v>
      </c>
      <c r="G114">
        <v>0.5</v>
      </c>
      <c r="H114">
        <v>0.5</v>
      </c>
      <c r="I114">
        <v>3660</v>
      </c>
      <c r="J114">
        <v>5698</v>
      </c>
      <c r="L114">
        <v>4664</v>
      </c>
      <c r="M114">
        <v>3.2229999999999999</v>
      </c>
      <c r="N114">
        <v>5.1059999999999999</v>
      </c>
      <c r="O114">
        <v>1.883</v>
      </c>
      <c r="Q114">
        <v>0.372</v>
      </c>
      <c r="R114">
        <v>1</v>
      </c>
      <c r="S114">
        <v>0</v>
      </c>
      <c r="T114">
        <v>0</v>
      </c>
      <c r="V114">
        <v>0</v>
      </c>
      <c r="Y114" s="1">
        <v>44475</v>
      </c>
      <c r="Z114" s="2">
        <v>0.36003472222222221</v>
      </c>
      <c r="AB114">
        <v>1</v>
      </c>
      <c r="AD114" s="4">
        <f t="shared" si="15"/>
        <v>4.5307783348240855</v>
      </c>
      <c r="AE114" s="4">
        <f t="shared" si="14"/>
        <v>7.0620950641672584</v>
      </c>
      <c r="AF114" s="4">
        <f t="shared" si="16"/>
        <v>2.5313167293431729</v>
      </c>
      <c r="AG114" s="4">
        <f t="shared" si="17"/>
        <v>0.70609073505030884</v>
      </c>
      <c r="BC114" s="4"/>
      <c r="BD114" s="4"/>
      <c r="BE114" s="4"/>
      <c r="BF114" s="4"/>
    </row>
    <row r="115" spans="1:58" x14ac:dyDescent="0.35">
      <c r="A115">
        <v>92</v>
      </c>
      <c r="B115">
        <v>30</v>
      </c>
      <c r="C115" t="s">
        <v>109</v>
      </c>
      <c r="D115" t="s">
        <v>27</v>
      </c>
      <c r="G115">
        <v>0.5</v>
      </c>
      <c r="H115">
        <v>0.5</v>
      </c>
      <c r="I115">
        <v>4056</v>
      </c>
      <c r="J115">
        <v>5696</v>
      </c>
      <c r="L115">
        <v>4649</v>
      </c>
      <c r="M115">
        <v>3.5270000000000001</v>
      </c>
      <c r="N115">
        <v>5.1040000000000001</v>
      </c>
      <c r="O115">
        <v>1.577</v>
      </c>
      <c r="Q115">
        <v>0.37</v>
      </c>
      <c r="R115">
        <v>1</v>
      </c>
      <c r="S115">
        <v>0</v>
      </c>
      <c r="T115">
        <v>0</v>
      </c>
      <c r="V115">
        <v>0</v>
      </c>
      <c r="Y115" s="1">
        <v>44475</v>
      </c>
      <c r="Z115" s="2">
        <v>0.36637731481481484</v>
      </c>
      <c r="AB115">
        <v>1</v>
      </c>
      <c r="AD115" s="4">
        <f t="shared" si="15"/>
        <v>5.0518676904950235</v>
      </c>
      <c r="AE115" s="4">
        <f t="shared" si="14"/>
        <v>7.0594409303699246</v>
      </c>
      <c r="AF115" s="4">
        <f t="shared" si="16"/>
        <v>2.0075732398749011</v>
      </c>
      <c r="AG115" s="4">
        <f t="shared" si="17"/>
        <v>0.70374627873298246</v>
      </c>
      <c r="AJ115">
        <f>ABS(100*(AD115-AD116)/(AVERAGE(AD115:AD116)))</f>
        <v>0.67494795630728566</v>
      </c>
      <c r="AO115">
        <f>ABS(100*(AE115-AE116)/(AVERAGE(AE115:AE116)))</f>
        <v>0.13167592701887429</v>
      </c>
      <c r="AT115">
        <f>ABS(100*(AF115-AF116)/(AVERAGE(AF115:AF116)))</f>
        <v>2.1906497648860013</v>
      </c>
      <c r="AY115">
        <f>ABS(100*(AG115-AG116)/(AVERAGE(AG115:AG116)))</f>
        <v>0.88444323198069585</v>
      </c>
      <c r="BC115" s="4">
        <f>AVERAGE(AD115:AD116)</f>
        <v>5.0689741592417974</v>
      </c>
      <c r="BD115" s="4">
        <f>AVERAGE(AE115:AE116)</f>
        <v>7.0547961962245891</v>
      </c>
      <c r="BE115" s="4">
        <f>AVERAGE(AF115:AF116)</f>
        <v>1.9858220369827921</v>
      </c>
      <c r="BF115" s="4">
        <f>AVERAGE(AG115:AG116)</f>
        <v>0.70687222048941756</v>
      </c>
    </row>
    <row r="116" spans="1:58" x14ac:dyDescent="0.35">
      <c r="A116">
        <v>93</v>
      </c>
      <c r="B116">
        <v>30</v>
      </c>
      <c r="C116" t="s">
        <v>109</v>
      </c>
      <c r="D116" t="s">
        <v>27</v>
      </c>
      <c r="G116">
        <v>0.5</v>
      </c>
      <c r="H116">
        <v>0.5</v>
      </c>
      <c r="I116">
        <v>4082</v>
      </c>
      <c r="J116">
        <v>5689</v>
      </c>
      <c r="L116">
        <v>4689</v>
      </c>
      <c r="M116">
        <v>3.5470000000000002</v>
      </c>
      <c r="N116">
        <v>5.0979999999999999</v>
      </c>
      <c r="O116">
        <v>1.5509999999999999</v>
      </c>
      <c r="Q116">
        <v>0.374</v>
      </c>
      <c r="R116">
        <v>1</v>
      </c>
      <c r="S116">
        <v>0</v>
      </c>
      <c r="T116">
        <v>0</v>
      </c>
      <c r="V116">
        <v>0</v>
      </c>
      <c r="Y116" s="1">
        <v>44475</v>
      </c>
      <c r="Z116" s="2">
        <v>0.37317129629629631</v>
      </c>
      <c r="AB116">
        <v>1</v>
      </c>
      <c r="AD116" s="4">
        <f t="shared" si="15"/>
        <v>5.0860806279885704</v>
      </c>
      <c r="AE116" s="4">
        <f t="shared" si="14"/>
        <v>7.0501514620792536</v>
      </c>
      <c r="AF116" s="4">
        <f t="shared" si="16"/>
        <v>1.9640708340906832</v>
      </c>
      <c r="AG116" s="4">
        <f t="shared" si="17"/>
        <v>0.70999816224585277</v>
      </c>
      <c r="BC116" s="4"/>
      <c r="BD116" s="4"/>
      <c r="BE116" s="4"/>
      <c r="BF116" s="4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4517</v>
      </c>
      <c r="J117">
        <v>8527</v>
      </c>
      <c r="L117">
        <v>2935</v>
      </c>
      <c r="M117">
        <v>3.88</v>
      </c>
      <c r="N117">
        <v>7.5019999999999998</v>
      </c>
      <c r="O117">
        <v>3.6219999999999999</v>
      </c>
      <c r="Q117">
        <v>0.191</v>
      </c>
      <c r="R117">
        <v>1</v>
      </c>
      <c r="S117">
        <v>0</v>
      </c>
      <c r="T117">
        <v>0</v>
      </c>
      <c r="V117">
        <v>0</v>
      </c>
      <c r="Y117" s="1">
        <v>44475</v>
      </c>
      <c r="Z117" s="2">
        <v>0.38534722222222223</v>
      </c>
      <c r="AB117">
        <v>1</v>
      </c>
      <c r="AD117" s="4">
        <f t="shared" si="15"/>
        <v>5.6584893898998292</v>
      </c>
      <c r="AE117" s="4">
        <f t="shared" si="14"/>
        <v>10.816367320496774</v>
      </c>
      <c r="AF117" s="4">
        <f t="shared" si="16"/>
        <v>5.1578779305969444</v>
      </c>
      <c r="AG117" s="4">
        <f t="shared" si="17"/>
        <v>0.43585307020648617</v>
      </c>
      <c r="BC117" s="4"/>
      <c r="BD117" s="4"/>
      <c r="BE117" s="4"/>
      <c r="BF117" s="4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4708</v>
      </c>
      <c r="J118">
        <v>8525</v>
      </c>
      <c r="L118">
        <v>2887</v>
      </c>
      <c r="M118">
        <v>4.0259999999999998</v>
      </c>
      <c r="N118">
        <v>7.5010000000000003</v>
      </c>
      <c r="O118">
        <v>3.4750000000000001</v>
      </c>
      <c r="Q118">
        <v>0.186</v>
      </c>
      <c r="R118">
        <v>1</v>
      </c>
      <c r="S118">
        <v>0</v>
      </c>
      <c r="T118">
        <v>0</v>
      </c>
      <c r="V118">
        <v>0</v>
      </c>
      <c r="Y118" s="1">
        <v>44475</v>
      </c>
      <c r="Z118" s="2">
        <v>0.39188657407407407</v>
      </c>
      <c r="AB118">
        <v>1</v>
      </c>
      <c r="AD118" s="4">
        <f t="shared" si="15"/>
        <v>5.9098228922562672</v>
      </c>
      <c r="AE118" s="4">
        <f t="shared" si="14"/>
        <v>10.81371318669944</v>
      </c>
      <c r="AF118" s="4">
        <f t="shared" si="16"/>
        <v>4.9038902944431726</v>
      </c>
      <c r="AG118" s="4">
        <f t="shared" si="17"/>
        <v>0.42835080999104164</v>
      </c>
      <c r="AJ118">
        <f>ABS(100*(AD118-AD119)/(AVERAGE(AD118:AD119)))</f>
        <v>1.4578407506547868</v>
      </c>
      <c r="AL118">
        <f>100*((AVERAGE(AD118:AD119)*25.225)-(AVERAGE(AD100:AD101)*25))/(1000*0.075)</f>
        <v>101.96454740586937</v>
      </c>
      <c r="AO118">
        <f>ABS(100*(AE118-AE119)/(AVERAGE(AE118:AE119)))</f>
        <v>0.25738190273885952</v>
      </c>
      <c r="AQ118">
        <f>100*((AVERAGE(AE118:AE119)*25.225)-(AVERAGE(AE100:AE101)*25))/(2000*0.075)</f>
        <v>100.13674655276566</v>
      </c>
      <c r="AT118">
        <f>ABS(100*(AF118-AF119)/(AVERAGE(AF118:AF119)))</f>
        <v>2.2860331798862483</v>
      </c>
      <c r="AV118">
        <f>100*((AVERAGE(AF118:AF119)*25.225)-(AVERAGE(AF100:AF101)*25))/(1000*0.075)</f>
        <v>98.308945699661919</v>
      </c>
      <c r="AY118">
        <f>ABS(100*(AG118-AG119)/(AVERAGE(AG118:AG119)))</f>
        <v>3.6494761840177907E-2</v>
      </c>
      <c r="BA118">
        <f>100*((AVERAGE(AG118:AG119)*25.225)-(AVERAGE(AG100:AG101)*25))/(100*0.075)</f>
        <v>104.62324254916157</v>
      </c>
      <c r="BC118" s="4">
        <f>AVERAGE(AD118:AD119)</f>
        <v>5.8670567203893338</v>
      </c>
      <c r="BD118" s="4">
        <f>AVERAGE(AE118:AE119)</f>
        <v>10.827647389135446</v>
      </c>
      <c r="BE118" s="4">
        <f>AVERAGE(AF118:AF119)</f>
        <v>4.9605906687461108</v>
      </c>
      <c r="BF118" s="4">
        <f>AVERAGE(AG118:AG119)</f>
        <v>0.42827266144713078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4643</v>
      </c>
      <c r="J119">
        <v>8546</v>
      </c>
      <c r="L119">
        <v>2886</v>
      </c>
      <c r="M119">
        <v>3.9769999999999999</v>
      </c>
      <c r="N119">
        <v>7.5190000000000001</v>
      </c>
      <c r="O119">
        <v>3.5409999999999999</v>
      </c>
      <c r="Q119">
        <v>0.186</v>
      </c>
      <c r="R119">
        <v>1</v>
      </c>
      <c r="S119">
        <v>0</v>
      </c>
      <c r="T119">
        <v>0</v>
      </c>
      <c r="V119">
        <v>0</v>
      </c>
      <c r="Y119" s="1">
        <v>44475</v>
      </c>
      <c r="Z119" s="2">
        <v>0.3989583333333333</v>
      </c>
      <c r="AB119">
        <v>1</v>
      </c>
      <c r="AD119" s="4">
        <f t="shared" si="15"/>
        <v>5.8242905485224012</v>
      </c>
      <c r="AE119" s="4">
        <f t="shared" si="14"/>
        <v>10.841581591571451</v>
      </c>
      <c r="AF119" s="4">
        <f t="shared" si="16"/>
        <v>5.0172910430490498</v>
      </c>
      <c r="AG119" s="4">
        <f t="shared" si="17"/>
        <v>0.42819451290321991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4375</v>
      </c>
      <c r="J120">
        <v>5982</v>
      </c>
      <c r="L120">
        <v>4852</v>
      </c>
      <c r="M120">
        <v>3.7709999999999999</v>
      </c>
      <c r="N120">
        <v>5.3460000000000001</v>
      </c>
      <c r="O120">
        <v>1.575</v>
      </c>
      <c r="Q120">
        <v>0.39100000000000001</v>
      </c>
      <c r="R120">
        <v>1</v>
      </c>
      <c r="S120">
        <v>0</v>
      </c>
      <c r="T120">
        <v>0</v>
      </c>
      <c r="V120">
        <v>0</v>
      </c>
      <c r="Y120" s="1">
        <v>44475</v>
      </c>
      <c r="Z120" s="2">
        <v>0.41082175925925929</v>
      </c>
      <c r="AB120">
        <v>1</v>
      </c>
      <c r="AD120" s="4">
        <f t="shared" si="15"/>
        <v>5.471634115896614</v>
      </c>
      <c r="AE120" s="4">
        <f t="shared" si="14"/>
        <v>7.4389820633887442</v>
      </c>
      <c r="AF120" s="4">
        <f t="shared" si="16"/>
        <v>1.9673479474921303</v>
      </c>
      <c r="AG120" s="4">
        <f t="shared" si="17"/>
        <v>0.73547458756079964</v>
      </c>
      <c r="BC120" s="4"/>
      <c r="BD120" s="4"/>
      <c r="BE120" s="4"/>
      <c r="BF120" s="4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4257</v>
      </c>
      <c r="J121">
        <v>5900</v>
      </c>
      <c r="L121">
        <v>4892</v>
      </c>
      <c r="M121">
        <v>3.681</v>
      </c>
      <c r="N121">
        <v>5.2770000000000001</v>
      </c>
      <c r="O121">
        <v>1.5960000000000001</v>
      </c>
      <c r="Q121">
        <v>0.39600000000000002</v>
      </c>
      <c r="R121">
        <v>1</v>
      </c>
      <c r="S121">
        <v>0</v>
      </c>
      <c r="T121">
        <v>0</v>
      </c>
      <c r="V121">
        <v>0</v>
      </c>
      <c r="Y121" s="1">
        <v>44475</v>
      </c>
      <c r="Z121" s="2">
        <v>0.41723379629629626</v>
      </c>
      <c r="AB121">
        <v>1</v>
      </c>
      <c r="AD121" s="4">
        <f t="shared" si="15"/>
        <v>5.3163600149643644</v>
      </c>
      <c r="AE121" s="4">
        <f t="shared" si="14"/>
        <v>7.330162577698033</v>
      </c>
      <c r="AF121" s="4">
        <f t="shared" si="16"/>
        <v>2.0138025627336686</v>
      </c>
      <c r="AG121" s="4">
        <f t="shared" si="17"/>
        <v>0.74172647107367007</v>
      </c>
      <c r="AJ121">
        <f>ABS(100*(AD121-AD122)/(AVERAGE(AD121:AD122)))</f>
        <v>0.27189705242501638</v>
      </c>
      <c r="AK121">
        <f>ABS(100*((AVERAGE(AD121:AD122)-AVERAGE(AD115:AD116))/(AVERAGE(AD115:AD116,AD121:AD122))))</f>
        <v>4.9001001771049131</v>
      </c>
      <c r="AO121">
        <f>ABS(100*(AE121-AE122)/(AVERAGE(AE121:AE122)))</f>
        <v>1.7052343386241975</v>
      </c>
      <c r="AP121">
        <f>ABS(100*((AVERAGE(AE121:AE122)-AVERAGE(AE115:AE116))/(AVERAGE(AE115:AE116,AE121:AE122))))</f>
        <v>4.6844156854232901</v>
      </c>
      <c r="AT121">
        <f>ABS(100*(AF121-AF122)/(AVERAGE(AF121:AF122)))</f>
        <v>5.3921822165002222</v>
      </c>
      <c r="AU121">
        <f>ABS(100*((AVERAGE(AF121:AF122)-AVERAGE(AF115:AF116))/(AVERAGE(AF115:AF116,AF121:AF122))))</f>
        <v>4.131694909255021</v>
      </c>
      <c r="AY121">
        <f>ABS(100*(AG121-AG122)/(AVERAGE(AG121:AG122)))</f>
        <v>2.0852364307578055</v>
      </c>
      <c r="AZ121">
        <f>ABS(100*((AVERAGE(AG121:AG122)-AVERAGE(AG115:AG116))/(AVERAGE(AG115:AG116,AG121:AG122))))</f>
        <v>5.8594765331416419</v>
      </c>
      <c r="BC121" s="4">
        <f>AVERAGE(AD121:AD122)</f>
        <v>5.3235973671264603</v>
      </c>
      <c r="BD121" s="4">
        <f>AVERAGE(AE121:AE122)</f>
        <v>7.3931982553847257</v>
      </c>
      <c r="BE121" s="4">
        <f>AVERAGE(AF121:AF122)</f>
        <v>2.069600888258265</v>
      </c>
      <c r="BF121" s="4">
        <f>AVERAGE(AG121:AG122)</f>
        <v>0.74954132546475805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4268</v>
      </c>
      <c r="J122">
        <v>5995</v>
      </c>
      <c r="L122">
        <v>4992</v>
      </c>
      <c r="M122">
        <v>3.6890000000000001</v>
      </c>
      <c r="N122">
        <v>5.3579999999999997</v>
      </c>
      <c r="O122">
        <v>1.6679999999999999</v>
      </c>
      <c r="Q122">
        <v>0.40600000000000003</v>
      </c>
      <c r="R122">
        <v>1</v>
      </c>
      <c r="S122">
        <v>0</v>
      </c>
      <c r="T122">
        <v>0</v>
      </c>
      <c r="V122">
        <v>0</v>
      </c>
      <c r="Y122" s="1">
        <v>44475</v>
      </c>
      <c r="Z122" s="2">
        <v>0.42401620370370369</v>
      </c>
      <c r="AB122">
        <v>1</v>
      </c>
      <c r="AD122" s="4">
        <f t="shared" si="15"/>
        <v>5.330834719288557</v>
      </c>
      <c r="AE122" s="4">
        <f t="shared" si="14"/>
        <v>7.4562339330714185</v>
      </c>
      <c r="AF122" s="4">
        <f t="shared" si="16"/>
        <v>2.1253992137828615</v>
      </c>
      <c r="AG122" s="4">
        <f t="shared" si="17"/>
        <v>0.75735617985584613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1413</v>
      </c>
      <c r="J123">
        <v>403</v>
      </c>
      <c r="L123">
        <v>187</v>
      </c>
      <c r="M123">
        <v>1.4990000000000001</v>
      </c>
      <c r="N123">
        <v>0.62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44475</v>
      </c>
      <c r="Z123" s="2">
        <v>0.43532407407407409</v>
      </c>
      <c r="AB123">
        <v>1</v>
      </c>
      <c r="AD123" s="4">
        <f t="shared" si="15"/>
        <v>1.5739910060548929</v>
      </c>
      <c r="AE123" s="4">
        <f t="shared" si="14"/>
        <v>3.5275835724422583E-2</v>
      </c>
      <c r="AF123" s="4">
        <f t="shared" si="16"/>
        <v>-1.5387151703304704</v>
      </c>
      <c r="AG123" s="4">
        <f t="shared" si="17"/>
        <v>6.3486728722902284E-3</v>
      </c>
      <c r="BC123" s="4"/>
      <c r="BD123" s="4"/>
      <c r="BE123" s="4"/>
      <c r="BF123" s="4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296</v>
      </c>
      <c r="J124">
        <v>360</v>
      </c>
      <c r="L124">
        <v>141</v>
      </c>
      <c r="M124">
        <v>0.64200000000000002</v>
      </c>
      <c r="N124">
        <v>0.58399999999999996</v>
      </c>
      <c r="O124">
        <v>0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44475</v>
      </c>
      <c r="Z124" s="2">
        <v>0.44089120370370366</v>
      </c>
      <c r="AB124">
        <v>1</v>
      </c>
      <c r="AD124" s="4">
        <f t="shared" si="15"/>
        <v>0.10415057604368358</v>
      </c>
      <c r="AE124" s="4">
        <f t="shared" si="14"/>
        <v>-2.1788040918267162E-2</v>
      </c>
      <c r="AF124" s="4">
        <f t="shared" si="16"/>
        <v>-0.12593861696195074</v>
      </c>
      <c r="AG124" s="4">
        <f t="shared" si="17"/>
        <v>-8.4099316751072139E-4</v>
      </c>
      <c r="AJ124">
        <f>ABS(100*(AD124-AD125)/(AVERAGE(AD124:AD125)))</f>
        <v>417.17254790866144</v>
      </c>
      <c r="AO124">
        <f>ABS(100*(AE124-AE125)/(AVERAGE(AE124:AE125)))</f>
        <v>64.421609332060015</v>
      </c>
      <c r="AT124">
        <f>ABS(100*(AF124-AF125)/(AVERAGE(AF124:AF125)))</f>
        <v>301.44130842883561</v>
      </c>
      <c r="AY124">
        <f>ABS(100*(AG124-AG125)/(AVERAGE(AG124:AG125)))</f>
        <v>432.96928839737177</v>
      </c>
      <c r="BC124" s="4">
        <f>AVERAGE(AD124:AD125)</f>
        <v>3.375087773965519E-2</v>
      </c>
      <c r="BD124" s="4">
        <f>AVERAGE(AE124:AE125)</f>
        <v>-1.647977332359837E-2</v>
      </c>
      <c r="BE124" s="4">
        <f>AVERAGE(AF124:AF125)</f>
        <v>-5.0230651063253563E-2</v>
      </c>
      <c r="BF124" s="4">
        <f>AVERAGE(AG124:AG125)</f>
        <v>7.2197771070687524E-4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189</v>
      </c>
      <c r="J125">
        <v>368</v>
      </c>
      <c r="L125">
        <v>161</v>
      </c>
      <c r="M125">
        <v>0.56000000000000005</v>
      </c>
      <c r="N125">
        <v>0.59099999999999997</v>
      </c>
      <c r="O125">
        <v>3.1E-2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44475</v>
      </c>
      <c r="Z125" s="2">
        <v>0.44688657407407412</v>
      </c>
      <c r="AB125">
        <v>1</v>
      </c>
      <c r="AD125" s="4">
        <f t="shared" si="15"/>
        <v>-3.66488205643732E-2</v>
      </c>
      <c r="AE125" s="4">
        <f t="shared" si="14"/>
        <v>-1.1171505728929578E-2</v>
      </c>
      <c r="AF125" s="4">
        <f t="shared" si="16"/>
        <v>2.5477314835443621E-2</v>
      </c>
      <c r="AG125" s="4">
        <f t="shared" si="17"/>
        <v>2.2849485889244719E-3</v>
      </c>
      <c r="BC125" s="4"/>
      <c r="BD125" s="4"/>
      <c r="BE125" s="4"/>
      <c r="BF125" s="4"/>
    </row>
    <row r="126" spans="1:58" x14ac:dyDescent="0.35">
      <c r="A126">
        <v>103</v>
      </c>
      <c r="B126">
        <v>2</v>
      </c>
      <c r="C126" t="s">
        <v>89</v>
      </c>
      <c r="D126" t="s">
        <v>27</v>
      </c>
      <c r="G126">
        <v>0.3</v>
      </c>
      <c r="H126">
        <v>0.3</v>
      </c>
      <c r="I126">
        <v>2097</v>
      </c>
      <c r="J126">
        <v>8813</v>
      </c>
      <c r="L126">
        <v>3595</v>
      </c>
      <c r="M126">
        <v>3.3730000000000002</v>
      </c>
      <c r="N126">
        <v>12.907</v>
      </c>
      <c r="O126">
        <v>9.5350000000000001</v>
      </c>
      <c r="Q126">
        <v>0.433</v>
      </c>
      <c r="R126">
        <v>1</v>
      </c>
      <c r="S126">
        <v>0</v>
      </c>
      <c r="T126">
        <v>0</v>
      </c>
      <c r="V126">
        <v>0</v>
      </c>
      <c r="Y126" s="1">
        <v>44475</v>
      </c>
      <c r="Z126" s="2">
        <v>0.45850694444444445</v>
      </c>
      <c r="AB126">
        <v>1</v>
      </c>
      <c r="AD126" s="4">
        <f t="shared" si="15"/>
        <v>4.1234240642957074</v>
      </c>
      <c r="AE126" s="4">
        <f t="shared" si="14"/>
        <v>18.659847422525992</v>
      </c>
      <c r="AF126" s="4">
        <f t="shared" si="16"/>
        <v>14.536423358230284</v>
      </c>
      <c r="AG126" s="4">
        <f t="shared" si="17"/>
        <v>0.89834858028141273</v>
      </c>
    </row>
    <row r="127" spans="1:58" x14ac:dyDescent="0.35">
      <c r="A127">
        <v>104</v>
      </c>
      <c r="B127">
        <v>2</v>
      </c>
      <c r="C127" t="s">
        <v>89</v>
      </c>
      <c r="D127" t="s">
        <v>27</v>
      </c>
      <c r="G127">
        <v>0.3</v>
      </c>
      <c r="H127">
        <v>0.3</v>
      </c>
      <c r="I127">
        <v>3569</v>
      </c>
      <c r="J127">
        <v>9082</v>
      </c>
      <c r="L127">
        <v>3695</v>
      </c>
      <c r="M127">
        <v>5.2549999999999999</v>
      </c>
      <c r="N127">
        <v>13.288</v>
      </c>
      <c r="O127">
        <v>8.0340000000000007</v>
      </c>
      <c r="Q127">
        <v>0.45100000000000001</v>
      </c>
      <c r="R127">
        <v>1</v>
      </c>
      <c r="S127">
        <v>0</v>
      </c>
      <c r="T127">
        <v>0</v>
      </c>
      <c r="V127">
        <v>0</v>
      </c>
      <c r="Y127" s="1">
        <v>44475</v>
      </c>
      <c r="Z127" s="2">
        <v>0.4650347222222222</v>
      </c>
      <c r="AB127">
        <v>1</v>
      </c>
      <c r="AD127" s="4">
        <f t="shared" si="15"/>
        <v>7.351721755994455</v>
      </c>
      <c r="AE127" s="4">
        <f t="shared" si="14"/>
        <v>19.254815748761786</v>
      </c>
      <c r="AF127" s="4">
        <f t="shared" si="16"/>
        <v>11.903093992767332</v>
      </c>
      <c r="AG127" s="4">
        <f t="shared" si="17"/>
        <v>0.92439809491837266</v>
      </c>
      <c r="AJ127">
        <f>ABS(100*(AD127-AD128)/(AVERAGE(AD127:AD128)))</f>
        <v>4.176830214642643</v>
      </c>
      <c r="AO127">
        <f>ABS(100*(AE127-AE128)/(AVERAGE(AE127:AE128)))</f>
        <v>0.34520128418804263</v>
      </c>
      <c r="AT127">
        <f>ABS(100*(AF127-AF128)/(AVERAGE(AF127:AF128)))</f>
        <v>3.2439890237784748</v>
      </c>
      <c r="AY127">
        <f>ABS(100*(AG127-AG128)/(AVERAGE(AG127:AG128)))</f>
        <v>1.8150749859197624</v>
      </c>
      <c r="BC127" s="4">
        <f>AVERAGE(AD127:AD128)</f>
        <v>7.5085310528398761</v>
      </c>
      <c r="BD127" s="4">
        <f>AVERAGE(AE127:AE128)</f>
        <v>19.221639076295105</v>
      </c>
      <c r="BE127" s="4">
        <f>AVERAGE(AF127:AF128)</f>
        <v>11.713108023455231</v>
      </c>
      <c r="BF127" s="4">
        <f>AVERAGE(AG127:AG128)</f>
        <v>0.93286418717538466</v>
      </c>
    </row>
    <row r="128" spans="1:58" x14ac:dyDescent="0.35">
      <c r="A128">
        <v>105</v>
      </c>
      <c r="B128">
        <v>2</v>
      </c>
      <c r="C128" t="s">
        <v>89</v>
      </c>
      <c r="D128" t="s">
        <v>27</v>
      </c>
      <c r="G128">
        <v>0.3</v>
      </c>
      <c r="H128">
        <v>0.3</v>
      </c>
      <c r="I128">
        <v>3712</v>
      </c>
      <c r="J128">
        <v>9052</v>
      </c>
      <c r="L128">
        <v>3760</v>
      </c>
      <c r="M128">
        <v>5.4370000000000003</v>
      </c>
      <c r="N128">
        <v>13.244999999999999</v>
      </c>
      <c r="O128">
        <v>7.8070000000000004</v>
      </c>
      <c r="Q128">
        <v>0.46200000000000002</v>
      </c>
      <c r="R128">
        <v>1</v>
      </c>
      <c r="S128">
        <v>0</v>
      </c>
      <c r="T128">
        <v>0</v>
      </c>
      <c r="V128">
        <v>0</v>
      </c>
      <c r="Y128" s="1">
        <v>44475</v>
      </c>
      <c r="Z128" s="2">
        <v>0.47192129629629626</v>
      </c>
      <c r="AB128">
        <v>1</v>
      </c>
      <c r="AD128" s="4">
        <f t="shared" si="15"/>
        <v>7.6653403496852963</v>
      </c>
      <c r="AE128" s="4">
        <f t="shared" si="14"/>
        <v>19.188462403828424</v>
      </c>
      <c r="AF128" s="4">
        <f t="shared" si="16"/>
        <v>11.523122054143128</v>
      </c>
      <c r="AG128" s="4">
        <f t="shared" si="17"/>
        <v>0.94133027943239678</v>
      </c>
      <c r="BC128" s="4"/>
      <c r="BD128" s="4"/>
      <c r="BE128" s="4"/>
      <c r="BF128" s="4"/>
    </row>
    <row r="129" spans="1:58" x14ac:dyDescent="0.35">
      <c r="A129">
        <v>106</v>
      </c>
      <c r="B129">
        <v>4</v>
      </c>
      <c r="C129" t="s">
        <v>63</v>
      </c>
      <c r="D129" t="s">
        <v>27</v>
      </c>
      <c r="G129">
        <v>0.6</v>
      </c>
      <c r="H129">
        <v>0.6</v>
      </c>
      <c r="I129">
        <v>4254</v>
      </c>
      <c r="J129">
        <v>6488</v>
      </c>
      <c r="L129">
        <v>2623</v>
      </c>
      <c r="M129">
        <v>3.0649999999999999</v>
      </c>
      <c r="N129">
        <v>4.8120000000000003</v>
      </c>
      <c r="O129">
        <v>1.7470000000000001</v>
      </c>
      <c r="Q129">
        <v>0.13200000000000001</v>
      </c>
      <c r="R129">
        <v>1</v>
      </c>
      <c r="S129">
        <v>0</v>
      </c>
      <c r="T129">
        <v>0</v>
      </c>
      <c r="V129">
        <v>0</v>
      </c>
      <c r="Y129" s="1">
        <v>44475</v>
      </c>
      <c r="Z129" s="2">
        <v>0.48409722222222223</v>
      </c>
      <c r="AB129">
        <v>1</v>
      </c>
      <c r="AD129" s="4">
        <f t="shared" si="15"/>
        <v>4.4270103069420781</v>
      </c>
      <c r="AE129" s="4">
        <f t="shared" si="14"/>
        <v>6.7587315950952904</v>
      </c>
      <c r="AF129" s="4">
        <f t="shared" si="16"/>
        <v>2.3317212881532123</v>
      </c>
      <c r="AG129" s="4">
        <f t="shared" si="17"/>
        <v>0.32257364900508095</v>
      </c>
    </row>
    <row r="130" spans="1:58" x14ac:dyDescent="0.35">
      <c r="A130">
        <v>107</v>
      </c>
      <c r="B130">
        <v>4</v>
      </c>
      <c r="C130" t="s">
        <v>63</v>
      </c>
      <c r="D130" t="s">
        <v>27</v>
      </c>
      <c r="G130">
        <v>0.6</v>
      </c>
      <c r="H130">
        <v>0.6</v>
      </c>
      <c r="I130">
        <v>3272</v>
      </c>
      <c r="J130">
        <v>6458</v>
      </c>
      <c r="L130">
        <v>2599</v>
      </c>
      <c r="M130">
        <v>2.4380000000000002</v>
      </c>
      <c r="N130">
        <v>4.7910000000000004</v>
      </c>
      <c r="O130">
        <v>2.3530000000000002</v>
      </c>
      <c r="Q130">
        <v>0.13</v>
      </c>
      <c r="R130">
        <v>1</v>
      </c>
      <c r="S130">
        <v>0</v>
      </c>
      <c r="T130">
        <v>0</v>
      </c>
      <c r="V130">
        <v>0</v>
      </c>
      <c r="Y130" s="1">
        <v>44475</v>
      </c>
      <c r="Z130" s="2">
        <v>0.49072916666666666</v>
      </c>
      <c r="AB130">
        <v>1</v>
      </c>
      <c r="AD130" s="4">
        <f t="shared" si="15"/>
        <v>3.3501800307028904</v>
      </c>
      <c r="AE130" s="4">
        <f t="shared" si="14"/>
        <v>6.7255549226286107</v>
      </c>
      <c r="AF130" s="4">
        <f t="shared" si="16"/>
        <v>3.3753748919257203</v>
      </c>
      <c r="AG130" s="4">
        <f t="shared" si="17"/>
        <v>0.31944770724864574</v>
      </c>
      <c r="AI130">
        <f>ABS(100*(AD130-3)/3)</f>
        <v>11.672667690096347</v>
      </c>
      <c r="AJ130">
        <f>ABS(100*(AD130-AD131)/(AVERAGE(AD130:AD131)))</f>
        <v>0.16352433618181567</v>
      </c>
      <c r="AN130">
        <f t="shared" ref="AN130" si="18">ABS(100*(AE130-6)/6)</f>
        <v>12.092582043810177</v>
      </c>
      <c r="AO130">
        <f>ABS(100*(AE130-AE131)/(AVERAGE(AE130:AE131)))</f>
        <v>6.5750739073177675E-2</v>
      </c>
      <c r="AS130">
        <f>ABS(100*(AF130-3)/3)</f>
        <v>12.512496397524009</v>
      </c>
      <c r="AT130">
        <f>ABS(100*(AF130-AF131)/(AVERAGE(AF130:AF131)))</f>
        <v>3.1387697510662838E-2</v>
      </c>
      <c r="AX130">
        <f t="shared" ref="AX130" si="19">ABS(100*(AG130-0.3)/0.3)</f>
        <v>6.4825690828819171</v>
      </c>
      <c r="AY130">
        <f>ABS(100*(AG130-AG131)/(AVERAGE(AG130:AG131)))</f>
        <v>0.56919378530002629</v>
      </c>
      <c r="BC130" s="4">
        <f>AVERAGE(AD130:AD131)</f>
        <v>3.3529214519764112</v>
      </c>
      <c r="BD130" s="4">
        <f>AVERAGE(AE130:AE131)</f>
        <v>6.7277667007930564</v>
      </c>
      <c r="BE130" s="4">
        <f>AVERAGE(AF130:AF131)</f>
        <v>3.3748452488166443</v>
      </c>
      <c r="BF130" s="4">
        <f>AVERAGE(AG130:AG131)</f>
        <v>0.32035944026093932</v>
      </c>
    </row>
    <row r="131" spans="1:58" x14ac:dyDescent="0.35">
      <c r="A131">
        <v>108</v>
      </c>
      <c r="B131">
        <v>4</v>
      </c>
      <c r="C131" t="s">
        <v>63</v>
      </c>
      <c r="D131" t="s">
        <v>27</v>
      </c>
      <c r="G131">
        <v>0.6</v>
      </c>
      <c r="H131">
        <v>0.6</v>
      </c>
      <c r="I131">
        <v>3277</v>
      </c>
      <c r="J131">
        <v>6462</v>
      </c>
      <c r="L131">
        <v>2613</v>
      </c>
      <c r="M131">
        <v>2.4409999999999998</v>
      </c>
      <c r="N131">
        <v>4.7939999999999996</v>
      </c>
      <c r="O131">
        <v>2.3540000000000001</v>
      </c>
      <c r="Q131">
        <v>0.13100000000000001</v>
      </c>
      <c r="R131">
        <v>1</v>
      </c>
      <c r="S131">
        <v>0</v>
      </c>
      <c r="T131">
        <v>0</v>
      </c>
      <c r="V131">
        <v>0</v>
      </c>
      <c r="Y131" s="1">
        <v>44475</v>
      </c>
      <c r="Z131" s="2">
        <v>0.49785879629629631</v>
      </c>
      <c r="AB131">
        <v>1</v>
      </c>
      <c r="AD131" s="4">
        <f t="shared" si="15"/>
        <v>3.3556628732499325</v>
      </c>
      <c r="AE131" s="4">
        <f t="shared" si="14"/>
        <v>6.7299784789575012</v>
      </c>
      <c r="AF131" s="4">
        <f t="shared" si="16"/>
        <v>3.3743156057075687</v>
      </c>
      <c r="AG131" s="4">
        <f t="shared" si="17"/>
        <v>0.32127117327323296</v>
      </c>
    </row>
    <row r="132" spans="1:58" x14ac:dyDescent="0.35">
      <c r="A132">
        <v>109</v>
      </c>
      <c r="B132">
        <v>8</v>
      </c>
      <c r="R132">
        <v>1</v>
      </c>
    </row>
  </sheetData>
  <conditionalFormatting sqref="AW45 AR45 AY31:AZ37 AR42:AR43 AW42:AW43 AR35:AR39 AW31:AW39 AJ35:AK39 AT35:AU39 AO35:AP39">
    <cfRule type="cellIs" dxfId="3304" priority="267" operator="greaterThan">
      <formula>20</formula>
    </cfRule>
  </conditionalFormatting>
  <conditionalFormatting sqref="AQ45 AV45 BA45 AL45:AM45 BA31:BA37 AL42:AM43 BA42:BA43 AV42:AV43 AQ42:AQ43 AL35:AM39 AV35:AV39 AQ35:AQ39">
    <cfRule type="cellIs" dxfId="3303" priority="266" operator="between">
      <formula>80</formula>
      <formula>120</formula>
    </cfRule>
  </conditionalFormatting>
  <conditionalFormatting sqref="AY39">
    <cfRule type="cellIs" dxfId="3302" priority="265" operator="greaterThan">
      <formula>20</formula>
    </cfRule>
  </conditionalFormatting>
  <conditionalFormatting sqref="AJ43:AK43 AT43:AU43 AY43:AZ43 AY45:AZ45 AT45:AU45 AJ45:AK45">
    <cfRule type="cellIs" dxfId="3301" priority="264" operator="greaterThan">
      <formula>20</formula>
    </cfRule>
  </conditionalFormatting>
  <conditionalFormatting sqref="AJ45">
    <cfRule type="cellIs" dxfId="3300" priority="261" operator="greaterThan">
      <formula>20</formula>
    </cfRule>
  </conditionalFormatting>
  <conditionalFormatting sqref="AY45">
    <cfRule type="cellIs" dxfId="3299" priority="258" operator="greaterThan">
      <formula>20</formula>
    </cfRule>
  </conditionalFormatting>
  <conditionalFormatting sqref="AL30:AM35 AV30:AV35">
    <cfRule type="cellIs" dxfId="3298" priority="256" operator="between">
      <formula>80</formula>
      <formula>120</formula>
    </cfRule>
  </conditionalFormatting>
  <conditionalFormatting sqref="AO43:AP43 AO45:AP45">
    <cfRule type="cellIs" dxfId="3297" priority="263" operator="greaterThan">
      <formula>20</formula>
    </cfRule>
  </conditionalFormatting>
  <conditionalFormatting sqref="AO30:AP35">
    <cfRule type="cellIs" dxfId="3296" priority="255" operator="greaterThan">
      <formula>20</formula>
    </cfRule>
  </conditionalFormatting>
  <conditionalFormatting sqref="AQ30:AQ35">
    <cfRule type="cellIs" dxfId="3295" priority="254" operator="between">
      <formula>80</formula>
      <formula>120</formula>
    </cfRule>
  </conditionalFormatting>
  <conditionalFormatting sqref="AI30:AI44 AN30:AN44 AS30:AS44 AX30:AX44">
    <cfRule type="cellIs" dxfId="3294" priority="262" operator="lessThan">
      <formula>20</formula>
    </cfRule>
  </conditionalFormatting>
  <conditionalFormatting sqref="AO45">
    <cfRule type="cellIs" dxfId="3293" priority="260" operator="greaterThan">
      <formula>20</formula>
    </cfRule>
  </conditionalFormatting>
  <conditionalFormatting sqref="AT45">
    <cfRule type="cellIs" dxfId="3292" priority="259" operator="greaterThan">
      <formula>20</formula>
    </cfRule>
  </conditionalFormatting>
  <conditionalFormatting sqref="AR30:AR35 AJ30:AK35 AT30:AU35">
    <cfRule type="cellIs" dxfId="3291" priority="257" operator="greaterThan">
      <formula>20</formula>
    </cfRule>
  </conditionalFormatting>
  <conditionalFormatting sqref="AO43">
    <cfRule type="cellIs" dxfId="3290" priority="252" operator="greaterThan">
      <formula>20</formula>
    </cfRule>
  </conditionalFormatting>
  <conditionalFormatting sqref="AY43 AY45">
    <cfRule type="cellIs" dxfId="3289" priority="250" operator="greaterThan">
      <formula>20</formula>
    </cfRule>
  </conditionalFormatting>
  <conditionalFormatting sqref="AJ43">
    <cfRule type="cellIs" dxfId="3288" priority="253" operator="greaterThan">
      <formula>20</formula>
    </cfRule>
  </conditionalFormatting>
  <conditionalFormatting sqref="AT43 AT45">
    <cfRule type="cellIs" dxfId="3287" priority="251" operator="greaterThan">
      <formula>20</formula>
    </cfRule>
  </conditionalFormatting>
  <conditionalFormatting sqref="BA76">
    <cfRule type="cellIs" dxfId="3286" priority="141" operator="between">
      <formula>80</formula>
      <formula>120</formula>
    </cfRule>
  </conditionalFormatting>
  <conditionalFormatting sqref="AJ44">
    <cfRule type="cellIs" dxfId="3285" priority="249" operator="greaterThan">
      <formula>20</formula>
    </cfRule>
  </conditionalFormatting>
  <conditionalFormatting sqref="AO44">
    <cfRule type="cellIs" dxfId="3284" priority="248" operator="greaterThan">
      <formula>20</formula>
    </cfRule>
  </conditionalFormatting>
  <conditionalFormatting sqref="AT44">
    <cfRule type="cellIs" dxfId="3283" priority="247" operator="greaterThan">
      <formula>20</formula>
    </cfRule>
  </conditionalFormatting>
  <conditionalFormatting sqref="AY44">
    <cfRule type="cellIs" dxfId="3282" priority="246" operator="greaterThan">
      <formula>20</formula>
    </cfRule>
  </conditionalFormatting>
  <conditionalFormatting sqref="AJ41">
    <cfRule type="cellIs" dxfId="3281" priority="245" operator="greaterThan">
      <formula>20</formula>
    </cfRule>
  </conditionalFormatting>
  <conditionalFormatting sqref="AO41">
    <cfRule type="cellIs" dxfId="3280" priority="244" operator="greaterThan">
      <formula>20</formula>
    </cfRule>
  </conditionalFormatting>
  <conditionalFormatting sqref="AT41">
    <cfRule type="cellIs" dxfId="3279" priority="243" operator="greaterThan">
      <formula>20</formula>
    </cfRule>
  </conditionalFormatting>
  <conditionalFormatting sqref="AY41">
    <cfRule type="cellIs" dxfId="3278" priority="242" operator="greaterThan">
      <formula>20</formula>
    </cfRule>
  </conditionalFormatting>
  <conditionalFormatting sqref="AJ42">
    <cfRule type="cellIs" dxfId="3277" priority="241" operator="greaterThan">
      <formula>20</formula>
    </cfRule>
  </conditionalFormatting>
  <conditionalFormatting sqref="AO42">
    <cfRule type="cellIs" dxfId="3276" priority="240" operator="greaterThan">
      <formula>20</formula>
    </cfRule>
  </conditionalFormatting>
  <conditionalFormatting sqref="AT42">
    <cfRule type="cellIs" dxfId="3275" priority="239" operator="greaterThan">
      <formula>20</formula>
    </cfRule>
  </conditionalFormatting>
  <conditionalFormatting sqref="AY42">
    <cfRule type="cellIs" dxfId="3274" priority="238" operator="greaterThan">
      <formula>20</formula>
    </cfRule>
  </conditionalFormatting>
  <conditionalFormatting sqref="AT81">
    <cfRule type="cellIs" dxfId="3273" priority="132" operator="greaterThan">
      <formula>20</formula>
    </cfRule>
  </conditionalFormatting>
  <conditionalFormatting sqref="AY81">
    <cfRule type="cellIs" dxfId="3272" priority="131" operator="greaterThan">
      <formula>20</formula>
    </cfRule>
  </conditionalFormatting>
  <conditionalFormatting sqref="AJ84">
    <cfRule type="cellIs" dxfId="3271" priority="130" operator="greaterThan">
      <formula>20</formula>
    </cfRule>
  </conditionalFormatting>
  <conditionalFormatting sqref="AO84">
    <cfRule type="cellIs" dxfId="3270" priority="129" operator="greaterThan">
      <formula>20</formula>
    </cfRule>
  </conditionalFormatting>
  <conditionalFormatting sqref="AJ78 AJ75 AJ72 AJ69 AJ66 AJ63 AJ60 AJ57 AJ54 AJ51 AJ48">
    <cfRule type="cellIs" dxfId="3269" priority="237" operator="greaterThan">
      <formula>20</formula>
    </cfRule>
  </conditionalFormatting>
  <conditionalFormatting sqref="AO78 AO75 AO72 AO69 AO66 AO63 AO60 AO57 AO54 AO51 AO48">
    <cfRule type="cellIs" dxfId="3268" priority="236" operator="greaterThan">
      <formula>20</formula>
    </cfRule>
  </conditionalFormatting>
  <conditionalFormatting sqref="AT78 AT75 AT72 AT69 AT66 AT63 AT60 AT57 AT54 AT51 AT48">
    <cfRule type="cellIs" dxfId="3267" priority="235" operator="greaterThan">
      <formula>20</formula>
    </cfRule>
  </conditionalFormatting>
  <conditionalFormatting sqref="AY78 AY75 AY72 AY69 AY66 AY63 AY60 AY57 AY54 AY51 AY48">
    <cfRule type="cellIs" dxfId="3266" priority="234" operator="greaterThan">
      <formula>20</formula>
    </cfRule>
  </conditionalFormatting>
  <conditionalFormatting sqref="AJ85">
    <cfRule type="cellIs" dxfId="3265" priority="233" operator="greaterThan">
      <formula>20</formula>
    </cfRule>
  </conditionalFormatting>
  <conditionalFormatting sqref="AO85">
    <cfRule type="cellIs" dxfId="3264" priority="232" operator="greaterThan">
      <formula>20</formula>
    </cfRule>
  </conditionalFormatting>
  <conditionalFormatting sqref="AT85">
    <cfRule type="cellIs" dxfId="3263" priority="231" operator="greaterThan">
      <formula>20</formula>
    </cfRule>
  </conditionalFormatting>
  <conditionalFormatting sqref="AY85">
    <cfRule type="cellIs" dxfId="3262" priority="230" operator="greaterThan">
      <formula>20</formula>
    </cfRule>
  </conditionalFormatting>
  <conditionalFormatting sqref="AL79">
    <cfRule type="cellIs" dxfId="3261" priority="229" operator="between">
      <formula>80</formula>
      <formula>120</formula>
    </cfRule>
  </conditionalFormatting>
  <conditionalFormatting sqref="AK78">
    <cfRule type="cellIs" dxfId="3260" priority="228" operator="greaterThan">
      <formula>20</formula>
    </cfRule>
  </conditionalFormatting>
  <conditionalFormatting sqref="AL78">
    <cfRule type="cellIs" dxfId="3259" priority="227" operator="between">
      <formula>80</formula>
      <formula>120</formula>
    </cfRule>
  </conditionalFormatting>
  <conditionalFormatting sqref="AL78">
    <cfRule type="cellIs" dxfId="3258" priority="226" operator="between">
      <formula>80</formula>
      <formula>120</formula>
    </cfRule>
  </conditionalFormatting>
  <conditionalFormatting sqref="AP76">
    <cfRule type="cellIs" dxfId="3257" priority="162" operator="greaterThan">
      <formula>20</formula>
    </cfRule>
  </conditionalFormatting>
  <conditionalFormatting sqref="AL80">
    <cfRule type="cellIs" dxfId="3256" priority="225" operator="between">
      <formula>80</formula>
      <formula>120</formula>
    </cfRule>
  </conditionalFormatting>
  <conditionalFormatting sqref="AJ79 AJ76 AJ73 AJ70 AJ67 AJ64 AJ61 AJ58 AJ55 AJ52 AJ49 AJ46">
    <cfRule type="cellIs" dxfId="3255" priority="180" operator="greaterThan">
      <formula>20</formula>
    </cfRule>
  </conditionalFormatting>
  <conditionalFormatting sqref="AO79 AO76 AO73 AO70 AO67 AO64 AO61 AO58 AO55 AO52 AO49 AO46">
    <cfRule type="cellIs" dxfId="3254" priority="179" operator="greaterThan">
      <formula>20</formula>
    </cfRule>
  </conditionalFormatting>
  <conditionalFormatting sqref="AT79 AT76 AT73 AT70 AT67 AT64 AT61 AT58 AT55 AT52 AT49 AT46">
    <cfRule type="cellIs" dxfId="3253" priority="178" operator="greaterThan">
      <formula>20</formula>
    </cfRule>
  </conditionalFormatting>
  <conditionalFormatting sqref="AY79 AY76 AY73 AY70 AY67 AY64 AY61 AY58 AY55 AY52 AY49 AY46">
    <cfRule type="cellIs" dxfId="3252" priority="177" operator="greaterThan">
      <formula>20</formula>
    </cfRule>
  </conditionalFormatting>
  <conditionalFormatting sqref="AO83">
    <cfRule type="cellIs" dxfId="3251" priority="175" operator="greaterThan">
      <formula>20</formula>
    </cfRule>
  </conditionalFormatting>
  <conditionalFormatting sqref="AT83">
    <cfRule type="cellIs" dxfId="3250" priority="174" operator="greaterThan">
      <formula>20</formula>
    </cfRule>
  </conditionalFormatting>
  <conditionalFormatting sqref="AQ79">
    <cfRule type="cellIs" dxfId="3249" priority="224" operator="between">
      <formula>80</formula>
      <formula>120</formula>
    </cfRule>
  </conditionalFormatting>
  <conditionalFormatting sqref="AQ79">
    <cfRule type="cellIs" dxfId="3248" priority="223" operator="between">
      <formula>80</formula>
      <formula>120</formula>
    </cfRule>
  </conditionalFormatting>
  <conditionalFormatting sqref="AP78">
    <cfRule type="cellIs" dxfId="3247" priority="222" operator="greaterThan">
      <formula>20</formula>
    </cfRule>
  </conditionalFormatting>
  <conditionalFormatting sqref="AQ78">
    <cfRule type="cellIs" dxfId="3246" priority="221" operator="between">
      <formula>80</formula>
      <formula>120</formula>
    </cfRule>
  </conditionalFormatting>
  <conditionalFormatting sqref="AQ78">
    <cfRule type="cellIs" dxfId="3245" priority="220" operator="between">
      <formula>80</formula>
      <formula>120</formula>
    </cfRule>
  </conditionalFormatting>
  <conditionalFormatting sqref="AQ78">
    <cfRule type="cellIs" dxfId="3244" priority="219" operator="between">
      <formula>80</formula>
      <formula>120</formula>
    </cfRule>
  </conditionalFormatting>
  <conditionalFormatting sqref="AQ80">
    <cfRule type="cellIs" dxfId="3243" priority="218" operator="between">
      <formula>80</formula>
      <formula>120</formula>
    </cfRule>
  </conditionalFormatting>
  <conditionalFormatting sqref="AQ80">
    <cfRule type="cellIs" dxfId="3242" priority="217" operator="between">
      <formula>80</formula>
      <formula>120</formula>
    </cfRule>
  </conditionalFormatting>
  <conditionalFormatting sqref="AV79">
    <cfRule type="cellIs" dxfId="3241" priority="216" operator="between">
      <formula>80</formula>
      <formula>120</formula>
    </cfRule>
  </conditionalFormatting>
  <conditionalFormatting sqref="AU78">
    <cfRule type="cellIs" dxfId="3240" priority="215" operator="greaterThan">
      <formula>20</formula>
    </cfRule>
  </conditionalFormatting>
  <conditionalFormatting sqref="AV78">
    <cfRule type="cellIs" dxfId="3239" priority="214" operator="between">
      <formula>80</formula>
      <formula>120</formula>
    </cfRule>
  </conditionalFormatting>
  <conditionalFormatting sqref="AV78">
    <cfRule type="cellIs" dxfId="3238" priority="212" operator="between">
      <formula>80</formula>
      <formula>120</formula>
    </cfRule>
  </conditionalFormatting>
  <conditionalFormatting sqref="AV78">
    <cfRule type="cellIs" dxfId="3237" priority="213" operator="between">
      <formula>80</formula>
      <formula>120</formula>
    </cfRule>
  </conditionalFormatting>
  <conditionalFormatting sqref="AV80">
    <cfRule type="cellIs" dxfId="3236" priority="211" operator="between">
      <formula>80</formula>
      <formula>120</formula>
    </cfRule>
  </conditionalFormatting>
  <conditionalFormatting sqref="AX85">
    <cfRule type="cellIs" dxfId="3235" priority="119" operator="lessThan">
      <formula>20</formula>
    </cfRule>
  </conditionalFormatting>
  <conditionalFormatting sqref="BA79">
    <cfRule type="cellIs" dxfId="3234" priority="210" operator="between">
      <formula>80</formula>
      <formula>120</formula>
    </cfRule>
  </conditionalFormatting>
  <conditionalFormatting sqref="AZ78">
    <cfRule type="cellIs" dxfId="3233" priority="209" operator="greaterThan">
      <formula>20</formula>
    </cfRule>
  </conditionalFormatting>
  <conditionalFormatting sqref="BA78">
    <cfRule type="cellIs" dxfId="3232" priority="208" operator="between">
      <formula>80</formula>
      <formula>120</formula>
    </cfRule>
  </conditionalFormatting>
  <conditionalFormatting sqref="BA78">
    <cfRule type="cellIs" dxfId="3231" priority="207" operator="between">
      <formula>80</formula>
      <formula>120</formula>
    </cfRule>
  </conditionalFormatting>
  <conditionalFormatting sqref="BA78">
    <cfRule type="cellIs" dxfId="3230" priority="205" operator="between">
      <formula>80</formula>
      <formula>120</formula>
    </cfRule>
  </conditionalFormatting>
  <conditionalFormatting sqref="BA78">
    <cfRule type="cellIs" dxfId="3229" priority="206" operator="between">
      <formula>80</formula>
      <formula>120</formula>
    </cfRule>
  </conditionalFormatting>
  <conditionalFormatting sqref="BA80">
    <cfRule type="cellIs" dxfId="3228" priority="204" operator="between">
      <formula>80</formula>
      <formula>120</formula>
    </cfRule>
  </conditionalFormatting>
  <conditionalFormatting sqref="AT84">
    <cfRule type="cellIs" dxfId="3227" priority="128" operator="greaterThan">
      <formula>20</formula>
    </cfRule>
  </conditionalFormatting>
  <conditionalFormatting sqref="AO85 AO82">
    <cfRule type="cellIs" dxfId="3226" priority="125" operator="greaterThan">
      <formula>20</formula>
    </cfRule>
  </conditionalFormatting>
  <conditionalFormatting sqref="AQ86">
    <cfRule type="cellIs" dxfId="3225" priority="117" operator="between">
      <formula>80</formula>
      <formula>120</formula>
    </cfRule>
  </conditionalFormatting>
  <conditionalFormatting sqref="BA86">
    <cfRule type="cellIs" dxfId="3224" priority="114" operator="between">
      <formula>80</formula>
      <formula>120</formula>
    </cfRule>
  </conditionalFormatting>
  <conditionalFormatting sqref="AW87 AR87">
    <cfRule type="cellIs" dxfId="3223" priority="113" operator="greaterThan">
      <formula>20</formula>
    </cfRule>
  </conditionalFormatting>
  <conditionalFormatting sqref="AQ87 AV87 BA87 AL87:AM87">
    <cfRule type="cellIs" dxfId="3222" priority="112" operator="between">
      <formula>80</formula>
      <formula>120</formula>
    </cfRule>
  </conditionalFormatting>
  <conditionalFormatting sqref="AY87:AZ87 AT87:AU87 AJ87:AK87">
    <cfRule type="cellIs" dxfId="3221" priority="111" operator="greaterThan">
      <formula>20</formula>
    </cfRule>
  </conditionalFormatting>
  <conditionalFormatting sqref="AY38">
    <cfRule type="cellIs" dxfId="3220" priority="203" operator="greaterThan">
      <formula>20</formula>
    </cfRule>
  </conditionalFormatting>
  <conditionalFormatting sqref="AJ42:AK42 AT42:AU42 AY42:AZ42">
    <cfRule type="cellIs" dxfId="3219" priority="202" operator="greaterThan">
      <formula>20</formula>
    </cfRule>
  </conditionalFormatting>
  <conditionalFormatting sqref="AO42:AP42">
    <cfRule type="cellIs" dxfId="3218" priority="201" operator="greaterThan">
      <formula>20</formula>
    </cfRule>
  </conditionalFormatting>
  <conditionalFormatting sqref="AO42">
    <cfRule type="cellIs" dxfId="3217" priority="199" operator="greaterThan">
      <formula>20</formula>
    </cfRule>
  </conditionalFormatting>
  <conditionalFormatting sqref="AY42 AY44">
    <cfRule type="cellIs" dxfId="3216" priority="197" operator="greaterThan">
      <formula>20</formula>
    </cfRule>
  </conditionalFormatting>
  <conditionalFormatting sqref="AJ42">
    <cfRule type="cellIs" dxfId="3215" priority="200" operator="greaterThan">
      <formula>20</formula>
    </cfRule>
  </conditionalFormatting>
  <conditionalFormatting sqref="AT42 AT44">
    <cfRule type="cellIs" dxfId="3214" priority="198" operator="greaterThan">
      <formula>20</formula>
    </cfRule>
  </conditionalFormatting>
  <conditionalFormatting sqref="AR44 AW44 AJ44:AK44 AT44:AU44 AY44:AZ44">
    <cfRule type="cellIs" dxfId="3213" priority="196" operator="greaterThan">
      <formula>20</formula>
    </cfRule>
  </conditionalFormatting>
  <conditionalFormatting sqref="AL44:AM44 BA44 AV44">
    <cfRule type="cellIs" dxfId="3212" priority="195" operator="between">
      <formula>80</formula>
      <formula>120</formula>
    </cfRule>
  </conditionalFormatting>
  <conditionalFormatting sqref="AO44:AP44">
    <cfRule type="cellIs" dxfId="3211" priority="194" operator="greaterThan">
      <formula>20</formula>
    </cfRule>
  </conditionalFormatting>
  <conditionalFormatting sqref="AQ44">
    <cfRule type="cellIs" dxfId="3210" priority="193" operator="between">
      <formula>80</formula>
      <formula>120</formula>
    </cfRule>
  </conditionalFormatting>
  <conditionalFormatting sqref="AJ43">
    <cfRule type="cellIs" dxfId="3209" priority="192" operator="greaterThan">
      <formula>20</formula>
    </cfRule>
  </conditionalFormatting>
  <conditionalFormatting sqref="AO43">
    <cfRule type="cellIs" dxfId="3208" priority="191" operator="greaterThan">
      <formula>20</formula>
    </cfRule>
  </conditionalFormatting>
  <conditionalFormatting sqref="AT43">
    <cfRule type="cellIs" dxfId="3207" priority="190" operator="greaterThan">
      <formula>20</formula>
    </cfRule>
  </conditionalFormatting>
  <conditionalFormatting sqref="AY43">
    <cfRule type="cellIs" dxfId="3206" priority="189" operator="greaterThan">
      <formula>20</formula>
    </cfRule>
  </conditionalFormatting>
  <conditionalFormatting sqref="AJ40">
    <cfRule type="cellIs" dxfId="3205" priority="188" operator="greaterThan">
      <formula>20</formula>
    </cfRule>
  </conditionalFormatting>
  <conditionalFormatting sqref="AO40">
    <cfRule type="cellIs" dxfId="3204" priority="187" operator="greaterThan">
      <formula>20</formula>
    </cfRule>
  </conditionalFormatting>
  <conditionalFormatting sqref="AT40">
    <cfRule type="cellIs" dxfId="3203" priority="186" operator="greaterThan">
      <formula>20</formula>
    </cfRule>
  </conditionalFormatting>
  <conditionalFormatting sqref="AY40">
    <cfRule type="cellIs" dxfId="3202" priority="185" operator="greaterThan">
      <formula>20</formula>
    </cfRule>
  </conditionalFormatting>
  <conditionalFormatting sqref="AJ41">
    <cfRule type="cellIs" dxfId="3201" priority="184" operator="greaterThan">
      <formula>20</formula>
    </cfRule>
  </conditionalFormatting>
  <conditionalFormatting sqref="AO41">
    <cfRule type="cellIs" dxfId="3200" priority="183" operator="greaterThan">
      <formula>20</formula>
    </cfRule>
  </conditionalFormatting>
  <conditionalFormatting sqref="AT41">
    <cfRule type="cellIs" dxfId="3199" priority="182" operator="greaterThan">
      <formula>20</formula>
    </cfRule>
  </conditionalFormatting>
  <conditionalFormatting sqref="AY41">
    <cfRule type="cellIs" dxfId="3198" priority="181" operator="greaterThan">
      <formula>20</formula>
    </cfRule>
  </conditionalFormatting>
  <conditionalFormatting sqref="AJ83">
    <cfRule type="cellIs" dxfId="3197" priority="176" operator="greaterThan">
      <formula>20</formula>
    </cfRule>
  </conditionalFormatting>
  <conditionalFormatting sqref="AY83">
    <cfRule type="cellIs" dxfId="3196" priority="173" operator="greaterThan">
      <formula>20</formula>
    </cfRule>
  </conditionalFormatting>
  <conditionalFormatting sqref="AK79">
    <cfRule type="cellIs" dxfId="3195" priority="165" operator="lessThan">
      <formula>20</formula>
    </cfRule>
  </conditionalFormatting>
  <conditionalFormatting sqref="AL77">
    <cfRule type="cellIs" dxfId="3194" priority="172" operator="between">
      <formula>80</formula>
      <formula>120</formula>
    </cfRule>
  </conditionalFormatting>
  <conditionalFormatting sqref="AK76">
    <cfRule type="cellIs" dxfId="3193" priority="171" operator="greaterThan">
      <formula>20</formula>
    </cfRule>
  </conditionalFormatting>
  <conditionalFormatting sqref="AL76">
    <cfRule type="cellIs" dxfId="3192" priority="170" operator="between">
      <formula>80</formula>
      <formula>120</formula>
    </cfRule>
  </conditionalFormatting>
  <conditionalFormatting sqref="AL76">
    <cfRule type="cellIs" dxfId="3191" priority="169" operator="between">
      <formula>80</formula>
      <formula>120</formula>
    </cfRule>
  </conditionalFormatting>
  <conditionalFormatting sqref="AK79">
    <cfRule type="cellIs" dxfId="3190" priority="168" operator="greaterThan">
      <formula>20</formula>
    </cfRule>
  </conditionalFormatting>
  <conditionalFormatting sqref="AL78:AL79">
    <cfRule type="cellIs" dxfId="3189" priority="167" operator="between">
      <formula>80</formula>
      <formula>120</formula>
    </cfRule>
  </conditionalFormatting>
  <conditionalFormatting sqref="AK79">
    <cfRule type="cellIs" dxfId="3188" priority="166" operator="greaterThan">
      <formula>20</formula>
    </cfRule>
  </conditionalFormatting>
  <conditionalFormatting sqref="AQ77">
    <cfRule type="cellIs" dxfId="3187" priority="164" operator="between">
      <formula>80</formula>
      <formula>120</formula>
    </cfRule>
  </conditionalFormatting>
  <conditionalFormatting sqref="AQ77">
    <cfRule type="cellIs" dxfId="3186" priority="163" operator="between">
      <formula>80</formula>
      <formula>120</formula>
    </cfRule>
  </conditionalFormatting>
  <conditionalFormatting sqref="AQ76">
    <cfRule type="cellIs" dxfId="3185" priority="161" operator="between">
      <formula>80</formula>
      <formula>120</formula>
    </cfRule>
  </conditionalFormatting>
  <conditionalFormatting sqref="AQ76">
    <cfRule type="cellIs" dxfId="3184" priority="160" operator="between">
      <formula>80</formula>
      <formula>120</formula>
    </cfRule>
  </conditionalFormatting>
  <conditionalFormatting sqref="AQ76">
    <cfRule type="cellIs" dxfId="3183" priority="159" operator="between">
      <formula>80</formula>
      <formula>120</formula>
    </cfRule>
  </conditionalFormatting>
  <conditionalFormatting sqref="AP79">
    <cfRule type="cellIs" dxfId="3182" priority="158" operator="greaterThan">
      <formula>20</formula>
    </cfRule>
  </conditionalFormatting>
  <conditionalFormatting sqref="AQ78:AQ79">
    <cfRule type="cellIs" dxfId="3181" priority="157" operator="between">
      <formula>80</formula>
      <formula>120</formula>
    </cfRule>
  </conditionalFormatting>
  <conditionalFormatting sqref="AQ78:AQ79">
    <cfRule type="cellIs" dxfId="3180" priority="156" operator="between">
      <formula>80</formula>
      <formula>120</formula>
    </cfRule>
  </conditionalFormatting>
  <conditionalFormatting sqref="AP79">
    <cfRule type="cellIs" dxfId="3179" priority="155" operator="greaterThan">
      <formula>20</formula>
    </cfRule>
  </conditionalFormatting>
  <conditionalFormatting sqref="AP79">
    <cfRule type="cellIs" dxfId="3178" priority="154" operator="lessThan">
      <formula>20</formula>
    </cfRule>
  </conditionalFormatting>
  <conditionalFormatting sqref="AV77">
    <cfRule type="cellIs" dxfId="3177" priority="153" operator="between">
      <formula>80</formula>
      <formula>120</formula>
    </cfRule>
  </conditionalFormatting>
  <conditionalFormatting sqref="AU76">
    <cfRule type="cellIs" dxfId="3176" priority="152" operator="greaterThan">
      <formula>20</formula>
    </cfRule>
  </conditionalFormatting>
  <conditionalFormatting sqref="AV76">
    <cfRule type="cellIs" dxfId="3175" priority="151" operator="between">
      <formula>80</formula>
      <formula>120</formula>
    </cfRule>
  </conditionalFormatting>
  <conditionalFormatting sqref="AV76">
    <cfRule type="cellIs" dxfId="3174" priority="149" operator="between">
      <formula>80</formula>
      <formula>120</formula>
    </cfRule>
  </conditionalFormatting>
  <conditionalFormatting sqref="AV76">
    <cfRule type="cellIs" dxfId="3173" priority="150" operator="between">
      <formula>80</formula>
      <formula>120</formula>
    </cfRule>
  </conditionalFormatting>
  <conditionalFormatting sqref="AU79">
    <cfRule type="cellIs" dxfId="3172" priority="148" operator="greaterThan">
      <formula>20</formula>
    </cfRule>
  </conditionalFormatting>
  <conditionalFormatting sqref="AV78:AV79">
    <cfRule type="cellIs" dxfId="3171" priority="147" operator="between">
      <formula>80</formula>
      <formula>120</formula>
    </cfRule>
  </conditionalFormatting>
  <conditionalFormatting sqref="AU79">
    <cfRule type="cellIs" dxfId="3170" priority="146" operator="greaterThan">
      <formula>20</formula>
    </cfRule>
  </conditionalFormatting>
  <conditionalFormatting sqref="AU79">
    <cfRule type="cellIs" dxfId="3169" priority="145" operator="lessThan">
      <formula>20</formula>
    </cfRule>
  </conditionalFormatting>
  <conditionalFormatting sqref="BA77">
    <cfRule type="cellIs" dxfId="3168" priority="144" operator="between">
      <formula>80</formula>
      <formula>120</formula>
    </cfRule>
  </conditionalFormatting>
  <conditionalFormatting sqref="AZ76">
    <cfRule type="cellIs" dxfId="3167" priority="143" operator="greaterThan">
      <formula>20</formula>
    </cfRule>
  </conditionalFormatting>
  <conditionalFormatting sqref="BA76">
    <cfRule type="cellIs" dxfId="3166" priority="142" operator="between">
      <formula>80</formula>
      <formula>120</formula>
    </cfRule>
  </conditionalFormatting>
  <conditionalFormatting sqref="BA76">
    <cfRule type="cellIs" dxfId="3165" priority="139" operator="between">
      <formula>80</formula>
      <formula>120</formula>
    </cfRule>
  </conditionalFormatting>
  <conditionalFormatting sqref="BA76">
    <cfRule type="cellIs" dxfId="3164" priority="140" operator="between">
      <formula>80</formula>
      <formula>120</formula>
    </cfRule>
  </conditionalFormatting>
  <conditionalFormatting sqref="AZ79">
    <cfRule type="cellIs" dxfId="3163" priority="138" operator="greaterThan">
      <formula>20</formula>
    </cfRule>
  </conditionalFormatting>
  <conditionalFormatting sqref="BA78:BA79">
    <cfRule type="cellIs" dxfId="3162" priority="137" operator="between">
      <formula>80</formula>
      <formula>120</formula>
    </cfRule>
  </conditionalFormatting>
  <conditionalFormatting sqref="AZ79">
    <cfRule type="cellIs" dxfId="3161" priority="136" operator="greaterThan">
      <formula>20</formula>
    </cfRule>
  </conditionalFormatting>
  <conditionalFormatting sqref="AZ79">
    <cfRule type="cellIs" dxfId="3160" priority="135" operator="lessThan">
      <formula>20</formula>
    </cfRule>
  </conditionalFormatting>
  <conditionalFormatting sqref="AJ81">
    <cfRule type="cellIs" dxfId="3159" priority="134" operator="greaterThan">
      <formula>20</formula>
    </cfRule>
  </conditionalFormatting>
  <conditionalFormatting sqref="AO81">
    <cfRule type="cellIs" dxfId="3158" priority="133" operator="greaterThan">
      <formula>20</formula>
    </cfRule>
  </conditionalFormatting>
  <conditionalFormatting sqref="AY84">
    <cfRule type="cellIs" dxfId="3157" priority="127" operator="greaterThan">
      <formula>20</formula>
    </cfRule>
  </conditionalFormatting>
  <conditionalFormatting sqref="AJ85 AJ82">
    <cfRule type="cellIs" dxfId="3156" priority="126" operator="greaterThan">
      <formula>20</formula>
    </cfRule>
  </conditionalFormatting>
  <conditionalFormatting sqref="AT85 AT82">
    <cfRule type="cellIs" dxfId="3155" priority="124" operator="greaterThan">
      <formula>20</formula>
    </cfRule>
  </conditionalFormatting>
  <conditionalFormatting sqref="AY85 AY82">
    <cfRule type="cellIs" dxfId="3154" priority="123" operator="greaterThan">
      <formula>20</formula>
    </cfRule>
  </conditionalFormatting>
  <conditionalFormatting sqref="AI85">
    <cfRule type="cellIs" dxfId="3153" priority="122" operator="lessThan">
      <formula>20</formula>
    </cfRule>
  </conditionalFormatting>
  <conditionalFormatting sqref="AN85">
    <cfRule type="cellIs" dxfId="3152" priority="121" operator="lessThan">
      <formula>20</formula>
    </cfRule>
  </conditionalFormatting>
  <conditionalFormatting sqref="AS85">
    <cfRule type="cellIs" dxfId="3151" priority="120" operator="lessThan">
      <formula>20</formula>
    </cfRule>
  </conditionalFormatting>
  <conditionalFormatting sqref="AL86">
    <cfRule type="cellIs" dxfId="3150" priority="118" operator="between">
      <formula>80</formula>
      <formula>120</formula>
    </cfRule>
  </conditionalFormatting>
  <conditionalFormatting sqref="AQ86">
    <cfRule type="cellIs" dxfId="3149" priority="116" operator="between">
      <formula>80</formula>
      <formula>120</formula>
    </cfRule>
  </conditionalFormatting>
  <conditionalFormatting sqref="AV86">
    <cfRule type="cellIs" dxfId="3148" priority="115" operator="between">
      <formula>80</formula>
      <formula>120</formula>
    </cfRule>
  </conditionalFormatting>
  <conditionalFormatting sqref="AL131">
    <cfRule type="cellIs" dxfId="3147" priority="7" operator="between">
      <formula>80</formula>
      <formula>120</formula>
    </cfRule>
  </conditionalFormatting>
  <conditionalFormatting sqref="AQ131">
    <cfRule type="cellIs" dxfId="3146" priority="6" operator="between">
      <formula>80</formula>
      <formula>120</formula>
    </cfRule>
  </conditionalFormatting>
  <conditionalFormatting sqref="AQ131">
    <cfRule type="cellIs" dxfId="3145" priority="5" operator="between">
      <formula>80</formula>
      <formula>120</formula>
    </cfRule>
  </conditionalFormatting>
  <conditionalFormatting sqref="AV131">
    <cfRule type="cellIs" dxfId="3144" priority="4" operator="between">
      <formula>80</formula>
      <formula>120</formula>
    </cfRule>
  </conditionalFormatting>
  <conditionalFormatting sqref="BA131">
    <cfRule type="cellIs" dxfId="3143" priority="3" operator="between">
      <formula>80</formula>
      <formula>120</formula>
    </cfRule>
  </conditionalFormatting>
  <conditionalFormatting sqref="AJ87">
    <cfRule type="cellIs" dxfId="3142" priority="109" operator="greaterThan">
      <formula>20</formula>
    </cfRule>
  </conditionalFormatting>
  <conditionalFormatting sqref="AY87">
    <cfRule type="cellIs" dxfId="3141" priority="106" operator="greaterThan">
      <formula>20</formula>
    </cfRule>
  </conditionalFormatting>
  <conditionalFormatting sqref="AO87:AP87">
    <cfRule type="cellIs" dxfId="3140" priority="110" operator="greaterThan">
      <formula>20</formula>
    </cfRule>
  </conditionalFormatting>
  <conditionalFormatting sqref="AO87">
    <cfRule type="cellIs" dxfId="3139" priority="108" operator="greaterThan">
      <formula>20</formula>
    </cfRule>
  </conditionalFormatting>
  <conditionalFormatting sqref="AT87">
    <cfRule type="cellIs" dxfId="3138" priority="107" operator="greaterThan">
      <formula>20</formula>
    </cfRule>
  </conditionalFormatting>
  <conditionalFormatting sqref="AY87">
    <cfRule type="cellIs" dxfId="3137" priority="104" operator="greaterThan">
      <formula>20</formula>
    </cfRule>
  </conditionalFormatting>
  <conditionalFormatting sqref="AT87">
    <cfRule type="cellIs" dxfId="3136" priority="105" operator="greaterThan">
      <formula>20</formula>
    </cfRule>
  </conditionalFormatting>
  <conditionalFormatting sqref="AJ120 AJ117 AJ114 AJ111 AJ108 AJ105 AJ102 AJ99 AJ96 AJ93 AJ90">
    <cfRule type="cellIs" dxfId="3135" priority="103" operator="greaterThan">
      <formula>20</formula>
    </cfRule>
  </conditionalFormatting>
  <conditionalFormatting sqref="AO120 AO117 AO114 AO111 AO108 AO105 AO102 AO99 AO96 AO93 AO90">
    <cfRule type="cellIs" dxfId="3134" priority="102" operator="greaterThan">
      <formula>20</formula>
    </cfRule>
  </conditionalFormatting>
  <conditionalFormatting sqref="AT120 AT117 AT114 AT111 AT108 AT105 AT102 AT99 AT96 AT93 AT90">
    <cfRule type="cellIs" dxfId="3133" priority="101" operator="greaterThan">
      <formula>20</formula>
    </cfRule>
  </conditionalFormatting>
  <conditionalFormatting sqref="AY120 AY117 AY114 AY111 AY108 AY105 AY102 AY99 AY96 AY93 AY90">
    <cfRule type="cellIs" dxfId="3132" priority="100" operator="greaterThan">
      <formula>20</formula>
    </cfRule>
  </conditionalFormatting>
  <conditionalFormatting sqref="AJ130 AJ127">
    <cfRule type="cellIs" dxfId="3131" priority="99" operator="greaterThan">
      <formula>20</formula>
    </cfRule>
  </conditionalFormatting>
  <conditionalFormatting sqref="AO130 AO127">
    <cfRule type="cellIs" dxfId="3130" priority="98" operator="greaterThan">
      <formula>20</formula>
    </cfRule>
  </conditionalFormatting>
  <conditionalFormatting sqref="AT130 AT127">
    <cfRule type="cellIs" dxfId="3129" priority="97" operator="greaterThan">
      <formula>20</formula>
    </cfRule>
  </conditionalFormatting>
  <conditionalFormatting sqref="AY130 AY127">
    <cfRule type="cellIs" dxfId="3128" priority="96" operator="greaterThan">
      <formula>20</formula>
    </cfRule>
  </conditionalFormatting>
  <conditionalFormatting sqref="AL121">
    <cfRule type="cellIs" dxfId="3127" priority="95" operator="between">
      <formula>80</formula>
      <formula>120</formula>
    </cfRule>
  </conditionalFormatting>
  <conditionalFormatting sqref="AK120">
    <cfRule type="cellIs" dxfId="3126" priority="94" operator="greaterThan">
      <formula>20</formula>
    </cfRule>
  </conditionalFormatting>
  <conditionalFormatting sqref="AL120">
    <cfRule type="cellIs" dxfId="3125" priority="93" operator="between">
      <formula>80</formula>
      <formula>120</formula>
    </cfRule>
  </conditionalFormatting>
  <conditionalFormatting sqref="AL120">
    <cfRule type="cellIs" dxfId="3124" priority="92" operator="between">
      <formula>80</formula>
      <formula>120</formula>
    </cfRule>
  </conditionalFormatting>
  <conditionalFormatting sqref="AL122">
    <cfRule type="cellIs" dxfId="3123" priority="91" operator="between">
      <formula>80</formula>
      <formula>120</formula>
    </cfRule>
  </conditionalFormatting>
  <conditionalFormatting sqref="AQ121">
    <cfRule type="cellIs" dxfId="3122" priority="90" operator="between">
      <formula>80</formula>
      <formula>120</formula>
    </cfRule>
  </conditionalFormatting>
  <conditionalFormatting sqref="AQ121">
    <cfRule type="cellIs" dxfId="3121" priority="89" operator="between">
      <formula>80</formula>
      <formula>120</formula>
    </cfRule>
  </conditionalFormatting>
  <conditionalFormatting sqref="AP120">
    <cfRule type="cellIs" dxfId="3120" priority="88" operator="greaterThan">
      <formula>20</formula>
    </cfRule>
  </conditionalFormatting>
  <conditionalFormatting sqref="AQ120">
    <cfRule type="cellIs" dxfId="3119" priority="87" operator="between">
      <formula>80</formula>
      <formula>120</formula>
    </cfRule>
  </conditionalFormatting>
  <conditionalFormatting sqref="AQ120">
    <cfRule type="cellIs" dxfId="3118" priority="86" operator="between">
      <formula>80</formula>
      <formula>120</formula>
    </cfRule>
  </conditionalFormatting>
  <conditionalFormatting sqref="AQ120">
    <cfRule type="cellIs" dxfId="3117" priority="85" operator="between">
      <formula>80</formula>
      <formula>120</formula>
    </cfRule>
  </conditionalFormatting>
  <conditionalFormatting sqref="AQ122">
    <cfRule type="cellIs" dxfId="3116" priority="84" operator="between">
      <formula>80</formula>
      <formula>120</formula>
    </cfRule>
  </conditionalFormatting>
  <conditionalFormatting sqref="AQ122">
    <cfRule type="cellIs" dxfId="3115" priority="83" operator="between">
      <formula>80</formula>
      <formula>120</formula>
    </cfRule>
  </conditionalFormatting>
  <conditionalFormatting sqref="AV121">
    <cfRule type="cellIs" dxfId="3114" priority="82" operator="between">
      <formula>80</formula>
      <formula>120</formula>
    </cfRule>
  </conditionalFormatting>
  <conditionalFormatting sqref="AU120">
    <cfRule type="cellIs" dxfId="3113" priority="81" operator="greaterThan">
      <formula>20</formula>
    </cfRule>
  </conditionalFormatting>
  <conditionalFormatting sqref="AV120">
    <cfRule type="cellIs" dxfId="3112" priority="80" operator="between">
      <formula>80</formula>
      <formula>120</formula>
    </cfRule>
  </conditionalFormatting>
  <conditionalFormatting sqref="AV120">
    <cfRule type="cellIs" dxfId="3111" priority="78" operator="between">
      <formula>80</formula>
      <formula>120</formula>
    </cfRule>
  </conditionalFormatting>
  <conditionalFormatting sqref="AV120">
    <cfRule type="cellIs" dxfId="3110" priority="79" operator="between">
      <formula>80</formula>
      <formula>120</formula>
    </cfRule>
  </conditionalFormatting>
  <conditionalFormatting sqref="AV122">
    <cfRule type="cellIs" dxfId="3109" priority="77" operator="between">
      <formula>80</formula>
      <formula>120</formula>
    </cfRule>
  </conditionalFormatting>
  <conditionalFormatting sqref="BA121">
    <cfRule type="cellIs" dxfId="3108" priority="76" operator="between">
      <formula>80</formula>
      <formula>120</formula>
    </cfRule>
  </conditionalFormatting>
  <conditionalFormatting sqref="AZ120">
    <cfRule type="cellIs" dxfId="3107" priority="75" operator="greaterThan">
      <formula>20</formula>
    </cfRule>
  </conditionalFormatting>
  <conditionalFormatting sqref="BA120">
    <cfRule type="cellIs" dxfId="3106" priority="74" operator="between">
      <formula>80</formula>
      <formula>120</formula>
    </cfRule>
  </conditionalFormatting>
  <conditionalFormatting sqref="BA120">
    <cfRule type="cellIs" dxfId="3105" priority="73" operator="between">
      <formula>80</formula>
      <formula>120</formula>
    </cfRule>
  </conditionalFormatting>
  <conditionalFormatting sqref="BA120">
    <cfRule type="cellIs" dxfId="3104" priority="71" operator="between">
      <formula>80</formula>
      <formula>120</formula>
    </cfRule>
  </conditionalFormatting>
  <conditionalFormatting sqref="BA120">
    <cfRule type="cellIs" dxfId="3103" priority="72" operator="between">
      <formula>80</formula>
      <formula>120</formula>
    </cfRule>
  </conditionalFormatting>
  <conditionalFormatting sqref="BA122">
    <cfRule type="cellIs" dxfId="3102" priority="70" operator="between">
      <formula>80</formula>
      <formula>120</formula>
    </cfRule>
  </conditionalFormatting>
  <conditionalFormatting sqref="AJ121 AJ118 AJ115 AJ112 AJ109 AJ106 AJ103 AJ100 AJ97 AJ94 AJ91 AJ88">
    <cfRule type="cellIs" dxfId="3101" priority="69" operator="greaterThan">
      <formula>20</formula>
    </cfRule>
  </conditionalFormatting>
  <conditionalFormatting sqref="AO121 AO118 AO115 AO112 AO109 AO106 AO103 AO100 AO97 AO94 AO91 AO88">
    <cfRule type="cellIs" dxfId="3100" priority="68" operator="greaterThan">
      <formula>20</formula>
    </cfRule>
  </conditionalFormatting>
  <conditionalFormatting sqref="AT121 AT118 AT115 AT112 AT109 AT106 AT103 AT100 AT97 AT94 AT91 AT88">
    <cfRule type="cellIs" dxfId="3099" priority="67" operator="greaterThan">
      <formula>20</formula>
    </cfRule>
  </conditionalFormatting>
  <conditionalFormatting sqref="AY121 AY118 AY115 AY112 AY109 AY106 AY103 AY100 AY97 AY94 AY91 AY88">
    <cfRule type="cellIs" dxfId="3098" priority="66" operator="greaterThan">
      <formula>20</formula>
    </cfRule>
  </conditionalFormatting>
  <conditionalFormatting sqref="AJ128 AJ125">
    <cfRule type="cellIs" dxfId="3097" priority="65" operator="greaterThan">
      <formula>20</formula>
    </cfRule>
  </conditionalFormatting>
  <conditionalFormatting sqref="AO128 AO125">
    <cfRule type="cellIs" dxfId="3096" priority="64" operator="greaterThan">
      <formula>20</formula>
    </cfRule>
  </conditionalFormatting>
  <conditionalFormatting sqref="AT128 AT125">
    <cfRule type="cellIs" dxfId="3095" priority="63" operator="greaterThan">
      <formula>20</formula>
    </cfRule>
  </conditionalFormatting>
  <conditionalFormatting sqref="AY128 AY125">
    <cfRule type="cellIs" dxfId="3094" priority="62" operator="greaterThan">
      <formula>20</formula>
    </cfRule>
  </conditionalFormatting>
  <conditionalFormatting sqref="AK121">
    <cfRule type="cellIs" dxfId="3093" priority="54" operator="lessThan">
      <formula>20</formula>
    </cfRule>
  </conditionalFormatting>
  <conditionalFormatting sqref="AL119">
    <cfRule type="cellIs" dxfId="3092" priority="61" operator="between">
      <formula>80</formula>
      <formula>120</formula>
    </cfRule>
  </conditionalFormatting>
  <conditionalFormatting sqref="AK118">
    <cfRule type="cellIs" dxfId="3091" priority="60" operator="greaterThan">
      <formula>20</formula>
    </cfRule>
  </conditionalFormatting>
  <conditionalFormatting sqref="AL118">
    <cfRule type="cellIs" dxfId="3090" priority="59" operator="between">
      <formula>80</formula>
      <formula>120</formula>
    </cfRule>
  </conditionalFormatting>
  <conditionalFormatting sqref="AL118">
    <cfRule type="cellIs" dxfId="3089" priority="58" operator="between">
      <formula>80</formula>
      <formula>120</formula>
    </cfRule>
  </conditionalFormatting>
  <conditionalFormatting sqref="AK121">
    <cfRule type="cellIs" dxfId="3088" priority="57" operator="greaterThan">
      <formula>20</formula>
    </cfRule>
  </conditionalFormatting>
  <conditionalFormatting sqref="AL120:AL121">
    <cfRule type="cellIs" dxfId="3087" priority="56" operator="between">
      <formula>80</formula>
      <formula>120</formula>
    </cfRule>
  </conditionalFormatting>
  <conditionalFormatting sqref="AK121">
    <cfRule type="cellIs" dxfId="3086" priority="55" operator="greaterThan">
      <formula>20</formula>
    </cfRule>
  </conditionalFormatting>
  <conditionalFormatting sqref="AQ119">
    <cfRule type="cellIs" dxfId="3085" priority="53" operator="between">
      <formula>80</formula>
      <formula>120</formula>
    </cfRule>
  </conditionalFormatting>
  <conditionalFormatting sqref="AQ119">
    <cfRule type="cellIs" dxfId="3084" priority="52" operator="between">
      <formula>80</formula>
      <formula>120</formula>
    </cfRule>
  </conditionalFormatting>
  <conditionalFormatting sqref="AP118">
    <cfRule type="cellIs" dxfId="3083" priority="51" operator="greaterThan">
      <formula>20</formula>
    </cfRule>
  </conditionalFormatting>
  <conditionalFormatting sqref="AQ118">
    <cfRule type="cellIs" dxfId="3082" priority="50" operator="between">
      <formula>80</formula>
      <formula>120</formula>
    </cfRule>
  </conditionalFormatting>
  <conditionalFormatting sqref="AQ118">
    <cfRule type="cellIs" dxfId="3081" priority="49" operator="between">
      <formula>80</formula>
      <formula>120</formula>
    </cfRule>
  </conditionalFormatting>
  <conditionalFormatting sqref="AQ118">
    <cfRule type="cellIs" dxfId="3080" priority="48" operator="between">
      <formula>80</formula>
      <formula>120</formula>
    </cfRule>
  </conditionalFormatting>
  <conditionalFormatting sqref="AP121">
    <cfRule type="cellIs" dxfId="3079" priority="47" operator="greaterThan">
      <formula>20</formula>
    </cfRule>
  </conditionalFormatting>
  <conditionalFormatting sqref="AQ120:AQ121">
    <cfRule type="cellIs" dxfId="3078" priority="46" operator="between">
      <formula>80</formula>
      <formula>120</formula>
    </cfRule>
  </conditionalFormatting>
  <conditionalFormatting sqref="AQ120:AQ121">
    <cfRule type="cellIs" dxfId="3077" priority="45" operator="between">
      <formula>80</formula>
      <formula>120</formula>
    </cfRule>
  </conditionalFormatting>
  <conditionalFormatting sqref="AP121">
    <cfRule type="cellIs" dxfId="3076" priority="44" operator="greaterThan">
      <formula>20</formula>
    </cfRule>
  </conditionalFormatting>
  <conditionalFormatting sqref="AP121">
    <cfRule type="cellIs" dxfId="3075" priority="43" operator="lessThan">
      <formula>20</formula>
    </cfRule>
  </conditionalFormatting>
  <conditionalFormatting sqref="AV119">
    <cfRule type="cellIs" dxfId="3074" priority="42" operator="between">
      <formula>80</formula>
      <formula>120</formula>
    </cfRule>
  </conditionalFormatting>
  <conditionalFormatting sqref="AU118">
    <cfRule type="cellIs" dxfId="3073" priority="41" operator="greaterThan">
      <formula>20</formula>
    </cfRule>
  </conditionalFormatting>
  <conditionalFormatting sqref="AV118">
    <cfRule type="cellIs" dxfId="3072" priority="40" operator="between">
      <formula>80</formula>
      <formula>120</formula>
    </cfRule>
  </conditionalFormatting>
  <conditionalFormatting sqref="AV118">
    <cfRule type="cellIs" dxfId="3071" priority="38" operator="between">
      <formula>80</formula>
      <formula>120</formula>
    </cfRule>
  </conditionalFormatting>
  <conditionalFormatting sqref="AV118">
    <cfRule type="cellIs" dxfId="3070" priority="39" operator="between">
      <formula>80</formula>
      <formula>120</formula>
    </cfRule>
  </conditionalFormatting>
  <conditionalFormatting sqref="AU121">
    <cfRule type="cellIs" dxfId="3069" priority="37" operator="greaterThan">
      <formula>20</formula>
    </cfRule>
  </conditionalFormatting>
  <conditionalFormatting sqref="AV120:AV121">
    <cfRule type="cellIs" dxfId="3068" priority="36" operator="between">
      <formula>80</formula>
      <formula>120</formula>
    </cfRule>
  </conditionalFormatting>
  <conditionalFormatting sqref="AU121">
    <cfRule type="cellIs" dxfId="3067" priority="35" operator="greaterThan">
      <formula>20</formula>
    </cfRule>
  </conditionalFormatting>
  <conditionalFormatting sqref="AU121">
    <cfRule type="cellIs" dxfId="3066" priority="34" operator="lessThan">
      <formula>20</formula>
    </cfRule>
  </conditionalFormatting>
  <conditionalFormatting sqref="BA119">
    <cfRule type="cellIs" dxfId="3065" priority="33" operator="between">
      <formula>80</formula>
      <formula>120</formula>
    </cfRule>
  </conditionalFormatting>
  <conditionalFormatting sqref="AZ118">
    <cfRule type="cellIs" dxfId="3064" priority="32" operator="greaterThan">
      <formula>20</formula>
    </cfRule>
  </conditionalFormatting>
  <conditionalFormatting sqref="BA118">
    <cfRule type="cellIs" dxfId="3063" priority="31" operator="between">
      <formula>80</formula>
      <formula>120</formula>
    </cfRule>
  </conditionalFormatting>
  <conditionalFormatting sqref="BA118">
    <cfRule type="cellIs" dxfId="3062" priority="30" operator="between">
      <formula>80</formula>
      <formula>120</formula>
    </cfRule>
  </conditionalFormatting>
  <conditionalFormatting sqref="BA118">
    <cfRule type="cellIs" dxfId="3061" priority="28" operator="between">
      <formula>80</formula>
      <formula>120</formula>
    </cfRule>
  </conditionalFormatting>
  <conditionalFormatting sqref="BA118">
    <cfRule type="cellIs" dxfId="3060" priority="29" operator="between">
      <formula>80</formula>
      <formula>120</formula>
    </cfRule>
  </conditionalFormatting>
  <conditionalFormatting sqref="AZ121">
    <cfRule type="cellIs" dxfId="3059" priority="27" operator="greaterThan">
      <formula>20</formula>
    </cfRule>
  </conditionalFormatting>
  <conditionalFormatting sqref="BA120:BA121">
    <cfRule type="cellIs" dxfId="3058" priority="26" operator="between">
      <formula>80</formula>
      <formula>120</formula>
    </cfRule>
  </conditionalFormatting>
  <conditionalFormatting sqref="AZ121">
    <cfRule type="cellIs" dxfId="3057" priority="25" operator="greaterThan">
      <formula>20</formula>
    </cfRule>
  </conditionalFormatting>
  <conditionalFormatting sqref="AZ121">
    <cfRule type="cellIs" dxfId="3056" priority="24" operator="lessThan">
      <formula>20</formula>
    </cfRule>
  </conditionalFormatting>
  <conditionalFormatting sqref="AJ123">
    <cfRule type="cellIs" dxfId="3055" priority="23" operator="greaterThan">
      <formula>20</formula>
    </cfRule>
  </conditionalFormatting>
  <conditionalFormatting sqref="AO123">
    <cfRule type="cellIs" dxfId="3054" priority="22" operator="greaterThan">
      <formula>20</formula>
    </cfRule>
  </conditionalFormatting>
  <conditionalFormatting sqref="AT123">
    <cfRule type="cellIs" dxfId="3053" priority="21" operator="greaterThan">
      <formula>20</formula>
    </cfRule>
  </conditionalFormatting>
  <conditionalFormatting sqref="AY123">
    <cfRule type="cellIs" dxfId="3052" priority="20" operator="greaterThan">
      <formula>20</formula>
    </cfRule>
  </conditionalFormatting>
  <conditionalFormatting sqref="AJ129 AJ126">
    <cfRule type="cellIs" dxfId="3051" priority="19" operator="greaterThan">
      <formula>20</formula>
    </cfRule>
  </conditionalFormatting>
  <conditionalFormatting sqref="AO129 AO126">
    <cfRule type="cellIs" dxfId="3050" priority="18" operator="greaterThan">
      <formula>20</formula>
    </cfRule>
  </conditionalFormatting>
  <conditionalFormatting sqref="AT129 AT126">
    <cfRule type="cellIs" dxfId="3049" priority="17" operator="greaterThan">
      <formula>20</formula>
    </cfRule>
  </conditionalFormatting>
  <conditionalFormatting sqref="AY129 AY126">
    <cfRule type="cellIs" dxfId="3048" priority="16" operator="greaterThan">
      <formula>20</formula>
    </cfRule>
  </conditionalFormatting>
  <conditionalFormatting sqref="AJ130 AJ127 AJ124">
    <cfRule type="cellIs" dxfId="3047" priority="15" operator="greaterThan">
      <formula>20</formula>
    </cfRule>
  </conditionalFormatting>
  <conditionalFormatting sqref="AO130 AO127 AO124">
    <cfRule type="cellIs" dxfId="3046" priority="14" operator="greaterThan">
      <formula>20</formula>
    </cfRule>
  </conditionalFormatting>
  <conditionalFormatting sqref="AT130 AT127 AT124">
    <cfRule type="cellIs" dxfId="3045" priority="13" operator="greaterThan">
      <formula>20</formula>
    </cfRule>
  </conditionalFormatting>
  <conditionalFormatting sqref="AY130 AY127 AY124">
    <cfRule type="cellIs" dxfId="3044" priority="12" operator="greaterThan">
      <formula>20</formula>
    </cfRule>
  </conditionalFormatting>
  <conditionalFormatting sqref="AI130">
    <cfRule type="cellIs" dxfId="3043" priority="11" operator="lessThan">
      <formula>20</formula>
    </cfRule>
  </conditionalFormatting>
  <conditionalFormatting sqref="AN130">
    <cfRule type="cellIs" dxfId="3042" priority="10" operator="lessThan">
      <formula>20</formula>
    </cfRule>
  </conditionalFormatting>
  <conditionalFormatting sqref="AS130">
    <cfRule type="cellIs" dxfId="3041" priority="9" operator="lessThan">
      <formula>20</formula>
    </cfRule>
  </conditionalFormatting>
  <conditionalFormatting sqref="AX130">
    <cfRule type="cellIs" dxfId="3040" priority="8" operator="lessThan">
      <formula>20</formula>
    </cfRule>
  </conditionalFormatting>
  <conditionalFormatting sqref="I24:I131">
    <cfRule type="cellIs" dxfId="3039" priority="2" operator="greaterThan">
      <formula>10000</formula>
    </cfRule>
  </conditionalFormatting>
  <conditionalFormatting sqref="J24:J131">
    <cfRule type="cellIs" dxfId="3038" priority="1" operator="greaterThan">
      <formula>20000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topLeftCell="N3" zoomScale="85" zoomScaleNormal="85" workbookViewId="0">
      <selection activeCell="BC24" sqref="BC24:BF132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0.5429687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3" t="s">
        <v>8</v>
      </c>
      <c r="F12" t="s">
        <v>31</v>
      </c>
      <c r="G12" s="3" t="s">
        <v>9</v>
      </c>
      <c r="H12" t="s">
        <v>32</v>
      </c>
      <c r="I12" s="3" t="s">
        <v>11</v>
      </c>
    </row>
    <row r="13" spans="1:9" x14ac:dyDescent="0.35">
      <c r="G13" s="3"/>
      <c r="I13" s="3"/>
    </row>
    <row r="14" spans="1:9" x14ac:dyDescent="0.35">
      <c r="D14">
        <v>0</v>
      </c>
      <c r="E14" s="3">
        <f>AVERAGE(I28:I29)</f>
        <v>330.5</v>
      </c>
      <c r="F14">
        <v>0</v>
      </c>
      <c r="G14" s="3">
        <f>AVERAGE(J28:J29)</f>
        <v>739.5</v>
      </c>
      <c r="H14">
        <v>0</v>
      </c>
      <c r="I14" s="3">
        <f>AVERAGE(L28:L29)</f>
        <v>261</v>
      </c>
    </row>
    <row r="15" spans="1:9" x14ac:dyDescent="0.35">
      <c r="D15">
        <f>3*G31/1000</f>
        <v>6.0000000000000006E-4</v>
      </c>
      <c r="E15" s="3">
        <f>AVERAGE(I31:I32)</f>
        <v>910</v>
      </c>
      <c r="F15">
        <f>6*H31/1000</f>
        <v>1.2000000000000001E-3</v>
      </c>
      <c r="G15" s="3">
        <f>AVERAGE(J31:J32)</f>
        <v>1893</v>
      </c>
      <c r="H15">
        <f>0.3*H31/1000</f>
        <v>5.9999999999999995E-5</v>
      </c>
      <c r="I15" s="3">
        <f>AVERAGE(L31:L32)</f>
        <v>760</v>
      </c>
    </row>
    <row r="16" spans="1:9" x14ac:dyDescent="0.35">
      <c r="D16">
        <f>3*G34/1000</f>
        <v>1.7999999999999997E-3</v>
      </c>
      <c r="E16" s="3">
        <f>AVERAGE(I34:I35)</f>
        <v>2934.5</v>
      </c>
      <c r="F16">
        <f>6*H34/1000</f>
        <v>3.5999999999999995E-3</v>
      </c>
      <c r="G16" s="3">
        <f>AVERAGE(J34:J35)</f>
        <v>5904</v>
      </c>
      <c r="H16">
        <f>0.3*H34/1000</f>
        <v>1.7999999999999998E-4</v>
      </c>
      <c r="I16" s="3">
        <f>AVERAGE(L34:L35)</f>
        <v>2522.5</v>
      </c>
    </row>
    <row r="17" spans="1:58" x14ac:dyDescent="0.35">
      <c r="D17">
        <f>9*G37/1000</f>
        <v>2.9970000000000005E-3</v>
      </c>
      <c r="E17" s="3">
        <f>AVERAGE(I37:I38)</f>
        <v>4556</v>
      </c>
      <c r="F17">
        <f>18*H37/1000</f>
        <v>5.9940000000000011E-3</v>
      </c>
      <c r="G17" s="3">
        <f>AVERAGE(J37:J38)</f>
        <v>9235.5</v>
      </c>
      <c r="H17">
        <f>0.9*H37/1000</f>
        <v>2.9970000000000002E-4</v>
      </c>
      <c r="I17" s="3">
        <f>AVERAGE(L37:L38)</f>
        <v>4054</v>
      </c>
    </row>
    <row r="18" spans="1:58" x14ac:dyDescent="0.35">
      <c r="D18">
        <f>9*G40/1000</f>
        <v>4.2030000000000001E-3</v>
      </c>
      <c r="E18" s="3">
        <f>AVERAGE(I40:I41)</f>
        <v>6588</v>
      </c>
      <c r="F18">
        <f>18*H40/1000</f>
        <v>8.4060000000000003E-3</v>
      </c>
      <c r="G18" s="3">
        <f>AVERAGE(J40:J41)</f>
        <v>13244.5</v>
      </c>
      <c r="H18">
        <f>0.9*H40/1000</f>
        <v>4.2030000000000002E-4</v>
      </c>
      <c r="I18" s="3">
        <f>AVERAGE(L40:L41)</f>
        <v>5984</v>
      </c>
    </row>
    <row r="19" spans="1:58" x14ac:dyDescent="0.35">
      <c r="D19">
        <f>9*G43/1000</f>
        <v>5.3999999999999994E-3</v>
      </c>
      <c r="E19" s="3">
        <f>AVERAGE(I43:I44)</f>
        <v>8467</v>
      </c>
      <c r="F19">
        <f>18*H43/1000</f>
        <v>1.0799999999999999E-2</v>
      </c>
      <c r="G19" s="3">
        <f>AVERAGE(J43:J44)</f>
        <v>16751</v>
      </c>
      <c r="H19">
        <f>0.9*H43/1000</f>
        <v>5.4000000000000001E-4</v>
      </c>
      <c r="I19" s="3">
        <f>AVERAGE(L43:L44)</f>
        <v>7270.5</v>
      </c>
    </row>
    <row r="20" spans="1:58" x14ac:dyDescent="0.35">
      <c r="C20" t="s">
        <v>33</v>
      </c>
      <c r="E20" s="5">
        <f>SLOPE(D13:D19,E13:E19)</f>
        <v>6.5415491052575191E-7</v>
      </c>
      <c r="F20" s="5"/>
      <c r="G20" s="5">
        <f>SLOPE(F13:F19,G13:G19)</f>
        <v>6.614317294474832E-7</v>
      </c>
      <c r="H20" s="5"/>
      <c r="I20" s="5">
        <f>SLOPE(H13:H19,I13:I19)</f>
        <v>7.4229338872933327E-8</v>
      </c>
    </row>
    <row r="21" spans="1:58" x14ac:dyDescent="0.35">
      <c r="C21" t="s">
        <v>34</v>
      </c>
      <c r="E21" s="5">
        <f>INTERCEPT(D13:D19,E13:E19)</f>
        <v>-9.3288116960922682E-5</v>
      </c>
      <c r="F21" s="5"/>
      <c r="G21" s="5">
        <f>INTERCEPT(F13:F19,G13:G19)</f>
        <v>-2.6582335606377579E-4</v>
      </c>
      <c r="H21" s="5"/>
      <c r="I21" s="5">
        <f>INTERCEPT(H13:H19,I13:I19)</f>
        <v>-7.9716956964009413E-6</v>
      </c>
    </row>
    <row r="22" spans="1:58" x14ac:dyDescent="0.35">
      <c r="C22" t="s">
        <v>35</v>
      </c>
      <c r="E22" s="6">
        <f>RSQ(D13:D19,E13:E19)</f>
        <v>0.99818608758909988</v>
      </c>
      <c r="F22" s="6"/>
      <c r="G22" s="6">
        <f>RSQ(F13:F19,G13:G19)</f>
        <v>0.99853967478999273</v>
      </c>
      <c r="H22" s="6"/>
      <c r="I22" s="6">
        <f>RSQ(H13:H19,I13:I19)</f>
        <v>0.99711674763610691</v>
      </c>
    </row>
    <row r="23" spans="1:58" s="3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36</v>
      </c>
      <c r="AB23" s="3" t="s">
        <v>37</v>
      </c>
      <c r="AC23" s="3" t="s">
        <v>38</v>
      </c>
      <c r="AD23" s="3" t="s">
        <v>39</v>
      </c>
      <c r="AE23" s="3" t="s">
        <v>40</v>
      </c>
      <c r="AF23" s="3" t="s">
        <v>41</v>
      </c>
      <c r="AG23" s="3" t="s">
        <v>42</v>
      </c>
      <c r="AI23" s="3" t="s">
        <v>43</v>
      </c>
      <c r="AJ23" s="3" t="s">
        <v>44</v>
      </c>
      <c r="AK23" s="3" t="s">
        <v>45</v>
      </c>
      <c r="AL23" s="3" t="s">
        <v>46</v>
      </c>
      <c r="AN23" s="3" t="s">
        <v>47</v>
      </c>
      <c r="AO23" s="3" t="s">
        <v>48</v>
      </c>
      <c r="AP23" s="3" t="s">
        <v>49</v>
      </c>
      <c r="AQ23" s="3" t="s">
        <v>50</v>
      </c>
      <c r="AS23" s="3" t="s">
        <v>51</v>
      </c>
      <c r="AT23" s="3" t="s">
        <v>52</v>
      </c>
      <c r="AU23" s="3" t="s">
        <v>53</v>
      </c>
      <c r="AV23" s="3" t="s">
        <v>54</v>
      </c>
      <c r="AX23" s="3" t="s">
        <v>55</v>
      </c>
      <c r="AY23" s="3" t="s">
        <v>56</v>
      </c>
      <c r="AZ23" s="3" t="s">
        <v>57</v>
      </c>
      <c r="BA23" s="3" t="s">
        <v>58</v>
      </c>
      <c r="BC23" s="3" t="s">
        <v>59</v>
      </c>
      <c r="BD23" s="3" t="s">
        <v>60</v>
      </c>
      <c r="BE23" s="3" t="s">
        <v>61</v>
      </c>
      <c r="BF23" s="3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2974</v>
      </c>
      <c r="J24">
        <v>9482</v>
      </c>
      <c r="L24">
        <v>3608</v>
      </c>
      <c r="M24">
        <v>4.4950000000000001</v>
      </c>
      <c r="N24">
        <v>13.853</v>
      </c>
      <c r="O24">
        <v>9.3580000000000005</v>
      </c>
      <c r="Q24">
        <v>0.436</v>
      </c>
      <c r="R24">
        <v>1</v>
      </c>
      <c r="S24">
        <v>0</v>
      </c>
      <c r="T24">
        <v>0</v>
      </c>
      <c r="V24">
        <v>0</v>
      </c>
      <c r="Y24" s="1">
        <v>44475</v>
      </c>
      <c r="Z24" s="2">
        <v>0.54421296296296295</v>
      </c>
      <c r="AB24">
        <v>1</v>
      </c>
      <c r="AD24" s="4">
        <f>((I24*$E$20)+$E$21)*1000/G24</f>
        <v>6.1738952898088781</v>
      </c>
      <c r="AE24" s="4">
        <f t="shared" ref="AE24:AE87" si="0">((J24*$G$20)+$G$21)*1000/H24</f>
        <v>20.019574341857535</v>
      </c>
      <c r="AF24" s="4">
        <f>AE24-AD24</f>
        <v>13.845679052048656</v>
      </c>
      <c r="AG24" s="4">
        <f>((L24*$I$20)+$I$21)*1000/H24</f>
        <v>0.86615919652380824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4146</v>
      </c>
      <c r="J25">
        <v>9721</v>
      </c>
      <c r="L25">
        <v>3706</v>
      </c>
      <c r="M25">
        <v>5.9930000000000003</v>
      </c>
      <c r="N25">
        <v>14.19</v>
      </c>
      <c r="O25">
        <v>8.1969999999999992</v>
      </c>
      <c r="Q25">
        <v>0.45300000000000001</v>
      </c>
      <c r="R25">
        <v>1</v>
      </c>
      <c r="S25">
        <v>0</v>
      </c>
      <c r="T25">
        <v>0</v>
      </c>
      <c r="V25">
        <v>0</v>
      </c>
      <c r="Y25" s="1">
        <v>44475</v>
      </c>
      <c r="Z25" s="2">
        <v>0.55019675925925926</v>
      </c>
      <c r="AB25">
        <v>1</v>
      </c>
      <c r="AD25" s="4">
        <f t="shared" ref="AD25:AD88" si="1">((I25*$E$20)+$E$21)*1000/G25</f>
        <v>8.7294604735961503</v>
      </c>
      <c r="AE25" s="4">
        <f t="shared" si="0"/>
        <v>20.54651495298403</v>
      </c>
      <c r="AF25" s="4">
        <f t="shared" ref="AF25:AF88" si="2">AE25-AD25</f>
        <v>11.817054479387879</v>
      </c>
      <c r="AG25" s="4">
        <f t="shared" ref="AG25:AG88" si="3">((L25*$I$20)+$I$21)*1000/H25</f>
        <v>0.89040744722229992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4321</v>
      </c>
      <c r="J26">
        <v>9730</v>
      </c>
      <c r="L26">
        <v>3780</v>
      </c>
      <c r="M26">
        <v>6.2160000000000002</v>
      </c>
      <c r="N26">
        <v>14.202</v>
      </c>
      <c r="O26">
        <v>7.9859999999999998</v>
      </c>
      <c r="Q26">
        <v>0.46600000000000003</v>
      </c>
      <c r="R26">
        <v>1</v>
      </c>
      <c r="S26">
        <v>0</v>
      </c>
      <c r="T26">
        <v>0</v>
      </c>
      <c r="V26">
        <v>0</v>
      </c>
      <c r="Y26" s="1">
        <v>44475</v>
      </c>
      <c r="Z26" s="2">
        <v>0.55650462962962965</v>
      </c>
      <c r="AB26">
        <v>1</v>
      </c>
      <c r="AD26" s="4">
        <f t="shared" si="1"/>
        <v>9.1110508380695059</v>
      </c>
      <c r="AE26" s="4">
        <f t="shared" si="0"/>
        <v>20.566357904867452</v>
      </c>
      <c r="AF26" s="4">
        <f t="shared" si="2"/>
        <v>11.455307066797946</v>
      </c>
      <c r="AG26" s="4">
        <f t="shared" si="3"/>
        <v>0.90871735081095684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2349</v>
      </c>
      <c r="J27">
        <v>881</v>
      </c>
      <c r="L27">
        <v>311</v>
      </c>
      <c r="M27">
        <v>2.2170000000000001</v>
      </c>
      <c r="N27">
        <v>1.0249999999999999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44475</v>
      </c>
      <c r="Z27" s="2">
        <v>0.56741898148148151</v>
      </c>
      <c r="AB27">
        <v>1</v>
      </c>
      <c r="AD27" s="4">
        <f t="shared" si="1"/>
        <v>2.8866435357281373</v>
      </c>
      <c r="AE27" s="4">
        <f t="shared" si="0"/>
        <v>0.63379599515891372</v>
      </c>
      <c r="AF27" s="4">
        <f t="shared" si="2"/>
        <v>-2.2528475405692236</v>
      </c>
      <c r="AG27" s="4">
        <f t="shared" si="3"/>
        <v>3.0227257386162651E-2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387</v>
      </c>
      <c r="J28">
        <v>747</v>
      </c>
      <c r="L28">
        <v>260</v>
      </c>
      <c r="M28">
        <v>0.71199999999999997</v>
      </c>
      <c r="N28">
        <v>0.91100000000000003</v>
      </c>
      <c r="O28">
        <v>0.19900000000000001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44475</v>
      </c>
      <c r="Z28" s="2">
        <v>0.57298611111111108</v>
      </c>
      <c r="AB28">
        <v>1</v>
      </c>
      <c r="AD28" s="4">
        <f t="shared" si="1"/>
        <v>0.31973966682508653</v>
      </c>
      <c r="AE28" s="4">
        <f t="shared" si="0"/>
        <v>0.45653229166698828</v>
      </c>
      <c r="AF28" s="4">
        <f t="shared" si="2"/>
        <v>0.13679262484190174</v>
      </c>
      <c r="AG28" s="4">
        <f t="shared" si="3"/>
        <v>2.2655864821123445E-2</v>
      </c>
      <c r="BC28" s="4">
        <f>AVERAGE(AD28:AD29)</f>
        <v>0.2458201619356766</v>
      </c>
      <c r="BD28" s="4">
        <f>AVERAGE(AE28:AE29)</f>
        <v>0.44661081572527606</v>
      </c>
      <c r="BE28" s="4">
        <f>AVERAGE(AF28:AF29)</f>
        <v>0.20079065378959943</v>
      </c>
      <c r="BF28" s="4">
        <f>AVERAGE(AG28:AG29)</f>
        <v>2.2804323498869312E-2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274</v>
      </c>
      <c r="J29">
        <v>732</v>
      </c>
      <c r="L29">
        <v>262</v>
      </c>
      <c r="M29">
        <v>0.625</v>
      </c>
      <c r="N29">
        <v>0.89900000000000002</v>
      </c>
      <c r="O29">
        <v>0.27400000000000002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44475</v>
      </c>
      <c r="Z29" s="2">
        <v>0.57895833333333335</v>
      </c>
      <c r="AB29">
        <v>1</v>
      </c>
      <c r="AD29" s="4">
        <f t="shared" si="1"/>
        <v>0.17190065704626667</v>
      </c>
      <c r="AE29" s="4">
        <f t="shared" si="0"/>
        <v>0.43668933978356378</v>
      </c>
      <c r="AF29" s="4">
        <f t="shared" si="2"/>
        <v>0.26478868273729711</v>
      </c>
      <c r="AG29" s="4">
        <f t="shared" si="3"/>
        <v>2.2952782176615179E-2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400</v>
      </c>
      <c r="J30">
        <v>1837</v>
      </c>
      <c r="L30">
        <v>764</v>
      </c>
      <c r="M30">
        <v>1.804</v>
      </c>
      <c r="N30">
        <v>4.5869999999999997</v>
      </c>
      <c r="O30">
        <v>2.7829999999999999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44475</v>
      </c>
      <c r="Z30" s="2">
        <v>0.58940972222222221</v>
      </c>
      <c r="AB30">
        <v>1</v>
      </c>
      <c r="AD30" s="4">
        <f t="shared" si="1"/>
        <v>0.84186923624689025</v>
      </c>
      <c r="AE30" s="4">
        <f t="shared" si="0"/>
        <v>4.746133654656254</v>
      </c>
      <c r="AF30" s="4">
        <f t="shared" si="2"/>
        <v>3.9042644184093636</v>
      </c>
      <c r="AG30" s="4">
        <f t="shared" si="3"/>
        <v>0.2436975960126006</v>
      </c>
      <c r="AI30">
        <f>ABS(100*(AD30-3)/3)</f>
        <v>71.937692125103652</v>
      </c>
      <c r="AN30">
        <f t="shared" ref="AN30:AN35" si="4">ABS(100*(AE30-6)/6)</f>
        <v>20.897772422395764</v>
      </c>
      <c r="AS30">
        <f t="shared" ref="AS30:AS35" si="5">ABS(100*(AF30-3)/3)</f>
        <v>30.142147280312116</v>
      </c>
      <c r="AX30">
        <f t="shared" ref="AX30:AX35" si="6">ABS(100*(AG30-0.3)/0.3)</f>
        <v>18.767467995799795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896</v>
      </c>
      <c r="J31">
        <v>1900</v>
      </c>
      <c r="L31">
        <v>760</v>
      </c>
      <c r="M31">
        <v>2.7559999999999998</v>
      </c>
      <c r="N31">
        <v>4.7210000000000001</v>
      </c>
      <c r="O31">
        <v>1.9650000000000001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44475</v>
      </c>
      <c r="Z31" s="2">
        <v>0.59512731481481485</v>
      </c>
      <c r="AB31">
        <v>1</v>
      </c>
      <c r="AD31" s="4">
        <f t="shared" si="1"/>
        <v>2.4641734143507548</v>
      </c>
      <c r="AE31" s="4">
        <f t="shared" si="0"/>
        <v>4.9544846494322119</v>
      </c>
      <c r="AF31" s="4">
        <f t="shared" si="2"/>
        <v>2.4903112350814571</v>
      </c>
      <c r="AG31" s="4">
        <f t="shared" si="3"/>
        <v>0.24221300923514191</v>
      </c>
      <c r="AI31">
        <f t="shared" ref="AI31:AI35" si="7">ABS(100*(AD31-3)/3)</f>
        <v>17.860886188308175</v>
      </c>
      <c r="AN31">
        <f t="shared" si="4"/>
        <v>17.425255842796471</v>
      </c>
      <c r="AS31">
        <f t="shared" si="5"/>
        <v>16.989625497284763</v>
      </c>
      <c r="AX31">
        <f t="shared" si="6"/>
        <v>19.262330254952694</v>
      </c>
      <c r="BC31" s="4">
        <f>AVERAGE(AD31:AD32)</f>
        <v>2.5099642580875576</v>
      </c>
      <c r="BD31" s="4">
        <f>AVERAGE(AE31:AE32)</f>
        <v>4.9313345389015497</v>
      </c>
      <c r="BE31" s="4">
        <f>AVERAGE(AF31:AF32)</f>
        <v>2.4213702808139921</v>
      </c>
      <c r="BF31" s="4">
        <f>AVERAGE(AG31:AG32)</f>
        <v>0.24221300923514191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924</v>
      </c>
      <c r="J32">
        <v>1886</v>
      </c>
      <c r="L32">
        <v>760</v>
      </c>
      <c r="M32">
        <v>2.8090000000000002</v>
      </c>
      <c r="N32">
        <v>4.6909999999999998</v>
      </c>
      <c r="O32">
        <v>1.8819999999999999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44475</v>
      </c>
      <c r="Z32" s="2">
        <v>0.60129629629629633</v>
      </c>
      <c r="AB32">
        <v>1</v>
      </c>
      <c r="AD32" s="4">
        <f t="shared" si="1"/>
        <v>2.5557551018243601</v>
      </c>
      <c r="AE32" s="4">
        <f t="shared" si="0"/>
        <v>4.9081844283708875</v>
      </c>
      <c r="AF32" s="4">
        <f t="shared" si="2"/>
        <v>2.3524293265465275</v>
      </c>
      <c r="AG32" s="4">
        <f t="shared" si="3"/>
        <v>0.24221300923514191</v>
      </c>
      <c r="AI32">
        <f t="shared" si="7"/>
        <v>14.808163272521332</v>
      </c>
      <c r="AN32">
        <f t="shared" si="4"/>
        <v>18.196926193818541</v>
      </c>
      <c r="AS32">
        <f t="shared" si="5"/>
        <v>21.585689115115752</v>
      </c>
      <c r="AX32">
        <f t="shared" si="6"/>
        <v>19.262330254952694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2937</v>
      </c>
      <c r="J33">
        <v>5839</v>
      </c>
      <c r="L33">
        <v>2459</v>
      </c>
      <c r="M33">
        <v>2.2240000000000002</v>
      </c>
      <c r="N33">
        <v>4.3540000000000001</v>
      </c>
      <c r="O33">
        <v>2.13</v>
      </c>
      <c r="Q33">
        <v>0.11799999999999999</v>
      </c>
      <c r="R33">
        <v>1</v>
      </c>
      <c r="S33">
        <v>0</v>
      </c>
      <c r="T33">
        <v>0</v>
      </c>
      <c r="V33">
        <v>0</v>
      </c>
      <c r="Y33" s="1">
        <v>44475</v>
      </c>
      <c r="Z33" s="2">
        <v>0.61303240740740739</v>
      </c>
      <c r="AB33">
        <v>1</v>
      </c>
      <c r="AD33" s="4">
        <f t="shared" si="1"/>
        <v>3.0466080920886847</v>
      </c>
      <c r="AE33" s="4">
        <f t="shared" si="0"/>
        <v>5.9937941869667979</v>
      </c>
      <c r="AF33" s="4">
        <f t="shared" si="2"/>
        <v>2.9471860948781132</v>
      </c>
      <c r="AG33" s="4">
        <f t="shared" si="3"/>
        <v>0.29093041432023686</v>
      </c>
      <c r="AI33">
        <f t="shared" si="7"/>
        <v>1.553603069622822</v>
      </c>
      <c r="AN33">
        <f t="shared" si="4"/>
        <v>0.1034302172200352</v>
      </c>
      <c r="AS33">
        <f t="shared" si="5"/>
        <v>1.7604635040628924</v>
      </c>
      <c r="AX33">
        <f t="shared" si="6"/>
        <v>3.0231952265877089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2918</v>
      </c>
      <c r="J34">
        <v>5926</v>
      </c>
      <c r="L34">
        <v>2527</v>
      </c>
      <c r="M34">
        <v>2.2109999999999999</v>
      </c>
      <c r="N34">
        <v>4.4160000000000004</v>
      </c>
      <c r="O34">
        <v>2.2050000000000001</v>
      </c>
      <c r="Q34">
        <v>0.124</v>
      </c>
      <c r="R34">
        <v>1</v>
      </c>
      <c r="S34">
        <v>0</v>
      </c>
      <c r="T34">
        <v>0</v>
      </c>
      <c r="V34">
        <v>0</v>
      </c>
      <c r="Y34" s="1">
        <v>44475</v>
      </c>
      <c r="Z34" s="2">
        <v>0.61951388888888892</v>
      </c>
      <c r="AB34">
        <v>1</v>
      </c>
      <c r="AD34" s="4">
        <f t="shared" si="1"/>
        <v>3.0258931865887022</v>
      </c>
      <c r="AE34" s="4">
        <f t="shared" si="0"/>
        <v>6.0897017877366828</v>
      </c>
      <c r="AF34" s="4">
        <f t="shared" si="2"/>
        <v>3.0638086011479806</v>
      </c>
      <c r="AG34" s="4">
        <f t="shared" si="3"/>
        <v>0.29934307272583599</v>
      </c>
      <c r="AI34">
        <f t="shared" si="7"/>
        <v>0.86310621962340706</v>
      </c>
      <c r="AN34">
        <f t="shared" si="4"/>
        <v>1.4950297956113801</v>
      </c>
      <c r="AS34">
        <f t="shared" si="5"/>
        <v>2.1269533715993529</v>
      </c>
      <c r="AX34">
        <f t="shared" si="6"/>
        <v>0.21897575805466624</v>
      </c>
      <c r="BC34" s="4">
        <f>AVERAGE(AD34:AD35)</f>
        <v>3.0438824466281602</v>
      </c>
      <c r="BD34" s="4">
        <f>AVERAGE(AE34:AE35)</f>
        <v>6.0654492909902746</v>
      </c>
      <c r="BE34" s="4">
        <f>AVERAGE(AF34:AF35)</f>
        <v>3.0215668443621144</v>
      </c>
      <c r="BF34" s="4">
        <f>AVERAGE(AG34:AG35)</f>
        <v>0.29878635268428899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2951</v>
      </c>
      <c r="J35">
        <v>5882</v>
      </c>
      <c r="L35">
        <v>2518</v>
      </c>
      <c r="M35">
        <v>2.2330000000000001</v>
      </c>
      <c r="N35">
        <v>4.3849999999999998</v>
      </c>
      <c r="O35">
        <v>2.1520000000000001</v>
      </c>
      <c r="Q35">
        <v>0.123</v>
      </c>
      <c r="R35">
        <v>1</v>
      </c>
      <c r="S35">
        <v>0</v>
      </c>
      <c r="T35">
        <v>0</v>
      </c>
      <c r="V35">
        <v>0</v>
      </c>
      <c r="Y35" s="1">
        <v>44475</v>
      </c>
      <c r="Z35" s="2">
        <v>0.62642361111111111</v>
      </c>
      <c r="AB35">
        <v>1</v>
      </c>
      <c r="AD35" s="4">
        <f t="shared" si="1"/>
        <v>3.0618717066676187</v>
      </c>
      <c r="AE35" s="4">
        <f t="shared" si="0"/>
        <v>6.0411967942438674</v>
      </c>
      <c r="AF35" s="4">
        <f t="shared" si="2"/>
        <v>2.9793250875762487</v>
      </c>
      <c r="AG35" s="4">
        <f t="shared" si="3"/>
        <v>0.29822963264274194</v>
      </c>
      <c r="AI35">
        <f t="shared" si="7"/>
        <v>2.062390222253955</v>
      </c>
      <c r="AN35">
        <f t="shared" si="4"/>
        <v>0.68661323739778923</v>
      </c>
      <c r="AS35">
        <f t="shared" si="5"/>
        <v>0.68916374745837672</v>
      </c>
      <c r="AX35">
        <f t="shared" si="6"/>
        <v>0.59012245241935046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3391</v>
      </c>
      <c r="J36">
        <v>9199</v>
      </c>
      <c r="L36">
        <v>4023</v>
      </c>
      <c r="M36">
        <v>4.5289999999999999</v>
      </c>
      <c r="N36">
        <v>12.12</v>
      </c>
      <c r="O36">
        <v>7.5910000000000002</v>
      </c>
      <c r="Q36">
        <v>0.45800000000000002</v>
      </c>
      <c r="R36">
        <v>1</v>
      </c>
      <c r="S36">
        <v>0</v>
      </c>
      <c r="T36">
        <v>0</v>
      </c>
      <c r="V36">
        <v>0</v>
      </c>
      <c r="Y36" s="1">
        <v>44475</v>
      </c>
      <c r="Z36" s="2">
        <v>0.63817129629629632</v>
      </c>
      <c r="AB36">
        <v>1</v>
      </c>
      <c r="AD36" s="4">
        <f t="shared" si="1"/>
        <v>6.3812347886843899</v>
      </c>
      <c r="AE36" s="4">
        <f t="shared" si="0"/>
        <v>17.473534904275141</v>
      </c>
      <c r="AF36" s="4">
        <f t="shared" si="2"/>
        <v>11.092300115590751</v>
      </c>
      <c r="AG36" s="4">
        <f t="shared" si="3"/>
        <v>0.87283163540363307</v>
      </c>
      <c r="AI36">
        <f>ABS(100*(AD36-9)/9)</f>
        <v>29.09739123684011</v>
      </c>
      <c r="AN36">
        <f>ABS(100*(AE36-18)/18)</f>
        <v>2.9248060873603285</v>
      </c>
      <c r="AS36">
        <f>ABS(100*(AF36-9)/9)</f>
        <v>23.247779062119456</v>
      </c>
      <c r="AX36">
        <f>ABS(100*(AG36-0.9)/0.9)</f>
        <v>3.0187071773741061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4540</v>
      </c>
      <c r="J37">
        <v>9225</v>
      </c>
      <c r="L37">
        <v>4079</v>
      </c>
      <c r="M37">
        <v>5.8529999999999998</v>
      </c>
      <c r="N37">
        <v>12.153</v>
      </c>
      <c r="O37">
        <v>6.3</v>
      </c>
      <c r="Q37">
        <v>0.46600000000000003</v>
      </c>
      <c r="R37">
        <v>1</v>
      </c>
      <c r="S37">
        <v>0</v>
      </c>
      <c r="T37">
        <v>0</v>
      </c>
      <c r="V37">
        <v>0</v>
      </c>
      <c r="Y37" s="1">
        <v>44475</v>
      </c>
      <c r="Z37" s="2">
        <v>0.6445833333333334</v>
      </c>
      <c r="AB37">
        <v>1</v>
      </c>
      <c r="AD37" s="4">
        <f t="shared" si="1"/>
        <v>8.6383638943723451</v>
      </c>
      <c r="AE37" s="4">
        <f t="shared" si="0"/>
        <v>17.525178222490258</v>
      </c>
      <c r="AF37" s="4">
        <f t="shared" si="2"/>
        <v>8.8868143281179126</v>
      </c>
      <c r="AG37" s="4">
        <f t="shared" si="3"/>
        <v>0.88531464734622856</v>
      </c>
      <c r="AI37">
        <f t="shared" ref="AI37:AI44" si="8">ABS(100*(AD37-9)/9)</f>
        <v>4.0181789514183883</v>
      </c>
      <c r="AN37">
        <f t="shared" ref="AN37:AN44" si="9">ABS(100*(AE37-18)/18)</f>
        <v>2.6378987639430127</v>
      </c>
      <c r="AS37">
        <f t="shared" ref="AS37:AS44" si="10">ABS(100*(AF37-9)/9)</f>
        <v>1.2576185764676377</v>
      </c>
      <c r="AX37">
        <f t="shared" ref="AX37:AX44" si="11">ABS(100*(AG37-0.9)/0.9)</f>
        <v>1.6317058504190518</v>
      </c>
      <c r="BC37" s="4">
        <f>AVERAGE(AD37:AD38)</f>
        <v>8.6697947609441535</v>
      </c>
      <c r="BD37" s="4">
        <f>AVERAGE(AE37:AE38)</f>
        <v>17.546034177923289</v>
      </c>
      <c r="BE37" s="4">
        <f>AVERAGE(AF37:AF38)</f>
        <v>8.8762394169791339</v>
      </c>
      <c r="BF37" s="4">
        <f>AVERAGE(AG37:AG38)</f>
        <v>0.87974187415756988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4572</v>
      </c>
      <c r="J38">
        <v>9246</v>
      </c>
      <c r="L38">
        <v>4029</v>
      </c>
      <c r="M38">
        <v>5.89</v>
      </c>
      <c r="N38">
        <v>12.179</v>
      </c>
      <c r="O38">
        <v>6.29</v>
      </c>
      <c r="Q38">
        <v>0.45900000000000002</v>
      </c>
      <c r="R38">
        <v>1</v>
      </c>
      <c r="S38">
        <v>0</v>
      </c>
      <c r="T38">
        <v>0</v>
      </c>
      <c r="V38">
        <v>0</v>
      </c>
      <c r="Y38" s="1">
        <v>44475</v>
      </c>
      <c r="Z38" s="2">
        <v>0.65144675925925932</v>
      </c>
      <c r="AB38">
        <v>1</v>
      </c>
      <c r="AD38" s="4">
        <f t="shared" si="1"/>
        <v>8.7012256275159618</v>
      </c>
      <c r="AE38" s="4">
        <f t="shared" si="0"/>
        <v>17.566890133356317</v>
      </c>
      <c r="AF38" s="4">
        <f t="shared" si="2"/>
        <v>8.8656645058403551</v>
      </c>
      <c r="AG38" s="4">
        <f t="shared" si="3"/>
        <v>0.87416910096891121</v>
      </c>
      <c r="AI38">
        <f t="shared" si="8"/>
        <v>3.3197152498226461</v>
      </c>
      <c r="AN38">
        <f t="shared" si="9"/>
        <v>2.4061659257982391</v>
      </c>
      <c r="AS38">
        <f t="shared" si="10"/>
        <v>1.4926166017738316</v>
      </c>
      <c r="AX38">
        <f t="shared" si="11"/>
        <v>2.8700998923432017</v>
      </c>
      <c r="BC38" s="4"/>
      <c r="BD38" s="4"/>
      <c r="BE38" s="4"/>
      <c r="BF38" s="4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6576</v>
      </c>
      <c r="J39">
        <v>13173</v>
      </c>
      <c r="L39">
        <v>5944</v>
      </c>
      <c r="M39">
        <v>5.8460000000000001</v>
      </c>
      <c r="N39">
        <v>12.247</v>
      </c>
      <c r="O39">
        <v>6.4009999999999998</v>
      </c>
      <c r="Q39">
        <v>0.54100000000000004</v>
      </c>
      <c r="R39">
        <v>1</v>
      </c>
      <c r="S39">
        <v>0</v>
      </c>
      <c r="T39">
        <v>0</v>
      </c>
      <c r="V39">
        <v>0</v>
      </c>
      <c r="Y39" s="1">
        <v>44475</v>
      </c>
      <c r="Z39" s="2">
        <v>0.66423611111111114</v>
      </c>
      <c r="AB39">
        <v>1</v>
      </c>
      <c r="AD39" s="4">
        <f t="shared" si="1"/>
        <v>9.0116372048317377</v>
      </c>
      <c r="AE39" s="4">
        <f t="shared" si="0"/>
        <v>18.088258706526595</v>
      </c>
      <c r="AF39" s="4">
        <f t="shared" si="2"/>
        <v>9.0766215016948575</v>
      </c>
      <c r="AG39" s="4">
        <f t="shared" si="3"/>
        <v>0.92772482776084519</v>
      </c>
      <c r="AI39">
        <f t="shared" si="8"/>
        <v>0.12930227590819657</v>
      </c>
      <c r="AN39">
        <f t="shared" si="9"/>
        <v>0.49032614736997321</v>
      </c>
      <c r="AS39">
        <f t="shared" si="10"/>
        <v>0.85135001883174988</v>
      </c>
      <c r="AX39">
        <f t="shared" si="11"/>
        <v>3.0805364178716856</v>
      </c>
      <c r="BC39" s="4"/>
      <c r="BD39" s="4"/>
      <c r="BE39" s="4"/>
      <c r="BF39" s="4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6581</v>
      </c>
      <c r="J40">
        <v>13236</v>
      </c>
      <c r="L40">
        <v>5980</v>
      </c>
      <c r="M40">
        <v>5.8490000000000002</v>
      </c>
      <c r="N40">
        <v>12.304</v>
      </c>
      <c r="O40">
        <v>6.4539999999999997</v>
      </c>
      <c r="Q40">
        <v>0.54500000000000004</v>
      </c>
      <c r="R40">
        <v>1</v>
      </c>
      <c r="S40">
        <v>0</v>
      </c>
      <c r="T40">
        <v>0</v>
      </c>
      <c r="V40">
        <v>0</v>
      </c>
      <c r="Y40" s="1">
        <v>44475</v>
      </c>
      <c r="Z40" s="2">
        <v>0.6711111111111111</v>
      </c>
      <c r="AB40">
        <v>1</v>
      </c>
      <c r="AD40" s="4">
        <f t="shared" si="1"/>
        <v>9.0186410047303003</v>
      </c>
      <c r="AE40" s="4">
        <f t="shared" si="0"/>
        <v>18.177488254610516</v>
      </c>
      <c r="AF40" s="4">
        <f t="shared" si="2"/>
        <v>9.1588472498802158</v>
      </c>
      <c r="AG40" s="4">
        <f t="shared" si="3"/>
        <v>0.93344700377674583</v>
      </c>
      <c r="AI40">
        <f t="shared" si="8"/>
        <v>0.20712227478111422</v>
      </c>
      <c r="AN40">
        <f t="shared" si="9"/>
        <v>0.98604585894731167</v>
      </c>
      <c r="AS40">
        <f t="shared" si="10"/>
        <v>1.764969443113509</v>
      </c>
      <c r="AX40">
        <f t="shared" si="11"/>
        <v>3.7163337529717566</v>
      </c>
      <c r="BC40" s="4">
        <f>AVERAGE(AD40:AD41)</f>
        <v>9.0284463245882876</v>
      </c>
      <c r="BD40" s="4">
        <f>AVERAGE(AE40:AE41)</f>
        <v>18.189527161891682</v>
      </c>
      <c r="BE40" s="4">
        <f>AVERAGE(AF40:AF41)</f>
        <v>9.161080837303393</v>
      </c>
      <c r="BF40" s="4">
        <f>AVERAGE(AG40:AG41)</f>
        <v>0.93408280111184583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6595</v>
      </c>
      <c r="J41">
        <v>13253</v>
      </c>
      <c r="L41">
        <v>5988</v>
      </c>
      <c r="M41">
        <v>5.8609999999999998</v>
      </c>
      <c r="N41">
        <v>12.319000000000001</v>
      </c>
      <c r="O41">
        <v>6.4580000000000002</v>
      </c>
      <c r="Q41">
        <v>0.54600000000000004</v>
      </c>
      <c r="R41">
        <v>1</v>
      </c>
      <c r="S41">
        <v>0</v>
      </c>
      <c r="T41">
        <v>0</v>
      </c>
      <c r="V41">
        <v>0</v>
      </c>
      <c r="Y41" s="1">
        <v>44475</v>
      </c>
      <c r="Z41" s="2">
        <v>0.67835648148148142</v>
      </c>
      <c r="AB41">
        <v>1</v>
      </c>
      <c r="AD41" s="4">
        <f t="shared" si="1"/>
        <v>9.0382516444462748</v>
      </c>
      <c r="AE41" s="4">
        <f t="shared" si="0"/>
        <v>18.201566069172845</v>
      </c>
      <c r="AF41" s="4">
        <f t="shared" si="2"/>
        <v>9.1633144247265701</v>
      </c>
      <c r="AG41" s="4">
        <f t="shared" si="3"/>
        <v>0.93471859844694594</v>
      </c>
      <c r="AI41">
        <f t="shared" si="8"/>
        <v>0.42501827162527583</v>
      </c>
      <c r="AN41">
        <f t="shared" si="9"/>
        <v>1.119811495404694</v>
      </c>
      <c r="AS41">
        <f t="shared" si="10"/>
        <v>1.8146047191841121</v>
      </c>
      <c r="AX41">
        <f t="shared" si="11"/>
        <v>3.857622049660657</v>
      </c>
      <c r="BC41" s="4"/>
      <c r="BD41" s="4"/>
      <c r="BE41" s="4"/>
      <c r="BF41" s="4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8476</v>
      </c>
      <c r="J42">
        <v>16736</v>
      </c>
      <c r="L42">
        <v>7177</v>
      </c>
      <c r="M42">
        <v>5.7649999999999997</v>
      </c>
      <c r="N42">
        <v>12.048</v>
      </c>
      <c r="O42">
        <v>6.2830000000000004</v>
      </c>
      <c r="Q42">
        <v>0.52900000000000003</v>
      </c>
      <c r="R42">
        <v>1</v>
      </c>
      <c r="S42">
        <v>0</v>
      </c>
      <c r="T42">
        <v>0</v>
      </c>
      <c r="V42">
        <v>0</v>
      </c>
      <c r="Y42" s="1">
        <v>44475</v>
      </c>
      <c r="Z42" s="2">
        <v>0.69146990740740744</v>
      </c>
      <c r="AB42">
        <v>1</v>
      </c>
      <c r="AD42" s="4">
        <f t="shared" si="1"/>
        <v>9.0855481744255844</v>
      </c>
      <c r="AE42" s="4">
        <f t="shared" si="0"/>
        <v>18.00649677994884</v>
      </c>
      <c r="AF42" s="4">
        <f t="shared" si="2"/>
        <v>8.9209486055232556</v>
      </c>
      <c r="AG42" s="4">
        <f t="shared" si="3"/>
        <v>0.87462044899106917</v>
      </c>
      <c r="AI42">
        <f t="shared" si="8"/>
        <v>0.95053527139538196</v>
      </c>
      <c r="AN42">
        <f t="shared" si="9"/>
        <v>3.6093221938000082E-2</v>
      </c>
      <c r="AS42">
        <f t="shared" si="10"/>
        <v>0.87834882751938181</v>
      </c>
      <c r="AX42">
        <f t="shared" si="11"/>
        <v>2.8199501121034283</v>
      </c>
      <c r="BC42" s="4"/>
      <c r="BD42" s="4"/>
      <c r="BE42" s="4"/>
      <c r="BF42" s="4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8442</v>
      </c>
      <c r="J43">
        <v>16788</v>
      </c>
      <c r="L43">
        <v>7301</v>
      </c>
      <c r="M43">
        <v>5.7430000000000003</v>
      </c>
      <c r="N43">
        <v>12.084</v>
      </c>
      <c r="O43">
        <v>6.3410000000000002</v>
      </c>
      <c r="Q43">
        <v>0.54</v>
      </c>
      <c r="R43">
        <v>1</v>
      </c>
      <c r="S43">
        <v>0</v>
      </c>
      <c r="T43">
        <v>0</v>
      </c>
      <c r="V43">
        <v>0</v>
      </c>
      <c r="Y43" s="1">
        <v>44475</v>
      </c>
      <c r="Z43" s="2">
        <v>0.69896990740740739</v>
      </c>
      <c r="AB43">
        <v>1</v>
      </c>
      <c r="AD43" s="4">
        <f t="shared" si="1"/>
        <v>9.0484793961624597</v>
      </c>
      <c r="AE43" s="4">
        <f t="shared" si="0"/>
        <v>18.063820863167624</v>
      </c>
      <c r="AF43" s="4">
        <f t="shared" si="2"/>
        <v>9.0153414670051646</v>
      </c>
      <c r="AG43" s="4">
        <f t="shared" si="3"/>
        <v>0.88996117902480876</v>
      </c>
      <c r="AI43">
        <f t="shared" si="8"/>
        <v>0.53865995736066297</v>
      </c>
      <c r="AN43">
        <f t="shared" si="9"/>
        <v>0.35456035093124583</v>
      </c>
      <c r="AS43">
        <f t="shared" si="10"/>
        <v>0.17046074450182877</v>
      </c>
      <c r="AX43">
        <f t="shared" si="11"/>
        <v>1.1154245527990294</v>
      </c>
      <c r="BC43" s="4">
        <f>AVERAGE(AD43:AD44)</f>
        <v>9.075735850767698</v>
      </c>
      <c r="BD43" s="4">
        <f>AVERAGE(AE43:AE44)</f>
        <v>18.023032573185027</v>
      </c>
      <c r="BE43" s="4">
        <f>AVERAGE(AF43:AF44)</f>
        <v>8.947296722417331</v>
      </c>
      <c r="BF43" s="4">
        <f>AVERAGE(AG43:AG44)</f>
        <v>0.88618785429876801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8492</v>
      </c>
      <c r="J44">
        <v>16714</v>
      </c>
      <c r="L44">
        <v>7240</v>
      </c>
      <c r="M44">
        <v>5.7750000000000004</v>
      </c>
      <c r="N44">
        <v>12.032</v>
      </c>
      <c r="O44">
        <v>6.2569999999999997</v>
      </c>
      <c r="Q44">
        <v>0.53400000000000003</v>
      </c>
      <c r="R44">
        <v>1</v>
      </c>
      <c r="S44">
        <v>0</v>
      </c>
      <c r="T44">
        <v>0</v>
      </c>
      <c r="V44">
        <v>0</v>
      </c>
      <c r="Y44" s="1">
        <v>44475</v>
      </c>
      <c r="Z44" s="2">
        <v>0.70693287037037045</v>
      </c>
      <c r="AB44">
        <v>1</v>
      </c>
      <c r="AD44" s="4">
        <f t="shared" si="1"/>
        <v>9.1029923053729362</v>
      </c>
      <c r="AE44" s="4">
        <f t="shared" si="0"/>
        <v>17.982244283202434</v>
      </c>
      <c r="AF44" s="4">
        <f t="shared" si="2"/>
        <v>8.8792519778294974</v>
      </c>
      <c r="AG44" s="4">
        <f t="shared" si="3"/>
        <v>0.88241452957272726</v>
      </c>
      <c r="AI44">
        <f t="shared" si="8"/>
        <v>1.1443589485881804</v>
      </c>
      <c r="AN44">
        <f t="shared" si="9"/>
        <v>9.8642871097590998E-2</v>
      </c>
      <c r="AS44">
        <f t="shared" si="10"/>
        <v>1.3416446907833626</v>
      </c>
      <c r="AX44">
        <f t="shared" si="11"/>
        <v>1.9539411585858626</v>
      </c>
    </row>
    <row r="45" spans="1:58" x14ac:dyDescent="0.35">
      <c r="A45">
        <v>22</v>
      </c>
      <c r="B45">
        <v>9</v>
      </c>
      <c r="C45" t="s">
        <v>111</v>
      </c>
      <c r="D45" t="s">
        <v>27</v>
      </c>
      <c r="G45">
        <v>0.5</v>
      </c>
      <c r="H45">
        <v>0.5</v>
      </c>
      <c r="I45">
        <v>4307</v>
      </c>
      <c r="J45">
        <v>5555</v>
      </c>
      <c r="L45">
        <v>2629</v>
      </c>
      <c r="M45">
        <v>3.7189999999999999</v>
      </c>
      <c r="N45">
        <v>4.9850000000000003</v>
      </c>
      <c r="O45">
        <v>1.266</v>
      </c>
      <c r="Q45">
        <v>0.159</v>
      </c>
      <c r="R45">
        <v>1</v>
      </c>
      <c r="S45">
        <v>0</v>
      </c>
      <c r="T45">
        <v>0</v>
      </c>
      <c r="V45">
        <v>0</v>
      </c>
      <c r="Y45" s="1">
        <v>44475</v>
      </c>
      <c r="Z45" s="2">
        <v>0.71879629629629627</v>
      </c>
      <c r="AB45">
        <v>1</v>
      </c>
      <c r="AD45" s="4">
        <f t="shared" si="1"/>
        <v>5.4483141653469822</v>
      </c>
      <c r="AE45" s="4">
        <f t="shared" si="0"/>
        <v>6.8168598020339868</v>
      </c>
      <c r="AF45" s="4">
        <f t="shared" si="2"/>
        <v>1.3685456366870046</v>
      </c>
      <c r="AG45" s="4">
        <f t="shared" si="3"/>
        <v>0.37435447240108155</v>
      </c>
    </row>
    <row r="46" spans="1:58" x14ac:dyDescent="0.35">
      <c r="A46">
        <v>23</v>
      </c>
      <c r="B46">
        <v>9</v>
      </c>
      <c r="C46" t="s">
        <v>111</v>
      </c>
      <c r="D46" t="s">
        <v>27</v>
      </c>
      <c r="G46">
        <v>0.5</v>
      </c>
      <c r="H46">
        <v>0.5</v>
      </c>
      <c r="I46">
        <v>3254</v>
      </c>
      <c r="J46">
        <v>5383</v>
      </c>
      <c r="L46">
        <v>2550</v>
      </c>
      <c r="M46">
        <v>2.911</v>
      </c>
      <c r="N46">
        <v>4.8390000000000004</v>
      </c>
      <c r="O46">
        <v>1.9279999999999999</v>
      </c>
      <c r="Q46">
        <v>0.151</v>
      </c>
      <c r="R46">
        <v>1</v>
      </c>
      <c r="S46">
        <v>0</v>
      </c>
      <c r="T46">
        <v>0</v>
      </c>
      <c r="V46">
        <v>0</v>
      </c>
      <c r="Y46" s="1">
        <v>44475</v>
      </c>
      <c r="Z46" s="2">
        <v>0.72510416666666666</v>
      </c>
      <c r="AB46">
        <v>1</v>
      </c>
      <c r="AD46" s="4">
        <f t="shared" si="1"/>
        <v>4.0706639237797484</v>
      </c>
      <c r="AE46" s="4">
        <f t="shared" si="0"/>
        <v>6.5893272871040525</v>
      </c>
      <c r="AF46" s="4">
        <f t="shared" si="2"/>
        <v>2.5186633633243041</v>
      </c>
      <c r="AG46" s="4">
        <f t="shared" si="3"/>
        <v>0.36262623685915812</v>
      </c>
      <c r="AJ46">
        <f>ABS(100*(AD46-AD47)/(AVERAGE(AD46:AD47)))</f>
        <v>2.2753931776807259</v>
      </c>
      <c r="AO46">
        <f>ABS(100*(AE46-AE47)/(AVERAGE(AE46:AE47)))</f>
        <v>1.0494218868641729</v>
      </c>
      <c r="AT46">
        <f>ABS(100*(AF46-AF47)/(AVERAGE(AF46:AF47)))</f>
        <v>0.90087941784126491</v>
      </c>
      <c r="AY46">
        <f>ABS(100*(AG46-AG47)/(AVERAGE(AG46:AG47)))</f>
        <v>0.73964277865267325</v>
      </c>
      <c r="BC46" s="4">
        <f>AVERAGE(AD46:AD47)</f>
        <v>4.024873080042946</v>
      </c>
      <c r="BD46" s="4">
        <f>AVERAGE(AE46:AE47)</f>
        <v>6.5549328371727835</v>
      </c>
      <c r="BE46" s="4">
        <f>AVERAGE(AF46:AF47)</f>
        <v>2.5300597571298375</v>
      </c>
      <c r="BF46" s="4">
        <f>AVERAGE(AG46:AG47)</f>
        <v>0.36129010875944534</v>
      </c>
    </row>
    <row r="47" spans="1:58" x14ac:dyDescent="0.35">
      <c r="A47">
        <v>24</v>
      </c>
      <c r="B47">
        <v>9</v>
      </c>
      <c r="C47" t="s">
        <v>111</v>
      </c>
      <c r="D47" t="s">
        <v>27</v>
      </c>
      <c r="G47">
        <v>0.5</v>
      </c>
      <c r="H47">
        <v>0.5</v>
      </c>
      <c r="I47">
        <v>3184</v>
      </c>
      <c r="J47">
        <v>5331</v>
      </c>
      <c r="L47">
        <v>2532</v>
      </c>
      <c r="M47">
        <v>2.8580000000000001</v>
      </c>
      <c r="N47">
        <v>4.7949999999999999</v>
      </c>
      <c r="O47">
        <v>1.9370000000000001</v>
      </c>
      <c r="Q47">
        <v>0.14899999999999999</v>
      </c>
      <c r="R47">
        <v>1</v>
      </c>
      <c r="S47">
        <v>0</v>
      </c>
      <c r="T47">
        <v>0</v>
      </c>
      <c r="V47">
        <v>0</v>
      </c>
      <c r="Y47" s="1">
        <v>44475</v>
      </c>
      <c r="Z47" s="2">
        <v>0.73179398148148145</v>
      </c>
      <c r="AB47">
        <v>1</v>
      </c>
      <c r="AD47" s="4">
        <f t="shared" si="1"/>
        <v>3.9790822363061431</v>
      </c>
      <c r="AE47" s="4">
        <f t="shared" si="0"/>
        <v>6.5205383872415146</v>
      </c>
      <c r="AF47" s="4">
        <f t="shared" si="2"/>
        <v>2.5414561509353715</v>
      </c>
      <c r="AG47" s="4">
        <f t="shared" si="3"/>
        <v>0.3599539806597325</v>
      </c>
      <c r="BC47" s="4"/>
      <c r="BD47" s="4"/>
      <c r="BE47" s="4"/>
      <c r="BF47" s="4"/>
    </row>
    <row r="48" spans="1:58" x14ac:dyDescent="0.35">
      <c r="A48">
        <v>25</v>
      </c>
      <c r="B48">
        <v>10</v>
      </c>
      <c r="C48" t="s">
        <v>112</v>
      </c>
      <c r="D48" t="s">
        <v>27</v>
      </c>
      <c r="G48">
        <v>0.5</v>
      </c>
      <c r="H48">
        <v>0.5</v>
      </c>
      <c r="I48">
        <v>2368</v>
      </c>
      <c r="J48">
        <v>6353</v>
      </c>
      <c r="L48">
        <v>2036</v>
      </c>
      <c r="M48">
        <v>2.2309999999999999</v>
      </c>
      <c r="N48">
        <v>5.6609999999999996</v>
      </c>
      <c r="O48">
        <v>3.4289999999999998</v>
      </c>
      <c r="Q48">
        <v>9.7000000000000003E-2</v>
      </c>
      <c r="R48">
        <v>1</v>
      </c>
      <c r="S48">
        <v>0</v>
      </c>
      <c r="T48">
        <v>0</v>
      </c>
      <c r="V48">
        <v>0</v>
      </c>
      <c r="Y48" s="1">
        <v>44475</v>
      </c>
      <c r="Z48" s="2">
        <v>0.74373842592592598</v>
      </c>
      <c r="AB48">
        <v>1</v>
      </c>
      <c r="AD48" s="4">
        <f t="shared" si="1"/>
        <v>2.9115014223281155</v>
      </c>
      <c r="AE48" s="4">
        <f t="shared" si="0"/>
        <v>7.8725048422321704</v>
      </c>
      <c r="AF48" s="4">
        <f t="shared" si="2"/>
        <v>4.9610034199040545</v>
      </c>
      <c r="AG48" s="4">
        <f t="shared" si="3"/>
        <v>0.28631847649778264</v>
      </c>
      <c r="BC48" s="4"/>
      <c r="BD48" s="4"/>
      <c r="BE48" s="4"/>
      <c r="BF48" s="4"/>
    </row>
    <row r="49" spans="1:58" x14ac:dyDescent="0.35">
      <c r="A49">
        <v>26</v>
      </c>
      <c r="B49">
        <v>10</v>
      </c>
      <c r="C49" t="s">
        <v>112</v>
      </c>
      <c r="D49" t="s">
        <v>27</v>
      </c>
      <c r="G49">
        <v>0.5</v>
      </c>
      <c r="H49">
        <v>0.5</v>
      </c>
      <c r="I49">
        <v>2025</v>
      </c>
      <c r="J49">
        <v>6283</v>
      </c>
      <c r="L49">
        <v>1949</v>
      </c>
      <c r="M49">
        <v>1.968</v>
      </c>
      <c r="N49">
        <v>5.601</v>
      </c>
      <c r="O49">
        <v>3.633</v>
      </c>
      <c r="Q49">
        <v>8.7999999999999995E-2</v>
      </c>
      <c r="R49">
        <v>1</v>
      </c>
      <c r="S49">
        <v>0</v>
      </c>
      <c r="T49">
        <v>0</v>
      </c>
      <c r="V49">
        <v>0</v>
      </c>
      <c r="Y49" s="1">
        <v>44475</v>
      </c>
      <c r="Z49" s="2">
        <v>0.75018518518518518</v>
      </c>
      <c r="AB49">
        <v>1</v>
      </c>
      <c r="AD49" s="4">
        <f t="shared" si="1"/>
        <v>2.4627511537074498</v>
      </c>
      <c r="AE49" s="4">
        <f t="shared" si="0"/>
        <v>7.7799044001095226</v>
      </c>
      <c r="AF49" s="4">
        <f t="shared" si="2"/>
        <v>5.3171532464020732</v>
      </c>
      <c r="AG49" s="4">
        <f t="shared" si="3"/>
        <v>0.27340257153389219</v>
      </c>
      <c r="AJ49">
        <f>ABS(100*(AD49-AD50)/(AVERAGE(AD49:AD50)))</f>
        <v>1.8943466082093996</v>
      </c>
      <c r="AO49">
        <f>ABS(100*(AE49-AE50)/(AVERAGE(AE49:AE50)))</f>
        <v>0.1019695563259029</v>
      </c>
      <c r="AT49">
        <f>ABS(100*(AF49-AF50)/(AVERAGE(AF49:AF50)))</f>
        <v>0.73924376832351746</v>
      </c>
      <c r="AY49">
        <f>ABS(100*(AG49-AG50)/(AVERAGE(AG49:AG50)))</f>
        <v>0.5955258001280278</v>
      </c>
      <c r="BC49" s="4">
        <f>AVERAGE(AD49:AD50)</f>
        <v>2.4863007304863771</v>
      </c>
      <c r="BD49" s="4">
        <f>AVERAGE(AE49:AE50)</f>
        <v>7.7838729904862074</v>
      </c>
      <c r="BE49" s="4">
        <f>AVERAGE(AF49:AF50)</f>
        <v>5.2975722599998312</v>
      </c>
      <c r="BF49" s="4">
        <f>AVERAGE(AG49:AG50)</f>
        <v>0.27421909426149449</v>
      </c>
    </row>
    <row r="50" spans="1:58" x14ac:dyDescent="0.35">
      <c r="A50">
        <v>27</v>
      </c>
      <c r="B50">
        <v>10</v>
      </c>
      <c r="C50" t="s">
        <v>112</v>
      </c>
      <c r="D50" t="s">
        <v>27</v>
      </c>
      <c r="G50">
        <v>0.5</v>
      </c>
      <c r="H50">
        <v>0.5</v>
      </c>
      <c r="I50">
        <v>2061</v>
      </c>
      <c r="J50">
        <v>6289</v>
      </c>
      <c r="L50">
        <v>1960</v>
      </c>
      <c r="M50">
        <v>1.996</v>
      </c>
      <c r="N50">
        <v>5.6059999999999999</v>
      </c>
      <c r="O50">
        <v>3.61</v>
      </c>
      <c r="Q50">
        <v>8.8999999999999996E-2</v>
      </c>
      <c r="R50">
        <v>1</v>
      </c>
      <c r="S50">
        <v>0</v>
      </c>
      <c r="T50">
        <v>0</v>
      </c>
      <c r="V50">
        <v>0</v>
      </c>
      <c r="Y50" s="1">
        <v>44475</v>
      </c>
      <c r="Z50" s="2">
        <v>0.75714120370370364</v>
      </c>
      <c r="AB50">
        <v>1</v>
      </c>
      <c r="AD50" s="4">
        <f t="shared" si="1"/>
        <v>2.509850307265304</v>
      </c>
      <c r="AE50" s="4">
        <f t="shared" si="0"/>
        <v>7.7878415808628931</v>
      </c>
      <c r="AF50" s="4">
        <f t="shared" si="2"/>
        <v>5.2779912735975891</v>
      </c>
      <c r="AG50" s="4">
        <f t="shared" si="3"/>
        <v>0.27503561698909679</v>
      </c>
      <c r="BC50" s="4"/>
      <c r="BD50" s="4"/>
      <c r="BE50" s="4"/>
      <c r="BF50" s="4"/>
    </row>
    <row r="51" spans="1:58" x14ac:dyDescent="0.35">
      <c r="A51">
        <v>28</v>
      </c>
      <c r="B51">
        <v>11</v>
      </c>
      <c r="C51" t="s">
        <v>113</v>
      </c>
      <c r="D51" t="s">
        <v>27</v>
      </c>
      <c r="G51">
        <v>0.5</v>
      </c>
      <c r="H51">
        <v>0.5</v>
      </c>
      <c r="I51">
        <v>2941</v>
      </c>
      <c r="J51">
        <v>5431</v>
      </c>
      <c r="L51">
        <v>1051</v>
      </c>
      <c r="M51">
        <v>2.6709999999999998</v>
      </c>
      <c r="N51">
        <v>4.88</v>
      </c>
      <c r="O51">
        <v>2.2080000000000002</v>
      </c>
      <c r="Q51">
        <v>0</v>
      </c>
      <c r="R51">
        <v>1</v>
      </c>
      <c r="S51">
        <v>0</v>
      </c>
      <c r="T51">
        <v>0</v>
      </c>
      <c r="V51">
        <v>0</v>
      </c>
      <c r="Y51" s="1">
        <v>44475</v>
      </c>
      <c r="Z51" s="2">
        <v>0.76877314814814823</v>
      </c>
      <c r="AB51">
        <v>1</v>
      </c>
      <c r="AD51" s="4">
        <f t="shared" si="1"/>
        <v>3.6611629497906275</v>
      </c>
      <c r="AE51" s="4">
        <f t="shared" si="0"/>
        <v>6.6528247331310109</v>
      </c>
      <c r="AF51" s="4">
        <f t="shared" si="2"/>
        <v>2.9916617833403834</v>
      </c>
      <c r="AG51" s="4">
        <f t="shared" si="3"/>
        <v>0.14008667891810395</v>
      </c>
      <c r="BC51" s="4"/>
      <c r="BD51" s="4"/>
      <c r="BE51" s="4"/>
      <c r="BF51" s="4"/>
    </row>
    <row r="52" spans="1:58" x14ac:dyDescent="0.35">
      <c r="A52">
        <v>29</v>
      </c>
      <c r="B52">
        <v>11</v>
      </c>
      <c r="C52" t="s">
        <v>113</v>
      </c>
      <c r="D52" t="s">
        <v>27</v>
      </c>
      <c r="G52">
        <v>0.5</v>
      </c>
      <c r="H52">
        <v>0.5</v>
      </c>
      <c r="I52">
        <v>3300</v>
      </c>
      <c r="J52">
        <v>5355</v>
      </c>
      <c r="L52">
        <v>1013</v>
      </c>
      <c r="M52">
        <v>2.9470000000000001</v>
      </c>
      <c r="N52">
        <v>4.8150000000000004</v>
      </c>
      <c r="O52">
        <v>1.8680000000000001</v>
      </c>
      <c r="Q52">
        <v>0</v>
      </c>
      <c r="R52">
        <v>1</v>
      </c>
      <c r="S52">
        <v>0</v>
      </c>
      <c r="T52">
        <v>0</v>
      </c>
      <c r="V52">
        <v>0</v>
      </c>
      <c r="Y52" s="1">
        <v>44475</v>
      </c>
      <c r="Z52" s="2">
        <v>0.77512731481481489</v>
      </c>
      <c r="AB52">
        <v>1</v>
      </c>
      <c r="AD52" s="4">
        <f t="shared" si="1"/>
        <v>4.1308461755481174</v>
      </c>
      <c r="AE52" s="4">
        <f t="shared" si="0"/>
        <v>6.5522871102549942</v>
      </c>
      <c r="AF52" s="4">
        <f t="shared" si="2"/>
        <v>2.4214409347068768</v>
      </c>
      <c r="AG52" s="4">
        <f t="shared" si="3"/>
        <v>0.13444524916376105</v>
      </c>
      <c r="AJ52">
        <f>ABS(100*(AD52-AD53)/(AVERAGE(AD52:AD53)))</f>
        <v>0.97702682212041492</v>
      </c>
      <c r="AO52">
        <f>ABS(100*(AE52-AE53)/(AVERAGE(AE52:AE53)))</f>
        <v>0.44318122968473661</v>
      </c>
      <c r="AT52">
        <f>ABS(100*(AF52-AF53)/(AVERAGE(AF52:AF53)))</f>
        <v>0.47417078796719642</v>
      </c>
      <c r="AY52">
        <f>ABS(100*(AG52-AG53)/(AVERAGE(AG52:AG53)))</f>
        <v>4.427133218989324</v>
      </c>
      <c r="BC52" s="4">
        <f>AVERAGE(AD52:AD53)</f>
        <v>4.1511249777744155</v>
      </c>
      <c r="BD52" s="4">
        <f>AVERAGE(AE52:AE53)</f>
        <v>6.5668386083028381</v>
      </c>
      <c r="BE52" s="4">
        <f>AVERAGE(AF52:AF53)</f>
        <v>2.415713630528423</v>
      </c>
      <c r="BF52" s="4">
        <f>AVERAGE(AG52:AG53)</f>
        <v>0.13748865205755129</v>
      </c>
    </row>
    <row r="53" spans="1:58" x14ac:dyDescent="0.35">
      <c r="A53">
        <v>30</v>
      </c>
      <c r="B53">
        <v>11</v>
      </c>
      <c r="C53" t="s">
        <v>113</v>
      </c>
      <c r="D53" t="s">
        <v>27</v>
      </c>
      <c r="G53">
        <v>0.5</v>
      </c>
      <c r="H53">
        <v>0.5</v>
      </c>
      <c r="I53">
        <v>3331</v>
      </c>
      <c r="J53">
        <v>5377</v>
      </c>
      <c r="L53">
        <v>1054</v>
      </c>
      <c r="M53">
        <v>2.97</v>
      </c>
      <c r="N53">
        <v>4.8339999999999996</v>
      </c>
      <c r="O53">
        <v>1.863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44475</v>
      </c>
      <c r="Z53" s="2">
        <v>0.78190972222222221</v>
      </c>
      <c r="AB53">
        <v>1</v>
      </c>
      <c r="AD53" s="4">
        <f t="shared" si="1"/>
        <v>4.1714037800007135</v>
      </c>
      <c r="AE53" s="4">
        <f t="shared" si="0"/>
        <v>6.5813901063506828</v>
      </c>
      <c r="AF53" s="4">
        <f t="shared" si="2"/>
        <v>2.4099863263499692</v>
      </c>
      <c r="AG53" s="4">
        <f t="shared" si="3"/>
        <v>0.14053205495134155</v>
      </c>
      <c r="BC53" s="4"/>
      <c r="BD53" s="4"/>
      <c r="BE53" s="4"/>
      <c r="BF53" s="4"/>
    </row>
    <row r="54" spans="1:58" x14ac:dyDescent="0.35">
      <c r="A54">
        <v>31</v>
      </c>
      <c r="B54">
        <v>12</v>
      </c>
      <c r="C54" t="s">
        <v>114</v>
      </c>
      <c r="D54" t="s">
        <v>27</v>
      </c>
      <c r="G54">
        <v>0.5</v>
      </c>
      <c r="H54">
        <v>0.5</v>
      </c>
      <c r="I54">
        <v>2481</v>
      </c>
      <c r="J54">
        <v>5128</v>
      </c>
      <c r="L54">
        <v>1630</v>
      </c>
      <c r="M54">
        <v>2.3180000000000001</v>
      </c>
      <c r="N54">
        <v>4.6230000000000002</v>
      </c>
      <c r="O54">
        <v>2.3050000000000002</v>
      </c>
      <c r="Q54">
        <v>5.3999999999999999E-2</v>
      </c>
      <c r="R54">
        <v>1</v>
      </c>
      <c r="S54">
        <v>0</v>
      </c>
      <c r="T54">
        <v>0</v>
      </c>
      <c r="V54">
        <v>0</v>
      </c>
      <c r="Y54" s="1">
        <v>44475</v>
      </c>
      <c r="Z54" s="2">
        <v>0.79365740740740742</v>
      </c>
      <c r="AB54">
        <v>1</v>
      </c>
      <c r="AD54" s="4">
        <f t="shared" si="1"/>
        <v>3.0593404321069357</v>
      </c>
      <c r="AE54" s="4">
        <f t="shared" si="0"/>
        <v>6.2519971050858363</v>
      </c>
      <c r="AF54" s="4">
        <f t="shared" si="2"/>
        <v>3.1926566729789005</v>
      </c>
      <c r="AG54" s="4">
        <f t="shared" si="3"/>
        <v>0.22604425333296077</v>
      </c>
      <c r="BC54" s="4"/>
      <c r="BD54" s="4"/>
      <c r="BE54" s="4"/>
      <c r="BF54" s="4"/>
    </row>
    <row r="55" spans="1:58" x14ac:dyDescent="0.35">
      <c r="A55">
        <v>32</v>
      </c>
      <c r="B55">
        <v>12</v>
      </c>
      <c r="C55" t="s">
        <v>114</v>
      </c>
      <c r="D55" t="s">
        <v>27</v>
      </c>
      <c r="G55">
        <v>0.5</v>
      </c>
      <c r="H55">
        <v>0.5</v>
      </c>
      <c r="I55">
        <v>2152</v>
      </c>
      <c r="J55">
        <v>5110</v>
      </c>
      <c r="L55">
        <v>1620</v>
      </c>
      <c r="M55">
        <v>2.0659999999999998</v>
      </c>
      <c r="N55">
        <v>4.6079999999999997</v>
      </c>
      <c r="O55">
        <v>2.5419999999999998</v>
      </c>
      <c r="Q55">
        <v>5.2999999999999999E-2</v>
      </c>
      <c r="R55">
        <v>1</v>
      </c>
      <c r="S55">
        <v>0</v>
      </c>
      <c r="T55">
        <v>0</v>
      </c>
      <c r="V55">
        <v>0</v>
      </c>
      <c r="Y55" s="1">
        <v>44475</v>
      </c>
      <c r="Z55" s="2">
        <v>0.79997685185185186</v>
      </c>
      <c r="AB55">
        <v>1</v>
      </c>
      <c r="AD55" s="4">
        <f t="shared" si="1"/>
        <v>2.6289065009809911</v>
      </c>
      <c r="AE55" s="4">
        <f t="shared" si="0"/>
        <v>6.2281855628257272</v>
      </c>
      <c r="AF55" s="4">
        <f t="shared" si="2"/>
        <v>3.5992790618447361</v>
      </c>
      <c r="AG55" s="4">
        <f t="shared" si="3"/>
        <v>0.22455966655550211</v>
      </c>
      <c r="AJ55">
        <f>ABS(100*(AD55-AD56)/(AVERAGE(AD55:AD56)))</f>
        <v>3.8034548990593051</v>
      </c>
      <c r="AO55">
        <f>ABS(100*(AE55-AE56)/(AVERAGE(AE55:AE56)))</f>
        <v>1.5595004786776538</v>
      </c>
      <c r="AT55">
        <f>ABS(100*(AF55-AF56)/(AVERAGE(AF55:AF56)))</f>
        <v>5.3015941757568408</v>
      </c>
      <c r="AY55">
        <f>ABS(100*(AG55-AG56)/(AVERAGE(AG55:AG56)))</f>
        <v>4.396720738020842</v>
      </c>
      <c r="BC55" s="4">
        <f>AVERAGE(AD55:AD56)</f>
        <v>2.5798448826915594</v>
      </c>
      <c r="BD55" s="4">
        <f>AVERAGE(AE55:AE56)</f>
        <v>6.2771315108048409</v>
      </c>
      <c r="BE55" s="4">
        <f>AVERAGE(AF55:AF56)</f>
        <v>3.6972866281132815</v>
      </c>
      <c r="BF55" s="4">
        <f>AVERAGE(AG55:AG56)</f>
        <v>0.22960726159886158</v>
      </c>
    </row>
    <row r="56" spans="1:58" x14ac:dyDescent="0.35">
      <c r="A56">
        <v>33</v>
      </c>
      <c r="B56">
        <v>12</v>
      </c>
      <c r="C56" t="s">
        <v>114</v>
      </c>
      <c r="D56" t="s">
        <v>27</v>
      </c>
      <c r="G56">
        <v>0.5</v>
      </c>
      <c r="H56">
        <v>0.5</v>
      </c>
      <c r="I56">
        <v>2077</v>
      </c>
      <c r="J56">
        <v>5184</v>
      </c>
      <c r="L56">
        <v>1688</v>
      </c>
      <c r="M56">
        <v>2.0089999999999999</v>
      </c>
      <c r="N56">
        <v>4.67</v>
      </c>
      <c r="O56">
        <v>2.6619999999999999</v>
      </c>
      <c r="Q56">
        <v>6.0999999999999999E-2</v>
      </c>
      <c r="R56">
        <v>1</v>
      </c>
      <c r="S56">
        <v>0</v>
      </c>
      <c r="T56">
        <v>0</v>
      </c>
      <c r="V56">
        <v>0</v>
      </c>
      <c r="Y56" s="1">
        <v>44475</v>
      </c>
      <c r="Z56" s="2">
        <v>0.80668981481481483</v>
      </c>
      <c r="AB56">
        <v>1</v>
      </c>
      <c r="AD56" s="4">
        <f t="shared" si="1"/>
        <v>2.5307832644021282</v>
      </c>
      <c r="AE56" s="4">
        <f t="shared" si="0"/>
        <v>6.3260774587839546</v>
      </c>
      <c r="AF56" s="4">
        <f t="shared" si="2"/>
        <v>3.7952941943818264</v>
      </c>
      <c r="AG56" s="4">
        <f t="shared" si="3"/>
        <v>0.23465485664222102</v>
      </c>
      <c r="BC56" s="4"/>
      <c r="BD56" s="4"/>
      <c r="BE56" s="4"/>
      <c r="BF56" s="4"/>
    </row>
    <row r="57" spans="1:58" x14ac:dyDescent="0.35">
      <c r="A57">
        <v>34</v>
      </c>
      <c r="B57">
        <v>13</v>
      </c>
      <c r="C57" t="s">
        <v>115</v>
      </c>
      <c r="D57" t="s">
        <v>27</v>
      </c>
      <c r="G57">
        <v>0.5</v>
      </c>
      <c r="H57">
        <v>0.5</v>
      </c>
      <c r="I57">
        <v>3258</v>
      </c>
      <c r="J57">
        <v>5148</v>
      </c>
      <c r="L57">
        <v>3849</v>
      </c>
      <c r="M57">
        <v>2.9140000000000001</v>
      </c>
      <c r="N57">
        <v>4.6390000000000002</v>
      </c>
      <c r="O57">
        <v>1.7250000000000001</v>
      </c>
      <c r="Q57">
        <v>0.28699999999999998</v>
      </c>
      <c r="R57">
        <v>1</v>
      </c>
      <c r="S57">
        <v>0</v>
      </c>
      <c r="T57">
        <v>0</v>
      </c>
      <c r="V57">
        <v>0</v>
      </c>
      <c r="Y57" s="1">
        <v>44475</v>
      </c>
      <c r="Z57" s="2">
        <v>0.81828703703703709</v>
      </c>
      <c r="AB57">
        <v>1</v>
      </c>
      <c r="AD57" s="4">
        <f t="shared" si="1"/>
        <v>4.0758971630639538</v>
      </c>
      <c r="AE57" s="4">
        <f t="shared" si="0"/>
        <v>6.2784543742637355</v>
      </c>
      <c r="AF57" s="4">
        <f t="shared" si="2"/>
        <v>2.2025572111997818</v>
      </c>
      <c r="AG57" s="4">
        <f t="shared" si="3"/>
        <v>0.55547405925103888</v>
      </c>
      <c r="BC57" s="4"/>
      <c r="BD57" s="4"/>
      <c r="BE57" s="4"/>
      <c r="BF57" s="4"/>
    </row>
    <row r="58" spans="1:58" x14ac:dyDescent="0.35">
      <c r="A58">
        <v>35</v>
      </c>
      <c r="B58">
        <v>13</v>
      </c>
      <c r="C58" t="s">
        <v>115</v>
      </c>
      <c r="D58" t="s">
        <v>27</v>
      </c>
      <c r="G58">
        <v>0.5</v>
      </c>
      <c r="H58">
        <v>0.5</v>
      </c>
      <c r="I58">
        <v>3658</v>
      </c>
      <c r="J58">
        <v>5170</v>
      </c>
      <c r="L58">
        <v>3878</v>
      </c>
      <c r="M58">
        <v>3.222</v>
      </c>
      <c r="N58">
        <v>4.6589999999999998</v>
      </c>
      <c r="O58">
        <v>1.4370000000000001</v>
      </c>
      <c r="Q58">
        <v>0.28999999999999998</v>
      </c>
      <c r="R58">
        <v>1</v>
      </c>
      <c r="S58">
        <v>0</v>
      </c>
      <c r="T58">
        <v>0</v>
      </c>
      <c r="V58">
        <v>0</v>
      </c>
      <c r="Y58" s="1">
        <v>44475</v>
      </c>
      <c r="Z58" s="2">
        <v>0.82472222222222225</v>
      </c>
      <c r="AB58">
        <v>1</v>
      </c>
      <c r="AD58" s="4">
        <f t="shared" si="1"/>
        <v>4.5992210914845559</v>
      </c>
      <c r="AE58" s="4">
        <f t="shared" si="0"/>
        <v>6.307557370359425</v>
      </c>
      <c r="AF58" s="4">
        <f t="shared" si="2"/>
        <v>1.7083362788748691</v>
      </c>
      <c r="AG58" s="4">
        <f t="shared" si="3"/>
        <v>0.55977936090566904</v>
      </c>
      <c r="AJ58">
        <f>ABS(100*(AD58-AD59)/(AVERAGE(AD58:AD59)))</f>
        <v>0.48242122351680483</v>
      </c>
      <c r="AO58">
        <f>ABS(100*(AE58-AE59)/(AVERAGE(AE58:AE59)))</f>
        <v>0.94824496754176613</v>
      </c>
      <c r="AT58">
        <f>ABS(100*(AF58-AF59)/(AVERAGE(AF58:AF59)))</f>
        <v>4.903898941479917</v>
      </c>
      <c r="AY58">
        <f>ABS(100*(AG58-AG59)/(AVERAGE(AG58:AG59)))</f>
        <v>0.13269261513720751</v>
      </c>
      <c r="BC58" s="4">
        <f>AVERAGE(AD58:AD59)</f>
        <v>4.6103417249634937</v>
      </c>
      <c r="BD58" s="4">
        <f>AVERAGE(AE58:AE59)</f>
        <v>6.2777929425342887</v>
      </c>
      <c r="BE58" s="4">
        <f>AVERAGE(AF58:AF59)</f>
        <v>1.667451217570795</v>
      </c>
      <c r="BF58" s="4">
        <f>AVERAGE(AG58:AG59)</f>
        <v>0.55940821421130438</v>
      </c>
    </row>
    <row r="59" spans="1:58" x14ac:dyDescent="0.35">
      <c r="A59">
        <v>36</v>
      </c>
      <c r="B59">
        <v>13</v>
      </c>
      <c r="C59" t="s">
        <v>115</v>
      </c>
      <c r="D59" t="s">
        <v>27</v>
      </c>
      <c r="G59">
        <v>0.5</v>
      </c>
      <c r="H59">
        <v>0.5</v>
      </c>
      <c r="I59">
        <v>3675</v>
      </c>
      <c r="J59">
        <v>5125</v>
      </c>
      <c r="L59">
        <v>3873</v>
      </c>
      <c r="M59">
        <v>3.234</v>
      </c>
      <c r="N59">
        <v>4.62</v>
      </c>
      <c r="O59">
        <v>1.3859999999999999</v>
      </c>
      <c r="Q59">
        <v>0.28899999999999998</v>
      </c>
      <c r="R59">
        <v>1</v>
      </c>
      <c r="S59">
        <v>0</v>
      </c>
      <c r="T59">
        <v>0</v>
      </c>
      <c r="V59">
        <v>0</v>
      </c>
      <c r="Y59" s="1">
        <v>44475</v>
      </c>
      <c r="Z59" s="2">
        <v>0.83150462962962957</v>
      </c>
      <c r="AB59">
        <v>1</v>
      </c>
      <c r="AD59" s="4">
        <f t="shared" si="1"/>
        <v>4.6214623584424306</v>
      </c>
      <c r="AE59" s="4">
        <f t="shared" si="0"/>
        <v>6.2480285147091514</v>
      </c>
      <c r="AF59" s="4">
        <f t="shared" si="2"/>
        <v>1.6265661562667209</v>
      </c>
      <c r="AG59" s="4">
        <f t="shared" si="3"/>
        <v>0.55903706751693971</v>
      </c>
      <c r="BC59" s="4"/>
      <c r="BD59" s="4"/>
      <c r="BE59" s="4"/>
      <c r="BF59" s="4"/>
    </row>
    <row r="60" spans="1:58" x14ac:dyDescent="0.35">
      <c r="A60">
        <v>37</v>
      </c>
      <c r="B60">
        <v>14</v>
      </c>
      <c r="C60" t="s">
        <v>116</v>
      </c>
      <c r="D60" t="s">
        <v>27</v>
      </c>
      <c r="G60">
        <v>0.5</v>
      </c>
      <c r="H60">
        <v>0.5</v>
      </c>
      <c r="I60">
        <v>3199</v>
      </c>
      <c r="J60">
        <v>5023</v>
      </c>
      <c r="L60">
        <v>7424</v>
      </c>
      <c r="M60">
        <v>2.8690000000000002</v>
      </c>
      <c r="N60">
        <v>4.5339999999999998</v>
      </c>
      <c r="O60">
        <v>1.665</v>
      </c>
      <c r="Q60">
        <v>0.66</v>
      </c>
      <c r="R60">
        <v>1</v>
      </c>
      <c r="S60">
        <v>0</v>
      </c>
      <c r="T60">
        <v>0</v>
      </c>
      <c r="V60">
        <v>0</v>
      </c>
      <c r="Y60" s="1">
        <v>44475</v>
      </c>
      <c r="Z60" s="2">
        <v>0.84317129629629628</v>
      </c>
      <c r="AB60">
        <v>1</v>
      </c>
      <c r="AD60" s="4">
        <f t="shared" si="1"/>
        <v>3.9987068836219155</v>
      </c>
      <c r="AE60" s="4">
        <f t="shared" si="0"/>
        <v>6.113096441901865</v>
      </c>
      <c r="AF60" s="4">
        <f t="shared" si="2"/>
        <v>2.1143895582799495</v>
      </c>
      <c r="AG60" s="4">
        <f t="shared" si="3"/>
        <v>1.0862138321925121</v>
      </c>
      <c r="BC60" s="4"/>
      <c r="BD60" s="4"/>
      <c r="BE60" s="4"/>
      <c r="BF60" s="4"/>
    </row>
    <row r="61" spans="1:58" x14ac:dyDescent="0.35">
      <c r="A61">
        <v>38</v>
      </c>
      <c r="B61">
        <v>14</v>
      </c>
      <c r="C61" t="s">
        <v>116</v>
      </c>
      <c r="D61" t="s">
        <v>27</v>
      </c>
      <c r="G61">
        <v>0.5</v>
      </c>
      <c r="H61">
        <v>0.5</v>
      </c>
      <c r="I61">
        <v>3022</v>
      </c>
      <c r="J61">
        <v>5020</v>
      </c>
      <c r="L61">
        <v>7526</v>
      </c>
      <c r="M61">
        <v>2.7330000000000001</v>
      </c>
      <c r="N61">
        <v>4.5309999999999997</v>
      </c>
      <c r="O61">
        <v>1.798</v>
      </c>
      <c r="Q61">
        <v>0.67100000000000004</v>
      </c>
      <c r="R61">
        <v>1</v>
      </c>
      <c r="S61">
        <v>0</v>
      </c>
      <c r="T61">
        <v>0</v>
      </c>
      <c r="V61">
        <v>0</v>
      </c>
      <c r="Y61" s="1">
        <v>44475</v>
      </c>
      <c r="Z61" s="2">
        <v>0.84949074074074071</v>
      </c>
      <c r="AB61">
        <v>1</v>
      </c>
      <c r="AD61" s="4">
        <f t="shared" si="1"/>
        <v>3.7671360452957989</v>
      </c>
      <c r="AE61" s="4">
        <f t="shared" si="0"/>
        <v>6.1091278515251801</v>
      </c>
      <c r="AF61" s="4">
        <f t="shared" si="2"/>
        <v>2.3419918062293812</v>
      </c>
      <c r="AG61" s="4">
        <f t="shared" si="3"/>
        <v>1.1013566173225906</v>
      </c>
      <c r="AJ61">
        <f>ABS(100*(AD61-AD62)/(AVERAGE(AD61:AD62)))</f>
        <v>0.13882182066955398</v>
      </c>
      <c r="AO61">
        <f>ABS(100*(AE61-AE62)/(AVERAGE(AE61:AE62)))</f>
        <v>0.30269555870152082</v>
      </c>
      <c r="AT61">
        <f>ABS(100*(AF61-AF62)/(AVERAGE(AF61:AF62)))</f>
        <v>0.56572638296836031</v>
      </c>
      <c r="AY61">
        <f>ABS(100*(AG61-AG62)/(AVERAGE(AG61:AG62)))</f>
        <v>1.6855596124202057</v>
      </c>
      <c r="BC61" s="4">
        <f>AVERAGE(AD61:AD62)</f>
        <v>3.7697526649379016</v>
      </c>
      <c r="BD61" s="4">
        <f>AVERAGE(AE61:AE62)</f>
        <v>6.1183878957374445</v>
      </c>
      <c r="BE61" s="4">
        <f>AVERAGE(AF61:AF62)</f>
        <v>2.3486352307995428</v>
      </c>
      <c r="BF61" s="4">
        <f>AVERAGE(AG61:AG62)</f>
        <v>1.0921521793023468</v>
      </c>
    </row>
    <row r="62" spans="1:58" x14ac:dyDescent="0.35">
      <c r="A62">
        <v>39</v>
      </c>
      <c r="B62">
        <v>14</v>
      </c>
      <c r="C62" t="s">
        <v>116</v>
      </c>
      <c r="D62" t="s">
        <v>27</v>
      </c>
      <c r="G62">
        <v>0.5</v>
      </c>
      <c r="H62">
        <v>0.5</v>
      </c>
      <c r="I62">
        <v>3026</v>
      </c>
      <c r="J62">
        <v>5034</v>
      </c>
      <c r="L62">
        <v>7402</v>
      </c>
      <c r="M62">
        <v>2.7360000000000002</v>
      </c>
      <c r="N62">
        <v>4.5439999999999996</v>
      </c>
      <c r="O62">
        <v>1.8069999999999999</v>
      </c>
      <c r="Q62">
        <v>0.65800000000000003</v>
      </c>
      <c r="R62">
        <v>1</v>
      </c>
      <c r="S62">
        <v>0</v>
      </c>
      <c r="T62">
        <v>0</v>
      </c>
      <c r="V62">
        <v>0</v>
      </c>
      <c r="Y62" s="1">
        <v>44475</v>
      </c>
      <c r="Z62" s="2">
        <v>0.85630787037037026</v>
      </c>
      <c r="AB62">
        <v>1</v>
      </c>
      <c r="AD62" s="4">
        <f t="shared" si="1"/>
        <v>3.7723692845800048</v>
      </c>
      <c r="AE62" s="4">
        <f t="shared" si="0"/>
        <v>6.1276479399497088</v>
      </c>
      <c r="AF62" s="4">
        <f t="shared" si="2"/>
        <v>2.355278655369704</v>
      </c>
      <c r="AG62" s="4">
        <f t="shared" si="3"/>
        <v>1.0829477412821031</v>
      </c>
      <c r="BC62" s="4"/>
      <c r="BD62" s="4"/>
      <c r="BE62" s="4"/>
      <c r="BF62" s="4"/>
    </row>
    <row r="63" spans="1:58" x14ac:dyDescent="0.35">
      <c r="A63">
        <v>40</v>
      </c>
      <c r="B63">
        <v>15</v>
      </c>
      <c r="C63" t="s">
        <v>117</v>
      </c>
      <c r="D63" t="s">
        <v>27</v>
      </c>
      <c r="G63">
        <v>0.5</v>
      </c>
      <c r="H63">
        <v>0.5</v>
      </c>
      <c r="I63">
        <v>2841</v>
      </c>
      <c r="J63">
        <v>4429</v>
      </c>
      <c r="L63">
        <v>2498</v>
      </c>
      <c r="M63">
        <v>2.5950000000000002</v>
      </c>
      <c r="N63">
        <v>4.03</v>
      </c>
      <c r="O63">
        <v>1.4359999999999999</v>
      </c>
      <c r="Q63">
        <v>0.14499999999999999</v>
      </c>
      <c r="R63">
        <v>1</v>
      </c>
      <c r="S63">
        <v>0</v>
      </c>
      <c r="T63">
        <v>0</v>
      </c>
      <c r="V63">
        <v>0</v>
      </c>
      <c r="Y63" s="1">
        <v>44475</v>
      </c>
      <c r="Z63" s="2">
        <v>0.86805555555555547</v>
      </c>
      <c r="AB63">
        <v>1</v>
      </c>
      <c r="AD63" s="4">
        <f t="shared" si="1"/>
        <v>3.530331967685477</v>
      </c>
      <c r="AE63" s="4">
        <f t="shared" si="0"/>
        <v>5.3273155473182552</v>
      </c>
      <c r="AF63" s="4">
        <f t="shared" si="2"/>
        <v>1.7969835796327782</v>
      </c>
      <c r="AG63" s="4">
        <f t="shared" si="3"/>
        <v>0.35490638561637305</v>
      </c>
      <c r="BC63" s="4"/>
      <c r="BD63" s="4"/>
      <c r="BE63" s="4"/>
      <c r="BF63" s="4"/>
    </row>
    <row r="64" spans="1:58" x14ac:dyDescent="0.35">
      <c r="A64">
        <v>41</v>
      </c>
      <c r="B64">
        <v>15</v>
      </c>
      <c r="C64" t="s">
        <v>117</v>
      </c>
      <c r="D64" t="s">
        <v>27</v>
      </c>
      <c r="G64">
        <v>0.5</v>
      </c>
      <c r="H64">
        <v>0.5</v>
      </c>
      <c r="I64">
        <v>2781</v>
      </c>
      <c r="J64">
        <v>4358</v>
      </c>
      <c r="L64">
        <v>2436</v>
      </c>
      <c r="M64">
        <v>2.5489999999999999</v>
      </c>
      <c r="N64">
        <v>3.97</v>
      </c>
      <c r="O64">
        <v>1.4219999999999999</v>
      </c>
      <c r="Q64">
        <v>0.13900000000000001</v>
      </c>
      <c r="R64">
        <v>1</v>
      </c>
      <c r="S64">
        <v>0</v>
      </c>
      <c r="T64">
        <v>0</v>
      </c>
      <c r="V64">
        <v>0</v>
      </c>
      <c r="Y64" s="1">
        <v>44475</v>
      </c>
      <c r="Z64" s="2">
        <v>0.87434027777777779</v>
      </c>
      <c r="AB64">
        <v>1</v>
      </c>
      <c r="AD64" s="4">
        <f t="shared" si="1"/>
        <v>3.4518333784223869</v>
      </c>
      <c r="AE64" s="4">
        <f t="shared" si="0"/>
        <v>5.2333922417367118</v>
      </c>
      <c r="AF64" s="4">
        <f t="shared" si="2"/>
        <v>1.7815588633143249</v>
      </c>
      <c r="AG64" s="4">
        <f t="shared" si="3"/>
        <v>0.34570194759612927</v>
      </c>
      <c r="AJ64">
        <f>ABS(100*(AD64-AD65)/(AVERAGE(AD64:AD65)))</f>
        <v>1.130628523823197</v>
      </c>
      <c r="AO64">
        <f>ABS(100*(AE64-AE65)/(AVERAGE(AE64:AE65)))</f>
        <v>0.73574012168631686</v>
      </c>
      <c r="AT64">
        <f>ABS(100*(AF64-AF65)/(AVERAGE(AF64:AF65)))</f>
        <v>4.4534336469286844</v>
      </c>
      <c r="AY64">
        <f>ABS(100*(AG64-AG65)/(AVERAGE(AG64:AG65)))</f>
        <v>0.94925489926180251</v>
      </c>
      <c r="BC64" s="4">
        <f>AVERAGE(AD64:AD65)</f>
        <v>3.4714580257381593</v>
      </c>
      <c r="BD64" s="4">
        <f>AVERAGE(AE64:AE65)</f>
        <v>5.2142107215827345</v>
      </c>
      <c r="BE64" s="4">
        <f>AVERAGE(AF64:AF65)</f>
        <v>1.7427526958445754</v>
      </c>
      <c r="BF64" s="4">
        <f>AVERAGE(AG64:AG65)</f>
        <v>0.34406890214092478</v>
      </c>
    </row>
    <row r="65" spans="1:58" x14ac:dyDescent="0.35">
      <c r="A65">
        <v>42</v>
      </c>
      <c r="B65">
        <v>15</v>
      </c>
      <c r="C65" t="s">
        <v>117</v>
      </c>
      <c r="D65" t="s">
        <v>27</v>
      </c>
      <c r="G65">
        <v>0.5</v>
      </c>
      <c r="H65">
        <v>0.5</v>
      </c>
      <c r="I65">
        <v>2811</v>
      </c>
      <c r="J65">
        <v>4329</v>
      </c>
      <c r="L65">
        <v>2414</v>
      </c>
      <c r="M65">
        <v>2.5710000000000002</v>
      </c>
      <c r="N65">
        <v>3.9460000000000002</v>
      </c>
      <c r="O65">
        <v>1.375</v>
      </c>
      <c r="Q65">
        <v>0.13600000000000001</v>
      </c>
      <c r="R65">
        <v>1</v>
      </c>
      <c r="S65">
        <v>0</v>
      </c>
      <c r="T65">
        <v>0</v>
      </c>
      <c r="V65">
        <v>0</v>
      </c>
      <c r="Y65" s="1">
        <v>44475</v>
      </c>
      <c r="Z65" s="2">
        <v>0.88107638888888884</v>
      </c>
      <c r="AB65">
        <v>1</v>
      </c>
      <c r="AD65" s="4">
        <f t="shared" si="1"/>
        <v>3.4910826730539322</v>
      </c>
      <c r="AE65" s="4">
        <f t="shared" si="0"/>
        <v>5.195029201428758</v>
      </c>
      <c r="AF65" s="4">
        <f t="shared" si="2"/>
        <v>1.7039465283748259</v>
      </c>
      <c r="AG65" s="4">
        <f t="shared" si="3"/>
        <v>0.34243585668572024</v>
      </c>
      <c r="BC65" s="4"/>
      <c r="BD65" s="4"/>
      <c r="BE65" s="4"/>
      <c r="BF65" s="4"/>
    </row>
    <row r="66" spans="1:58" x14ac:dyDescent="0.35">
      <c r="A66">
        <v>43</v>
      </c>
      <c r="B66">
        <v>16</v>
      </c>
      <c r="C66" t="s">
        <v>118</v>
      </c>
      <c r="D66" t="s">
        <v>27</v>
      </c>
      <c r="G66">
        <v>0.5</v>
      </c>
      <c r="H66">
        <v>0.5</v>
      </c>
      <c r="I66">
        <v>2874</v>
      </c>
      <c r="J66">
        <v>5900</v>
      </c>
      <c r="L66">
        <v>1735</v>
      </c>
      <c r="M66">
        <v>2.62</v>
      </c>
      <c r="N66">
        <v>5.2770000000000001</v>
      </c>
      <c r="O66">
        <v>2.657</v>
      </c>
      <c r="Q66">
        <v>6.5000000000000002E-2</v>
      </c>
      <c r="R66">
        <v>1</v>
      </c>
      <c r="S66">
        <v>0</v>
      </c>
      <c r="T66">
        <v>0</v>
      </c>
      <c r="V66">
        <v>0</v>
      </c>
      <c r="Y66" s="1">
        <v>44475</v>
      </c>
      <c r="Z66" s="2">
        <v>0.8927546296296297</v>
      </c>
      <c r="AB66">
        <v>1</v>
      </c>
      <c r="AD66" s="4">
        <f t="shared" si="1"/>
        <v>3.5735061917801767</v>
      </c>
      <c r="AE66" s="4">
        <f t="shared" si="0"/>
        <v>7.2732476953527501</v>
      </c>
      <c r="AF66" s="4">
        <f t="shared" si="2"/>
        <v>3.6997415035725734</v>
      </c>
      <c r="AG66" s="4">
        <f t="shared" si="3"/>
        <v>0.24163241449627673</v>
      </c>
      <c r="BC66" s="4"/>
      <c r="BD66" s="4"/>
      <c r="BE66" s="4"/>
      <c r="BF66" s="4"/>
    </row>
    <row r="67" spans="1:58" x14ac:dyDescent="0.35">
      <c r="A67">
        <v>44</v>
      </c>
      <c r="B67">
        <v>16</v>
      </c>
      <c r="C67" t="s">
        <v>118</v>
      </c>
      <c r="D67" t="s">
        <v>27</v>
      </c>
      <c r="G67">
        <v>0.5</v>
      </c>
      <c r="H67">
        <v>0.5</v>
      </c>
      <c r="I67">
        <v>2957</v>
      </c>
      <c r="J67">
        <v>5904</v>
      </c>
      <c r="L67">
        <v>1713</v>
      </c>
      <c r="M67">
        <v>2.6840000000000002</v>
      </c>
      <c r="N67">
        <v>5.2809999999999997</v>
      </c>
      <c r="O67">
        <v>2.597</v>
      </c>
      <c r="Q67">
        <v>6.3E-2</v>
      </c>
      <c r="R67">
        <v>1</v>
      </c>
      <c r="S67">
        <v>0</v>
      </c>
      <c r="T67">
        <v>0</v>
      </c>
      <c r="V67">
        <v>0</v>
      </c>
      <c r="Y67" s="1">
        <v>44475</v>
      </c>
      <c r="Z67" s="2">
        <v>0.89914351851851848</v>
      </c>
      <c r="AB67">
        <v>1</v>
      </c>
      <c r="AD67" s="4">
        <f t="shared" si="1"/>
        <v>3.6820959069274513</v>
      </c>
      <c r="AE67" s="4">
        <f t="shared" si="0"/>
        <v>7.2785391491883296</v>
      </c>
      <c r="AF67" s="4">
        <f t="shared" si="2"/>
        <v>3.5964432422608783</v>
      </c>
      <c r="AG67" s="4">
        <f t="shared" si="3"/>
        <v>0.23836632358586768</v>
      </c>
      <c r="AJ67">
        <f>ABS(100*(AD67-AD68)/(AVERAGE(AD67:AD68)))</f>
        <v>1.9010783572381893</v>
      </c>
      <c r="AO67">
        <f>ABS(100*(AE67-AE68)/(AVERAGE(AE67:AE68)))</f>
        <v>0.25412457084851031</v>
      </c>
      <c r="AT67">
        <f>ABS(100*(AF67-AF68)/(AVERAGE(AF67:AF68)))</f>
        <v>2.413502598542633</v>
      </c>
      <c r="AY67">
        <f>ABS(100*(AG67-AG68)/(AVERAGE(AG67:AG68)))</f>
        <v>2.9454950655457499</v>
      </c>
      <c r="BC67" s="4">
        <f>AVERAGE(AD67:AD68)</f>
        <v>3.6474256966695862</v>
      </c>
      <c r="BD67" s="4">
        <f>AVERAGE(AE67:AE68)</f>
        <v>7.2877991934005948</v>
      </c>
      <c r="BE67" s="4">
        <f>AVERAGE(AF67:AF68)</f>
        <v>3.6403734967310086</v>
      </c>
      <c r="BF67" s="4">
        <f>AVERAGE(AG67:AG68)</f>
        <v>0.24192933185176851</v>
      </c>
    </row>
    <row r="68" spans="1:58" x14ac:dyDescent="0.35">
      <c r="A68">
        <v>45</v>
      </c>
      <c r="B68">
        <v>16</v>
      </c>
      <c r="C68" t="s">
        <v>118</v>
      </c>
      <c r="D68" t="s">
        <v>27</v>
      </c>
      <c r="G68">
        <v>0.5</v>
      </c>
      <c r="H68">
        <v>0.5</v>
      </c>
      <c r="I68">
        <v>2904</v>
      </c>
      <c r="J68">
        <v>5918</v>
      </c>
      <c r="L68">
        <v>1761</v>
      </c>
      <c r="M68">
        <v>2.6429999999999998</v>
      </c>
      <c r="N68">
        <v>5.2919999999999998</v>
      </c>
      <c r="O68">
        <v>2.649</v>
      </c>
      <c r="Q68">
        <v>6.8000000000000005E-2</v>
      </c>
      <c r="R68">
        <v>1</v>
      </c>
      <c r="S68">
        <v>0</v>
      </c>
      <c r="T68">
        <v>0</v>
      </c>
      <c r="V68">
        <v>0</v>
      </c>
      <c r="Y68" s="1">
        <v>44475</v>
      </c>
      <c r="Z68" s="2">
        <v>0.90597222222222218</v>
      </c>
      <c r="AB68">
        <v>1</v>
      </c>
      <c r="AD68" s="4">
        <f t="shared" si="1"/>
        <v>3.6127554864117215</v>
      </c>
      <c r="AE68" s="4">
        <f t="shared" si="0"/>
        <v>7.29705923761286</v>
      </c>
      <c r="AF68" s="4">
        <f t="shared" si="2"/>
        <v>3.6843037512011385</v>
      </c>
      <c r="AG68" s="4">
        <f t="shared" si="3"/>
        <v>0.24549234011766932</v>
      </c>
      <c r="BC68" s="4"/>
      <c r="BD68" s="4"/>
      <c r="BE68" s="4"/>
      <c r="BF68" s="4"/>
    </row>
    <row r="69" spans="1:58" x14ac:dyDescent="0.35">
      <c r="A69">
        <v>46</v>
      </c>
      <c r="B69">
        <v>17</v>
      </c>
      <c r="C69" t="s">
        <v>119</v>
      </c>
      <c r="D69" t="s">
        <v>27</v>
      </c>
      <c r="G69">
        <v>0.5</v>
      </c>
      <c r="H69">
        <v>0.5</v>
      </c>
      <c r="I69">
        <v>16606</v>
      </c>
      <c r="J69">
        <v>24377</v>
      </c>
      <c r="L69">
        <v>3258</v>
      </c>
      <c r="M69">
        <v>13.154</v>
      </c>
      <c r="N69">
        <v>20.93</v>
      </c>
      <c r="O69">
        <v>7.7759999999999998</v>
      </c>
      <c r="Q69">
        <v>0.22500000000000001</v>
      </c>
      <c r="R69">
        <v>1</v>
      </c>
      <c r="S69">
        <v>0</v>
      </c>
      <c r="T69">
        <v>0</v>
      </c>
      <c r="V69">
        <v>0</v>
      </c>
      <c r="Y69" s="1">
        <v>44475</v>
      </c>
      <c r="Z69" s="2">
        <v>0.91848379629629628</v>
      </c>
      <c r="AB69">
        <v>1</v>
      </c>
      <c r="AD69" s="4">
        <f t="shared" si="1"/>
        <v>21.539216654459427</v>
      </c>
      <c r="AE69" s="4">
        <f t="shared" si="0"/>
        <v>31.715795825355038</v>
      </c>
      <c r="AF69" s="4">
        <f t="shared" si="2"/>
        <v>10.176579170895611</v>
      </c>
      <c r="AG69" s="4">
        <f t="shared" si="3"/>
        <v>0.46773498070323166</v>
      </c>
      <c r="BC69" s="4"/>
      <c r="BD69" s="4"/>
      <c r="BE69" s="4"/>
      <c r="BF69" s="4"/>
    </row>
    <row r="70" spans="1:58" x14ac:dyDescent="0.35">
      <c r="A70">
        <v>47</v>
      </c>
      <c r="B70">
        <v>17</v>
      </c>
      <c r="C70" t="s">
        <v>119</v>
      </c>
      <c r="D70" t="s">
        <v>27</v>
      </c>
      <c r="G70">
        <v>0.5</v>
      </c>
      <c r="H70">
        <v>0.5</v>
      </c>
      <c r="I70">
        <v>21757</v>
      </c>
      <c r="J70">
        <v>24478</v>
      </c>
      <c r="L70">
        <v>3273</v>
      </c>
      <c r="M70">
        <v>17.106999999999999</v>
      </c>
      <c r="N70">
        <v>21.015999999999998</v>
      </c>
      <c r="O70">
        <v>3.9089999999999998</v>
      </c>
      <c r="Q70">
        <v>0.22600000000000001</v>
      </c>
      <c r="R70">
        <v>1</v>
      </c>
      <c r="S70">
        <v>0</v>
      </c>
      <c r="T70">
        <v>0</v>
      </c>
      <c r="V70">
        <v>0</v>
      </c>
      <c r="Y70" s="1">
        <v>44475</v>
      </c>
      <c r="Z70" s="2">
        <v>0.92499999999999993</v>
      </c>
      <c r="AB70">
        <v>1</v>
      </c>
      <c r="AD70" s="4">
        <f t="shared" si="1"/>
        <v>28.278320542695724</v>
      </c>
      <c r="AE70" s="4">
        <f t="shared" si="0"/>
        <v>31.84940503470343</v>
      </c>
      <c r="AF70" s="4">
        <f t="shared" si="2"/>
        <v>3.5710844920077065</v>
      </c>
      <c r="AG70" s="4">
        <f t="shared" si="3"/>
        <v>0.46996186086941966</v>
      </c>
      <c r="AJ70">
        <f>ABS(100*(AD70-AD71)/(AVERAGE(AD70:AD71)))</f>
        <v>1.8063955334242223</v>
      </c>
      <c r="AO70">
        <f>ABS(100*(AE70-AE71)/(AVERAGE(AE70:AE71)))</f>
        <v>0.35242496551349772</v>
      </c>
      <c r="AT70">
        <f>ABS(100*(AF70-AF71)/(AVERAGE(AF70:AF71)))</f>
        <v>11.960896394669495</v>
      </c>
      <c r="AY70">
        <f>ABS(100*(AG70-AG71)/(AVERAGE(AG70:AG71)))</f>
        <v>1.3180162226945098</v>
      </c>
      <c r="BC70" s="4">
        <f>AVERAGE(AD70:AD71)</f>
        <v>28.536057577442868</v>
      </c>
      <c r="BD70" s="4">
        <f>AVERAGE(AE70:AE71)</f>
        <v>31.905626731706469</v>
      </c>
      <c r="BE70" s="4">
        <f>AVERAGE(AF70:AF71)</f>
        <v>3.3695691542636013</v>
      </c>
      <c r="BF70" s="4">
        <f>AVERAGE(AG70:AG71)</f>
        <v>0.47307949310208286</v>
      </c>
    </row>
    <row r="71" spans="1:58" x14ac:dyDescent="0.35">
      <c r="A71">
        <v>48</v>
      </c>
      <c r="B71">
        <v>17</v>
      </c>
      <c r="C71" t="s">
        <v>119</v>
      </c>
      <c r="D71" t="s">
        <v>27</v>
      </c>
      <c r="G71">
        <v>0.5</v>
      </c>
      <c r="H71">
        <v>0.5</v>
      </c>
      <c r="I71">
        <v>22151</v>
      </c>
      <c r="J71">
        <v>24563</v>
      </c>
      <c r="L71">
        <v>3315</v>
      </c>
      <c r="M71">
        <v>17.408999999999999</v>
      </c>
      <c r="N71">
        <v>21.088000000000001</v>
      </c>
      <c r="O71">
        <v>3.68</v>
      </c>
      <c r="Q71">
        <v>0.23100000000000001</v>
      </c>
      <c r="R71">
        <v>1</v>
      </c>
      <c r="S71">
        <v>0</v>
      </c>
      <c r="T71">
        <v>0</v>
      </c>
      <c r="V71">
        <v>0</v>
      </c>
      <c r="Y71" s="1">
        <v>44475</v>
      </c>
      <c r="Z71" s="2">
        <v>0.93196759259259254</v>
      </c>
      <c r="AB71">
        <v>1</v>
      </c>
      <c r="AD71" s="4">
        <f t="shared" si="1"/>
        <v>28.793794612190016</v>
      </c>
      <c r="AE71" s="4">
        <f t="shared" si="0"/>
        <v>31.961848428709512</v>
      </c>
      <c r="AF71" s="4">
        <f t="shared" si="2"/>
        <v>3.168053816519496</v>
      </c>
      <c r="AG71" s="4">
        <f t="shared" si="3"/>
        <v>0.47619712533474606</v>
      </c>
      <c r="BC71" s="4"/>
      <c r="BD71" s="4"/>
      <c r="BE71" s="4"/>
      <c r="BF71" s="4"/>
    </row>
    <row r="72" spans="1:58" x14ac:dyDescent="0.35">
      <c r="A72">
        <v>49</v>
      </c>
      <c r="B72">
        <v>18</v>
      </c>
      <c r="C72" t="s">
        <v>120</v>
      </c>
      <c r="D72" t="s">
        <v>27</v>
      </c>
      <c r="G72">
        <v>0.5</v>
      </c>
      <c r="H72">
        <v>0.5</v>
      </c>
      <c r="I72">
        <v>8910</v>
      </c>
      <c r="J72">
        <v>4824</v>
      </c>
      <c r="L72">
        <v>910</v>
      </c>
      <c r="M72">
        <v>7.2510000000000003</v>
      </c>
      <c r="N72">
        <v>4.3650000000000002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44475</v>
      </c>
      <c r="Z72" s="2">
        <v>0.94427083333333339</v>
      </c>
      <c r="AB72">
        <v>1</v>
      </c>
      <c r="AD72" s="4">
        <f t="shared" si="1"/>
        <v>11.470464271647055</v>
      </c>
      <c r="AE72" s="4">
        <f t="shared" si="0"/>
        <v>5.8498466135817671</v>
      </c>
      <c r="AF72" s="4">
        <f t="shared" si="2"/>
        <v>-5.6206176580652878</v>
      </c>
      <c r="AG72" s="4">
        <f t="shared" si="3"/>
        <v>0.11915400535593679</v>
      </c>
      <c r="BC72" s="4"/>
      <c r="BD72" s="4"/>
      <c r="BE72" s="4"/>
      <c r="BF72" s="4"/>
    </row>
    <row r="73" spans="1:58" x14ac:dyDescent="0.35">
      <c r="A73">
        <v>50</v>
      </c>
      <c r="B73">
        <v>18</v>
      </c>
      <c r="C73" t="s">
        <v>120</v>
      </c>
      <c r="D73" t="s">
        <v>27</v>
      </c>
      <c r="G73">
        <v>0.5</v>
      </c>
      <c r="H73">
        <v>0.5</v>
      </c>
      <c r="I73">
        <v>3594</v>
      </c>
      <c r="J73">
        <v>4819</v>
      </c>
      <c r="L73">
        <v>902</v>
      </c>
      <c r="M73">
        <v>3.1720000000000002</v>
      </c>
      <c r="N73">
        <v>4.3609999999999998</v>
      </c>
      <c r="O73">
        <v>1.1890000000000001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44475</v>
      </c>
      <c r="Z73" s="2">
        <v>0.95067129629629632</v>
      </c>
      <c r="AB73">
        <v>1</v>
      </c>
      <c r="AD73" s="4">
        <f t="shared" si="1"/>
        <v>4.5154892629372601</v>
      </c>
      <c r="AE73" s="4">
        <f t="shared" si="0"/>
        <v>5.843232296287292</v>
      </c>
      <c r="AF73" s="4">
        <f t="shared" si="2"/>
        <v>1.327743033350032</v>
      </c>
      <c r="AG73" s="4">
        <f t="shared" si="3"/>
        <v>0.11796633593396982</v>
      </c>
      <c r="AJ73">
        <f>ABS(100*(AD73-AD74)/(AVERAGE(AD73:AD74)))</f>
        <v>3.9292250279973016</v>
      </c>
      <c r="AO73">
        <f>ABS(100*(AE73-AE74)/(AVERAGE(AE73:AE74)))</f>
        <v>1.5500013047773347</v>
      </c>
      <c r="AT73">
        <f>ABS(100*(AF73-AF74)/(AVERAGE(AF73:AF74)))</f>
        <v>18.165270745172489</v>
      </c>
      <c r="AY73">
        <f>ABS(100*(AG73-AG74)/(AVERAGE(AG73:AG74)))</f>
        <v>1.0118804742096843</v>
      </c>
      <c r="BC73" s="4">
        <f>AVERAGE(AD73:AD74)</f>
        <v>4.4284866598373345</v>
      </c>
      <c r="BD73" s="4">
        <f>AVERAGE(AE73:AE74)</f>
        <v>5.8888710856191686</v>
      </c>
      <c r="BE73" s="4">
        <f>AVERAGE(AF73:AF74)</f>
        <v>1.4603844257818333</v>
      </c>
      <c r="BF73" s="4">
        <f>AVERAGE(AG73:AG74)</f>
        <v>0.11737250122298637</v>
      </c>
    </row>
    <row r="74" spans="1:58" x14ac:dyDescent="0.35">
      <c r="A74">
        <v>51</v>
      </c>
      <c r="B74">
        <v>18</v>
      </c>
      <c r="C74" t="s">
        <v>120</v>
      </c>
      <c r="D74" t="s">
        <v>27</v>
      </c>
      <c r="G74">
        <v>0.5</v>
      </c>
      <c r="H74">
        <v>0.5</v>
      </c>
      <c r="I74">
        <v>3461</v>
      </c>
      <c r="J74">
        <v>4888</v>
      </c>
      <c r="L74">
        <v>894</v>
      </c>
      <c r="M74">
        <v>3.07</v>
      </c>
      <c r="N74">
        <v>4.42</v>
      </c>
      <c r="O74">
        <v>1.35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44475</v>
      </c>
      <c r="Z74" s="2">
        <v>0.95747685185185183</v>
      </c>
      <c r="AB74">
        <v>1</v>
      </c>
      <c r="AD74" s="4">
        <f t="shared" si="1"/>
        <v>4.3414840567374098</v>
      </c>
      <c r="AE74" s="4">
        <f t="shared" si="0"/>
        <v>5.9345098749510443</v>
      </c>
      <c r="AF74" s="4">
        <f t="shared" si="2"/>
        <v>1.5930258182136345</v>
      </c>
      <c r="AG74" s="4">
        <f t="shared" si="3"/>
        <v>0.1167786665120029</v>
      </c>
      <c r="BC74" s="4"/>
      <c r="BD74" s="4"/>
      <c r="BE74" s="4"/>
      <c r="BF74" s="4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5169</v>
      </c>
      <c r="J75">
        <v>9143</v>
      </c>
      <c r="L75">
        <v>5799</v>
      </c>
      <c r="M75">
        <v>4.38</v>
      </c>
      <c r="N75">
        <v>8.0250000000000004</v>
      </c>
      <c r="O75">
        <v>3.6440000000000001</v>
      </c>
      <c r="Q75">
        <v>0.49099999999999999</v>
      </c>
      <c r="R75">
        <v>1</v>
      </c>
      <c r="S75">
        <v>0</v>
      </c>
      <c r="T75">
        <v>0</v>
      </c>
      <c r="V75">
        <v>0</v>
      </c>
      <c r="Y75" s="1">
        <v>44475</v>
      </c>
      <c r="Z75" s="2">
        <v>0.9695138888888889</v>
      </c>
      <c r="AB75">
        <v>1</v>
      </c>
      <c r="AD75" s="4">
        <f t="shared" si="1"/>
        <v>6.5760772310933779</v>
      </c>
      <c r="AE75" s="4">
        <f t="shared" si="0"/>
        <v>11.563293892549128</v>
      </c>
      <c r="AF75" s="4">
        <f t="shared" si="2"/>
        <v>4.9872166614557498</v>
      </c>
      <c r="AG75" s="4">
        <f t="shared" si="3"/>
        <v>0.84496848085547882</v>
      </c>
      <c r="BC75" s="4"/>
      <c r="BD75" s="4"/>
      <c r="BE75" s="4"/>
      <c r="BF75" s="4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5804</v>
      </c>
      <c r="J76">
        <v>9193</v>
      </c>
      <c r="L76">
        <v>5857</v>
      </c>
      <c r="M76">
        <v>4.8680000000000003</v>
      </c>
      <c r="N76">
        <v>8.0670000000000002</v>
      </c>
      <c r="O76">
        <v>3.1989999999999998</v>
      </c>
      <c r="Q76">
        <v>0.497</v>
      </c>
      <c r="R76">
        <v>1</v>
      </c>
      <c r="S76">
        <v>0</v>
      </c>
      <c r="T76">
        <v>0</v>
      </c>
      <c r="V76">
        <v>0</v>
      </c>
      <c r="Y76" s="1">
        <v>44475</v>
      </c>
      <c r="Z76" s="2">
        <v>0.97618055555555561</v>
      </c>
      <c r="AB76">
        <v>1</v>
      </c>
      <c r="AD76" s="4">
        <f t="shared" si="1"/>
        <v>7.4068539674610836</v>
      </c>
      <c r="AE76" s="4">
        <f t="shared" si="0"/>
        <v>11.629437065493875</v>
      </c>
      <c r="AF76" s="4">
        <f t="shared" si="2"/>
        <v>4.222583098032791</v>
      </c>
      <c r="AG76" s="4">
        <f t="shared" si="3"/>
        <v>0.85357908416473915</v>
      </c>
      <c r="AJ76">
        <f>ABS(100*(AD76-AD77)/(AVERAGE(AD76:AD77)))</f>
        <v>0.37024686342882446</v>
      </c>
      <c r="AL76">
        <f>100*((AVERAGE(AD76:AD77)*25.225)-(AVERAGE(AD58:AD59)*25))/(1000*0.075)</f>
        <v>95.901160553462319</v>
      </c>
      <c r="AO76">
        <f>ABS(100*(AE76-AE77)/(AVERAGE(AE76:AE77)))</f>
        <v>5.6859475004596413E-2</v>
      </c>
      <c r="AQ76">
        <f>100*((AVERAGE(AE76:AE77)*25.225)-(AVERAGE(AE58:AE59)*25))/(2000*0.075)</f>
        <v>90.994099660401574</v>
      </c>
      <c r="AT76">
        <f>ABS(100*(AF76-AF77)/(AVERAGE(AF76:AF77)))</f>
        <v>0.49523815801516269</v>
      </c>
      <c r="AV76">
        <f>100*((AVERAGE(AF76:AF77)*25.225)-(AVERAGE(AF58:AF59)*25))/(1000*0.075)</f>
        <v>86.087038767340843</v>
      </c>
      <c r="AY76">
        <f>ABS(100*(AG76-AG77)/(AVERAGE(AG76:AG77)))</f>
        <v>1.3306237139016208</v>
      </c>
      <c r="BA76">
        <f>100*((AVERAGE(AG76:AG77)*25.225)-(AVERAGE(AG58:AG59)*25))/(100*0.075)</f>
        <v>98.720293029595183</v>
      </c>
      <c r="BC76" s="4">
        <f>AVERAGE(AD76:AD77)</f>
        <v>7.4205912205821232</v>
      </c>
      <c r="BD76" s="4">
        <f>AVERAGE(AE76:AE77)</f>
        <v>11.632744224141112</v>
      </c>
      <c r="BE76" s="4">
        <f>AVERAGE(AF76:AF77)</f>
        <v>4.2121530035589885</v>
      </c>
      <c r="BF76" s="4">
        <f>AVERAGE(AG76:AG77)</f>
        <v>0.84793765441039626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5825</v>
      </c>
      <c r="J77">
        <v>9198</v>
      </c>
      <c r="L77">
        <v>5781</v>
      </c>
      <c r="M77">
        <v>4.8840000000000003</v>
      </c>
      <c r="N77">
        <v>8.0709999999999997</v>
      </c>
      <c r="O77">
        <v>3.1869999999999998</v>
      </c>
      <c r="Q77">
        <v>0.48899999999999999</v>
      </c>
      <c r="R77">
        <v>1</v>
      </c>
      <c r="S77">
        <v>0</v>
      </c>
      <c r="T77">
        <v>0</v>
      </c>
      <c r="V77">
        <v>0</v>
      </c>
      <c r="Y77" s="1">
        <v>44475</v>
      </c>
      <c r="Z77" s="2">
        <v>0.98318287037037033</v>
      </c>
      <c r="AB77">
        <v>1</v>
      </c>
      <c r="AD77" s="4">
        <f t="shared" si="1"/>
        <v>7.4343284737031636</v>
      </c>
      <c r="AE77" s="4">
        <f t="shared" si="0"/>
        <v>11.636051382788349</v>
      </c>
      <c r="AF77" s="4">
        <f t="shared" si="2"/>
        <v>4.2017229090851851</v>
      </c>
      <c r="AG77" s="4">
        <f t="shared" si="3"/>
        <v>0.84229622465605325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3706</v>
      </c>
      <c r="J78">
        <v>4232</v>
      </c>
      <c r="L78">
        <v>924</v>
      </c>
      <c r="M78">
        <v>3.258</v>
      </c>
      <c r="N78">
        <v>3.8639999999999999</v>
      </c>
      <c r="O78">
        <v>0.60599999999999998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44475</v>
      </c>
      <c r="Z78" s="2">
        <v>0.99515046296296295</v>
      </c>
      <c r="AB78">
        <v>1</v>
      </c>
      <c r="AD78" s="4">
        <f t="shared" si="1"/>
        <v>4.6620199628950276</v>
      </c>
      <c r="AE78" s="4">
        <f t="shared" si="0"/>
        <v>5.0667114459159466</v>
      </c>
      <c r="AF78" s="4">
        <f t="shared" si="2"/>
        <v>0.40469148302091895</v>
      </c>
      <c r="AG78" s="4">
        <f t="shared" si="3"/>
        <v>0.12123242684437892</v>
      </c>
      <c r="BC78" s="4"/>
      <c r="BD78" s="4"/>
      <c r="BE78" s="4"/>
      <c r="BF78" s="4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2856</v>
      </c>
      <c r="J79">
        <v>4165</v>
      </c>
      <c r="L79">
        <v>885</v>
      </c>
      <c r="M79">
        <v>2.6059999999999999</v>
      </c>
      <c r="N79">
        <v>3.8069999999999999</v>
      </c>
      <c r="O79">
        <v>1.2010000000000001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44476</v>
      </c>
      <c r="Z79" s="2">
        <v>1.3773148148148147E-3</v>
      </c>
      <c r="AB79">
        <v>1</v>
      </c>
      <c r="AD79" s="4">
        <f t="shared" si="1"/>
        <v>3.5499566150012494</v>
      </c>
      <c r="AE79" s="4">
        <f t="shared" si="0"/>
        <v>4.9780795941699836</v>
      </c>
      <c r="AF79" s="4">
        <f t="shared" si="2"/>
        <v>1.4281229791687342</v>
      </c>
      <c r="AG79" s="4">
        <f t="shared" si="3"/>
        <v>0.11544253841229012</v>
      </c>
      <c r="AJ79">
        <f>ABS(100*(AD79-AD80)/(AVERAGE(AD79:AD80)))</f>
        <v>0.51729398814267502</v>
      </c>
      <c r="AK79">
        <f>ABS(100*((AVERAGE(AD79:AD80)-AVERAGE(AD73:AD74))/(AVERAGE(AD73:AD74,AD79:AD80))))</f>
        <v>22.277737633077074</v>
      </c>
      <c r="AO79">
        <f>ABS(100*(AE79-AE80)/(AVERAGE(AE79:AE80)))</f>
        <v>0.53006682747937084</v>
      </c>
      <c r="AP79">
        <f>ABS(100*((AVERAGE(AE79:AE80)-AVERAGE(AE73:AE74))/(AVERAGE(AE73:AE74,AE79:AE80))))</f>
        <v>16.499045299264694</v>
      </c>
      <c r="AT79">
        <f>ABS(100*(AF79-AF80)/(AVERAGE(AF79:AF80)))</f>
        <v>3.0867497215561985</v>
      </c>
      <c r="AU79">
        <f>ABS(100*((AVERAGE(AF79:AF80)-AVERAGE(AF73:AF74))/(AVERAGE(AF73:AF74,AF79:AF80))))</f>
        <v>0.67846115799588214</v>
      </c>
      <c r="AY79">
        <f>ABS(100*(AG79-AG80)/(AVERAGE(AG79:AG80)))</f>
        <v>4.2016408879001732</v>
      </c>
      <c r="AZ79">
        <f>ABS(100*((AVERAGE(AG79:AG80)-AVERAGE(AG73:AG74))/(AVERAGE(AG73:AG74,AG79:AG80))))</f>
        <v>3.7365971573869277</v>
      </c>
      <c r="BC79" s="4">
        <f>AVERAGE(AD79:AD80)</f>
        <v>3.5407984462538891</v>
      </c>
      <c r="BD79" s="4">
        <f>AVERAGE(AE79:AE80)</f>
        <v>4.9913082287589337</v>
      </c>
      <c r="BE79" s="4">
        <f>AVERAGE(AF79:AF80)</f>
        <v>1.4505097825050441</v>
      </c>
      <c r="BF79" s="4">
        <f>AVERAGE(AG79:AG80)</f>
        <v>0.11306719956835624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2842</v>
      </c>
      <c r="J80">
        <v>4185</v>
      </c>
      <c r="L80">
        <v>853</v>
      </c>
      <c r="M80">
        <v>2.5950000000000002</v>
      </c>
      <c r="N80">
        <v>3.8239999999999998</v>
      </c>
      <c r="O80">
        <v>1.2290000000000001</v>
      </c>
      <c r="Q80">
        <v>0</v>
      </c>
      <c r="R80">
        <v>1</v>
      </c>
      <c r="S80">
        <v>0</v>
      </c>
      <c r="T80">
        <v>0</v>
      </c>
      <c r="V80">
        <v>0</v>
      </c>
      <c r="Y80" s="1">
        <v>44476</v>
      </c>
      <c r="Z80" s="2">
        <v>8.1712962962962963E-3</v>
      </c>
      <c r="AB80">
        <v>1</v>
      </c>
      <c r="AD80" s="4">
        <f t="shared" si="1"/>
        <v>3.5316402775065288</v>
      </c>
      <c r="AE80" s="4">
        <f t="shared" si="0"/>
        <v>5.0045368633478828</v>
      </c>
      <c r="AF80" s="4">
        <f t="shared" si="2"/>
        <v>1.4728965858413541</v>
      </c>
      <c r="AG80" s="4">
        <f t="shared" si="3"/>
        <v>0.11069186072442237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936</v>
      </c>
      <c r="J81">
        <v>351</v>
      </c>
      <c r="L81">
        <v>123</v>
      </c>
      <c r="M81">
        <v>1.133</v>
      </c>
      <c r="N81">
        <v>0.57599999999999996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44476</v>
      </c>
      <c r="Z81" s="2">
        <v>1.9074074074074073E-2</v>
      </c>
      <c r="AB81">
        <v>1</v>
      </c>
      <c r="AD81" s="4">
        <f t="shared" si="1"/>
        <v>1.0380017585823622</v>
      </c>
      <c r="AE81" s="4">
        <f t="shared" si="0"/>
        <v>-6.7321638055418354E-2</v>
      </c>
      <c r="AF81" s="4">
        <f t="shared" si="2"/>
        <v>-1.1053233966377807</v>
      </c>
      <c r="AG81" s="4">
        <f t="shared" si="3"/>
        <v>2.3170259699397148E-3</v>
      </c>
      <c r="BC81" s="4"/>
      <c r="BD81" s="4"/>
      <c r="BE81" s="4"/>
      <c r="BF81" s="4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186</v>
      </c>
      <c r="J82">
        <v>312</v>
      </c>
      <c r="L82">
        <v>133</v>
      </c>
      <c r="M82">
        <v>0.55700000000000005</v>
      </c>
      <c r="N82">
        <v>0.54300000000000004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44476</v>
      </c>
      <c r="Z82" s="2">
        <v>2.462962962962963E-2</v>
      </c>
      <c r="AB82">
        <v>1</v>
      </c>
      <c r="AD82" s="4">
        <f t="shared" si="1"/>
        <v>5.6769392793734358E-2</v>
      </c>
      <c r="AE82" s="4">
        <f t="shared" si="0"/>
        <v>-0.11891331295232205</v>
      </c>
      <c r="AF82" s="4">
        <f t="shared" si="2"/>
        <v>-0.17568270574605641</v>
      </c>
      <c r="AG82" s="4">
        <f t="shared" si="3"/>
        <v>3.8016127473983834E-3</v>
      </c>
      <c r="AJ82">
        <f>ABS(100*(AD82-AD83)/(AVERAGE(AD82:AD83)))</f>
        <v>141.78029624504941</v>
      </c>
      <c r="AO82">
        <f>ABS(100*(AE82-AE83)/(AVERAGE(AE82:AE83)))</f>
        <v>53.603537214335603</v>
      </c>
      <c r="AT82">
        <f>ABS(100*(AF82-AF83)/(AVERAGE(AF82:AF83)))</f>
        <v>76.66845973374808</v>
      </c>
      <c r="AY82">
        <f>ABS(100*(AG82-AG83)/(AVERAGE(AG82:AG83)))</f>
        <v>42.639455412353662</v>
      </c>
      <c r="BC82" s="4">
        <f>AVERAGE(AD82:AD83)</f>
        <v>3.3219816014807287E-2</v>
      </c>
      <c r="BD82" s="4">
        <f>AVERAGE(AE82:AE83)</f>
        <v>-9.3778907233317693E-2</v>
      </c>
      <c r="BE82" s="4">
        <f>AVERAGE(AF82:AF83)</f>
        <v>-0.12699872324812497</v>
      </c>
      <c r="BF82" s="4">
        <f>AVERAGE(AG82:AG83)</f>
        <v>3.1335486975419824E-3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150</v>
      </c>
      <c r="J83">
        <v>350</v>
      </c>
      <c r="L83">
        <v>124</v>
      </c>
      <c r="M83">
        <v>0.53</v>
      </c>
      <c r="N83">
        <v>0.57499999999999996</v>
      </c>
      <c r="O83">
        <v>4.4999999999999998E-2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44476</v>
      </c>
      <c r="Z83" s="2">
        <v>3.0567129629629628E-2</v>
      </c>
      <c r="AB83">
        <v>1</v>
      </c>
      <c r="AD83" s="4">
        <f t="shared" si="1"/>
        <v>9.6702392358802187E-3</v>
      </c>
      <c r="AE83" s="4">
        <f t="shared" si="0"/>
        <v>-6.8644501514313339E-2</v>
      </c>
      <c r="AF83" s="4">
        <f t="shared" si="2"/>
        <v>-7.8314740750193554E-2</v>
      </c>
      <c r="AG83" s="4">
        <f t="shared" si="3"/>
        <v>2.4654846476855809E-3</v>
      </c>
      <c r="BC83" s="4"/>
      <c r="BD83" s="4"/>
      <c r="BE83" s="4"/>
      <c r="BF83" s="4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2404</v>
      </c>
      <c r="J84">
        <v>5748</v>
      </c>
      <c r="L84">
        <v>2227</v>
      </c>
      <c r="M84">
        <v>1.883</v>
      </c>
      <c r="N84">
        <v>4.29</v>
      </c>
      <c r="O84">
        <v>2.407</v>
      </c>
      <c r="Q84">
        <v>9.7000000000000003E-2</v>
      </c>
      <c r="R84">
        <v>1</v>
      </c>
      <c r="S84">
        <v>0</v>
      </c>
      <c r="T84">
        <v>0</v>
      </c>
      <c r="V84">
        <v>0</v>
      </c>
      <c r="Y84" s="1">
        <v>44476</v>
      </c>
      <c r="Z84" s="2">
        <v>4.2222222222222223E-2</v>
      </c>
      <c r="AB84">
        <v>1</v>
      </c>
      <c r="AD84" s="4">
        <f t="shared" si="1"/>
        <v>2.4655004799049753</v>
      </c>
      <c r="AE84" s="4">
        <f t="shared" si="0"/>
        <v>5.893477041333929</v>
      </c>
      <c r="AF84" s="4">
        <f t="shared" si="2"/>
        <v>3.4279765614289537</v>
      </c>
      <c r="AG84" s="4">
        <f t="shared" si="3"/>
        <v>0.26222840328936931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3091</v>
      </c>
      <c r="J85">
        <v>5868</v>
      </c>
      <c r="L85">
        <v>2248</v>
      </c>
      <c r="M85">
        <v>2.3220000000000001</v>
      </c>
      <c r="N85">
        <v>4.375</v>
      </c>
      <c r="O85">
        <v>2.0529999999999999</v>
      </c>
      <c r="Q85">
        <v>9.9000000000000005E-2</v>
      </c>
      <c r="R85">
        <v>1</v>
      </c>
      <c r="S85">
        <v>0</v>
      </c>
      <c r="T85">
        <v>0</v>
      </c>
      <c r="V85">
        <v>0</v>
      </c>
      <c r="Y85" s="1">
        <v>44476</v>
      </c>
      <c r="Z85" s="2">
        <v>4.8946759259259259E-2</v>
      </c>
      <c r="AB85">
        <v>1</v>
      </c>
      <c r="AD85" s="4">
        <f t="shared" si="1"/>
        <v>3.2145078524569604</v>
      </c>
      <c r="AE85" s="4">
        <f t="shared" si="0"/>
        <v>6.0257633872234262</v>
      </c>
      <c r="AF85" s="4">
        <f t="shared" si="2"/>
        <v>2.8112555347664658</v>
      </c>
      <c r="AG85" s="4">
        <f t="shared" si="3"/>
        <v>0.26482643014992197</v>
      </c>
      <c r="AI85">
        <f>ABS(100*(AD85-3)/3)</f>
        <v>7.1502617485653452</v>
      </c>
      <c r="AJ85">
        <f>ABS(100*(AD85-AD86)/(AVERAGE(AD85:AD86)))</f>
        <v>0.3397441470111518</v>
      </c>
      <c r="AN85">
        <f t="shared" ref="AN85" si="12">ABS(100*(AE85-6)/6)</f>
        <v>0.42938978705710323</v>
      </c>
      <c r="AO85">
        <f>ABS(100*(AE85-AE86)/(AVERAGE(AE85:AE86)))</f>
        <v>0.7344693037722807</v>
      </c>
      <c r="AS85">
        <f>ABS(100*(AF85-3)/3)</f>
        <v>6.2914821744511391</v>
      </c>
      <c r="AT85">
        <f>ABS(100*(AF85-AF86)/(AVERAGE(AF85:AF86)))</f>
        <v>1.1877250707048037</v>
      </c>
      <c r="AX85">
        <f t="shared" ref="AX85" si="13">ABS(100*(AG85-0.3)/0.3)</f>
        <v>11.724523283359341</v>
      </c>
      <c r="AY85">
        <f>ABS(100*(AG85-AG86)/(AVERAGE(AG85:AG86)))</f>
        <v>0.75025536415518046</v>
      </c>
      <c r="BC85" s="4">
        <f>AVERAGE(AD85:AD86)</f>
        <v>3.2090565615359123</v>
      </c>
      <c r="BD85" s="4">
        <f>AVERAGE(AE85:AE86)</f>
        <v>6.00371566290851</v>
      </c>
      <c r="BE85" s="4">
        <f>AVERAGE(AF85:AF86)</f>
        <v>2.7946591013725977</v>
      </c>
      <c r="BF85" s="4">
        <f>AVERAGE(AG85:AG86)</f>
        <v>0.26383670563161621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3081</v>
      </c>
      <c r="J86">
        <v>5828</v>
      </c>
      <c r="L86">
        <v>2232</v>
      </c>
      <c r="M86">
        <v>2.3159999999999998</v>
      </c>
      <c r="N86">
        <v>4.3460000000000001</v>
      </c>
      <c r="O86">
        <v>2.0310000000000001</v>
      </c>
      <c r="Q86">
        <v>9.8000000000000004E-2</v>
      </c>
      <c r="R86">
        <v>1</v>
      </c>
      <c r="S86">
        <v>0</v>
      </c>
      <c r="T86">
        <v>0</v>
      </c>
      <c r="V86">
        <v>0</v>
      </c>
      <c r="Y86" s="1">
        <v>44476</v>
      </c>
      <c r="Z86" s="2">
        <v>5.6006944444444449E-2</v>
      </c>
      <c r="AB86">
        <v>1</v>
      </c>
      <c r="AD86" s="4">
        <f t="shared" si="1"/>
        <v>3.2036052706148648</v>
      </c>
      <c r="AE86" s="4">
        <f t="shared" si="0"/>
        <v>5.9816679385935947</v>
      </c>
      <c r="AF86" s="4">
        <f t="shared" si="2"/>
        <v>2.7780626679787299</v>
      </c>
      <c r="AG86" s="4">
        <f t="shared" si="3"/>
        <v>0.26284698111331045</v>
      </c>
    </row>
    <row r="87" spans="1:58" x14ac:dyDescent="0.35">
      <c r="A87">
        <v>64</v>
      </c>
      <c r="B87">
        <v>21</v>
      </c>
      <c r="C87" t="s">
        <v>121</v>
      </c>
      <c r="D87" t="s">
        <v>27</v>
      </c>
      <c r="G87">
        <v>0.5</v>
      </c>
      <c r="H87">
        <v>0.5</v>
      </c>
      <c r="I87">
        <v>3368</v>
      </c>
      <c r="J87">
        <v>5927</v>
      </c>
      <c r="L87">
        <v>5747</v>
      </c>
      <c r="M87">
        <v>2.9990000000000001</v>
      </c>
      <c r="N87">
        <v>5.3</v>
      </c>
      <c r="O87">
        <v>2.3010000000000002</v>
      </c>
      <c r="Q87">
        <v>0.48499999999999999</v>
      </c>
      <c r="R87">
        <v>1</v>
      </c>
      <c r="S87">
        <v>0</v>
      </c>
      <c r="T87">
        <v>0</v>
      </c>
      <c r="V87">
        <v>0</v>
      </c>
      <c r="Y87" s="1">
        <v>44476</v>
      </c>
      <c r="Z87" s="2">
        <v>6.7685185185185182E-2</v>
      </c>
      <c r="AB87">
        <v>1</v>
      </c>
      <c r="AD87" s="4">
        <f t="shared" si="1"/>
        <v>4.2198112433796195</v>
      </c>
      <c r="AE87" s="4">
        <f t="shared" si="0"/>
        <v>7.3089650087429145</v>
      </c>
      <c r="AF87" s="4">
        <f t="shared" si="2"/>
        <v>3.089153765363295</v>
      </c>
      <c r="AG87" s="4">
        <f t="shared" si="3"/>
        <v>0.83724862961269375</v>
      </c>
    </row>
    <row r="88" spans="1:58" x14ac:dyDescent="0.35">
      <c r="A88">
        <v>65</v>
      </c>
      <c r="B88">
        <v>21</v>
      </c>
      <c r="C88" t="s">
        <v>121</v>
      </c>
      <c r="D88" t="s">
        <v>27</v>
      </c>
      <c r="G88">
        <v>0.5</v>
      </c>
      <c r="H88">
        <v>0.5</v>
      </c>
      <c r="I88">
        <v>3724</v>
      </c>
      <c r="J88">
        <v>5908</v>
      </c>
      <c r="L88">
        <v>5790</v>
      </c>
      <c r="M88">
        <v>3.2719999999999998</v>
      </c>
      <c r="N88">
        <v>5.2830000000000004</v>
      </c>
      <c r="O88">
        <v>2.0110000000000001</v>
      </c>
      <c r="Q88">
        <v>0.49</v>
      </c>
      <c r="R88">
        <v>1</v>
      </c>
      <c r="S88">
        <v>0</v>
      </c>
      <c r="T88">
        <v>0</v>
      </c>
      <c r="V88">
        <v>0</v>
      </c>
      <c r="Y88" s="1">
        <v>44476</v>
      </c>
      <c r="Z88" s="2">
        <v>7.402777777777779E-2</v>
      </c>
      <c r="AB88">
        <v>1</v>
      </c>
      <c r="AD88" s="4">
        <f t="shared" si="1"/>
        <v>4.6855695396739545</v>
      </c>
      <c r="AE88" s="4">
        <f t="shared" ref="AE88:AE131" si="14">((J88*$G$20)+$G$21)*1000/H88</f>
        <v>7.2838306030239099</v>
      </c>
      <c r="AF88" s="4">
        <f t="shared" si="2"/>
        <v>2.5982610633499554</v>
      </c>
      <c r="AG88" s="4">
        <f t="shared" si="3"/>
        <v>0.84363235275576609</v>
      </c>
      <c r="AJ88">
        <f>ABS(100*(AD88-AD89)/(AVERAGE(AD88:AD89)))</f>
        <v>0.39167506966119142</v>
      </c>
      <c r="AO88">
        <f>ABS(100*(AE88-AE89)/(AVERAGE(AE88:AE89)))</f>
        <v>9.0849474560566093E-2</v>
      </c>
      <c r="AT88">
        <f>ABS(100*(AF88-AF89)/(AVERAGE(AF88:AF89)))</f>
        <v>0.44936699612709313</v>
      </c>
      <c r="AY88">
        <f>ABS(100*(AG88-AG89)/(AVERAGE(AG88:AG89)))</f>
        <v>0.19338594704975104</v>
      </c>
      <c r="BC88" s="4">
        <f>AVERAGE(AD88:AD89)</f>
        <v>4.6764113709265942</v>
      </c>
      <c r="BD88" s="4">
        <f>AVERAGE(AE88:AE89)</f>
        <v>7.2805234443766729</v>
      </c>
      <c r="BE88" s="4">
        <f>AVERAGE(AF88:AF89)</f>
        <v>2.6041120734500782</v>
      </c>
      <c r="BF88" s="4">
        <f>AVERAGE(AG88:AG89)</f>
        <v>0.84444887548336833</v>
      </c>
    </row>
    <row r="89" spans="1:58" x14ac:dyDescent="0.35">
      <c r="A89">
        <v>66</v>
      </c>
      <c r="B89">
        <v>21</v>
      </c>
      <c r="C89" t="s">
        <v>121</v>
      </c>
      <c r="D89" t="s">
        <v>27</v>
      </c>
      <c r="G89">
        <v>0.5</v>
      </c>
      <c r="H89">
        <v>0.5</v>
      </c>
      <c r="I89">
        <v>3710</v>
      </c>
      <c r="J89">
        <v>5903</v>
      </c>
      <c r="L89">
        <v>5801</v>
      </c>
      <c r="M89">
        <v>3.2610000000000001</v>
      </c>
      <c r="N89">
        <v>5.2789999999999999</v>
      </c>
      <c r="O89">
        <v>2.0179999999999998</v>
      </c>
      <c r="Q89">
        <v>0.49099999999999999</v>
      </c>
      <c r="R89">
        <v>1</v>
      </c>
      <c r="S89">
        <v>0</v>
      </c>
      <c r="T89">
        <v>0</v>
      </c>
      <c r="V89">
        <v>0</v>
      </c>
      <c r="Y89" s="1">
        <v>44476</v>
      </c>
      <c r="Z89" s="2">
        <v>8.0856481481481488E-2</v>
      </c>
      <c r="AB89">
        <v>1</v>
      </c>
      <c r="AD89" s="4">
        <f t="shared" ref="AD89:AD131" si="15">((I89*$E$20)+$E$21)*1000/G89</f>
        <v>4.6672532021792339</v>
      </c>
      <c r="AE89" s="4">
        <f t="shared" si="14"/>
        <v>7.2772162857294349</v>
      </c>
      <c r="AF89" s="4">
        <f t="shared" ref="AF89:AF131" si="16">AE89-AD89</f>
        <v>2.609963083550201</v>
      </c>
      <c r="AG89" s="4">
        <f t="shared" ref="AG89:AG131" si="17">((L89*$I$20)+$I$21)*1000/H89</f>
        <v>0.84526539821097058</v>
      </c>
      <c r="BC89" s="4"/>
      <c r="BD89" s="4"/>
      <c r="BE89" s="4"/>
      <c r="BF89" s="4"/>
    </row>
    <row r="90" spans="1:58" x14ac:dyDescent="0.35">
      <c r="A90">
        <v>67</v>
      </c>
      <c r="B90">
        <v>22</v>
      </c>
      <c r="C90" t="s">
        <v>122</v>
      </c>
      <c r="D90" t="s">
        <v>27</v>
      </c>
      <c r="G90">
        <v>0.5</v>
      </c>
      <c r="H90">
        <v>0.5</v>
      </c>
      <c r="I90">
        <v>2516</v>
      </c>
      <c r="J90">
        <v>3886</v>
      </c>
      <c r="L90">
        <v>1287</v>
      </c>
      <c r="M90">
        <v>2.3450000000000002</v>
      </c>
      <c r="N90">
        <v>3.5710000000000002</v>
      </c>
      <c r="O90">
        <v>1.226</v>
      </c>
      <c r="Q90">
        <v>1.9E-2</v>
      </c>
      <c r="R90">
        <v>1</v>
      </c>
      <c r="S90">
        <v>0</v>
      </c>
      <c r="T90">
        <v>0</v>
      </c>
      <c r="V90">
        <v>0</v>
      </c>
      <c r="Y90" s="1">
        <v>44476</v>
      </c>
      <c r="Z90" s="2">
        <v>9.2511574074074066E-2</v>
      </c>
      <c r="AB90">
        <v>1</v>
      </c>
      <c r="AD90" s="4">
        <f t="shared" si="15"/>
        <v>3.1051312758437382</v>
      </c>
      <c r="AE90" s="4">
        <f t="shared" si="14"/>
        <v>4.6090006891382878</v>
      </c>
      <c r="AF90" s="4">
        <f t="shared" si="16"/>
        <v>1.5038694132945496</v>
      </c>
      <c r="AG90" s="4">
        <f t="shared" si="17"/>
        <v>0.17512292686612849</v>
      </c>
      <c r="BC90" s="4"/>
      <c r="BD90" s="4"/>
      <c r="BE90" s="4"/>
      <c r="BF90" s="4"/>
    </row>
    <row r="91" spans="1:58" x14ac:dyDescent="0.35">
      <c r="A91">
        <v>68</v>
      </c>
      <c r="B91">
        <v>22</v>
      </c>
      <c r="C91" t="s">
        <v>122</v>
      </c>
      <c r="D91" t="s">
        <v>27</v>
      </c>
      <c r="G91">
        <v>0.5</v>
      </c>
      <c r="H91">
        <v>0.5</v>
      </c>
      <c r="I91">
        <v>2037</v>
      </c>
      <c r="J91">
        <v>3819</v>
      </c>
      <c r="L91">
        <v>1240</v>
      </c>
      <c r="M91">
        <v>1.9770000000000001</v>
      </c>
      <c r="N91">
        <v>3.5139999999999998</v>
      </c>
      <c r="O91">
        <v>1.536</v>
      </c>
      <c r="Q91">
        <v>1.4E-2</v>
      </c>
      <c r="R91">
        <v>1</v>
      </c>
      <c r="S91">
        <v>0</v>
      </c>
      <c r="T91">
        <v>0</v>
      </c>
      <c r="V91">
        <v>0</v>
      </c>
      <c r="Y91" s="1">
        <v>44476</v>
      </c>
      <c r="Z91" s="2">
        <v>9.8715277777777777E-2</v>
      </c>
      <c r="AB91">
        <v>1</v>
      </c>
      <c r="AD91" s="4">
        <f t="shared" si="15"/>
        <v>2.4784508715600677</v>
      </c>
      <c r="AE91" s="4">
        <f t="shared" si="14"/>
        <v>4.5203688373923248</v>
      </c>
      <c r="AF91" s="4">
        <f t="shared" si="16"/>
        <v>2.041917965832257</v>
      </c>
      <c r="AG91" s="4">
        <f t="shared" si="17"/>
        <v>0.16814536901207278</v>
      </c>
      <c r="AJ91">
        <f>ABS(100*(AD91-AD92)/(AVERAGE(AD91:AD92)))</f>
        <v>0.63546148375780842</v>
      </c>
      <c r="AO91">
        <f>ABS(100*(AE91-AE92)/(AVERAGE(AE91:AE92)))</f>
        <v>2.9260221236088107E-2</v>
      </c>
      <c r="AT91">
        <f>ABS(100*(AF91-AF92)/(AVERAGE(AF91:AF92)))</f>
        <v>0.83019598250708881</v>
      </c>
      <c r="AY91">
        <f>ABS(100*(AG91-AG92)/(AVERAGE(AG91:AG92)))</f>
        <v>3.2298373481995162</v>
      </c>
      <c r="BC91" s="4">
        <f>AVERAGE(AD91:AD92)</f>
        <v>2.4706010126337588</v>
      </c>
      <c r="BD91" s="4">
        <f>AVERAGE(AE91:AE92)</f>
        <v>4.5210302691217725</v>
      </c>
      <c r="BE91" s="4">
        <f>AVERAGE(AF91:AF92)</f>
        <v>2.0504292564880138</v>
      </c>
      <c r="BF91" s="4">
        <f>AVERAGE(AG91:AG92)</f>
        <v>0.16547311281264718</v>
      </c>
    </row>
    <row r="92" spans="1:58" x14ac:dyDescent="0.35">
      <c r="A92">
        <v>69</v>
      </c>
      <c r="B92">
        <v>22</v>
      </c>
      <c r="C92" t="s">
        <v>122</v>
      </c>
      <c r="D92" t="s">
        <v>27</v>
      </c>
      <c r="G92">
        <v>0.5</v>
      </c>
      <c r="H92">
        <v>0.5</v>
      </c>
      <c r="I92">
        <v>2025</v>
      </c>
      <c r="J92">
        <v>3820</v>
      </c>
      <c r="L92">
        <v>1204</v>
      </c>
      <c r="M92">
        <v>1.968</v>
      </c>
      <c r="N92">
        <v>3.5150000000000001</v>
      </c>
      <c r="O92">
        <v>1.5469999999999999</v>
      </c>
      <c r="Q92">
        <v>0.01</v>
      </c>
      <c r="R92">
        <v>1</v>
      </c>
      <c r="S92">
        <v>0</v>
      </c>
      <c r="T92">
        <v>0</v>
      </c>
      <c r="V92">
        <v>0</v>
      </c>
      <c r="Y92" s="1">
        <v>44476</v>
      </c>
      <c r="Z92" s="2">
        <v>0.10540509259259261</v>
      </c>
      <c r="AB92">
        <v>1</v>
      </c>
      <c r="AD92" s="4">
        <f t="shared" si="15"/>
        <v>2.4627511537074498</v>
      </c>
      <c r="AE92" s="4">
        <f t="shared" si="14"/>
        <v>4.5216917008512203</v>
      </c>
      <c r="AF92" s="4">
        <f t="shared" si="16"/>
        <v>2.0589405471437705</v>
      </c>
      <c r="AG92" s="4">
        <f t="shared" si="17"/>
        <v>0.16280085661322158</v>
      </c>
      <c r="BC92" s="4"/>
      <c r="BD92" s="4"/>
      <c r="BE92" s="4"/>
      <c r="BF92" s="4"/>
    </row>
    <row r="93" spans="1:58" x14ac:dyDescent="0.35">
      <c r="A93">
        <v>70</v>
      </c>
      <c r="B93">
        <v>23</v>
      </c>
      <c r="C93" t="s">
        <v>123</v>
      </c>
      <c r="D93" t="s">
        <v>27</v>
      </c>
      <c r="G93">
        <v>0.5</v>
      </c>
      <c r="H93">
        <v>0.5</v>
      </c>
      <c r="I93">
        <v>2585</v>
      </c>
      <c r="J93">
        <v>6370</v>
      </c>
      <c r="L93">
        <v>1956</v>
      </c>
      <c r="M93">
        <v>2.3980000000000001</v>
      </c>
      <c r="N93">
        <v>5.6749999999999998</v>
      </c>
      <c r="O93">
        <v>3.2770000000000001</v>
      </c>
      <c r="Q93">
        <v>8.8999999999999996E-2</v>
      </c>
      <c r="R93">
        <v>1</v>
      </c>
      <c r="S93">
        <v>0</v>
      </c>
      <c r="T93">
        <v>0</v>
      </c>
      <c r="V93">
        <v>0</v>
      </c>
      <c r="Y93" s="1">
        <v>44476</v>
      </c>
      <c r="Z93" s="2">
        <v>0.11706018518518518</v>
      </c>
      <c r="AB93">
        <v>1</v>
      </c>
      <c r="AD93" s="4">
        <f t="shared" si="15"/>
        <v>3.1954046534962921</v>
      </c>
      <c r="AE93" s="4">
        <f t="shared" si="14"/>
        <v>7.8949935210333839</v>
      </c>
      <c r="AF93" s="4">
        <f t="shared" si="16"/>
        <v>4.6995888675370914</v>
      </c>
      <c r="AG93" s="4">
        <f t="shared" si="17"/>
        <v>0.27444178227811328</v>
      </c>
      <c r="BC93" s="4"/>
      <c r="BD93" s="4"/>
      <c r="BE93" s="4"/>
      <c r="BF93" s="4"/>
    </row>
    <row r="94" spans="1:58" x14ac:dyDescent="0.35">
      <c r="A94">
        <v>71</v>
      </c>
      <c r="B94">
        <v>23</v>
      </c>
      <c r="C94" t="s">
        <v>123</v>
      </c>
      <c r="D94" t="s">
        <v>27</v>
      </c>
      <c r="G94">
        <v>0.5</v>
      </c>
      <c r="H94">
        <v>0.5</v>
      </c>
      <c r="I94">
        <v>2850</v>
      </c>
      <c r="J94">
        <v>6370</v>
      </c>
      <c r="L94">
        <v>2007</v>
      </c>
      <c r="M94">
        <v>2.601</v>
      </c>
      <c r="N94">
        <v>5.6749999999999998</v>
      </c>
      <c r="O94">
        <v>3.0739999999999998</v>
      </c>
      <c r="Q94">
        <v>9.4E-2</v>
      </c>
      <c r="R94">
        <v>1</v>
      </c>
      <c r="S94">
        <v>0</v>
      </c>
      <c r="T94">
        <v>0</v>
      </c>
      <c r="V94">
        <v>0</v>
      </c>
      <c r="Y94" s="1">
        <v>44476</v>
      </c>
      <c r="Z94" s="2">
        <v>0.12346064814814815</v>
      </c>
      <c r="AB94">
        <v>1</v>
      </c>
      <c r="AD94" s="4">
        <f t="shared" si="15"/>
        <v>3.5421067560749409</v>
      </c>
      <c r="AE94" s="4">
        <f t="shared" si="14"/>
        <v>7.8949935210333839</v>
      </c>
      <c r="AF94" s="4">
        <f t="shared" si="16"/>
        <v>4.3528867649584431</v>
      </c>
      <c r="AG94" s="4">
        <f t="shared" si="17"/>
        <v>0.28201317484315253</v>
      </c>
      <c r="AJ94">
        <f>ABS(100*(AD94-AD95)/(AVERAGE(AD94:AD95)))</f>
        <v>1.0769093776399845</v>
      </c>
      <c r="AO94">
        <f>ABS(100*(AE94-AE95)/(AVERAGE(AE94:AE95)))</f>
        <v>0.834291495438511</v>
      </c>
      <c r="AT94">
        <f>ABS(100*(AF94-AF95)/(AVERAGE(AF94:AF95)))</f>
        <v>2.3629021363396099</v>
      </c>
      <c r="AY94">
        <f>ABS(100*(AG94-AG95)/(AVERAGE(AG94:AG95)))</f>
        <v>0</v>
      </c>
      <c r="BC94" s="4">
        <f>AVERAGE(AD94:AD95)</f>
        <v>3.5231362636696941</v>
      </c>
      <c r="BD94" s="4">
        <f>AVERAGE(AE94:AE95)</f>
        <v>7.9280651075057582</v>
      </c>
      <c r="BE94" s="4">
        <f>AVERAGE(AF94:AF95)</f>
        <v>4.4049288438360641</v>
      </c>
      <c r="BF94" s="4">
        <f>AVERAGE(AG94:AG95)</f>
        <v>0.28201317484315253</v>
      </c>
    </row>
    <row r="95" spans="1:58" x14ac:dyDescent="0.35">
      <c r="A95">
        <v>72</v>
      </c>
      <c r="B95">
        <v>23</v>
      </c>
      <c r="C95" t="s">
        <v>123</v>
      </c>
      <c r="D95" t="s">
        <v>27</v>
      </c>
      <c r="G95">
        <v>0.5</v>
      </c>
      <c r="H95">
        <v>0.5</v>
      </c>
      <c r="I95">
        <v>2821</v>
      </c>
      <c r="J95">
        <v>6420</v>
      </c>
      <c r="L95">
        <v>2007</v>
      </c>
      <c r="M95">
        <v>2.5790000000000002</v>
      </c>
      <c r="N95">
        <v>5.7169999999999996</v>
      </c>
      <c r="O95">
        <v>3.1379999999999999</v>
      </c>
      <c r="Q95">
        <v>9.4E-2</v>
      </c>
      <c r="R95">
        <v>1</v>
      </c>
      <c r="S95">
        <v>0</v>
      </c>
      <c r="T95">
        <v>0</v>
      </c>
      <c r="V95">
        <v>0</v>
      </c>
      <c r="Y95" s="1">
        <v>44476</v>
      </c>
      <c r="Z95" s="2">
        <v>0.13032407407407406</v>
      </c>
      <c r="AB95">
        <v>1</v>
      </c>
      <c r="AD95" s="4">
        <f t="shared" si="15"/>
        <v>3.5041657712644469</v>
      </c>
      <c r="AE95" s="4">
        <f t="shared" si="14"/>
        <v>7.9611366939781325</v>
      </c>
      <c r="AF95" s="4">
        <f t="shared" si="16"/>
        <v>4.4569709227136851</v>
      </c>
      <c r="AG95" s="4">
        <f t="shared" si="17"/>
        <v>0.28201317484315253</v>
      </c>
      <c r="BC95" s="4"/>
      <c r="BD95" s="4"/>
      <c r="BE95" s="4"/>
      <c r="BF95" s="4"/>
    </row>
    <row r="96" spans="1:58" x14ac:dyDescent="0.35">
      <c r="A96">
        <v>73</v>
      </c>
      <c r="B96">
        <v>24</v>
      </c>
      <c r="C96" t="s">
        <v>124</v>
      </c>
      <c r="D96" t="s">
        <v>27</v>
      </c>
      <c r="G96">
        <v>0.5</v>
      </c>
      <c r="H96">
        <v>0.5</v>
      </c>
      <c r="I96">
        <v>3918</v>
      </c>
      <c r="J96">
        <v>7193</v>
      </c>
      <c r="L96">
        <v>1285</v>
      </c>
      <c r="M96">
        <v>3.4209999999999998</v>
      </c>
      <c r="N96">
        <v>6.3719999999999999</v>
      </c>
      <c r="O96">
        <v>2.9510000000000001</v>
      </c>
      <c r="Q96">
        <v>1.7999999999999999E-2</v>
      </c>
      <c r="R96">
        <v>1</v>
      </c>
      <c r="S96">
        <v>0</v>
      </c>
      <c r="T96">
        <v>0</v>
      </c>
      <c r="V96">
        <v>0</v>
      </c>
      <c r="Y96" s="1">
        <v>44476</v>
      </c>
      <c r="Z96" s="2">
        <v>0.14230324074074074</v>
      </c>
      <c r="AB96">
        <v>1</v>
      </c>
      <c r="AD96" s="4">
        <f t="shared" si="15"/>
        <v>4.9393816449579466</v>
      </c>
      <c r="AE96" s="4">
        <f t="shared" si="14"/>
        <v>8.9837101477039418</v>
      </c>
      <c r="AF96" s="4">
        <f t="shared" si="16"/>
        <v>4.0443285027459952</v>
      </c>
      <c r="AG96" s="4">
        <f t="shared" si="17"/>
        <v>0.17482600951063676</v>
      </c>
      <c r="BC96" s="4"/>
      <c r="BD96" s="4"/>
      <c r="BE96" s="4"/>
      <c r="BF96" s="4"/>
    </row>
    <row r="97" spans="1:58" x14ac:dyDescent="0.35">
      <c r="A97">
        <v>74</v>
      </c>
      <c r="B97">
        <v>24</v>
      </c>
      <c r="C97" t="s">
        <v>124</v>
      </c>
      <c r="D97" t="s">
        <v>27</v>
      </c>
      <c r="G97">
        <v>0.5</v>
      </c>
      <c r="H97">
        <v>0.5</v>
      </c>
      <c r="I97">
        <v>4398</v>
      </c>
      <c r="J97">
        <v>7213</v>
      </c>
      <c r="L97">
        <v>1321</v>
      </c>
      <c r="M97">
        <v>3.7890000000000001</v>
      </c>
      <c r="N97">
        <v>6.3890000000000002</v>
      </c>
      <c r="O97">
        <v>2.6</v>
      </c>
      <c r="Q97">
        <v>2.1999999999999999E-2</v>
      </c>
      <c r="R97">
        <v>1</v>
      </c>
      <c r="S97">
        <v>0</v>
      </c>
      <c r="T97">
        <v>0</v>
      </c>
      <c r="V97">
        <v>0</v>
      </c>
      <c r="Y97" s="1">
        <v>44476</v>
      </c>
      <c r="Z97" s="2">
        <v>0.14880787037037038</v>
      </c>
      <c r="AB97">
        <v>1</v>
      </c>
      <c r="AD97" s="4">
        <f t="shared" si="15"/>
        <v>5.5673703590626689</v>
      </c>
      <c r="AE97" s="4">
        <f t="shared" si="14"/>
        <v>9.0101674168818402</v>
      </c>
      <c r="AF97" s="4">
        <f t="shared" si="16"/>
        <v>3.4427970578191713</v>
      </c>
      <c r="AG97" s="4">
        <f t="shared" si="17"/>
        <v>0.18017052190948796</v>
      </c>
      <c r="AJ97">
        <f>ABS(100*(AD97-AD98)/(AVERAGE(AD97:AD98)))</f>
        <v>0.46889014703502879</v>
      </c>
      <c r="AO97">
        <f>ABS(100*(AE97-AE98)/(AVERAGE(AE97:AE98)))</f>
        <v>0.50043352586534751</v>
      </c>
      <c r="AT97">
        <f>ABS(100*(AF97-AF98)/(AVERAGE(AF97:AF98)))</f>
        <v>2.0880202557841154</v>
      </c>
      <c r="AY97">
        <f>ABS(100*(AG97-AG98)/(AVERAGE(AG97:AG98)))</f>
        <v>8.2365049033419471E-2</v>
      </c>
      <c r="BC97" s="4">
        <f>AVERAGE(AD97:AD98)</f>
        <v>5.5804534572731832</v>
      </c>
      <c r="BD97" s="4">
        <f>AVERAGE(AE97:AE98)</f>
        <v>8.9876787380806267</v>
      </c>
      <c r="BE97" s="4">
        <f>AVERAGE(AF97:AF98)</f>
        <v>3.407225280807443</v>
      </c>
      <c r="BF97" s="4">
        <f>AVERAGE(AG97:AG98)</f>
        <v>0.1802447512483609</v>
      </c>
    </row>
    <row r="98" spans="1:58" x14ac:dyDescent="0.35">
      <c r="A98">
        <v>75</v>
      </c>
      <c r="B98">
        <v>24</v>
      </c>
      <c r="C98" t="s">
        <v>124</v>
      </c>
      <c r="D98" t="s">
        <v>27</v>
      </c>
      <c r="G98">
        <v>0.5</v>
      </c>
      <c r="H98">
        <v>0.5</v>
      </c>
      <c r="I98">
        <v>4418</v>
      </c>
      <c r="J98">
        <v>7179</v>
      </c>
      <c r="L98">
        <v>1322</v>
      </c>
      <c r="M98">
        <v>3.8039999999999998</v>
      </c>
      <c r="N98">
        <v>6.36</v>
      </c>
      <c r="O98">
        <v>2.556</v>
      </c>
      <c r="Q98">
        <v>2.1999999999999999E-2</v>
      </c>
      <c r="R98">
        <v>1</v>
      </c>
      <c r="S98">
        <v>0</v>
      </c>
      <c r="T98">
        <v>0</v>
      </c>
      <c r="V98">
        <v>0</v>
      </c>
      <c r="Y98" s="1">
        <v>44476</v>
      </c>
      <c r="Z98" s="2">
        <v>0.15579861111111112</v>
      </c>
      <c r="AB98">
        <v>1</v>
      </c>
      <c r="AD98" s="4">
        <f t="shared" si="15"/>
        <v>5.5935365554836984</v>
      </c>
      <c r="AE98" s="4">
        <f t="shared" si="14"/>
        <v>8.9651900592794131</v>
      </c>
      <c r="AF98" s="4">
        <f t="shared" si="16"/>
        <v>3.3716535037957147</v>
      </c>
      <c r="AG98" s="4">
        <f t="shared" si="17"/>
        <v>0.18031898058723383</v>
      </c>
      <c r="BC98" s="4"/>
      <c r="BD98" s="4"/>
      <c r="BE98" s="4"/>
      <c r="BF98" s="4"/>
    </row>
    <row r="99" spans="1:58" x14ac:dyDescent="0.35">
      <c r="A99">
        <v>76</v>
      </c>
      <c r="B99">
        <v>25</v>
      </c>
      <c r="C99" t="s">
        <v>125</v>
      </c>
      <c r="D99" t="s">
        <v>27</v>
      </c>
      <c r="G99">
        <v>0.5</v>
      </c>
      <c r="H99">
        <v>0.5</v>
      </c>
      <c r="I99">
        <v>3802</v>
      </c>
      <c r="J99">
        <v>5802</v>
      </c>
      <c r="L99">
        <v>7529</v>
      </c>
      <c r="M99">
        <v>3.3319999999999999</v>
      </c>
      <c r="N99">
        <v>5.194</v>
      </c>
      <c r="O99">
        <v>1.8620000000000001</v>
      </c>
      <c r="Q99">
        <v>0.67100000000000004</v>
      </c>
      <c r="R99">
        <v>1</v>
      </c>
      <c r="S99">
        <v>0</v>
      </c>
      <c r="T99">
        <v>0</v>
      </c>
      <c r="V99">
        <v>0</v>
      </c>
      <c r="Y99" s="1">
        <v>44476</v>
      </c>
      <c r="Z99" s="2">
        <v>0.16761574074074073</v>
      </c>
      <c r="AB99">
        <v>1</v>
      </c>
      <c r="AD99" s="4">
        <f t="shared" si="15"/>
        <v>4.7876177057159719</v>
      </c>
      <c r="AE99" s="4">
        <f t="shared" si="14"/>
        <v>7.143607076381044</v>
      </c>
      <c r="AF99" s="4">
        <f t="shared" si="16"/>
        <v>2.3559893706650721</v>
      </c>
      <c r="AG99" s="4">
        <f t="shared" si="17"/>
        <v>1.1018019933558281</v>
      </c>
      <c r="BC99" s="4"/>
      <c r="BD99" s="4"/>
      <c r="BE99" s="4"/>
      <c r="BF99" s="4"/>
    </row>
    <row r="100" spans="1:58" x14ac:dyDescent="0.35">
      <c r="A100">
        <v>77</v>
      </c>
      <c r="B100">
        <v>25</v>
      </c>
      <c r="C100" t="s">
        <v>125</v>
      </c>
      <c r="D100" t="s">
        <v>27</v>
      </c>
      <c r="G100">
        <v>0.5</v>
      </c>
      <c r="H100">
        <v>0.5</v>
      </c>
      <c r="I100">
        <v>3509</v>
      </c>
      <c r="J100">
        <v>5754</v>
      </c>
      <c r="L100">
        <v>7588</v>
      </c>
      <c r="M100">
        <v>3.1070000000000002</v>
      </c>
      <c r="N100">
        <v>5.1529999999999996</v>
      </c>
      <c r="O100">
        <v>2.0470000000000002</v>
      </c>
      <c r="Q100">
        <v>0.67800000000000005</v>
      </c>
      <c r="R100">
        <v>1</v>
      </c>
      <c r="S100">
        <v>0</v>
      </c>
      <c r="T100">
        <v>0</v>
      </c>
      <c r="V100">
        <v>0</v>
      </c>
      <c r="Y100" s="1">
        <v>44476</v>
      </c>
      <c r="Z100" s="2">
        <v>0.17400462962962962</v>
      </c>
      <c r="AB100">
        <v>1</v>
      </c>
      <c r="AD100" s="4">
        <f t="shared" si="15"/>
        <v>4.4042829281478815</v>
      </c>
      <c r="AE100" s="4">
        <f t="shared" si="14"/>
        <v>7.0801096303540847</v>
      </c>
      <c r="AF100" s="4">
        <f t="shared" si="16"/>
        <v>2.6758267022062032</v>
      </c>
      <c r="AG100" s="4">
        <f t="shared" si="17"/>
        <v>1.1105610553428342</v>
      </c>
      <c r="AJ100">
        <f>ABS(100*(AD100-AD101)/(AVERAGE(AD100:AD101)))</f>
        <v>0</v>
      </c>
      <c r="AO100">
        <f>ABS(100*(AE100-AE101)/(AVERAGE(AE100:AE101)))</f>
        <v>1.3178387285625583</v>
      </c>
      <c r="AT100">
        <f>ABS(100*(AF100-AF101)/(AVERAGE(AF100:AF101)))</f>
        <v>3.4495264903411025</v>
      </c>
      <c r="AY100">
        <f>ABS(100*(AG100-AG101)/(AVERAGE(AG100:AG101)))</f>
        <v>1.3147223169668656</v>
      </c>
      <c r="BC100" s="4">
        <f>AVERAGE(AD100:AD101)</f>
        <v>4.4042829281478815</v>
      </c>
      <c r="BD100" s="4">
        <f>AVERAGE(AE100:AE101)</f>
        <v>7.1270712831448559</v>
      </c>
      <c r="BE100" s="4">
        <f>AVERAGE(AF100:AF101)</f>
        <v>2.7227883549969749</v>
      </c>
      <c r="BF100" s="4">
        <f>AVERAGE(AG100:AG101)</f>
        <v>1.1179097598912549</v>
      </c>
    </row>
    <row r="101" spans="1:58" x14ac:dyDescent="0.35">
      <c r="A101">
        <v>78</v>
      </c>
      <c r="B101">
        <v>25</v>
      </c>
      <c r="C101" t="s">
        <v>125</v>
      </c>
      <c r="D101" t="s">
        <v>27</v>
      </c>
      <c r="G101">
        <v>0.5</v>
      </c>
      <c r="H101">
        <v>0.5</v>
      </c>
      <c r="I101">
        <v>3509</v>
      </c>
      <c r="J101">
        <v>5825</v>
      </c>
      <c r="L101">
        <v>7687</v>
      </c>
      <c r="M101">
        <v>3.1070000000000002</v>
      </c>
      <c r="N101">
        <v>5.2140000000000004</v>
      </c>
      <c r="O101">
        <v>2.1070000000000002</v>
      </c>
      <c r="Q101">
        <v>0.68799999999999994</v>
      </c>
      <c r="R101">
        <v>1</v>
      </c>
      <c r="S101">
        <v>0</v>
      </c>
      <c r="T101">
        <v>0</v>
      </c>
      <c r="V101">
        <v>0</v>
      </c>
      <c r="Y101" s="1">
        <v>44476</v>
      </c>
      <c r="Z101" s="2">
        <v>0.18082175925925925</v>
      </c>
      <c r="AB101">
        <v>1</v>
      </c>
      <c r="AD101" s="4">
        <f t="shared" si="15"/>
        <v>4.4042829281478815</v>
      </c>
      <c r="AE101" s="4">
        <f t="shared" si="14"/>
        <v>7.1740329359356281</v>
      </c>
      <c r="AF101" s="4">
        <f t="shared" si="16"/>
        <v>2.7697500077877466</v>
      </c>
      <c r="AG101" s="4">
        <f t="shared" si="17"/>
        <v>1.1252584644396753</v>
      </c>
      <c r="BC101" s="4"/>
      <c r="BD101" s="4"/>
      <c r="BE101" s="4"/>
      <c r="BF101" s="4"/>
    </row>
    <row r="102" spans="1:58" x14ac:dyDescent="0.35">
      <c r="A102">
        <v>79</v>
      </c>
      <c r="B102">
        <v>26</v>
      </c>
      <c r="C102" t="s">
        <v>126</v>
      </c>
      <c r="D102" t="s">
        <v>27</v>
      </c>
      <c r="G102">
        <v>0.5</v>
      </c>
      <c r="H102">
        <v>0.5</v>
      </c>
      <c r="I102">
        <v>3427</v>
      </c>
      <c r="J102">
        <v>5622</v>
      </c>
      <c r="L102">
        <v>9146</v>
      </c>
      <c r="M102">
        <v>3.044</v>
      </c>
      <c r="N102">
        <v>5.0410000000000004</v>
      </c>
      <c r="O102">
        <v>1.9970000000000001</v>
      </c>
      <c r="Q102">
        <v>0.84099999999999997</v>
      </c>
      <c r="R102">
        <v>1</v>
      </c>
      <c r="S102">
        <v>0</v>
      </c>
      <c r="T102">
        <v>0</v>
      </c>
      <c r="V102">
        <v>0</v>
      </c>
      <c r="Y102" s="1">
        <v>44476</v>
      </c>
      <c r="Z102" s="2">
        <v>0.19270833333333334</v>
      </c>
      <c r="AB102">
        <v>1</v>
      </c>
      <c r="AD102" s="4">
        <f t="shared" si="15"/>
        <v>4.2970015228216587</v>
      </c>
      <c r="AE102" s="4">
        <f t="shared" si="14"/>
        <v>6.9054916537799489</v>
      </c>
      <c r="AF102" s="4">
        <f t="shared" si="16"/>
        <v>2.6084901309582902</v>
      </c>
      <c r="AG102" s="4">
        <f t="shared" si="17"/>
        <v>1.3418596752708944</v>
      </c>
      <c r="BC102" s="4"/>
      <c r="BD102" s="4"/>
      <c r="BE102" s="4"/>
      <c r="BF102" s="4"/>
    </row>
    <row r="103" spans="1:58" x14ac:dyDescent="0.35">
      <c r="A103">
        <v>80</v>
      </c>
      <c r="B103">
        <v>26</v>
      </c>
      <c r="C103" t="s">
        <v>126</v>
      </c>
      <c r="D103" t="s">
        <v>27</v>
      </c>
      <c r="G103">
        <v>0.5</v>
      </c>
      <c r="H103">
        <v>0.5</v>
      </c>
      <c r="I103">
        <v>3354</v>
      </c>
      <c r="J103">
        <v>5567</v>
      </c>
      <c r="L103">
        <v>9258</v>
      </c>
      <c r="M103">
        <v>2.988</v>
      </c>
      <c r="N103">
        <v>4.9950000000000001</v>
      </c>
      <c r="O103">
        <v>2.0070000000000001</v>
      </c>
      <c r="Q103">
        <v>0.85199999999999998</v>
      </c>
      <c r="R103">
        <v>1</v>
      </c>
      <c r="S103">
        <v>0</v>
      </c>
      <c r="T103">
        <v>0</v>
      </c>
      <c r="V103">
        <v>0</v>
      </c>
      <c r="Y103" s="1">
        <v>44476</v>
      </c>
      <c r="Z103" s="2">
        <v>0.19908564814814814</v>
      </c>
      <c r="AB103">
        <v>1</v>
      </c>
      <c r="AD103" s="4">
        <f t="shared" si="15"/>
        <v>4.201494905884898</v>
      </c>
      <c r="AE103" s="4">
        <f t="shared" si="14"/>
        <v>6.8327341635407262</v>
      </c>
      <c r="AF103" s="4">
        <f t="shared" si="16"/>
        <v>2.6312392576558281</v>
      </c>
      <c r="AG103" s="4">
        <f t="shared" si="17"/>
        <v>1.3584870471784316</v>
      </c>
      <c r="AJ103">
        <f>ABS(100*(AD103-AD104)/(AVERAGE(AD103:AD104)))</f>
        <v>3.1134302998870392E-2</v>
      </c>
      <c r="AO103">
        <f>ABS(100*(AE103-AE104)/(AVERAGE(AE103:AE104)))</f>
        <v>1.0591977626032705</v>
      </c>
      <c r="AT103">
        <f>ABS(100*(AF103-AF104)/(AVERAGE(AF103:AF104)))</f>
        <v>2.6790457049266134</v>
      </c>
      <c r="AY103">
        <f>ABS(100*(AG103-AG104)/(AVERAGE(AG103:AG104)))</f>
        <v>0.69696980962488542</v>
      </c>
      <c r="BC103" s="4">
        <f>AVERAGE(AD103:AD104)</f>
        <v>4.2021490607954242</v>
      </c>
      <c r="BD103" s="4">
        <f>AVERAGE(AE103:AE104)</f>
        <v>6.8691129086603375</v>
      </c>
      <c r="BE103" s="4">
        <f>AVERAGE(AF103:AF104)</f>
        <v>2.6669638478649134</v>
      </c>
      <c r="BF103" s="4">
        <f>AVERAGE(AG103:AG104)</f>
        <v>1.3632377248662992</v>
      </c>
    </row>
    <row r="104" spans="1:58" x14ac:dyDescent="0.35">
      <c r="A104">
        <v>81</v>
      </c>
      <c r="B104">
        <v>26</v>
      </c>
      <c r="C104" t="s">
        <v>126</v>
      </c>
      <c r="D104" t="s">
        <v>27</v>
      </c>
      <c r="G104">
        <v>0.5</v>
      </c>
      <c r="H104">
        <v>0.5</v>
      </c>
      <c r="I104">
        <v>3355</v>
      </c>
      <c r="J104">
        <v>5622</v>
      </c>
      <c r="L104">
        <v>9322</v>
      </c>
      <c r="M104">
        <v>2.9889999999999999</v>
      </c>
      <c r="N104">
        <v>5.0419999999999998</v>
      </c>
      <c r="O104">
        <v>2.0529999999999999</v>
      </c>
      <c r="Q104">
        <v>0.85899999999999999</v>
      </c>
      <c r="R104">
        <v>1</v>
      </c>
      <c r="S104">
        <v>0</v>
      </c>
      <c r="T104">
        <v>0</v>
      </c>
      <c r="V104">
        <v>0</v>
      </c>
      <c r="Y104" s="1">
        <v>44476</v>
      </c>
      <c r="Z104" s="2">
        <v>0.20591435185185183</v>
      </c>
      <c r="AB104">
        <v>1</v>
      </c>
      <c r="AD104" s="4">
        <f t="shared" si="15"/>
        <v>4.2028032157059503</v>
      </c>
      <c r="AE104" s="4">
        <f t="shared" si="14"/>
        <v>6.9054916537799489</v>
      </c>
      <c r="AF104" s="4">
        <f t="shared" si="16"/>
        <v>2.7026884380739986</v>
      </c>
      <c r="AG104" s="4">
        <f t="shared" si="17"/>
        <v>1.3679884025541669</v>
      </c>
      <c r="BC104" s="4"/>
      <c r="BD104" s="4"/>
      <c r="BE104" s="4"/>
      <c r="BF104" s="4"/>
    </row>
    <row r="105" spans="1:58" x14ac:dyDescent="0.35">
      <c r="A105">
        <v>82</v>
      </c>
      <c r="B105">
        <v>27</v>
      </c>
      <c r="C105" t="s">
        <v>127</v>
      </c>
      <c r="D105" t="s">
        <v>27</v>
      </c>
      <c r="G105">
        <v>0.5</v>
      </c>
      <c r="H105">
        <v>0.5</v>
      </c>
      <c r="I105">
        <v>3079</v>
      </c>
      <c r="J105">
        <v>4001</v>
      </c>
      <c r="L105">
        <v>1429</v>
      </c>
      <c r="M105">
        <v>2.7770000000000001</v>
      </c>
      <c r="N105">
        <v>3.6680000000000001</v>
      </c>
      <c r="O105">
        <v>0.89100000000000001</v>
      </c>
      <c r="Q105">
        <v>3.3000000000000002E-2</v>
      </c>
      <c r="R105">
        <v>1</v>
      </c>
      <c r="S105">
        <v>0</v>
      </c>
      <c r="T105">
        <v>0</v>
      </c>
      <c r="V105">
        <v>0</v>
      </c>
      <c r="Y105" s="1">
        <v>44476</v>
      </c>
      <c r="Z105" s="2">
        <v>0.21759259259259259</v>
      </c>
      <c r="AB105">
        <v>1</v>
      </c>
      <c r="AD105" s="4">
        <f t="shared" si="15"/>
        <v>3.841709705095735</v>
      </c>
      <c r="AE105" s="4">
        <f t="shared" si="14"/>
        <v>4.7611299869112091</v>
      </c>
      <c r="AF105" s="4">
        <f t="shared" si="16"/>
        <v>0.91942028181547419</v>
      </c>
      <c r="AG105" s="4">
        <f t="shared" si="17"/>
        <v>0.19620405910604158</v>
      </c>
      <c r="BC105" s="4"/>
      <c r="BD105" s="4"/>
      <c r="BE105" s="4"/>
      <c r="BF105" s="4"/>
    </row>
    <row r="106" spans="1:58" x14ac:dyDescent="0.35">
      <c r="A106">
        <v>83</v>
      </c>
      <c r="B106">
        <v>27</v>
      </c>
      <c r="C106" t="s">
        <v>127</v>
      </c>
      <c r="D106" t="s">
        <v>27</v>
      </c>
      <c r="G106">
        <v>0.5</v>
      </c>
      <c r="H106">
        <v>0.5</v>
      </c>
      <c r="I106">
        <v>2930</v>
      </c>
      <c r="J106">
        <v>3967</v>
      </c>
      <c r="L106">
        <v>1315</v>
      </c>
      <c r="M106">
        <v>2.6629999999999998</v>
      </c>
      <c r="N106">
        <v>3.6389999999999998</v>
      </c>
      <c r="O106">
        <v>0.97599999999999998</v>
      </c>
      <c r="Q106">
        <v>2.1999999999999999E-2</v>
      </c>
      <c r="R106">
        <v>1</v>
      </c>
      <c r="S106">
        <v>0</v>
      </c>
      <c r="T106">
        <v>0</v>
      </c>
      <c r="V106">
        <v>0</v>
      </c>
      <c r="Y106" s="1">
        <v>44476</v>
      </c>
      <c r="Z106" s="2">
        <v>0.22386574074074073</v>
      </c>
      <c r="AB106">
        <v>1</v>
      </c>
      <c r="AD106" s="4">
        <f t="shared" si="15"/>
        <v>3.6467715417590609</v>
      </c>
      <c r="AE106" s="4">
        <f t="shared" si="14"/>
        <v>4.7161526293087803</v>
      </c>
      <c r="AF106" s="4">
        <f t="shared" si="16"/>
        <v>1.0693810875497194</v>
      </c>
      <c r="AG106" s="4">
        <f t="shared" si="17"/>
        <v>0.17927976984301275</v>
      </c>
      <c r="AJ106">
        <f>ABS(100*(AD106-AD107)/(AVERAGE(AD106:AD107)))</f>
        <v>1.8483030845941901</v>
      </c>
      <c r="AO106">
        <f>ABS(100*(AE106-AE107)/(AVERAGE(AE106:AE107)))</f>
        <v>0.50362199963306276</v>
      </c>
      <c r="AT106">
        <f>ABS(100*(AF106-AF107)/(AVERAGE(AF106:AF107)))</f>
        <v>4.2224578679992062</v>
      </c>
      <c r="AY106">
        <f>ABS(100*(AG106-AG107)/(AVERAGE(AG106:AG107)))</f>
        <v>1.2344589727630015</v>
      </c>
      <c r="BC106" s="4">
        <f>AVERAGE(AD106:AD107)</f>
        <v>3.6807875971063999</v>
      </c>
      <c r="BD106" s="4">
        <f>AVERAGE(AE106:AE107)</f>
        <v>4.7280584004388349</v>
      </c>
      <c r="BE106" s="4">
        <f>AVERAGE(AF106:AF107)</f>
        <v>1.0472708033324349</v>
      </c>
      <c r="BF106" s="4">
        <f>AVERAGE(AG106:AG107)</f>
        <v>0.18039320992610675</v>
      </c>
    </row>
    <row r="107" spans="1:58" x14ac:dyDescent="0.35">
      <c r="A107">
        <v>84</v>
      </c>
      <c r="B107">
        <v>27</v>
      </c>
      <c r="C107" t="s">
        <v>127</v>
      </c>
      <c r="D107" t="s">
        <v>27</v>
      </c>
      <c r="G107">
        <v>0.5</v>
      </c>
      <c r="H107">
        <v>0.5</v>
      </c>
      <c r="I107">
        <v>2982</v>
      </c>
      <c r="J107">
        <v>3985</v>
      </c>
      <c r="L107">
        <v>1330</v>
      </c>
      <c r="M107">
        <v>2.7029999999999998</v>
      </c>
      <c r="N107">
        <v>3.6549999999999998</v>
      </c>
      <c r="O107">
        <v>0.95199999999999996</v>
      </c>
      <c r="Q107">
        <v>2.3E-2</v>
      </c>
      <c r="R107">
        <v>1</v>
      </c>
      <c r="S107">
        <v>0</v>
      </c>
      <c r="T107">
        <v>0</v>
      </c>
      <c r="V107">
        <v>0</v>
      </c>
      <c r="Y107" s="1">
        <v>44476</v>
      </c>
      <c r="Z107" s="2">
        <v>0.230625</v>
      </c>
      <c r="AB107">
        <v>1</v>
      </c>
      <c r="AD107" s="4">
        <f t="shared" si="15"/>
        <v>3.7148036524537389</v>
      </c>
      <c r="AE107" s="4">
        <f t="shared" si="14"/>
        <v>4.7399641715688894</v>
      </c>
      <c r="AF107" s="4">
        <f t="shared" si="16"/>
        <v>1.0251605191151505</v>
      </c>
      <c r="AG107" s="4">
        <f t="shared" si="17"/>
        <v>0.18150665000920077</v>
      </c>
      <c r="BC107" s="4"/>
      <c r="BD107" s="4"/>
      <c r="BE107" s="4"/>
      <c r="BF107" s="4"/>
    </row>
    <row r="108" spans="1:58" x14ac:dyDescent="0.35">
      <c r="A108">
        <v>85</v>
      </c>
      <c r="B108">
        <v>28</v>
      </c>
      <c r="C108" t="s">
        <v>128</v>
      </c>
      <c r="D108" t="s">
        <v>27</v>
      </c>
      <c r="G108">
        <v>0.5</v>
      </c>
      <c r="H108">
        <v>0.5</v>
      </c>
      <c r="I108">
        <v>3309</v>
      </c>
      <c r="J108">
        <v>5154</v>
      </c>
      <c r="L108">
        <v>2229</v>
      </c>
      <c r="M108">
        <v>2.9540000000000002</v>
      </c>
      <c r="N108">
        <v>4.6449999999999996</v>
      </c>
      <c r="O108">
        <v>1.6910000000000001</v>
      </c>
      <c r="Q108">
        <v>0.11700000000000001</v>
      </c>
      <c r="R108">
        <v>1</v>
      </c>
      <c r="S108">
        <v>0</v>
      </c>
      <c r="T108">
        <v>0</v>
      </c>
      <c r="V108">
        <v>0</v>
      </c>
      <c r="Y108" s="1">
        <v>44476</v>
      </c>
      <c r="Z108" s="2">
        <v>0.24239583333333334</v>
      </c>
      <c r="AB108">
        <v>1</v>
      </c>
      <c r="AD108" s="4">
        <f t="shared" si="15"/>
        <v>4.1426209639375804</v>
      </c>
      <c r="AE108" s="4">
        <f t="shared" si="14"/>
        <v>6.2863915550171052</v>
      </c>
      <c r="AF108" s="4">
        <f t="shared" si="16"/>
        <v>2.1437705910795248</v>
      </c>
      <c r="AG108" s="4">
        <f t="shared" si="17"/>
        <v>0.31497100130273487</v>
      </c>
      <c r="BC108" s="4"/>
      <c r="BD108" s="4"/>
      <c r="BE108" s="4"/>
      <c r="BF108" s="4"/>
    </row>
    <row r="109" spans="1:58" x14ac:dyDescent="0.35">
      <c r="A109">
        <v>86</v>
      </c>
      <c r="B109">
        <v>28</v>
      </c>
      <c r="C109" t="s">
        <v>128</v>
      </c>
      <c r="D109" t="s">
        <v>27</v>
      </c>
      <c r="G109">
        <v>0.5</v>
      </c>
      <c r="H109">
        <v>0.5</v>
      </c>
      <c r="I109">
        <v>3459</v>
      </c>
      <c r="J109">
        <v>5175</v>
      </c>
      <c r="L109">
        <v>2243</v>
      </c>
      <c r="M109">
        <v>3.0680000000000001</v>
      </c>
      <c r="N109">
        <v>4.6630000000000003</v>
      </c>
      <c r="O109">
        <v>1.595</v>
      </c>
      <c r="Q109">
        <v>0.11899999999999999</v>
      </c>
      <c r="R109">
        <v>1</v>
      </c>
      <c r="S109">
        <v>0</v>
      </c>
      <c r="T109">
        <v>0</v>
      </c>
      <c r="V109">
        <v>0</v>
      </c>
      <c r="Y109" s="1">
        <v>44476</v>
      </c>
      <c r="Z109" s="2">
        <v>0.24878472222222223</v>
      </c>
      <c r="AB109">
        <v>1</v>
      </c>
      <c r="AD109" s="4">
        <f t="shared" si="15"/>
        <v>4.3388674370953071</v>
      </c>
      <c r="AE109" s="4">
        <f t="shared" si="14"/>
        <v>6.3141716876538991</v>
      </c>
      <c r="AF109" s="4">
        <f t="shared" si="16"/>
        <v>1.975304250558592</v>
      </c>
      <c r="AG109" s="4">
        <f t="shared" si="17"/>
        <v>0.31704942279117704</v>
      </c>
      <c r="AJ109">
        <f>ABS(100*(AD109-AD110)/(AVERAGE(AD109:AD110)))</f>
        <v>0.78706991886835898</v>
      </c>
      <c r="AO109">
        <f>ABS(100*(AE109-AE110)/(AVERAGE(AE109:AE110)))</f>
        <v>1.7033265624969407</v>
      </c>
      <c r="AT109">
        <f>ABS(100*(AF109-AF110)/(AVERAGE(AF109:AF110)))</f>
        <v>6.9624920599757072</v>
      </c>
      <c r="AY109">
        <f>ABS(100*(AG109-AG110)/(AVERAGE(AG109:AG110)))</f>
        <v>4.9323915009494641</v>
      </c>
      <c r="BC109" s="4">
        <f>AVERAGE(AD109:AD110)</f>
        <v>4.3218594094216378</v>
      </c>
      <c r="BD109" s="4">
        <f>AVERAGE(AE109:AE110)</f>
        <v>6.3684090894685932</v>
      </c>
      <c r="BE109" s="4">
        <f>AVERAGE(AF109:AF110)</f>
        <v>2.0465496800469558</v>
      </c>
      <c r="BF109" s="4">
        <f>AVERAGE(AG109:AG110)</f>
        <v>0.32506619138945381</v>
      </c>
    </row>
    <row r="110" spans="1:58" x14ac:dyDescent="0.35">
      <c r="A110">
        <v>87</v>
      </c>
      <c r="B110">
        <v>28</v>
      </c>
      <c r="C110" t="s">
        <v>128</v>
      </c>
      <c r="D110" t="s">
        <v>27</v>
      </c>
      <c r="G110">
        <v>0.5</v>
      </c>
      <c r="H110">
        <v>0.5</v>
      </c>
      <c r="I110">
        <v>3433</v>
      </c>
      <c r="J110">
        <v>5257</v>
      </c>
      <c r="L110">
        <v>2351</v>
      </c>
      <c r="M110">
        <v>3.0489999999999999</v>
      </c>
      <c r="N110">
        <v>4.7320000000000002</v>
      </c>
      <c r="O110">
        <v>1.6830000000000001</v>
      </c>
      <c r="Q110">
        <v>0.13</v>
      </c>
      <c r="R110">
        <v>1</v>
      </c>
      <c r="S110">
        <v>0</v>
      </c>
      <c r="T110">
        <v>0</v>
      </c>
      <c r="V110">
        <v>0</v>
      </c>
      <c r="Y110" s="1">
        <v>44476</v>
      </c>
      <c r="Z110" s="2">
        <v>0.25563657407407409</v>
      </c>
      <c r="AB110">
        <v>1</v>
      </c>
      <c r="AD110" s="4">
        <f t="shared" si="15"/>
        <v>4.3048513817479677</v>
      </c>
      <c r="AE110" s="4">
        <f t="shared" si="14"/>
        <v>6.4226464912832872</v>
      </c>
      <c r="AF110" s="4">
        <f t="shared" si="16"/>
        <v>2.1177951095353196</v>
      </c>
      <c r="AG110" s="4">
        <f t="shared" si="17"/>
        <v>0.33308295998773058</v>
      </c>
      <c r="BC110" s="4"/>
      <c r="BD110" s="4"/>
      <c r="BE110" s="4"/>
      <c r="BF110" s="4"/>
    </row>
    <row r="111" spans="1:58" x14ac:dyDescent="0.35">
      <c r="A111">
        <v>88</v>
      </c>
      <c r="B111">
        <v>29</v>
      </c>
      <c r="C111" t="s">
        <v>129</v>
      </c>
      <c r="D111" t="s">
        <v>27</v>
      </c>
      <c r="G111">
        <v>0.5</v>
      </c>
      <c r="H111">
        <v>0.5</v>
      </c>
      <c r="I111">
        <v>3089</v>
      </c>
      <c r="J111">
        <v>7198</v>
      </c>
      <c r="L111">
        <v>2657</v>
      </c>
      <c r="M111">
        <v>2.7850000000000001</v>
      </c>
      <c r="N111">
        <v>6.3769999999999998</v>
      </c>
      <c r="O111">
        <v>3.5920000000000001</v>
      </c>
      <c r="Q111">
        <v>0.16200000000000001</v>
      </c>
      <c r="R111">
        <v>1</v>
      </c>
      <c r="S111">
        <v>0</v>
      </c>
      <c r="T111">
        <v>0</v>
      </c>
      <c r="V111">
        <v>0</v>
      </c>
      <c r="Y111" s="1">
        <v>44476</v>
      </c>
      <c r="Z111" s="2">
        <v>0.26747685185185183</v>
      </c>
      <c r="AB111">
        <v>1</v>
      </c>
      <c r="AD111" s="4">
        <f t="shared" si="15"/>
        <v>3.8547928033062497</v>
      </c>
      <c r="AE111" s="4">
        <f t="shared" si="14"/>
        <v>8.9903244649984178</v>
      </c>
      <c r="AF111" s="4">
        <f t="shared" si="16"/>
        <v>5.135531661692168</v>
      </c>
      <c r="AG111" s="4">
        <f t="shared" si="17"/>
        <v>0.37851131537796584</v>
      </c>
      <c r="BC111" s="4"/>
      <c r="BD111" s="4"/>
      <c r="BE111" s="4"/>
      <c r="BF111" s="4"/>
    </row>
    <row r="112" spans="1:58" x14ac:dyDescent="0.35">
      <c r="A112">
        <v>89</v>
      </c>
      <c r="B112">
        <v>29</v>
      </c>
      <c r="C112" t="s">
        <v>129</v>
      </c>
      <c r="D112" t="s">
        <v>27</v>
      </c>
      <c r="G112">
        <v>0.5</v>
      </c>
      <c r="H112">
        <v>0.5</v>
      </c>
      <c r="I112">
        <v>2941</v>
      </c>
      <c r="J112">
        <v>7155</v>
      </c>
      <c r="L112">
        <v>2648</v>
      </c>
      <c r="M112">
        <v>2.6720000000000002</v>
      </c>
      <c r="N112">
        <v>6.34</v>
      </c>
      <c r="O112">
        <v>3.669</v>
      </c>
      <c r="Q112">
        <v>0.161</v>
      </c>
      <c r="R112">
        <v>1</v>
      </c>
      <c r="S112">
        <v>0</v>
      </c>
      <c r="T112">
        <v>0</v>
      </c>
      <c r="V112">
        <v>0</v>
      </c>
      <c r="Y112" s="1">
        <v>44476</v>
      </c>
      <c r="Z112" s="2">
        <v>0.27390046296296294</v>
      </c>
      <c r="AB112">
        <v>1</v>
      </c>
      <c r="AD112" s="4">
        <f t="shared" si="15"/>
        <v>3.6611629497906275</v>
      </c>
      <c r="AE112" s="4">
        <f t="shared" si="14"/>
        <v>8.9334413362659344</v>
      </c>
      <c r="AF112" s="4">
        <f t="shared" si="16"/>
        <v>5.2722783864753069</v>
      </c>
      <c r="AG112" s="4">
        <f t="shared" si="17"/>
        <v>0.377175187278253</v>
      </c>
      <c r="AJ112">
        <f>ABS(100*(AD112-AD113)/(AVERAGE(AD112:AD113)))</f>
        <v>0.35671080411339801</v>
      </c>
      <c r="AO112">
        <f>ABS(100*(AE112-AE113)/(AVERAGE(AE112:AE113)))</f>
        <v>0.32524608182612141</v>
      </c>
      <c r="AT112">
        <f>ABS(100*(AF112-AF113)/(AVERAGE(AF112:AF113)))</f>
        <v>0.30339058906533356</v>
      </c>
      <c r="AY112">
        <f>ABS(100*(AG112-AG113)/(AVERAGE(AG112:AG113)))</f>
        <v>2.1081042112827997</v>
      </c>
      <c r="BC112" s="4">
        <f>AVERAGE(AD112:AD113)</f>
        <v>3.6677044988958851</v>
      </c>
      <c r="BD112" s="4">
        <f>AVERAGE(AE112:AE113)</f>
        <v>8.9479928343137782</v>
      </c>
      <c r="BE112" s="4">
        <f>AVERAGE(AF112:AF113)</f>
        <v>5.2802883354178931</v>
      </c>
      <c r="BF112" s="4">
        <f>AVERAGE(AG112:AG113)</f>
        <v>0.37324103231798755</v>
      </c>
    </row>
    <row r="113" spans="1:58" x14ac:dyDescent="0.35">
      <c r="A113">
        <v>90</v>
      </c>
      <c r="B113">
        <v>29</v>
      </c>
      <c r="C113" t="s">
        <v>129</v>
      </c>
      <c r="D113" t="s">
        <v>27</v>
      </c>
      <c r="G113">
        <v>0.5</v>
      </c>
      <c r="H113">
        <v>0.5</v>
      </c>
      <c r="I113">
        <v>2951</v>
      </c>
      <c r="J113">
        <v>7177</v>
      </c>
      <c r="L113">
        <v>2595</v>
      </c>
      <c r="M113">
        <v>2.6789999999999998</v>
      </c>
      <c r="N113">
        <v>6.359</v>
      </c>
      <c r="O113">
        <v>3.68</v>
      </c>
      <c r="Q113">
        <v>0.155</v>
      </c>
      <c r="R113">
        <v>1</v>
      </c>
      <c r="S113">
        <v>0</v>
      </c>
      <c r="T113">
        <v>0</v>
      </c>
      <c r="V113">
        <v>0</v>
      </c>
      <c r="Y113" s="1">
        <v>44476</v>
      </c>
      <c r="Z113" s="2">
        <v>0.2807986111111111</v>
      </c>
      <c r="AB113">
        <v>1</v>
      </c>
      <c r="AD113" s="4">
        <f t="shared" si="15"/>
        <v>3.6742460480011423</v>
      </c>
      <c r="AE113" s="4">
        <f t="shared" si="14"/>
        <v>8.9625443323616221</v>
      </c>
      <c r="AF113" s="4">
        <f t="shared" si="16"/>
        <v>5.2882982843604793</v>
      </c>
      <c r="AG113" s="4">
        <f t="shared" si="17"/>
        <v>0.36930687735772211</v>
      </c>
      <c r="BC113" s="4"/>
      <c r="BD113" s="4"/>
      <c r="BE113" s="4"/>
      <c r="BF113" s="4"/>
    </row>
    <row r="114" spans="1:58" x14ac:dyDescent="0.35">
      <c r="A114">
        <v>91</v>
      </c>
      <c r="B114">
        <v>30</v>
      </c>
      <c r="C114" t="s">
        <v>130</v>
      </c>
      <c r="D114" t="s">
        <v>27</v>
      </c>
      <c r="G114">
        <v>0.5</v>
      </c>
      <c r="H114">
        <v>0.5</v>
      </c>
      <c r="I114">
        <v>3366</v>
      </c>
      <c r="J114">
        <v>5246</v>
      </c>
      <c r="L114">
        <v>2243</v>
      </c>
      <c r="M114">
        <v>2.9969999999999999</v>
      </c>
      <c r="N114">
        <v>4.7229999999999999</v>
      </c>
      <c r="O114">
        <v>1.7250000000000001</v>
      </c>
      <c r="Q114">
        <v>0.11899999999999999</v>
      </c>
      <c r="R114">
        <v>1</v>
      </c>
      <c r="S114">
        <v>0</v>
      </c>
      <c r="T114">
        <v>0</v>
      </c>
      <c r="V114">
        <v>0</v>
      </c>
      <c r="Y114" s="1">
        <v>44476</v>
      </c>
      <c r="Z114" s="2">
        <v>0.29246527777777781</v>
      </c>
      <c r="AB114">
        <v>1</v>
      </c>
      <c r="AD114" s="4">
        <f t="shared" si="15"/>
        <v>4.217194623737516</v>
      </c>
      <c r="AE114" s="4">
        <f t="shared" si="14"/>
        <v>6.4080949932354425</v>
      </c>
      <c r="AF114" s="4">
        <f t="shared" si="16"/>
        <v>2.1909003694979265</v>
      </c>
      <c r="AG114" s="4">
        <f t="shared" si="17"/>
        <v>0.31704942279117704</v>
      </c>
      <c r="BC114" s="4"/>
      <c r="BD114" s="4"/>
      <c r="BE114" s="4"/>
      <c r="BF114" s="4"/>
    </row>
    <row r="115" spans="1:58" x14ac:dyDescent="0.35">
      <c r="A115">
        <v>92</v>
      </c>
      <c r="B115">
        <v>30</v>
      </c>
      <c r="C115" t="s">
        <v>130</v>
      </c>
      <c r="D115" t="s">
        <v>27</v>
      </c>
      <c r="G115">
        <v>0.5</v>
      </c>
      <c r="H115">
        <v>0.5</v>
      </c>
      <c r="I115">
        <v>3506</v>
      </c>
      <c r="J115">
        <v>5251</v>
      </c>
      <c r="L115">
        <v>2297</v>
      </c>
      <c r="M115">
        <v>3.1040000000000001</v>
      </c>
      <c r="N115">
        <v>4.7270000000000003</v>
      </c>
      <c r="O115">
        <v>1.623</v>
      </c>
      <c r="Q115">
        <v>0.124</v>
      </c>
      <c r="R115">
        <v>1</v>
      </c>
      <c r="S115">
        <v>0</v>
      </c>
      <c r="T115">
        <v>0</v>
      </c>
      <c r="V115">
        <v>0</v>
      </c>
      <c r="Y115" s="1">
        <v>44476</v>
      </c>
      <c r="Z115" s="2">
        <v>0.2988541666666667</v>
      </c>
      <c r="AB115">
        <v>1</v>
      </c>
      <c r="AD115" s="4">
        <f t="shared" si="15"/>
        <v>4.4003579986847265</v>
      </c>
      <c r="AE115" s="4">
        <f t="shared" si="14"/>
        <v>6.4147093105299167</v>
      </c>
      <c r="AF115" s="4">
        <f t="shared" si="16"/>
        <v>2.0143513118451901</v>
      </c>
      <c r="AG115" s="4">
        <f t="shared" si="17"/>
        <v>0.32506619138945381</v>
      </c>
      <c r="AJ115">
        <f>ABS(100*(AD115-AD116)/(AVERAGE(AD115:AD116)))</f>
        <v>0.95596828068668216</v>
      </c>
      <c r="AO115">
        <f>ABS(100*(AE115-AE116)/(AVERAGE(AE115:AE116)))</f>
        <v>0.3718924392039199</v>
      </c>
      <c r="AT115">
        <f>ABS(100*(AF115-AF116)/(AVERAGE(AF115:AF116)))</f>
        <v>0.89228841923076441</v>
      </c>
      <c r="AY115">
        <f>ABS(100*(AG115-AG116)/(AVERAGE(AG115:AG116)))</f>
        <v>1.1483127642461735</v>
      </c>
      <c r="BC115" s="4">
        <f>AVERAGE(AD115:AD116)</f>
        <v>4.3794250415479024</v>
      </c>
      <c r="BD115" s="4">
        <f>AVERAGE(AE115:AE116)</f>
        <v>6.4028035393998621</v>
      </c>
      <c r="BE115" s="4">
        <f>AVERAGE(AF115:AF116)</f>
        <v>2.0233784978519593</v>
      </c>
      <c r="BF115" s="4">
        <f>AVERAGE(AG115:AG116)</f>
        <v>0.32321045791763048</v>
      </c>
    </row>
    <row r="116" spans="1:58" x14ac:dyDescent="0.35">
      <c r="A116">
        <v>93</v>
      </c>
      <c r="B116">
        <v>30</v>
      </c>
      <c r="C116" t="s">
        <v>130</v>
      </c>
      <c r="D116" t="s">
        <v>27</v>
      </c>
      <c r="G116">
        <v>0.5</v>
      </c>
      <c r="H116">
        <v>0.5</v>
      </c>
      <c r="I116">
        <v>3474</v>
      </c>
      <c r="J116">
        <v>5233</v>
      </c>
      <c r="L116">
        <v>2272</v>
      </c>
      <c r="M116">
        <v>3.08</v>
      </c>
      <c r="N116">
        <v>4.7119999999999997</v>
      </c>
      <c r="O116">
        <v>1.6319999999999999</v>
      </c>
      <c r="Q116">
        <v>0.122</v>
      </c>
      <c r="R116">
        <v>1</v>
      </c>
      <c r="S116">
        <v>0</v>
      </c>
      <c r="T116">
        <v>0</v>
      </c>
      <c r="V116">
        <v>0</v>
      </c>
      <c r="Y116" s="1">
        <v>44476</v>
      </c>
      <c r="Z116" s="2">
        <v>0.3056712962962963</v>
      </c>
      <c r="AB116">
        <v>1</v>
      </c>
      <c r="AD116" s="4">
        <f t="shared" si="15"/>
        <v>4.358492084411079</v>
      </c>
      <c r="AE116" s="4">
        <f t="shared" si="14"/>
        <v>6.3908977682698076</v>
      </c>
      <c r="AF116" s="4">
        <f t="shared" si="16"/>
        <v>2.0324056838587286</v>
      </c>
      <c r="AG116" s="4">
        <f t="shared" si="17"/>
        <v>0.32135472444580715</v>
      </c>
      <c r="BC116" s="4"/>
      <c r="BD116" s="4"/>
      <c r="BE116" s="4"/>
      <c r="BF116" s="4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5092</v>
      </c>
      <c r="J117">
        <v>9684</v>
      </c>
      <c r="L117">
        <v>8856</v>
      </c>
      <c r="M117">
        <v>4.3220000000000001</v>
      </c>
      <c r="N117">
        <v>8.4819999999999993</v>
      </c>
      <c r="O117">
        <v>4.1609999999999996</v>
      </c>
      <c r="Q117">
        <v>0.81</v>
      </c>
      <c r="R117">
        <v>1</v>
      </c>
      <c r="S117">
        <v>0</v>
      </c>
      <c r="T117">
        <v>0</v>
      </c>
      <c r="V117">
        <v>0</v>
      </c>
      <c r="Y117" s="1">
        <v>44476</v>
      </c>
      <c r="Z117" s="2">
        <v>0.31789351851851849</v>
      </c>
      <c r="AB117">
        <v>1</v>
      </c>
      <c r="AD117" s="4">
        <f t="shared" si="15"/>
        <v>6.4753373748724119</v>
      </c>
      <c r="AE117" s="4">
        <f t="shared" si="14"/>
        <v>12.278963023811302</v>
      </c>
      <c r="AF117" s="4">
        <f t="shared" si="16"/>
        <v>5.8036256489388904</v>
      </c>
      <c r="AG117" s="4">
        <f t="shared" si="17"/>
        <v>1.298806658724593</v>
      </c>
      <c r="BC117" s="4"/>
      <c r="BD117" s="4"/>
      <c r="BE117" s="4"/>
      <c r="BF117" s="4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5763</v>
      </c>
      <c r="J118">
        <v>9637</v>
      </c>
      <c r="L118">
        <v>8998</v>
      </c>
      <c r="M118">
        <v>4.8360000000000003</v>
      </c>
      <c r="N118">
        <v>8.4429999999999996</v>
      </c>
      <c r="O118">
        <v>3.6070000000000002</v>
      </c>
      <c r="Q118">
        <v>0.82499999999999996</v>
      </c>
      <c r="R118">
        <v>1</v>
      </c>
      <c r="S118">
        <v>0</v>
      </c>
      <c r="T118">
        <v>0</v>
      </c>
      <c r="V118">
        <v>0</v>
      </c>
      <c r="Y118" s="1">
        <v>44476</v>
      </c>
      <c r="Z118" s="2">
        <v>0.32450231481481479</v>
      </c>
      <c r="AB118">
        <v>1</v>
      </c>
      <c r="AD118" s="4">
        <f t="shared" si="15"/>
        <v>7.3532132647979704</v>
      </c>
      <c r="AE118" s="4">
        <f t="shared" si="14"/>
        <v>12.216788441243239</v>
      </c>
      <c r="AF118" s="4">
        <f t="shared" si="16"/>
        <v>4.8635751764452682</v>
      </c>
      <c r="AG118" s="4">
        <f t="shared" si="17"/>
        <v>1.3198877909645061</v>
      </c>
      <c r="AJ118">
        <f>ABS(100*(AD118-AD119)/(AVERAGE(AD118:AD119)))</f>
        <v>0.51731291133842172</v>
      </c>
      <c r="AL118">
        <f>100*((AVERAGE(AD118:AD119)*25.225)-(AVERAGE(AD100:AD101)*25))/(1000*0.075)</f>
        <v>99.86560097321258</v>
      </c>
      <c r="AO118">
        <f>ABS(100*(AE118-AE119)/(AVERAGE(AE118:AE119)))</f>
        <v>0.9483669016229852</v>
      </c>
      <c r="AQ118">
        <f>100*((AVERAGE(AE118:AE119)*25.225)-(AVERAGE(AE100:AE101)*25))/(2000*0.075)</f>
        <v>87.639968336511259</v>
      </c>
      <c r="AT118">
        <f>ABS(100*(AF118-AF119)/(AVERAGE(AF118:AF119)))</f>
        <v>3.1240786783584422</v>
      </c>
      <c r="AV118">
        <f>100*((AVERAGE(AF118:AF119)*25.225)-(AVERAGE(AF100:AF101)*25))/(1000*0.075)</f>
        <v>75.414335699809882</v>
      </c>
      <c r="AY118">
        <f>ABS(100*(AG118-AG119)/(AVERAGE(AG118:AG119)))</f>
        <v>2.2498181893023092E-2</v>
      </c>
      <c r="BA118">
        <f>100*((AVERAGE(AG118:AG119)*25.225)-(AVERAGE(AG100:AG101)*25))/(100*0.075)</f>
        <v>71.235742128695463</v>
      </c>
      <c r="BC118" s="4">
        <f>AVERAGE(AD118:AD119)</f>
        <v>7.3342427723927237</v>
      </c>
      <c r="BD118" s="4">
        <f>AVERAGE(AE118:AE119)</f>
        <v>12.274994433434617</v>
      </c>
      <c r="BE118" s="4">
        <f>AVERAGE(AF118:AF119)</f>
        <v>4.9407516610418938</v>
      </c>
      <c r="BF118" s="4">
        <f>AVERAGE(AG118:AG119)</f>
        <v>1.3197393322867603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5734</v>
      </c>
      <c r="J119">
        <v>9725</v>
      </c>
      <c r="L119">
        <v>8996</v>
      </c>
      <c r="M119">
        <v>4.8140000000000001</v>
      </c>
      <c r="N119">
        <v>8.5169999999999995</v>
      </c>
      <c r="O119">
        <v>3.7040000000000002</v>
      </c>
      <c r="Q119">
        <v>0.82499999999999996</v>
      </c>
      <c r="R119">
        <v>1</v>
      </c>
      <c r="S119">
        <v>0</v>
      </c>
      <c r="T119">
        <v>0</v>
      </c>
      <c r="V119">
        <v>0</v>
      </c>
      <c r="Y119" s="1">
        <v>44476</v>
      </c>
      <c r="Z119" s="2">
        <v>0.33163194444444444</v>
      </c>
      <c r="AB119">
        <v>1</v>
      </c>
      <c r="AD119" s="4">
        <f t="shared" si="15"/>
        <v>7.3152722799874779</v>
      </c>
      <c r="AE119" s="4">
        <f t="shared" si="14"/>
        <v>12.333200425625996</v>
      </c>
      <c r="AF119" s="4">
        <f t="shared" si="16"/>
        <v>5.0179281456385185</v>
      </c>
      <c r="AG119" s="4">
        <f t="shared" si="17"/>
        <v>1.3195908736090145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4313</v>
      </c>
      <c r="J120">
        <v>5500</v>
      </c>
      <c r="L120">
        <v>2532</v>
      </c>
      <c r="M120">
        <v>3.7240000000000002</v>
      </c>
      <c r="N120">
        <v>4.9379999999999997</v>
      </c>
      <c r="O120">
        <v>1.2150000000000001</v>
      </c>
      <c r="Q120">
        <v>0.14899999999999999</v>
      </c>
      <c r="R120">
        <v>1</v>
      </c>
      <c r="S120">
        <v>0</v>
      </c>
      <c r="T120">
        <v>0</v>
      </c>
      <c r="V120">
        <v>0</v>
      </c>
      <c r="Y120" s="1">
        <v>44476</v>
      </c>
      <c r="Z120" s="2">
        <v>0.34354166666666663</v>
      </c>
      <c r="AB120">
        <v>1</v>
      </c>
      <c r="AD120" s="4">
        <f t="shared" si="15"/>
        <v>5.4561640242732903</v>
      </c>
      <c r="AE120" s="4">
        <f t="shared" si="14"/>
        <v>6.744102311794764</v>
      </c>
      <c r="AF120" s="4">
        <f t="shared" si="16"/>
        <v>1.2879382875214738</v>
      </c>
      <c r="AG120" s="4">
        <f t="shared" si="17"/>
        <v>0.3599539806597325</v>
      </c>
      <c r="BC120" s="4"/>
      <c r="BD120" s="4"/>
      <c r="BE120" s="4"/>
      <c r="BF120" s="4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3677</v>
      </c>
      <c r="J121">
        <v>5400</v>
      </c>
      <c r="L121">
        <v>2486</v>
      </c>
      <c r="M121">
        <v>3.2360000000000002</v>
      </c>
      <c r="N121">
        <v>4.8540000000000001</v>
      </c>
      <c r="O121">
        <v>1.6180000000000001</v>
      </c>
      <c r="Q121">
        <v>0.14399999999999999</v>
      </c>
      <c r="R121">
        <v>1</v>
      </c>
      <c r="S121">
        <v>0</v>
      </c>
      <c r="T121">
        <v>0</v>
      </c>
      <c r="V121">
        <v>0</v>
      </c>
      <c r="Y121" s="1">
        <v>44476</v>
      </c>
      <c r="Z121" s="2">
        <v>0.34995370370370371</v>
      </c>
      <c r="AB121">
        <v>1</v>
      </c>
      <c r="AD121" s="4">
        <f t="shared" si="15"/>
        <v>4.6240789780845342</v>
      </c>
      <c r="AE121" s="4">
        <f t="shared" si="14"/>
        <v>6.6118159659052669</v>
      </c>
      <c r="AF121" s="4">
        <f t="shared" si="16"/>
        <v>1.9877369878207327</v>
      </c>
      <c r="AG121" s="4">
        <f t="shared" si="17"/>
        <v>0.35312488148342264</v>
      </c>
      <c r="AJ121">
        <f>ABS(100*(AD121-AD122)/(AVERAGE(AD121:AD122)))</f>
        <v>0.50798791258766207</v>
      </c>
      <c r="AK121">
        <f>ABS(100*((AVERAGE(AD121:AD122)-AVERAGE(AD115:AD116))/(AVERAGE(AD115:AD116,AD121:AD122))))</f>
        <v>5.6887586149398377</v>
      </c>
      <c r="AO121">
        <f>ABS(100*(AE121-AE122)/(AVERAGE(AE121:AE122)))</f>
        <v>0.3808676808753042</v>
      </c>
      <c r="AP121">
        <f>ABS(100*((AVERAGE(AE121:AE122)-AVERAGE(AE115:AE116))/(AVERAGE(AE115:AE116,AE121:AE122))))</f>
        <v>3.021757166888984</v>
      </c>
      <c r="AT121">
        <f>ABS(100*(AF121-AF122)/(AVERAGE(AF121:AF122)))</f>
        <v>2.4795816727117175</v>
      </c>
      <c r="AU121">
        <f>ABS(100*((AVERAGE(AF121:AF122)-AVERAGE(AF115:AF116))/(AVERAGE(AF115:AF116,AF121:AF122))))</f>
        <v>3.0091251165430561</v>
      </c>
      <c r="AY121">
        <f>ABS(100*(AG121-AG122)/(AVERAGE(AG121:AG122)))</f>
        <v>0.3790898724677626</v>
      </c>
      <c r="AZ121">
        <f>ABS(100*((AVERAGE(AG121:AG122)-AVERAGE(AG115:AG116))/(AVERAGE(AG115:AG116,AG121:AG122))))</f>
        <v>8.6570300450718527</v>
      </c>
      <c r="BC121" s="4">
        <f>AVERAGE(AD121:AD122)</f>
        <v>4.635853766473998</v>
      </c>
      <c r="BD121" s="4">
        <f>AVERAGE(AE121:AE122)</f>
        <v>6.5992487630457646</v>
      </c>
      <c r="BE121" s="4">
        <f>AVERAGE(AF121:AF122)</f>
        <v>1.9633949965717665</v>
      </c>
      <c r="BF121" s="4">
        <f>AVERAGE(AG121:AG122)</f>
        <v>0.35245681743356622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3695</v>
      </c>
      <c r="J122">
        <v>5381</v>
      </c>
      <c r="L122">
        <v>2477</v>
      </c>
      <c r="M122">
        <v>3.25</v>
      </c>
      <c r="N122">
        <v>4.8369999999999997</v>
      </c>
      <c r="O122">
        <v>1.587</v>
      </c>
      <c r="Q122">
        <v>0.14299999999999999</v>
      </c>
      <c r="R122">
        <v>1</v>
      </c>
      <c r="S122">
        <v>0</v>
      </c>
      <c r="T122">
        <v>0</v>
      </c>
      <c r="V122">
        <v>0</v>
      </c>
      <c r="Y122" s="1">
        <v>44476</v>
      </c>
      <c r="Z122" s="2">
        <v>0.3567939814814815</v>
      </c>
      <c r="AB122">
        <v>1</v>
      </c>
      <c r="AD122" s="4">
        <f t="shared" si="15"/>
        <v>4.6476285548634619</v>
      </c>
      <c r="AE122" s="4">
        <f t="shared" si="14"/>
        <v>6.5866815601862623</v>
      </c>
      <c r="AF122" s="4">
        <f t="shared" si="16"/>
        <v>1.9390530053228003</v>
      </c>
      <c r="AG122" s="4">
        <f t="shared" si="17"/>
        <v>0.3517887533837098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1204</v>
      </c>
      <c r="J123">
        <v>425</v>
      </c>
      <c r="L123">
        <v>201</v>
      </c>
      <c r="M123">
        <v>1.339</v>
      </c>
      <c r="N123">
        <v>0.63900000000000001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44476</v>
      </c>
      <c r="Z123" s="2">
        <v>0.36806712962962962</v>
      </c>
      <c r="AB123">
        <v>1</v>
      </c>
      <c r="AD123" s="4">
        <f t="shared" si="15"/>
        <v>1.3886287906241652</v>
      </c>
      <c r="AE123" s="4">
        <f t="shared" si="14"/>
        <v>3.0570257902809189E-2</v>
      </c>
      <c r="AF123" s="4">
        <f t="shared" si="16"/>
        <v>-1.3580585327213561</v>
      </c>
      <c r="AG123" s="4">
        <f t="shared" si="17"/>
        <v>1.3896802834117315E-2</v>
      </c>
      <c r="BC123" s="4"/>
      <c r="BD123" s="4"/>
      <c r="BE123" s="4"/>
      <c r="BF123" s="4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264</v>
      </c>
      <c r="J124">
        <v>369</v>
      </c>
      <c r="L124">
        <v>127</v>
      </c>
      <c r="M124">
        <v>0.61699999999999999</v>
      </c>
      <c r="N124">
        <v>0.59099999999999997</v>
      </c>
      <c r="O124">
        <v>0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44476</v>
      </c>
      <c r="Z124" s="2">
        <v>0.37366898148148148</v>
      </c>
      <c r="AB124">
        <v>1</v>
      </c>
      <c r="AD124" s="4">
        <f t="shared" si="15"/>
        <v>0.15881755883575166</v>
      </c>
      <c r="AE124" s="4">
        <f t="shared" si="14"/>
        <v>-4.3510095795308991E-2</v>
      </c>
      <c r="AF124" s="4">
        <f t="shared" si="16"/>
        <v>-0.20232765463106064</v>
      </c>
      <c r="AG124" s="4">
        <f t="shared" si="17"/>
        <v>2.9108606809231828E-3</v>
      </c>
      <c r="AJ124">
        <f>ABS(100*(AD124-AD125)/(AVERAGE(AD124:AD125)))</f>
        <v>77.810861451904657</v>
      </c>
      <c r="AO124">
        <f>ABS(100*(AE124-AE125)/(AVERAGE(AE124:AE125)))</f>
        <v>122.60404657317201</v>
      </c>
      <c r="AT124">
        <f>ABS(100*(AF124-AF125)/(AVERAGE(AF124:AF125)))</f>
        <v>86.361358079427973</v>
      </c>
      <c r="AY124">
        <f>ABS(100*(AG124-AG125)/(AVERAGE(AG124:AG125)))</f>
        <v>62.921197522575802</v>
      </c>
      <c r="BC124" s="4">
        <f>AVERAGE(AD124:AD125)</f>
        <v>0.11433502492000053</v>
      </c>
      <c r="BD124" s="4">
        <f>AVERAGE(AE124:AE125)</f>
        <v>-2.6974302559121911E-2</v>
      </c>
      <c r="BE124" s="4">
        <f>AVERAGE(AF124:AF125)</f>
        <v>-0.14130932747912242</v>
      </c>
      <c r="BF124" s="4">
        <f>AVERAGE(AG124:AG125)</f>
        <v>4.2469887806359831E-3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196</v>
      </c>
      <c r="J125">
        <v>394</v>
      </c>
      <c r="L125">
        <v>145</v>
      </c>
      <c r="M125">
        <v>0.56499999999999995</v>
      </c>
      <c r="N125">
        <v>0.61199999999999999</v>
      </c>
      <c r="O125">
        <v>4.5999999999999999E-2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44476</v>
      </c>
      <c r="Z125" s="2">
        <v>0.37964120370370374</v>
      </c>
      <c r="AB125">
        <v>1</v>
      </c>
      <c r="AD125" s="4">
        <f t="shared" si="15"/>
        <v>6.9852491004249381E-2</v>
      </c>
      <c r="AE125" s="4">
        <f t="shared" si="14"/>
        <v>-1.043850932293483E-2</v>
      </c>
      <c r="AF125" s="4">
        <f t="shared" si="16"/>
        <v>-8.0291000327184212E-2</v>
      </c>
      <c r="AG125" s="4">
        <f t="shared" si="17"/>
        <v>5.5831168803487834E-3</v>
      </c>
      <c r="BC125" s="4"/>
      <c r="BD125" s="4"/>
      <c r="BE125" s="4"/>
      <c r="BF125" s="4"/>
    </row>
    <row r="126" spans="1:58" x14ac:dyDescent="0.35">
      <c r="A126">
        <v>103</v>
      </c>
      <c r="B126">
        <v>2</v>
      </c>
      <c r="C126" t="s">
        <v>89</v>
      </c>
      <c r="D126" t="s">
        <v>27</v>
      </c>
      <c r="G126">
        <v>0.3</v>
      </c>
      <c r="H126">
        <v>0.3</v>
      </c>
      <c r="I126">
        <v>2183</v>
      </c>
      <c r="J126">
        <v>8920</v>
      </c>
      <c r="L126">
        <v>3894</v>
      </c>
      <c r="M126">
        <v>3.4830000000000001</v>
      </c>
      <c r="N126">
        <v>13.058999999999999</v>
      </c>
      <c r="O126">
        <v>9.5760000000000005</v>
      </c>
      <c r="Q126">
        <v>0.48499999999999999</v>
      </c>
      <c r="R126">
        <v>1</v>
      </c>
      <c r="S126">
        <v>0</v>
      </c>
      <c r="T126">
        <v>0</v>
      </c>
      <c r="V126">
        <v>0</v>
      </c>
      <c r="Y126" s="1">
        <v>44476</v>
      </c>
      <c r="Z126" s="2">
        <v>0.39112268518518517</v>
      </c>
      <c r="AB126">
        <v>1</v>
      </c>
      <c r="AD126" s="4">
        <f t="shared" si="15"/>
        <v>4.4491068423893134</v>
      </c>
      <c r="AE126" s="4">
        <f t="shared" si="14"/>
        <v>18.780492235359247</v>
      </c>
      <c r="AF126" s="4">
        <f t="shared" si="16"/>
        <v>14.331385392969935</v>
      </c>
      <c r="AG126" s="4">
        <f t="shared" si="17"/>
        <v>0.93692449958267165</v>
      </c>
    </row>
    <row r="127" spans="1:58" x14ac:dyDescent="0.35">
      <c r="A127">
        <v>104</v>
      </c>
      <c r="B127">
        <v>2</v>
      </c>
      <c r="C127" t="s">
        <v>89</v>
      </c>
      <c r="D127" t="s">
        <v>27</v>
      </c>
      <c r="G127">
        <v>0.3</v>
      </c>
      <c r="H127">
        <v>0.3</v>
      </c>
      <c r="I127">
        <v>3620</v>
      </c>
      <c r="J127">
        <v>9512</v>
      </c>
      <c r="L127">
        <v>4653</v>
      </c>
      <c r="M127">
        <v>5.32</v>
      </c>
      <c r="N127">
        <v>13.895</v>
      </c>
      <c r="O127">
        <v>8.5749999999999993</v>
      </c>
      <c r="Q127">
        <v>0.61799999999999999</v>
      </c>
      <c r="R127">
        <v>1</v>
      </c>
      <c r="S127">
        <v>0</v>
      </c>
      <c r="T127">
        <v>0</v>
      </c>
      <c r="V127">
        <v>0</v>
      </c>
      <c r="Y127" s="1">
        <v>44476</v>
      </c>
      <c r="Z127" s="2">
        <v>0.39769675925925929</v>
      </c>
      <c r="AB127">
        <v>1</v>
      </c>
      <c r="AD127" s="4">
        <f t="shared" si="15"/>
        <v>7.5825088638076634</v>
      </c>
      <c r="AE127" s="4">
        <f t="shared" si="14"/>
        <v>20.085717514802283</v>
      </c>
      <c r="AF127" s="4">
        <f t="shared" si="16"/>
        <v>12.503208650994619</v>
      </c>
      <c r="AG127" s="4">
        <f t="shared" si="17"/>
        <v>1.1247247269311929</v>
      </c>
      <c r="AJ127">
        <f>ABS(100*(AD127-AD128)/(AVERAGE(AD127:AD128)))</f>
        <v>4.1673807078240994</v>
      </c>
      <c r="AO127">
        <f>ABS(100*(AE127-AE128)/(AVERAGE(AE127:AE128)))</f>
        <v>0.55035112008028231</v>
      </c>
      <c r="AT127">
        <f>ABS(100*(AF127-AF128)/(AVERAGE(AF127:AF128)))</f>
        <v>3.523761035843668</v>
      </c>
      <c r="AY127">
        <f>ABS(100*(AG127-AG128)/(AVERAGE(AG127:AG128)))</f>
        <v>0.50470614214184406</v>
      </c>
      <c r="BC127" s="4">
        <f>AVERAGE(AD127:AD128)</f>
        <v>7.7438670750706819</v>
      </c>
      <c r="BD127" s="4">
        <f>AVERAGE(AE127:AE128)</f>
        <v>20.030598204014993</v>
      </c>
      <c r="BE127" s="4">
        <f>AVERAGE(AF127:AF128)</f>
        <v>12.286731128944311</v>
      </c>
      <c r="BF127" s="4">
        <f>AVERAGE(AG127:AG128)</f>
        <v>1.1275701849213218</v>
      </c>
    </row>
    <row r="128" spans="1:58" x14ac:dyDescent="0.35">
      <c r="A128">
        <v>105</v>
      </c>
      <c r="B128">
        <v>2</v>
      </c>
      <c r="C128" t="s">
        <v>89</v>
      </c>
      <c r="D128" t="s">
        <v>27</v>
      </c>
      <c r="G128">
        <v>0.3</v>
      </c>
      <c r="H128">
        <v>0.3</v>
      </c>
      <c r="I128">
        <v>3768</v>
      </c>
      <c r="J128">
        <v>9462</v>
      </c>
      <c r="L128">
        <v>4676</v>
      </c>
      <c r="M128">
        <v>5.51</v>
      </c>
      <c r="N128">
        <v>13.824</v>
      </c>
      <c r="O128">
        <v>8.3140000000000001</v>
      </c>
      <c r="Q128">
        <v>0.622</v>
      </c>
      <c r="R128">
        <v>1</v>
      </c>
      <c r="S128">
        <v>0</v>
      </c>
      <c r="T128">
        <v>0</v>
      </c>
      <c r="V128">
        <v>0</v>
      </c>
      <c r="Y128" s="1">
        <v>44476</v>
      </c>
      <c r="Z128" s="2">
        <v>0.40469907407407407</v>
      </c>
      <c r="AB128">
        <v>1</v>
      </c>
      <c r="AD128" s="4">
        <f t="shared" si="15"/>
        <v>7.9052252863337014</v>
      </c>
      <c r="AE128" s="4">
        <f t="shared" si="14"/>
        <v>19.975478893227706</v>
      </c>
      <c r="AF128" s="4">
        <f t="shared" si="16"/>
        <v>12.070253606894005</v>
      </c>
      <c r="AG128" s="4">
        <f t="shared" si="17"/>
        <v>1.1304156429114509</v>
      </c>
      <c r="BC128" s="4"/>
      <c r="BD128" s="4"/>
      <c r="BE128" s="4"/>
      <c r="BF128" s="4"/>
    </row>
    <row r="129" spans="1:58" x14ac:dyDescent="0.35">
      <c r="A129">
        <v>106</v>
      </c>
      <c r="B129">
        <v>4</v>
      </c>
      <c r="C129" t="s">
        <v>63</v>
      </c>
      <c r="D129" t="s">
        <v>27</v>
      </c>
      <c r="G129">
        <v>0.6</v>
      </c>
      <c r="H129">
        <v>0.6</v>
      </c>
      <c r="I129">
        <v>4381</v>
      </c>
      <c r="J129">
        <v>6438</v>
      </c>
      <c r="L129">
        <v>2597</v>
      </c>
      <c r="M129">
        <v>3.1459999999999999</v>
      </c>
      <c r="N129">
        <v>4.7770000000000001</v>
      </c>
      <c r="O129">
        <v>1.631</v>
      </c>
      <c r="Q129">
        <v>0.13</v>
      </c>
      <c r="R129">
        <v>1</v>
      </c>
      <c r="S129">
        <v>0</v>
      </c>
      <c r="T129">
        <v>0</v>
      </c>
      <c r="V129">
        <v>0</v>
      </c>
      <c r="Y129" s="1">
        <v>44476</v>
      </c>
      <c r="Z129" s="2">
        <v>0.41701388888888885</v>
      </c>
      <c r="AB129">
        <v>1</v>
      </c>
      <c r="AD129" s="4">
        <f t="shared" si="15"/>
        <v>4.6209409100873273</v>
      </c>
      <c r="AE129" s="4">
        <f t="shared" si="14"/>
        <v>6.654123530198536</v>
      </c>
      <c r="AF129" s="4">
        <f t="shared" si="16"/>
        <v>2.0331826201112086</v>
      </c>
      <c r="AG129" s="4">
        <f t="shared" si="17"/>
        <v>0.30800316226101154</v>
      </c>
    </row>
    <row r="130" spans="1:58" x14ac:dyDescent="0.35">
      <c r="A130">
        <v>107</v>
      </c>
      <c r="B130">
        <v>4</v>
      </c>
      <c r="C130" t="s">
        <v>63</v>
      </c>
      <c r="D130" t="s">
        <v>27</v>
      </c>
      <c r="G130">
        <v>0.6</v>
      </c>
      <c r="H130">
        <v>0.6</v>
      </c>
      <c r="I130">
        <v>3328</v>
      </c>
      <c r="J130">
        <v>6456</v>
      </c>
      <c r="L130">
        <v>2571</v>
      </c>
      <c r="M130">
        <v>2.4729999999999999</v>
      </c>
      <c r="N130">
        <v>4.79</v>
      </c>
      <c r="O130">
        <v>2.3170000000000002</v>
      </c>
      <c r="Q130">
        <v>0.127</v>
      </c>
      <c r="R130">
        <v>1</v>
      </c>
      <c r="S130">
        <v>0</v>
      </c>
      <c r="T130">
        <v>0</v>
      </c>
      <c r="V130">
        <v>0</v>
      </c>
      <c r="Y130" s="1">
        <v>44476</v>
      </c>
      <c r="Z130" s="2">
        <v>0.42371527777777779</v>
      </c>
      <c r="AB130">
        <v>1</v>
      </c>
      <c r="AD130" s="4">
        <f t="shared" si="15"/>
        <v>3.4728990421146331</v>
      </c>
      <c r="AE130" s="4">
        <f t="shared" si="14"/>
        <v>6.6739664820819602</v>
      </c>
      <c r="AF130" s="4">
        <f t="shared" si="16"/>
        <v>3.2010674399673271</v>
      </c>
      <c r="AG130" s="4">
        <f t="shared" si="17"/>
        <v>0.30478655757651774</v>
      </c>
      <c r="AI130">
        <f>ABS(100*(AD130-3)/3)</f>
        <v>15.763301403821103</v>
      </c>
      <c r="AJ130">
        <f>ABS(100*(AD130-AD131)/(AVERAGE(AD130:AD131)))</f>
        <v>0.28293955600847859</v>
      </c>
      <c r="AN130">
        <f t="shared" ref="AN130" si="18">ABS(100*(AE130-6)/6)</f>
        <v>11.232774701366003</v>
      </c>
      <c r="AO130">
        <f>ABS(100*(AE130-AE131)/(AVERAGE(AE130:AE131)))</f>
        <v>0.13205440499880886</v>
      </c>
      <c r="AS130">
        <f>ABS(100*(AF130-3)/3)</f>
        <v>6.7022479989109032</v>
      </c>
      <c r="AT130">
        <f>ABS(100*(AF130-AF131)/(AVERAGE(AF130:AF131)))</f>
        <v>0.58034859182584464</v>
      </c>
      <c r="AX130">
        <f t="shared" ref="AX130" si="19">ABS(100*(AG130-0.3)/0.3)</f>
        <v>1.5955191921725824</v>
      </c>
      <c r="AY130">
        <f>ABS(100*(AG130-AG131)/(AVERAGE(AG130:AG131)))</f>
        <v>1.5306489010939737</v>
      </c>
      <c r="BC130" s="4">
        <f>AVERAGE(AD130:AD131)</f>
        <v>3.4679928802856903</v>
      </c>
      <c r="BD130" s="4">
        <f>AVERAGE(AE130:AE131)</f>
        <v>6.6783760269449424</v>
      </c>
      <c r="BE130" s="4">
        <f>AVERAGE(AF130:AF131)</f>
        <v>3.210383146659253</v>
      </c>
      <c r="BF130" s="4">
        <f>AVERAGE(AG130:AG131)</f>
        <v>0.30713715330749397</v>
      </c>
    </row>
    <row r="131" spans="1:58" x14ac:dyDescent="0.35">
      <c r="A131">
        <v>108</v>
      </c>
      <c r="B131">
        <v>4</v>
      </c>
      <c r="C131" t="s">
        <v>63</v>
      </c>
      <c r="D131" t="s">
        <v>27</v>
      </c>
      <c r="G131">
        <v>0.6</v>
      </c>
      <c r="H131">
        <v>0.6</v>
      </c>
      <c r="I131">
        <v>3319</v>
      </c>
      <c r="J131">
        <v>6464</v>
      </c>
      <c r="L131">
        <v>2609</v>
      </c>
      <c r="M131">
        <v>2.468</v>
      </c>
      <c r="N131">
        <v>4.7960000000000003</v>
      </c>
      <c r="O131">
        <v>2.3279999999999998</v>
      </c>
      <c r="Q131">
        <v>0.13100000000000001</v>
      </c>
      <c r="R131">
        <v>1</v>
      </c>
      <c r="S131">
        <v>0</v>
      </c>
      <c r="T131">
        <v>0</v>
      </c>
      <c r="V131">
        <v>0</v>
      </c>
      <c r="Y131" s="1">
        <v>44476</v>
      </c>
      <c r="Z131" s="2">
        <v>0.43091435185185184</v>
      </c>
      <c r="AB131">
        <v>1</v>
      </c>
      <c r="AD131" s="4">
        <f t="shared" si="15"/>
        <v>3.4630867184567471</v>
      </c>
      <c r="AE131" s="4">
        <f t="shared" si="14"/>
        <v>6.6827855718079254</v>
      </c>
      <c r="AF131" s="4">
        <f t="shared" si="16"/>
        <v>3.2196988533511783</v>
      </c>
      <c r="AG131" s="4">
        <f t="shared" si="17"/>
        <v>0.30948774903847021</v>
      </c>
    </row>
    <row r="132" spans="1:58" x14ac:dyDescent="0.35">
      <c r="A132">
        <v>109</v>
      </c>
      <c r="B132">
        <v>8</v>
      </c>
      <c r="R132">
        <v>1</v>
      </c>
    </row>
  </sheetData>
  <conditionalFormatting sqref="AW45 AR45 AY31:AZ37 AR42:AR43 AW42:AW43 AR35:AR39 AW31:AW39 AJ35:AK39 AT35:AU39 AO35:AP39">
    <cfRule type="cellIs" dxfId="3037" priority="267" operator="greaterThan">
      <formula>20</formula>
    </cfRule>
  </conditionalFormatting>
  <conditionalFormatting sqref="AQ45 AV45 BA45 AL45:AM45 BA31:BA37 AL42:AM43 BA42:BA43 AV42:AV43 AQ42:AQ43 AL35:AM39 AV35:AV39 AQ35:AQ39">
    <cfRule type="cellIs" dxfId="3036" priority="266" operator="between">
      <formula>80</formula>
      <formula>120</formula>
    </cfRule>
  </conditionalFormatting>
  <conditionalFormatting sqref="AY39">
    <cfRule type="cellIs" dxfId="3035" priority="265" operator="greaterThan">
      <formula>20</formula>
    </cfRule>
  </conditionalFormatting>
  <conditionalFormatting sqref="AJ43:AK43 AT43:AU43 AY43:AZ43 AY45:AZ45 AT45:AU45 AJ45:AK45">
    <cfRule type="cellIs" dxfId="3034" priority="264" operator="greaterThan">
      <formula>20</formula>
    </cfRule>
  </conditionalFormatting>
  <conditionalFormatting sqref="AJ45">
    <cfRule type="cellIs" dxfId="3033" priority="261" operator="greaterThan">
      <formula>20</formula>
    </cfRule>
  </conditionalFormatting>
  <conditionalFormatting sqref="AY45">
    <cfRule type="cellIs" dxfId="3032" priority="258" operator="greaterThan">
      <formula>20</formula>
    </cfRule>
  </conditionalFormatting>
  <conditionalFormatting sqref="AL30:AM35 AV30:AV35">
    <cfRule type="cellIs" dxfId="3031" priority="256" operator="between">
      <formula>80</formula>
      <formula>120</formula>
    </cfRule>
  </conditionalFormatting>
  <conditionalFormatting sqref="AO43:AP43 AO45:AP45">
    <cfRule type="cellIs" dxfId="3030" priority="263" operator="greaterThan">
      <formula>20</formula>
    </cfRule>
  </conditionalFormatting>
  <conditionalFormatting sqref="AO30:AP35">
    <cfRule type="cellIs" dxfId="3029" priority="255" operator="greaterThan">
      <formula>20</formula>
    </cfRule>
  </conditionalFormatting>
  <conditionalFormatting sqref="AQ30:AQ35">
    <cfRule type="cellIs" dxfId="3028" priority="254" operator="between">
      <formula>80</formula>
      <formula>120</formula>
    </cfRule>
  </conditionalFormatting>
  <conditionalFormatting sqref="AI30:AI44 AN30:AN44 AS30:AS44 AX30:AX44">
    <cfRule type="cellIs" dxfId="3027" priority="262" operator="lessThan">
      <formula>20</formula>
    </cfRule>
  </conditionalFormatting>
  <conditionalFormatting sqref="AO45">
    <cfRule type="cellIs" dxfId="3026" priority="260" operator="greaterThan">
      <formula>20</formula>
    </cfRule>
  </conditionalFormatting>
  <conditionalFormatting sqref="AT45">
    <cfRule type="cellIs" dxfId="3025" priority="259" operator="greaterThan">
      <formula>20</formula>
    </cfRule>
  </conditionalFormatting>
  <conditionalFormatting sqref="AR30:AR35 AJ30:AK35 AT30:AU35">
    <cfRule type="cellIs" dxfId="3024" priority="257" operator="greaterThan">
      <formula>20</formula>
    </cfRule>
  </conditionalFormatting>
  <conditionalFormatting sqref="AO43">
    <cfRule type="cellIs" dxfId="3023" priority="252" operator="greaterThan">
      <formula>20</formula>
    </cfRule>
  </conditionalFormatting>
  <conditionalFormatting sqref="AY43 AY45">
    <cfRule type="cellIs" dxfId="3022" priority="250" operator="greaterThan">
      <formula>20</formula>
    </cfRule>
  </conditionalFormatting>
  <conditionalFormatting sqref="AJ43">
    <cfRule type="cellIs" dxfId="3021" priority="253" operator="greaterThan">
      <formula>20</formula>
    </cfRule>
  </conditionalFormatting>
  <conditionalFormatting sqref="AT43 AT45">
    <cfRule type="cellIs" dxfId="3020" priority="251" operator="greaterThan">
      <formula>20</formula>
    </cfRule>
  </conditionalFormatting>
  <conditionalFormatting sqref="BA76">
    <cfRule type="cellIs" dxfId="3019" priority="141" operator="between">
      <formula>80</formula>
      <formula>120</formula>
    </cfRule>
  </conditionalFormatting>
  <conditionalFormatting sqref="AJ44">
    <cfRule type="cellIs" dxfId="3018" priority="249" operator="greaterThan">
      <formula>20</formula>
    </cfRule>
  </conditionalFormatting>
  <conditionalFormatting sqref="AO44">
    <cfRule type="cellIs" dxfId="3017" priority="248" operator="greaterThan">
      <formula>20</formula>
    </cfRule>
  </conditionalFormatting>
  <conditionalFormatting sqref="AT44">
    <cfRule type="cellIs" dxfId="3016" priority="247" operator="greaterThan">
      <formula>20</formula>
    </cfRule>
  </conditionalFormatting>
  <conditionalFormatting sqref="AY44">
    <cfRule type="cellIs" dxfId="3015" priority="246" operator="greaterThan">
      <formula>20</formula>
    </cfRule>
  </conditionalFormatting>
  <conditionalFormatting sqref="AJ41">
    <cfRule type="cellIs" dxfId="3014" priority="245" operator="greaterThan">
      <formula>20</formula>
    </cfRule>
  </conditionalFormatting>
  <conditionalFormatting sqref="AO41">
    <cfRule type="cellIs" dxfId="3013" priority="244" operator="greaterThan">
      <formula>20</formula>
    </cfRule>
  </conditionalFormatting>
  <conditionalFormatting sqref="AT41">
    <cfRule type="cellIs" dxfId="3012" priority="243" operator="greaterThan">
      <formula>20</formula>
    </cfRule>
  </conditionalFormatting>
  <conditionalFormatting sqref="AY41">
    <cfRule type="cellIs" dxfId="3011" priority="242" operator="greaterThan">
      <formula>20</formula>
    </cfRule>
  </conditionalFormatting>
  <conditionalFormatting sqref="AJ42">
    <cfRule type="cellIs" dxfId="3010" priority="241" operator="greaterThan">
      <formula>20</formula>
    </cfRule>
  </conditionalFormatting>
  <conditionalFormatting sqref="AO42">
    <cfRule type="cellIs" dxfId="3009" priority="240" operator="greaterThan">
      <formula>20</formula>
    </cfRule>
  </conditionalFormatting>
  <conditionalFormatting sqref="AT42">
    <cfRule type="cellIs" dxfId="3008" priority="239" operator="greaterThan">
      <formula>20</formula>
    </cfRule>
  </conditionalFormatting>
  <conditionalFormatting sqref="AY42">
    <cfRule type="cellIs" dxfId="3007" priority="238" operator="greaterThan">
      <formula>20</formula>
    </cfRule>
  </conditionalFormatting>
  <conditionalFormatting sqref="AT81">
    <cfRule type="cellIs" dxfId="3006" priority="132" operator="greaterThan">
      <formula>20</formula>
    </cfRule>
  </conditionalFormatting>
  <conditionalFormatting sqref="AY81">
    <cfRule type="cellIs" dxfId="3005" priority="131" operator="greaterThan">
      <formula>20</formula>
    </cfRule>
  </conditionalFormatting>
  <conditionalFormatting sqref="AJ84">
    <cfRule type="cellIs" dxfId="3004" priority="130" operator="greaterThan">
      <formula>20</formula>
    </cfRule>
  </conditionalFormatting>
  <conditionalFormatting sqref="AO84">
    <cfRule type="cellIs" dxfId="3003" priority="129" operator="greaterThan">
      <formula>20</formula>
    </cfRule>
  </conditionalFormatting>
  <conditionalFormatting sqref="AJ78 AJ75 AJ72 AJ69 AJ66 AJ63 AJ60 AJ57 AJ54 AJ51 AJ48">
    <cfRule type="cellIs" dxfId="3002" priority="237" operator="greaterThan">
      <formula>20</formula>
    </cfRule>
  </conditionalFormatting>
  <conditionalFormatting sqref="AO78 AO75 AO72 AO69 AO66 AO63 AO60 AO57 AO54 AO51 AO48">
    <cfRule type="cellIs" dxfId="3001" priority="236" operator="greaterThan">
      <formula>20</formula>
    </cfRule>
  </conditionalFormatting>
  <conditionalFormatting sqref="AT78 AT75 AT72 AT69 AT66 AT63 AT60 AT57 AT54 AT51 AT48">
    <cfRule type="cellIs" dxfId="3000" priority="235" operator="greaterThan">
      <formula>20</formula>
    </cfRule>
  </conditionalFormatting>
  <conditionalFormatting sqref="AY78 AY75 AY72 AY69 AY66 AY63 AY60 AY57 AY54 AY51 AY48">
    <cfRule type="cellIs" dxfId="2999" priority="234" operator="greaterThan">
      <formula>20</formula>
    </cfRule>
  </conditionalFormatting>
  <conditionalFormatting sqref="AJ85">
    <cfRule type="cellIs" dxfId="2998" priority="233" operator="greaterThan">
      <formula>20</formula>
    </cfRule>
  </conditionalFormatting>
  <conditionalFormatting sqref="AO85">
    <cfRule type="cellIs" dxfId="2997" priority="232" operator="greaterThan">
      <formula>20</formula>
    </cfRule>
  </conditionalFormatting>
  <conditionalFormatting sqref="AT85">
    <cfRule type="cellIs" dxfId="2996" priority="231" operator="greaterThan">
      <formula>20</formula>
    </cfRule>
  </conditionalFormatting>
  <conditionalFormatting sqref="AY85">
    <cfRule type="cellIs" dxfId="2995" priority="230" operator="greaterThan">
      <formula>20</formula>
    </cfRule>
  </conditionalFormatting>
  <conditionalFormatting sqref="AL79">
    <cfRule type="cellIs" dxfId="2994" priority="229" operator="between">
      <formula>80</formula>
      <formula>120</formula>
    </cfRule>
  </conditionalFormatting>
  <conditionalFormatting sqref="AK78">
    <cfRule type="cellIs" dxfId="2993" priority="228" operator="greaterThan">
      <formula>20</formula>
    </cfRule>
  </conditionalFormatting>
  <conditionalFormatting sqref="AL78">
    <cfRule type="cellIs" dxfId="2992" priority="227" operator="between">
      <formula>80</formula>
      <formula>120</formula>
    </cfRule>
  </conditionalFormatting>
  <conditionalFormatting sqref="AL78">
    <cfRule type="cellIs" dxfId="2991" priority="226" operator="between">
      <formula>80</formula>
      <formula>120</formula>
    </cfRule>
  </conditionalFormatting>
  <conditionalFormatting sqref="AP76">
    <cfRule type="cellIs" dxfId="2990" priority="162" operator="greaterThan">
      <formula>20</formula>
    </cfRule>
  </conditionalFormatting>
  <conditionalFormatting sqref="AL80">
    <cfRule type="cellIs" dxfId="2989" priority="225" operator="between">
      <formula>80</formula>
      <formula>120</formula>
    </cfRule>
  </conditionalFormatting>
  <conditionalFormatting sqref="AJ79 AJ76 AJ73 AJ70 AJ67 AJ64 AJ61 AJ58 AJ55 AJ52 AJ49 AJ46">
    <cfRule type="cellIs" dxfId="2988" priority="180" operator="greaterThan">
      <formula>20</formula>
    </cfRule>
  </conditionalFormatting>
  <conditionalFormatting sqref="AO79 AO76 AO73 AO70 AO67 AO64 AO61 AO58 AO55 AO52 AO49 AO46">
    <cfRule type="cellIs" dxfId="2987" priority="179" operator="greaterThan">
      <formula>20</formula>
    </cfRule>
  </conditionalFormatting>
  <conditionalFormatting sqref="AT79 AT76 AT73 AT70 AT67 AT64 AT61 AT58 AT55 AT52 AT49 AT46">
    <cfRule type="cellIs" dxfId="2986" priority="178" operator="greaterThan">
      <formula>20</formula>
    </cfRule>
  </conditionalFormatting>
  <conditionalFormatting sqref="AY79 AY76 AY73 AY70 AY67 AY64 AY61 AY58 AY55 AY52 AY49 AY46">
    <cfRule type="cellIs" dxfId="2985" priority="177" operator="greaterThan">
      <formula>20</formula>
    </cfRule>
  </conditionalFormatting>
  <conditionalFormatting sqref="AO83">
    <cfRule type="cellIs" dxfId="2984" priority="175" operator="greaterThan">
      <formula>20</formula>
    </cfRule>
  </conditionalFormatting>
  <conditionalFormatting sqref="AT83">
    <cfRule type="cellIs" dxfId="2983" priority="174" operator="greaterThan">
      <formula>20</formula>
    </cfRule>
  </conditionalFormatting>
  <conditionalFormatting sqref="AQ79">
    <cfRule type="cellIs" dxfId="2982" priority="224" operator="between">
      <formula>80</formula>
      <formula>120</formula>
    </cfRule>
  </conditionalFormatting>
  <conditionalFormatting sqref="AQ79">
    <cfRule type="cellIs" dxfId="2981" priority="223" operator="between">
      <formula>80</formula>
      <formula>120</formula>
    </cfRule>
  </conditionalFormatting>
  <conditionalFormatting sqref="AP78">
    <cfRule type="cellIs" dxfId="2980" priority="222" operator="greaterThan">
      <formula>20</formula>
    </cfRule>
  </conditionalFormatting>
  <conditionalFormatting sqref="AQ78">
    <cfRule type="cellIs" dxfId="2979" priority="221" operator="between">
      <formula>80</formula>
      <formula>120</formula>
    </cfRule>
  </conditionalFormatting>
  <conditionalFormatting sqref="AQ78">
    <cfRule type="cellIs" dxfId="2978" priority="220" operator="between">
      <formula>80</formula>
      <formula>120</formula>
    </cfRule>
  </conditionalFormatting>
  <conditionalFormatting sqref="AQ78">
    <cfRule type="cellIs" dxfId="2977" priority="219" operator="between">
      <formula>80</formula>
      <formula>120</formula>
    </cfRule>
  </conditionalFormatting>
  <conditionalFormatting sqref="AQ80">
    <cfRule type="cellIs" dxfId="2976" priority="218" operator="between">
      <formula>80</formula>
      <formula>120</formula>
    </cfRule>
  </conditionalFormatting>
  <conditionalFormatting sqref="AQ80">
    <cfRule type="cellIs" dxfId="2975" priority="217" operator="between">
      <formula>80</formula>
      <formula>120</formula>
    </cfRule>
  </conditionalFormatting>
  <conditionalFormatting sqref="AV79">
    <cfRule type="cellIs" dxfId="2974" priority="216" operator="between">
      <formula>80</formula>
      <formula>120</formula>
    </cfRule>
  </conditionalFormatting>
  <conditionalFormatting sqref="AU78">
    <cfRule type="cellIs" dxfId="2973" priority="215" operator="greaterThan">
      <formula>20</formula>
    </cfRule>
  </conditionalFormatting>
  <conditionalFormatting sqref="AV78">
    <cfRule type="cellIs" dxfId="2972" priority="214" operator="between">
      <formula>80</formula>
      <formula>120</formula>
    </cfRule>
  </conditionalFormatting>
  <conditionalFormatting sqref="AV78">
    <cfRule type="cellIs" dxfId="2971" priority="212" operator="between">
      <formula>80</formula>
      <formula>120</formula>
    </cfRule>
  </conditionalFormatting>
  <conditionalFormatting sqref="AV78">
    <cfRule type="cellIs" dxfId="2970" priority="213" operator="between">
      <formula>80</formula>
      <formula>120</formula>
    </cfRule>
  </conditionalFormatting>
  <conditionalFormatting sqref="AV80">
    <cfRule type="cellIs" dxfId="2969" priority="211" operator="between">
      <formula>80</formula>
      <formula>120</formula>
    </cfRule>
  </conditionalFormatting>
  <conditionalFormatting sqref="AX85">
    <cfRule type="cellIs" dxfId="2968" priority="119" operator="lessThan">
      <formula>20</formula>
    </cfRule>
  </conditionalFormatting>
  <conditionalFormatting sqref="BA79">
    <cfRule type="cellIs" dxfId="2967" priority="210" operator="between">
      <formula>80</formula>
      <formula>120</formula>
    </cfRule>
  </conditionalFormatting>
  <conditionalFormatting sqref="AZ78">
    <cfRule type="cellIs" dxfId="2966" priority="209" operator="greaterThan">
      <formula>20</formula>
    </cfRule>
  </conditionalFormatting>
  <conditionalFormatting sqref="BA78">
    <cfRule type="cellIs" dxfId="2965" priority="208" operator="between">
      <formula>80</formula>
      <formula>120</formula>
    </cfRule>
  </conditionalFormatting>
  <conditionalFormatting sqref="BA78">
    <cfRule type="cellIs" dxfId="2964" priority="207" operator="between">
      <formula>80</formula>
      <formula>120</formula>
    </cfRule>
  </conditionalFormatting>
  <conditionalFormatting sqref="BA78">
    <cfRule type="cellIs" dxfId="2963" priority="205" operator="between">
      <formula>80</formula>
      <formula>120</formula>
    </cfRule>
  </conditionalFormatting>
  <conditionalFormatting sqref="BA78">
    <cfRule type="cellIs" dxfId="2962" priority="206" operator="between">
      <formula>80</formula>
      <formula>120</formula>
    </cfRule>
  </conditionalFormatting>
  <conditionalFormatting sqref="BA80">
    <cfRule type="cellIs" dxfId="2961" priority="204" operator="between">
      <formula>80</formula>
      <formula>120</formula>
    </cfRule>
  </conditionalFormatting>
  <conditionalFormatting sqref="AT84">
    <cfRule type="cellIs" dxfId="2960" priority="128" operator="greaterThan">
      <formula>20</formula>
    </cfRule>
  </conditionalFormatting>
  <conditionalFormatting sqref="AO85 AO82">
    <cfRule type="cellIs" dxfId="2959" priority="125" operator="greaterThan">
      <formula>20</formula>
    </cfRule>
  </conditionalFormatting>
  <conditionalFormatting sqref="AQ86">
    <cfRule type="cellIs" dxfId="2958" priority="117" operator="between">
      <formula>80</formula>
      <formula>120</formula>
    </cfRule>
  </conditionalFormatting>
  <conditionalFormatting sqref="BA86">
    <cfRule type="cellIs" dxfId="2957" priority="114" operator="between">
      <formula>80</formula>
      <formula>120</formula>
    </cfRule>
  </conditionalFormatting>
  <conditionalFormatting sqref="AW87 AR87">
    <cfRule type="cellIs" dxfId="2956" priority="113" operator="greaterThan">
      <formula>20</formula>
    </cfRule>
  </conditionalFormatting>
  <conditionalFormatting sqref="AQ87 AV87 BA87 AL87:AM87">
    <cfRule type="cellIs" dxfId="2955" priority="112" operator="between">
      <formula>80</formula>
      <formula>120</formula>
    </cfRule>
  </conditionalFormatting>
  <conditionalFormatting sqref="AY87:AZ87 AT87:AU87 AJ87:AK87">
    <cfRule type="cellIs" dxfId="2954" priority="111" operator="greaterThan">
      <formula>20</formula>
    </cfRule>
  </conditionalFormatting>
  <conditionalFormatting sqref="AY38">
    <cfRule type="cellIs" dxfId="2953" priority="203" operator="greaterThan">
      <formula>20</formula>
    </cfRule>
  </conditionalFormatting>
  <conditionalFormatting sqref="AJ42:AK42 AT42:AU42 AY42:AZ42">
    <cfRule type="cellIs" dxfId="2952" priority="202" operator="greaterThan">
      <formula>20</formula>
    </cfRule>
  </conditionalFormatting>
  <conditionalFormatting sqref="AO42:AP42">
    <cfRule type="cellIs" dxfId="2951" priority="201" operator="greaterThan">
      <formula>20</formula>
    </cfRule>
  </conditionalFormatting>
  <conditionalFormatting sqref="AO42">
    <cfRule type="cellIs" dxfId="2950" priority="199" operator="greaterThan">
      <formula>20</formula>
    </cfRule>
  </conditionalFormatting>
  <conditionalFormatting sqref="AY42 AY44">
    <cfRule type="cellIs" dxfId="2949" priority="197" operator="greaterThan">
      <formula>20</formula>
    </cfRule>
  </conditionalFormatting>
  <conditionalFormatting sqref="AJ42">
    <cfRule type="cellIs" dxfId="2948" priority="200" operator="greaterThan">
      <formula>20</formula>
    </cfRule>
  </conditionalFormatting>
  <conditionalFormatting sqref="AT42 AT44">
    <cfRule type="cellIs" dxfId="2947" priority="198" operator="greaterThan">
      <formula>20</formula>
    </cfRule>
  </conditionalFormatting>
  <conditionalFormatting sqref="AR44 AW44 AJ44:AK44 AT44:AU44 AY44:AZ44">
    <cfRule type="cellIs" dxfId="2946" priority="196" operator="greaterThan">
      <formula>20</formula>
    </cfRule>
  </conditionalFormatting>
  <conditionalFormatting sqref="AL44:AM44 BA44 AV44">
    <cfRule type="cellIs" dxfId="2945" priority="195" operator="between">
      <formula>80</formula>
      <formula>120</formula>
    </cfRule>
  </conditionalFormatting>
  <conditionalFormatting sqref="AO44:AP44">
    <cfRule type="cellIs" dxfId="2944" priority="194" operator="greaterThan">
      <formula>20</formula>
    </cfRule>
  </conditionalFormatting>
  <conditionalFormatting sqref="AQ44">
    <cfRule type="cellIs" dxfId="2943" priority="193" operator="between">
      <formula>80</formula>
      <formula>120</formula>
    </cfRule>
  </conditionalFormatting>
  <conditionalFormatting sqref="AJ43">
    <cfRule type="cellIs" dxfId="2942" priority="192" operator="greaterThan">
      <formula>20</formula>
    </cfRule>
  </conditionalFormatting>
  <conditionalFormatting sqref="AO43">
    <cfRule type="cellIs" dxfId="2941" priority="191" operator="greaterThan">
      <formula>20</formula>
    </cfRule>
  </conditionalFormatting>
  <conditionalFormatting sqref="AT43">
    <cfRule type="cellIs" dxfId="2940" priority="190" operator="greaterThan">
      <formula>20</formula>
    </cfRule>
  </conditionalFormatting>
  <conditionalFormatting sqref="AY43">
    <cfRule type="cellIs" dxfId="2939" priority="189" operator="greaterThan">
      <formula>20</formula>
    </cfRule>
  </conditionalFormatting>
  <conditionalFormatting sqref="AJ40">
    <cfRule type="cellIs" dxfId="2938" priority="188" operator="greaterThan">
      <formula>20</formula>
    </cfRule>
  </conditionalFormatting>
  <conditionalFormatting sqref="AO40">
    <cfRule type="cellIs" dxfId="2937" priority="187" operator="greaterThan">
      <formula>20</formula>
    </cfRule>
  </conditionalFormatting>
  <conditionalFormatting sqref="AT40">
    <cfRule type="cellIs" dxfId="2936" priority="186" operator="greaterThan">
      <formula>20</formula>
    </cfRule>
  </conditionalFormatting>
  <conditionalFormatting sqref="AY40">
    <cfRule type="cellIs" dxfId="2935" priority="185" operator="greaterThan">
      <formula>20</formula>
    </cfRule>
  </conditionalFormatting>
  <conditionalFormatting sqref="AJ41">
    <cfRule type="cellIs" dxfId="2934" priority="184" operator="greaterThan">
      <formula>20</formula>
    </cfRule>
  </conditionalFormatting>
  <conditionalFormatting sqref="AO41">
    <cfRule type="cellIs" dxfId="2933" priority="183" operator="greaterThan">
      <formula>20</formula>
    </cfRule>
  </conditionalFormatting>
  <conditionalFormatting sqref="AT41">
    <cfRule type="cellIs" dxfId="2932" priority="182" operator="greaterThan">
      <formula>20</formula>
    </cfRule>
  </conditionalFormatting>
  <conditionalFormatting sqref="AY41">
    <cfRule type="cellIs" dxfId="2931" priority="181" operator="greaterThan">
      <formula>20</formula>
    </cfRule>
  </conditionalFormatting>
  <conditionalFormatting sqref="AJ83">
    <cfRule type="cellIs" dxfId="2930" priority="176" operator="greaterThan">
      <formula>20</formula>
    </cfRule>
  </conditionalFormatting>
  <conditionalFormatting sqref="AY83">
    <cfRule type="cellIs" dxfId="2929" priority="173" operator="greaterThan">
      <formula>20</formula>
    </cfRule>
  </conditionalFormatting>
  <conditionalFormatting sqref="AK79">
    <cfRule type="cellIs" dxfId="2928" priority="165" operator="lessThan">
      <formula>20</formula>
    </cfRule>
  </conditionalFormatting>
  <conditionalFormatting sqref="AL77">
    <cfRule type="cellIs" dxfId="2927" priority="172" operator="between">
      <formula>80</formula>
      <formula>120</formula>
    </cfRule>
  </conditionalFormatting>
  <conditionalFormatting sqref="AK76">
    <cfRule type="cellIs" dxfId="2926" priority="171" operator="greaterThan">
      <formula>20</formula>
    </cfRule>
  </conditionalFormatting>
  <conditionalFormatting sqref="AL76">
    <cfRule type="cellIs" dxfId="2925" priority="170" operator="between">
      <formula>80</formula>
      <formula>120</formula>
    </cfRule>
  </conditionalFormatting>
  <conditionalFormatting sqref="AL76">
    <cfRule type="cellIs" dxfId="2924" priority="169" operator="between">
      <formula>80</formula>
      <formula>120</formula>
    </cfRule>
  </conditionalFormatting>
  <conditionalFormatting sqref="AK79">
    <cfRule type="cellIs" dxfId="2923" priority="168" operator="greaterThan">
      <formula>20</formula>
    </cfRule>
  </conditionalFormatting>
  <conditionalFormatting sqref="AL78:AL79">
    <cfRule type="cellIs" dxfId="2922" priority="167" operator="between">
      <formula>80</formula>
      <formula>120</formula>
    </cfRule>
  </conditionalFormatting>
  <conditionalFormatting sqref="AK79">
    <cfRule type="cellIs" dxfId="2921" priority="166" operator="greaterThan">
      <formula>20</formula>
    </cfRule>
  </conditionalFormatting>
  <conditionalFormatting sqref="AQ77">
    <cfRule type="cellIs" dxfId="2920" priority="164" operator="between">
      <formula>80</formula>
      <formula>120</formula>
    </cfRule>
  </conditionalFormatting>
  <conditionalFormatting sqref="AQ77">
    <cfRule type="cellIs" dxfId="2919" priority="163" operator="between">
      <formula>80</formula>
      <formula>120</formula>
    </cfRule>
  </conditionalFormatting>
  <conditionalFormatting sqref="AQ76">
    <cfRule type="cellIs" dxfId="2918" priority="161" operator="between">
      <formula>80</formula>
      <formula>120</formula>
    </cfRule>
  </conditionalFormatting>
  <conditionalFormatting sqref="AQ76">
    <cfRule type="cellIs" dxfId="2917" priority="160" operator="between">
      <formula>80</formula>
      <formula>120</formula>
    </cfRule>
  </conditionalFormatting>
  <conditionalFormatting sqref="AQ76">
    <cfRule type="cellIs" dxfId="2916" priority="159" operator="between">
      <formula>80</formula>
      <formula>120</formula>
    </cfRule>
  </conditionalFormatting>
  <conditionalFormatting sqref="AP79">
    <cfRule type="cellIs" dxfId="2915" priority="158" operator="greaterThan">
      <formula>20</formula>
    </cfRule>
  </conditionalFormatting>
  <conditionalFormatting sqref="AQ78:AQ79">
    <cfRule type="cellIs" dxfId="2914" priority="157" operator="between">
      <formula>80</formula>
      <formula>120</formula>
    </cfRule>
  </conditionalFormatting>
  <conditionalFormatting sqref="AQ78:AQ79">
    <cfRule type="cellIs" dxfId="2913" priority="156" operator="between">
      <formula>80</formula>
      <formula>120</formula>
    </cfRule>
  </conditionalFormatting>
  <conditionalFormatting sqref="AP79">
    <cfRule type="cellIs" dxfId="2912" priority="155" operator="greaterThan">
      <formula>20</formula>
    </cfRule>
  </conditionalFormatting>
  <conditionalFormatting sqref="AP79">
    <cfRule type="cellIs" dxfId="2911" priority="154" operator="lessThan">
      <formula>20</formula>
    </cfRule>
  </conditionalFormatting>
  <conditionalFormatting sqref="AV77">
    <cfRule type="cellIs" dxfId="2910" priority="153" operator="between">
      <formula>80</formula>
      <formula>120</formula>
    </cfRule>
  </conditionalFormatting>
  <conditionalFormatting sqref="AU76">
    <cfRule type="cellIs" dxfId="2909" priority="152" operator="greaterThan">
      <formula>20</formula>
    </cfRule>
  </conditionalFormatting>
  <conditionalFormatting sqref="AV76">
    <cfRule type="cellIs" dxfId="2908" priority="151" operator="between">
      <formula>80</formula>
      <formula>120</formula>
    </cfRule>
  </conditionalFormatting>
  <conditionalFormatting sqref="AV76">
    <cfRule type="cellIs" dxfId="2907" priority="149" operator="between">
      <formula>80</formula>
      <formula>120</formula>
    </cfRule>
  </conditionalFormatting>
  <conditionalFormatting sqref="AV76">
    <cfRule type="cellIs" dxfId="2906" priority="150" operator="between">
      <formula>80</formula>
      <formula>120</formula>
    </cfRule>
  </conditionalFormatting>
  <conditionalFormatting sqref="AU79">
    <cfRule type="cellIs" dxfId="2905" priority="148" operator="greaterThan">
      <formula>20</formula>
    </cfRule>
  </conditionalFormatting>
  <conditionalFormatting sqref="AV78:AV79">
    <cfRule type="cellIs" dxfId="2904" priority="147" operator="between">
      <formula>80</formula>
      <formula>120</formula>
    </cfRule>
  </conditionalFormatting>
  <conditionalFormatting sqref="AU79">
    <cfRule type="cellIs" dxfId="2903" priority="146" operator="greaterThan">
      <formula>20</formula>
    </cfRule>
  </conditionalFormatting>
  <conditionalFormatting sqref="AU79">
    <cfRule type="cellIs" dxfId="2902" priority="145" operator="lessThan">
      <formula>20</formula>
    </cfRule>
  </conditionalFormatting>
  <conditionalFormatting sqref="BA77">
    <cfRule type="cellIs" dxfId="2901" priority="144" operator="between">
      <formula>80</formula>
      <formula>120</formula>
    </cfRule>
  </conditionalFormatting>
  <conditionalFormatting sqref="AZ76">
    <cfRule type="cellIs" dxfId="2900" priority="143" operator="greaterThan">
      <formula>20</formula>
    </cfRule>
  </conditionalFormatting>
  <conditionalFormatting sqref="BA76">
    <cfRule type="cellIs" dxfId="2899" priority="142" operator="between">
      <formula>80</formula>
      <formula>120</formula>
    </cfRule>
  </conditionalFormatting>
  <conditionalFormatting sqref="BA76">
    <cfRule type="cellIs" dxfId="2898" priority="139" operator="between">
      <formula>80</formula>
      <formula>120</formula>
    </cfRule>
  </conditionalFormatting>
  <conditionalFormatting sqref="BA76">
    <cfRule type="cellIs" dxfId="2897" priority="140" operator="between">
      <formula>80</formula>
      <formula>120</formula>
    </cfRule>
  </conditionalFormatting>
  <conditionalFormatting sqref="AZ79">
    <cfRule type="cellIs" dxfId="2896" priority="138" operator="greaterThan">
      <formula>20</formula>
    </cfRule>
  </conditionalFormatting>
  <conditionalFormatting sqref="BA78:BA79">
    <cfRule type="cellIs" dxfId="2895" priority="137" operator="between">
      <formula>80</formula>
      <formula>120</formula>
    </cfRule>
  </conditionalFormatting>
  <conditionalFormatting sqref="AZ79">
    <cfRule type="cellIs" dxfId="2894" priority="136" operator="greaterThan">
      <formula>20</formula>
    </cfRule>
  </conditionalFormatting>
  <conditionalFormatting sqref="AZ79">
    <cfRule type="cellIs" dxfId="2893" priority="135" operator="lessThan">
      <formula>20</formula>
    </cfRule>
  </conditionalFormatting>
  <conditionalFormatting sqref="AJ81">
    <cfRule type="cellIs" dxfId="2892" priority="134" operator="greaterThan">
      <formula>20</formula>
    </cfRule>
  </conditionalFormatting>
  <conditionalFormatting sqref="AO81">
    <cfRule type="cellIs" dxfId="2891" priority="133" operator="greaterThan">
      <formula>20</formula>
    </cfRule>
  </conditionalFormatting>
  <conditionalFormatting sqref="AY84">
    <cfRule type="cellIs" dxfId="2890" priority="127" operator="greaterThan">
      <formula>20</formula>
    </cfRule>
  </conditionalFormatting>
  <conditionalFormatting sqref="AJ85 AJ82">
    <cfRule type="cellIs" dxfId="2889" priority="126" operator="greaterThan">
      <formula>20</formula>
    </cfRule>
  </conditionalFormatting>
  <conditionalFormatting sqref="AT85 AT82">
    <cfRule type="cellIs" dxfId="2888" priority="124" operator="greaterThan">
      <formula>20</formula>
    </cfRule>
  </conditionalFormatting>
  <conditionalFormatting sqref="AY85 AY82">
    <cfRule type="cellIs" dxfId="2887" priority="123" operator="greaterThan">
      <formula>20</formula>
    </cfRule>
  </conditionalFormatting>
  <conditionalFormatting sqref="AI85">
    <cfRule type="cellIs" dxfId="2886" priority="122" operator="lessThan">
      <formula>20</formula>
    </cfRule>
  </conditionalFormatting>
  <conditionalFormatting sqref="AN85">
    <cfRule type="cellIs" dxfId="2885" priority="121" operator="lessThan">
      <formula>20</formula>
    </cfRule>
  </conditionalFormatting>
  <conditionalFormatting sqref="AS85">
    <cfRule type="cellIs" dxfId="2884" priority="120" operator="lessThan">
      <formula>20</formula>
    </cfRule>
  </conditionalFormatting>
  <conditionalFormatting sqref="AL86">
    <cfRule type="cellIs" dxfId="2883" priority="118" operator="between">
      <formula>80</formula>
      <formula>120</formula>
    </cfRule>
  </conditionalFormatting>
  <conditionalFormatting sqref="AQ86">
    <cfRule type="cellIs" dxfId="2882" priority="116" operator="between">
      <formula>80</formula>
      <formula>120</formula>
    </cfRule>
  </conditionalFormatting>
  <conditionalFormatting sqref="AV86">
    <cfRule type="cellIs" dxfId="2881" priority="115" operator="between">
      <formula>80</formula>
      <formula>120</formula>
    </cfRule>
  </conditionalFormatting>
  <conditionalFormatting sqref="AL131">
    <cfRule type="cellIs" dxfId="2880" priority="7" operator="between">
      <formula>80</formula>
      <formula>120</formula>
    </cfRule>
  </conditionalFormatting>
  <conditionalFormatting sqref="AQ131">
    <cfRule type="cellIs" dxfId="2879" priority="6" operator="between">
      <formula>80</formula>
      <formula>120</formula>
    </cfRule>
  </conditionalFormatting>
  <conditionalFormatting sqref="AQ131">
    <cfRule type="cellIs" dxfId="2878" priority="5" operator="between">
      <formula>80</formula>
      <formula>120</formula>
    </cfRule>
  </conditionalFormatting>
  <conditionalFormatting sqref="AV131">
    <cfRule type="cellIs" dxfId="2877" priority="4" operator="between">
      <formula>80</formula>
      <formula>120</formula>
    </cfRule>
  </conditionalFormatting>
  <conditionalFormatting sqref="BA131">
    <cfRule type="cellIs" dxfId="2876" priority="3" operator="between">
      <formula>80</formula>
      <formula>120</formula>
    </cfRule>
  </conditionalFormatting>
  <conditionalFormatting sqref="AJ87">
    <cfRule type="cellIs" dxfId="2875" priority="109" operator="greaterThan">
      <formula>20</formula>
    </cfRule>
  </conditionalFormatting>
  <conditionalFormatting sqref="AY87">
    <cfRule type="cellIs" dxfId="2874" priority="106" operator="greaterThan">
      <formula>20</formula>
    </cfRule>
  </conditionalFormatting>
  <conditionalFormatting sqref="AO87:AP87">
    <cfRule type="cellIs" dxfId="2873" priority="110" operator="greaterThan">
      <formula>20</formula>
    </cfRule>
  </conditionalFormatting>
  <conditionalFormatting sqref="AO87">
    <cfRule type="cellIs" dxfId="2872" priority="108" operator="greaterThan">
      <formula>20</formula>
    </cfRule>
  </conditionalFormatting>
  <conditionalFormatting sqref="AT87">
    <cfRule type="cellIs" dxfId="2871" priority="107" operator="greaterThan">
      <formula>20</formula>
    </cfRule>
  </conditionalFormatting>
  <conditionalFormatting sqref="AY87">
    <cfRule type="cellIs" dxfId="2870" priority="104" operator="greaterThan">
      <formula>20</formula>
    </cfRule>
  </conditionalFormatting>
  <conditionalFormatting sqref="AT87">
    <cfRule type="cellIs" dxfId="2869" priority="105" operator="greaterThan">
      <formula>20</formula>
    </cfRule>
  </conditionalFormatting>
  <conditionalFormatting sqref="AJ120 AJ117 AJ114 AJ111 AJ108 AJ105 AJ102 AJ99 AJ96 AJ93 AJ90">
    <cfRule type="cellIs" dxfId="2868" priority="103" operator="greaterThan">
      <formula>20</formula>
    </cfRule>
  </conditionalFormatting>
  <conditionalFormatting sqref="AO120 AO117 AO114 AO111 AO108 AO105 AO102 AO99 AO96 AO93 AO90">
    <cfRule type="cellIs" dxfId="2867" priority="102" operator="greaterThan">
      <formula>20</formula>
    </cfRule>
  </conditionalFormatting>
  <conditionalFormatting sqref="AT120 AT117 AT114 AT111 AT108 AT105 AT102 AT99 AT96 AT93 AT90">
    <cfRule type="cellIs" dxfId="2866" priority="101" operator="greaterThan">
      <formula>20</formula>
    </cfRule>
  </conditionalFormatting>
  <conditionalFormatting sqref="AY120 AY117 AY114 AY111 AY108 AY105 AY102 AY99 AY96 AY93 AY90">
    <cfRule type="cellIs" dxfId="2865" priority="100" operator="greaterThan">
      <formula>20</formula>
    </cfRule>
  </conditionalFormatting>
  <conditionalFormatting sqref="AJ130 AJ127">
    <cfRule type="cellIs" dxfId="2864" priority="99" operator="greaterThan">
      <formula>20</formula>
    </cfRule>
  </conditionalFormatting>
  <conditionalFormatting sqref="AO130 AO127">
    <cfRule type="cellIs" dxfId="2863" priority="98" operator="greaterThan">
      <formula>20</formula>
    </cfRule>
  </conditionalFormatting>
  <conditionalFormatting sqref="AT130 AT127">
    <cfRule type="cellIs" dxfId="2862" priority="97" operator="greaterThan">
      <formula>20</formula>
    </cfRule>
  </conditionalFormatting>
  <conditionalFormatting sqref="AY130 AY127">
    <cfRule type="cellIs" dxfId="2861" priority="96" operator="greaterThan">
      <formula>20</formula>
    </cfRule>
  </conditionalFormatting>
  <conditionalFormatting sqref="AL121">
    <cfRule type="cellIs" dxfId="2860" priority="95" operator="between">
      <formula>80</formula>
      <formula>120</formula>
    </cfRule>
  </conditionalFormatting>
  <conditionalFormatting sqref="AK120">
    <cfRule type="cellIs" dxfId="2859" priority="94" operator="greaterThan">
      <formula>20</formula>
    </cfRule>
  </conditionalFormatting>
  <conditionalFormatting sqref="AL120">
    <cfRule type="cellIs" dxfId="2858" priority="93" operator="between">
      <formula>80</formula>
      <formula>120</formula>
    </cfRule>
  </conditionalFormatting>
  <conditionalFormatting sqref="AL120">
    <cfRule type="cellIs" dxfId="2857" priority="92" operator="between">
      <formula>80</formula>
      <formula>120</formula>
    </cfRule>
  </conditionalFormatting>
  <conditionalFormatting sqref="AL122">
    <cfRule type="cellIs" dxfId="2856" priority="91" operator="between">
      <formula>80</formula>
      <formula>120</formula>
    </cfRule>
  </conditionalFormatting>
  <conditionalFormatting sqref="AQ121">
    <cfRule type="cellIs" dxfId="2855" priority="90" operator="between">
      <formula>80</formula>
      <formula>120</formula>
    </cfRule>
  </conditionalFormatting>
  <conditionalFormatting sqref="AQ121">
    <cfRule type="cellIs" dxfId="2854" priority="89" operator="between">
      <formula>80</formula>
      <formula>120</formula>
    </cfRule>
  </conditionalFormatting>
  <conditionalFormatting sqref="AP120">
    <cfRule type="cellIs" dxfId="2853" priority="88" operator="greaterThan">
      <formula>20</formula>
    </cfRule>
  </conditionalFormatting>
  <conditionalFormatting sqref="AQ120">
    <cfRule type="cellIs" dxfId="2852" priority="87" operator="between">
      <formula>80</formula>
      <formula>120</formula>
    </cfRule>
  </conditionalFormatting>
  <conditionalFormatting sqref="AQ120">
    <cfRule type="cellIs" dxfId="2851" priority="86" operator="between">
      <formula>80</formula>
      <formula>120</formula>
    </cfRule>
  </conditionalFormatting>
  <conditionalFormatting sqref="AQ120">
    <cfRule type="cellIs" dxfId="2850" priority="85" operator="between">
      <formula>80</formula>
      <formula>120</formula>
    </cfRule>
  </conditionalFormatting>
  <conditionalFormatting sqref="AQ122">
    <cfRule type="cellIs" dxfId="2849" priority="84" operator="between">
      <formula>80</formula>
      <formula>120</formula>
    </cfRule>
  </conditionalFormatting>
  <conditionalFormatting sqref="AQ122">
    <cfRule type="cellIs" dxfId="2848" priority="83" operator="between">
      <formula>80</formula>
      <formula>120</formula>
    </cfRule>
  </conditionalFormatting>
  <conditionalFormatting sqref="AV121">
    <cfRule type="cellIs" dxfId="2847" priority="82" operator="between">
      <formula>80</formula>
      <formula>120</formula>
    </cfRule>
  </conditionalFormatting>
  <conditionalFormatting sqref="AU120">
    <cfRule type="cellIs" dxfId="2846" priority="81" operator="greaterThan">
      <formula>20</formula>
    </cfRule>
  </conditionalFormatting>
  <conditionalFormatting sqref="AV120">
    <cfRule type="cellIs" dxfId="2845" priority="80" operator="between">
      <formula>80</formula>
      <formula>120</formula>
    </cfRule>
  </conditionalFormatting>
  <conditionalFormatting sqref="AV120">
    <cfRule type="cellIs" dxfId="2844" priority="78" operator="between">
      <formula>80</formula>
      <formula>120</formula>
    </cfRule>
  </conditionalFormatting>
  <conditionalFormatting sqref="AV120">
    <cfRule type="cellIs" dxfId="2843" priority="79" operator="between">
      <formula>80</formula>
      <formula>120</formula>
    </cfRule>
  </conditionalFormatting>
  <conditionalFormatting sqref="AV122">
    <cfRule type="cellIs" dxfId="2842" priority="77" operator="between">
      <formula>80</formula>
      <formula>120</formula>
    </cfRule>
  </conditionalFormatting>
  <conditionalFormatting sqref="BA121">
    <cfRule type="cellIs" dxfId="2841" priority="76" operator="between">
      <formula>80</formula>
      <formula>120</formula>
    </cfRule>
  </conditionalFormatting>
  <conditionalFormatting sqref="AZ120">
    <cfRule type="cellIs" dxfId="2840" priority="75" operator="greaterThan">
      <formula>20</formula>
    </cfRule>
  </conditionalFormatting>
  <conditionalFormatting sqref="BA120">
    <cfRule type="cellIs" dxfId="2839" priority="74" operator="between">
      <formula>80</formula>
      <formula>120</formula>
    </cfRule>
  </conditionalFormatting>
  <conditionalFormatting sqref="BA120">
    <cfRule type="cellIs" dxfId="2838" priority="73" operator="between">
      <formula>80</formula>
      <formula>120</formula>
    </cfRule>
  </conditionalFormatting>
  <conditionalFormatting sqref="BA120">
    <cfRule type="cellIs" dxfId="2837" priority="71" operator="between">
      <formula>80</formula>
      <formula>120</formula>
    </cfRule>
  </conditionalFormatting>
  <conditionalFormatting sqref="BA120">
    <cfRule type="cellIs" dxfId="2836" priority="72" operator="between">
      <formula>80</formula>
      <formula>120</formula>
    </cfRule>
  </conditionalFormatting>
  <conditionalFormatting sqref="BA122">
    <cfRule type="cellIs" dxfId="2835" priority="70" operator="between">
      <formula>80</formula>
      <formula>120</formula>
    </cfRule>
  </conditionalFormatting>
  <conditionalFormatting sqref="AJ121 AJ118 AJ115 AJ112 AJ109 AJ106 AJ103 AJ100 AJ97 AJ94 AJ91 AJ88">
    <cfRule type="cellIs" dxfId="2834" priority="69" operator="greaterThan">
      <formula>20</formula>
    </cfRule>
  </conditionalFormatting>
  <conditionalFormatting sqref="AO121 AO118 AO115 AO112 AO109 AO106 AO103 AO100 AO97 AO94 AO91 AO88">
    <cfRule type="cellIs" dxfId="2833" priority="68" operator="greaterThan">
      <formula>20</formula>
    </cfRule>
  </conditionalFormatting>
  <conditionalFormatting sqref="AT121 AT118 AT115 AT112 AT109 AT106 AT103 AT100 AT97 AT94 AT91 AT88">
    <cfRule type="cellIs" dxfId="2832" priority="67" operator="greaterThan">
      <formula>20</formula>
    </cfRule>
  </conditionalFormatting>
  <conditionalFormatting sqref="AY121 AY118 AY115 AY112 AY109 AY106 AY103 AY100 AY97 AY94 AY91 AY88">
    <cfRule type="cellIs" dxfId="2831" priority="66" operator="greaterThan">
      <formula>20</formula>
    </cfRule>
  </conditionalFormatting>
  <conditionalFormatting sqref="AJ128 AJ125">
    <cfRule type="cellIs" dxfId="2830" priority="65" operator="greaterThan">
      <formula>20</formula>
    </cfRule>
  </conditionalFormatting>
  <conditionalFormatting sqref="AO128 AO125">
    <cfRule type="cellIs" dxfId="2829" priority="64" operator="greaterThan">
      <formula>20</formula>
    </cfRule>
  </conditionalFormatting>
  <conditionalFormatting sqref="AT128 AT125">
    <cfRule type="cellIs" dxfId="2828" priority="63" operator="greaterThan">
      <formula>20</formula>
    </cfRule>
  </conditionalFormatting>
  <conditionalFormatting sqref="AY128 AY125">
    <cfRule type="cellIs" dxfId="2827" priority="62" operator="greaterThan">
      <formula>20</formula>
    </cfRule>
  </conditionalFormatting>
  <conditionalFormatting sqref="AK121">
    <cfRule type="cellIs" dxfId="2826" priority="54" operator="lessThan">
      <formula>20</formula>
    </cfRule>
  </conditionalFormatting>
  <conditionalFormatting sqref="AL119">
    <cfRule type="cellIs" dxfId="2825" priority="61" operator="between">
      <formula>80</formula>
      <formula>120</formula>
    </cfRule>
  </conditionalFormatting>
  <conditionalFormatting sqref="AK118">
    <cfRule type="cellIs" dxfId="2824" priority="60" operator="greaterThan">
      <formula>20</formula>
    </cfRule>
  </conditionalFormatting>
  <conditionalFormatting sqref="AL118">
    <cfRule type="cellIs" dxfId="2823" priority="59" operator="between">
      <formula>80</formula>
      <formula>120</formula>
    </cfRule>
  </conditionalFormatting>
  <conditionalFormatting sqref="AL118">
    <cfRule type="cellIs" dxfId="2822" priority="58" operator="between">
      <formula>80</formula>
      <formula>120</formula>
    </cfRule>
  </conditionalFormatting>
  <conditionalFormatting sqref="AK121">
    <cfRule type="cellIs" dxfId="2821" priority="57" operator="greaterThan">
      <formula>20</formula>
    </cfRule>
  </conditionalFormatting>
  <conditionalFormatting sqref="AL120:AL121">
    <cfRule type="cellIs" dxfId="2820" priority="56" operator="between">
      <formula>80</formula>
      <formula>120</formula>
    </cfRule>
  </conditionalFormatting>
  <conditionalFormatting sqref="AK121">
    <cfRule type="cellIs" dxfId="2819" priority="55" operator="greaterThan">
      <formula>20</formula>
    </cfRule>
  </conditionalFormatting>
  <conditionalFormatting sqref="AQ119">
    <cfRule type="cellIs" dxfId="2818" priority="53" operator="between">
      <formula>80</formula>
      <formula>120</formula>
    </cfRule>
  </conditionalFormatting>
  <conditionalFormatting sqref="AQ119">
    <cfRule type="cellIs" dxfId="2817" priority="52" operator="between">
      <formula>80</formula>
      <formula>120</formula>
    </cfRule>
  </conditionalFormatting>
  <conditionalFormatting sqref="AP118">
    <cfRule type="cellIs" dxfId="2816" priority="51" operator="greaterThan">
      <formula>20</formula>
    </cfRule>
  </conditionalFormatting>
  <conditionalFormatting sqref="AQ118">
    <cfRule type="cellIs" dxfId="2815" priority="50" operator="between">
      <formula>80</formula>
      <formula>120</formula>
    </cfRule>
  </conditionalFormatting>
  <conditionalFormatting sqref="AQ118">
    <cfRule type="cellIs" dxfId="2814" priority="49" operator="between">
      <formula>80</formula>
      <formula>120</formula>
    </cfRule>
  </conditionalFormatting>
  <conditionalFormatting sqref="AQ118">
    <cfRule type="cellIs" dxfId="2813" priority="48" operator="between">
      <formula>80</formula>
      <formula>120</formula>
    </cfRule>
  </conditionalFormatting>
  <conditionalFormatting sqref="AP121">
    <cfRule type="cellIs" dxfId="2812" priority="47" operator="greaterThan">
      <formula>20</formula>
    </cfRule>
  </conditionalFormatting>
  <conditionalFormatting sqref="AQ120:AQ121">
    <cfRule type="cellIs" dxfId="2811" priority="46" operator="between">
      <formula>80</formula>
      <formula>120</formula>
    </cfRule>
  </conditionalFormatting>
  <conditionalFormatting sqref="AQ120:AQ121">
    <cfRule type="cellIs" dxfId="2810" priority="45" operator="between">
      <formula>80</formula>
      <formula>120</formula>
    </cfRule>
  </conditionalFormatting>
  <conditionalFormatting sqref="AP121">
    <cfRule type="cellIs" dxfId="2809" priority="44" operator="greaterThan">
      <formula>20</formula>
    </cfRule>
  </conditionalFormatting>
  <conditionalFormatting sqref="AP121">
    <cfRule type="cellIs" dxfId="2808" priority="43" operator="lessThan">
      <formula>20</formula>
    </cfRule>
  </conditionalFormatting>
  <conditionalFormatting sqref="AV119">
    <cfRule type="cellIs" dxfId="2807" priority="42" operator="between">
      <formula>80</formula>
      <formula>120</formula>
    </cfRule>
  </conditionalFormatting>
  <conditionalFormatting sqref="AU118">
    <cfRule type="cellIs" dxfId="2806" priority="41" operator="greaterThan">
      <formula>20</formula>
    </cfRule>
  </conditionalFormatting>
  <conditionalFormatting sqref="AV118">
    <cfRule type="cellIs" dxfId="2805" priority="40" operator="between">
      <formula>80</formula>
      <formula>120</formula>
    </cfRule>
  </conditionalFormatting>
  <conditionalFormatting sqref="AV118">
    <cfRule type="cellIs" dxfId="2804" priority="38" operator="between">
      <formula>80</formula>
      <formula>120</formula>
    </cfRule>
  </conditionalFormatting>
  <conditionalFormatting sqref="AV118">
    <cfRule type="cellIs" dxfId="2803" priority="39" operator="between">
      <formula>80</formula>
      <formula>120</formula>
    </cfRule>
  </conditionalFormatting>
  <conditionalFormatting sqref="AU121">
    <cfRule type="cellIs" dxfId="2802" priority="37" operator="greaterThan">
      <formula>20</formula>
    </cfRule>
  </conditionalFormatting>
  <conditionalFormatting sqref="AV120:AV121">
    <cfRule type="cellIs" dxfId="2801" priority="36" operator="between">
      <formula>80</formula>
      <formula>120</formula>
    </cfRule>
  </conditionalFormatting>
  <conditionalFormatting sqref="AU121">
    <cfRule type="cellIs" dxfId="2800" priority="35" operator="greaterThan">
      <formula>20</formula>
    </cfRule>
  </conditionalFormatting>
  <conditionalFormatting sqref="AU121">
    <cfRule type="cellIs" dxfId="2799" priority="34" operator="lessThan">
      <formula>20</formula>
    </cfRule>
  </conditionalFormatting>
  <conditionalFormatting sqref="BA119">
    <cfRule type="cellIs" dxfId="2798" priority="33" operator="between">
      <formula>80</formula>
      <formula>120</formula>
    </cfRule>
  </conditionalFormatting>
  <conditionalFormatting sqref="AZ118">
    <cfRule type="cellIs" dxfId="2797" priority="32" operator="greaterThan">
      <formula>20</formula>
    </cfRule>
  </conditionalFormatting>
  <conditionalFormatting sqref="BA118">
    <cfRule type="cellIs" dxfId="2796" priority="31" operator="between">
      <formula>80</formula>
      <formula>120</formula>
    </cfRule>
  </conditionalFormatting>
  <conditionalFormatting sqref="BA118">
    <cfRule type="cellIs" dxfId="2795" priority="30" operator="between">
      <formula>80</formula>
      <formula>120</formula>
    </cfRule>
  </conditionalFormatting>
  <conditionalFormatting sqref="BA118">
    <cfRule type="cellIs" dxfId="2794" priority="28" operator="between">
      <formula>80</formula>
      <formula>120</formula>
    </cfRule>
  </conditionalFormatting>
  <conditionalFormatting sqref="BA118">
    <cfRule type="cellIs" dxfId="2793" priority="29" operator="between">
      <formula>80</formula>
      <formula>120</formula>
    </cfRule>
  </conditionalFormatting>
  <conditionalFormatting sqref="AZ121">
    <cfRule type="cellIs" dxfId="2792" priority="27" operator="greaterThan">
      <formula>20</formula>
    </cfRule>
  </conditionalFormatting>
  <conditionalFormatting sqref="BA120:BA121">
    <cfRule type="cellIs" dxfId="2791" priority="26" operator="between">
      <formula>80</formula>
      <formula>120</formula>
    </cfRule>
  </conditionalFormatting>
  <conditionalFormatting sqref="AZ121">
    <cfRule type="cellIs" dxfId="2790" priority="25" operator="greaterThan">
      <formula>20</formula>
    </cfRule>
  </conditionalFormatting>
  <conditionalFormatting sqref="AZ121">
    <cfRule type="cellIs" dxfId="2789" priority="24" operator="lessThan">
      <formula>20</formula>
    </cfRule>
  </conditionalFormatting>
  <conditionalFormatting sqref="AJ123">
    <cfRule type="cellIs" dxfId="2788" priority="23" operator="greaterThan">
      <formula>20</formula>
    </cfRule>
  </conditionalFormatting>
  <conditionalFormatting sqref="AO123">
    <cfRule type="cellIs" dxfId="2787" priority="22" operator="greaterThan">
      <formula>20</formula>
    </cfRule>
  </conditionalFormatting>
  <conditionalFormatting sqref="AT123">
    <cfRule type="cellIs" dxfId="2786" priority="21" operator="greaterThan">
      <formula>20</formula>
    </cfRule>
  </conditionalFormatting>
  <conditionalFormatting sqref="AY123">
    <cfRule type="cellIs" dxfId="2785" priority="20" operator="greaterThan">
      <formula>20</formula>
    </cfRule>
  </conditionalFormatting>
  <conditionalFormatting sqref="AJ129 AJ126">
    <cfRule type="cellIs" dxfId="2784" priority="19" operator="greaterThan">
      <formula>20</formula>
    </cfRule>
  </conditionalFormatting>
  <conditionalFormatting sqref="AO129 AO126">
    <cfRule type="cellIs" dxfId="2783" priority="18" operator="greaterThan">
      <formula>20</formula>
    </cfRule>
  </conditionalFormatting>
  <conditionalFormatting sqref="AT129 AT126">
    <cfRule type="cellIs" dxfId="2782" priority="17" operator="greaterThan">
      <formula>20</formula>
    </cfRule>
  </conditionalFormatting>
  <conditionalFormatting sqref="AY129 AY126">
    <cfRule type="cellIs" dxfId="2781" priority="16" operator="greaterThan">
      <formula>20</formula>
    </cfRule>
  </conditionalFormatting>
  <conditionalFormatting sqref="AJ130 AJ127 AJ124">
    <cfRule type="cellIs" dxfId="2780" priority="15" operator="greaterThan">
      <formula>20</formula>
    </cfRule>
  </conditionalFormatting>
  <conditionalFormatting sqref="AO130 AO127 AO124">
    <cfRule type="cellIs" dxfId="2779" priority="14" operator="greaterThan">
      <formula>20</formula>
    </cfRule>
  </conditionalFormatting>
  <conditionalFormatting sqref="AT130 AT127 AT124">
    <cfRule type="cellIs" dxfId="2778" priority="13" operator="greaterThan">
      <formula>20</formula>
    </cfRule>
  </conditionalFormatting>
  <conditionalFormatting sqref="AY130 AY127 AY124">
    <cfRule type="cellIs" dxfId="2777" priority="12" operator="greaterThan">
      <formula>20</formula>
    </cfRule>
  </conditionalFormatting>
  <conditionalFormatting sqref="AI130">
    <cfRule type="cellIs" dxfId="2776" priority="11" operator="lessThan">
      <formula>20</formula>
    </cfRule>
  </conditionalFormatting>
  <conditionalFormatting sqref="AN130">
    <cfRule type="cellIs" dxfId="2775" priority="10" operator="lessThan">
      <formula>20</formula>
    </cfRule>
  </conditionalFormatting>
  <conditionalFormatting sqref="AS130">
    <cfRule type="cellIs" dxfId="2774" priority="9" operator="lessThan">
      <formula>20</formula>
    </cfRule>
  </conditionalFormatting>
  <conditionalFormatting sqref="AX130">
    <cfRule type="cellIs" dxfId="2773" priority="8" operator="lessThan">
      <formula>20</formula>
    </cfRule>
  </conditionalFormatting>
  <conditionalFormatting sqref="I24:I131">
    <cfRule type="cellIs" dxfId="2772" priority="2" operator="greaterThan">
      <formula>10000</formula>
    </cfRule>
  </conditionalFormatting>
  <conditionalFormatting sqref="J24:J131">
    <cfRule type="cellIs" dxfId="2771" priority="1" operator="greaterThan">
      <formula>20000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topLeftCell="N3" zoomScale="85" zoomScaleNormal="85" workbookViewId="0">
      <selection activeCell="BC24" sqref="BC24:BF138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0.5429687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3" t="s">
        <v>8</v>
      </c>
      <c r="F12" t="s">
        <v>31</v>
      </c>
      <c r="G12" s="3" t="s">
        <v>9</v>
      </c>
      <c r="H12" t="s">
        <v>32</v>
      </c>
      <c r="I12" s="3" t="s">
        <v>11</v>
      </c>
    </row>
    <row r="13" spans="1:9" x14ac:dyDescent="0.35">
      <c r="G13" s="3"/>
      <c r="I13" s="3"/>
    </row>
    <row r="14" spans="1:9" x14ac:dyDescent="0.35">
      <c r="D14">
        <v>0</v>
      </c>
      <c r="E14" s="3">
        <f>AVERAGE(I28:I29)</f>
        <v>433</v>
      </c>
      <c r="F14">
        <v>0</v>
      </c>
      <c r="G14" s="3">
        <f>AVERAGE(J28:J29)</f>
        <v>994</v>
      </c>
      <c r="H14">
        <v>0</v>
      </c>
      <c r="I14" s="3">
        <f>AVERAGE(L28:L29)</f>
        <v>373</v>
      </c>
    </row>
    <row r="15" spans="1:9" x14ac:dyDescent="0.35">
      <c r="D15">
        <f>3*G31/1000</f>
        <v>6.0000000000000006E-4</v>
      </c>
      <c r="E15" s="3">
        <f>AVERAGE(I31:I32)</f>
        <v>942</v>
      </c>
      <c r="F15">
        <f>6*H31/1000</f>
        <v>1.2000000000000001E-3</v>
      </c>
      <c r="G15" s="3">
        <f>AVERAGE(J31:J32)</f>
        <v>1867</v>
      </c>
      <c r="H15">
        <f>0.3*H31/1000</f>
        <v>5.9999999999999995E-5</v>
      </c>
      <c r="I15" s="3">
        <f>AVERAGE(L31:L32)</f>
        <v>711.5</v>
      </c>
    </row>
    <row r="16" spans="1:9" x14ac:dyDescent="0.35">
      <c r="D16">
        <f>3*G34/1000</f>
        <v>1.7999999999999997E-3</v>
      </c>
      <c r="E16" s="3">
        <f>AVERAGE(I34:I35)</f>
        <v>2987</v>
      </c>
      <c r="F16">
        <f>6*H34/1000</f>
        <v>3.5999999999999995E-3</v>
      </c>
      <c r="G16" s="3">
        <f>AVERAGE(J34:J35)</f>
        <v>6353.5</v>
      </c>
      <c r="H16">
        <f>0.3*H34/1000</f>
        <v>1.7999999999999998E-4</v>
      </c>
      <c r="I16" s="3">
        <f>AVERAGE(L34:L35)</f>
        <v>2802</v>
      </c>
    </row>
    <row r="17" spans="1:58" x14ac:dyDescent="0.35">
      <c r="D17">
        <f>9*G37/1000</f>
        <v>2.9970000000000005E-3</v>
      </c>
      <c r="E17" s="3">
        <f>AVERAGE(I37:I38)</f>
        <v>4534.5</v>
      </c>
      <c r="F17">
        <f>18*H37/1000</f>
        <v>5.9940000000000011E-3</v>
      </c>
      <c r="G17" s="3">
        <f>AVERAGE(J37:J38)</f>
        <v>9308.5</v>
      </c>
      <c r="H17">
        <f>0.9*H37/1000</f>
        <v>2.9970000000000002E-4</v>
      </c>
      <c r="I17" s="3">
        <f>AVERAGE(L37:L38)</f>
        <v>3981</v>
      </c>
    </row>
    <row r="18" spans="1:58" x14ac:dyDescent="0.35">
      <c r="D18">
        <f>9*G40/1000</f>
        <v>4.2030000000000001E-3</v>
      </c>
      <c r="E18" s="3">
        <f>AVERAGE(I40:I41)</f>
        <v>6561.5</v>
      </c>
      <c r="F18">
        <f>18*H40/1000</f>
        <v>8.4060000000000003E-3</v>
      </c>
      <c r="G18" s="3">
        <f>AVERAGE(J40:J41)</f>
        <v>13756</v>
      </c>
      <c r="H18">
        <f>0.9*H40/1000</f>
        <v>4.2030000000000002E-4</v>
      </c>
      <c r="I18" s="3">
        <f>AVERAGE(L40:L41)</f>
        <v>6400.5</v>
      </c>
    </row>
    <row r="19" spans="1:58" x14ac:dyDescent="0.35">
      <c r="D19">
        <f>9*G43/1000</f>
        <v>5.3999999999999994E-3</v>
      </c>
      <c r="E19" s="3">
        <f>AVERAGE(I43:I44)</f>
        <v>8323.5</v>
      </c>
      <c r="F19">
        <f>18*H43/1000</f>
        <v>1.0799999999999999E-2</v>
      </c>
      <c r="G19" s="3">
        <f>AVERAGE(J43:J44)</f>
        <v>17689</v>
      </c>
      <c r="H19">
        <f>0.9*H43/1000</f>
        <v>5.4000000000000001E-4</v>
      </c>
      <c r="I19" s="3">
        <f>AVERAGE(L43:L44)</f>
        <v>8712.5</v>
      </c>
    </row>
    <row r="20" spans="1:58" x14ac:dyDescent="0.35">
      <c r="C20" t="s">
        <v>33</v>
      </c>
      <c r="E20" s="5">
        <f>SLOPE(D13:D19,E13:E19)</f>
        <v>6.7038922164351151E-7</v>
      </c>
      <c r="F20" s="5"/>
      <c r="G20" s="5">
        <f>SLOPE(F13:F19,G13:G19)</f>
        <v>6.3334558138259716E-7</v>
      </c>
      <c r="H20" s="5"/>
      <c r="I20" s="5">
        <f>SLOPE(H13:H19,I13:I19)</f>
        <v>6.3718029527794423E-8</v>
      </c>
    </row>
    <row r="21" spans="1:58" x14ac:dyDescent="0.35">
      <c r="C21" t="s">
        <v>34</v>
      </c>
      <c r="E21" s="5">
        <f>INTERCEPT(D13:D19,E13:E19)</f>
        <v>-1.5714354575252802E-4</v>
      </c>
      <c r="F21" s="5"/>
      <c r="G21" s="5">
        <f>INTERCEPT(F13:F19,G13:G19)</f>
        <v>-2.7450200175426886E-4</v>
      </c>
      <c r="H21" s="5"/>
      <c r="I21" s="5">
        <f>INTERCEPT(H13:H19,I13:I19)</f>
        <v>5.9546370727533743E-6</v>
      </c>
    </row>
    <row r="22" spans="1:58" x14ac:dyDescent="0.35">
      <c r="C22" t="s">
        <v>35</v>
      </c>
      <c r="E22" s="6">
        <f>RSQ(D13:D19,E13:E19)</f>
        <v>0.99768882098425049</v>
      </c>
      <c r="F22" s="6"/>
      <c r="G22" s="6">
        <f>RSQ(F13:F19,G13:G19)</f>
        <v>0.99554479685978836</v>
      </c>
      <c r="H22" s="6"/>
      <c r="I22" s="6">
        <f>RSQ(H13:H19,I13:I19)</f>
        <v>0.98596928024768205</v>
      </c>
    </row>
    <row r="23" spans="1:58" s="3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36</v>
      </c>
      <c r="AB23" s="3" t="s">
        <v>37</v>
      </c>
      <c r="AC23" s="3" t="s">
        <v>38</v>
      </c>
      <c r="AD23" s="3" t="s">
        <v>39</v>
      </c>
      <c r="AE23" s="3" t="s">
        <v>40</v>
      </c>
      <c r="AF23" s="3" t="s">
        <v>41</v>
      </c>
      <c r="AG23" s="3" t="s">
        <v>42</v>
      </c>
      <c r="AI23" s="3" t="s">
        <v>43</v>
      </c>
      <c r="AJ23" s="3" t="s">
        <v>44</v>
      </c>
      <c r="AK23" s="3" t="s">
        <v>45</v>
      </c>
      <c r="AL23" s="3" t="s">
        <v>46</v>
      </c>
      <c r="AN23" s="3" t="s">
        <v>47</v>
      </c>
      <c r="AO23" s="3" t="s">
        <v>48</v>
      </c>
      <c r="AP23" s="3" t="s">
        <v>49</v>
      </c>
      <c r="AQ23" s="3" t="s">
        <v>50</v>
      </c>
      <c r="AS23" s="3" t="s">
        <v>51</v>
      </c>
      <c r="AT23" s="3" t="s">
        <v>52</v>
      </c>
      <c r="AU23" s="3" t="s">
        <v>53</v>
      </c>
      <c r="AV23" s="3" t="s">
        <v>54</v>
      </c>
      <c r="AX23" s="3" t="s">
        <v>55</v>
      </c>
      <c r="AY23" s="3" t="s">
        <v>56</v>
      </c>
      <c r="AZ23" s="3" t="s">
        <v>57</v>
      </c>
      <c r="BA23" s="3" t="s">
        <v>58</v>
      </c>
      <c r="BC23" s="3" t="s">
        <v>59</v>
      </c>
      <c r="BD23" s="3" t="s">
        <v>60</v>
      </c>
      <c r="BE23" s="3" t="s">
        <v>61</v>
      </c>
      <c r="BF23" s="3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2640</v>
      </c>
      <c r="J24">
        <v>9983</v>
      </c>
      <c r="L24">
        <v>2762</v>
      </c>
      <c r="M24">
        <v>4.0670000000000002</v>
      </c>
      <c r="N24">
        <v>14.56</v>
      </c>
      <c r="O24">
        <v>10.493</v>
      </c>
      <c r="Q24">
        <v>0.28799999999999998</v>
      </c>
      <c r="R24">
        <v>1</v>
      </c>
      <c r="S24">
        <v>0</v>
      </c>
      <c r="T24">
        <v>0</v>
      </c>
      <c r="V24">
        <v>0</v>
      </c>
      <c r="Y24" s="1">
        <v>44476</v>
      </c>
      <c r="Z24" s="2">
        <v>0.57365740740740734</v>
      </c>
      <c r="AB24">
        <v>1</v>
      </c>
      <c r="AD24" s="4">
        <f>((I24*$E$20)+$E$21)*1000/G24</f>
        <v>5.3756133312878074</v>
      </c>
      <c r="AE24" s="4">
        <f t="shared" ref="AE24:AE87" si="0">((J24*$G$20)+$G$21)*1000/H24</f>
        <v>20.160623123960661</v>
      </c>
      <c r="AF24" s="4">
        <f>AE24-AD24</f>
        <v>14.785009792672854</v>
      </c>
      <c r="AG24" s="4">
        <f>((L24*$I$20)+$I$21)*1000/H24</f>
        <v>0.60647944876173854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4336</v>
      </c>
      <c r="J25">
        <v>10089</v>
      </c>
      <c r="L25">
        <v>2638</v>
      </c>
      <c r="M25">
        <v>6.2359999999999998</v>
      </c>
      <c r="N25">
        <v>14.709</v>
      </c>
      <c r="O25">
        <v>8.4730000000000008</v>
      </c>
      <c r="Q25">
        <v>0.26700000000000002</v>
      </c>
      <c r="R25">
        <v>1</v>
      </c>
      <c r="S25">
        <v>0</v>
      </c>
      <c r="T25">
        <v>0</v>
      </c>
      <c r="V25">
        <v>0</v>
      </c>
      <c r="Y25" s="1">
        <v>44476</v>
      </c>
      <c r="Z25" s="2">
        <v>0.5802546296296297</v>
      </c>
      <c r="AB25">
        <v>1</v>
      </c>
      <c r="AD25" s="4">
        <f t="shared" ref="AD25:AD88" si="1">((I25*$E$20)+$E$21)*1000/G25</f>
        <v>9.1655470643124595</v>
      </c>
      <c r="AE25" s="4">
        <f t="shared" si="0"/>
        <v>20.384405229382516</v>
      </c>
      <c r="AF25" s="4">
        <f t="shared" ref="AF25:AF88" si="2">AE25-AD25</f>
        <v>11.218858165070056</v>
      </c>
      <c r="AG25" s="4">
        <f t="shared" ref="AG25:AG88" si="3">((L25*$I$20)+$I$21)*1000/H25</f>
        <v>0.58014266322358365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4526</v>
      </c>
      <c r="J26">
        <v>9792</v>
      </c>
      <c r="L26">
        <v>3065</v>
      </c>
      <c r="M26">
        <v>6.4779999999999998</v>
      </c>
      <c r="N26">
        <v>14.29</v>
      </c>
      <c r="O26">
        <v>7.8120000000000003</v>
      </c>
      <c r="Q26">
        <v>0.34100000000000003</v>
      </c>
      <c r="R26">
        <v>1</v>
      </c>
      <c r="S26">
        <v>0</v>
      </c>
      <c r="T26">
        <v>0</v>
      </c>
      <c r="V26">
        <v>0</v>
      </c>
      <c r="Y26" s="1">
        <v>44476</v>
      </c>
      <c r="Z26" s="2">
        <v>0.58699074074074076</v>
      </c>
      <c r="AB26">
        <v>1</v>
      </c>
      <c r="AD26" s="4">
        <f t="shared" si="1"/>
        <v>9.5901269046866826</v>
      </c>
      <c r="AE26" s="4">
        <f t="shared" si="0"/>
        <v>19.757393103813744</v>
      </c>
      <c r="AF26" s="4">
        <f t="shared" si="2"/>
        <v>10.167266199127061</v>
      </c>
      <c r="AG26" s="4">
        <f t="shared" si="3"/>
        <v>0.67083465858481095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2458</v>
      </c>
      <c r="J27">
        <v>1280</v>
      </c>
      <c r="L27">
        <v>459</v>
      </c>
      <c r="M27">
        <v>2.3010000000000002</v>
      </c>
      <c r="N27">
        <v>1.363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44476</v>
      </c>
      <c r="Z27" s="2">
        <v>0.59909722222222228</v>
      </c>
      <c r="AB27">
        <v>1</v>
      </c>
      <c r="AD27" s="4">
        <f t="shared" si="1"/>
        <v>2.9813463220944469</v>
      </c>
      <c r="AE27" s="4">
        <f t="shared" si="0"/>
        <v>1.0723606848309111</v>
      </c>
      <c r="AF27" s="4">
        <f t="shared" si="2"/>
        <v>-1.9089856372635359</v>
      </c>
      <c r="AG27" s="4">
        <f t="shared" si="3"/>
        <v>7.0402425252022033E-2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526</v>
      </c>
      <c r="J28">
        <v>900</v>
      </c>
      <c r="L28">
        <v>386</v>
      </c>
      <c r="M28">
        <v>0.81799999999999995</v>
      </c>
      <c r="N28">
        <v>1.0409999999999999</v>
      </c>
      <c r="O28">
        <v>0.223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44476</v>
      </c>
      <c r="Z28" s="2">
        <v>0.60488425925925926</v>
      </c>
      <c r="AB28">
        <v>1</v>
      </c>
      <c r="AD28" s="4">
        <f t="shared" si="1"/>
        <v>0.39096236966391806</v>
      </c>
      <c r="AE28" s="4">
        <f t="shared" si="0"/>
        <v>0.59101804298013727</v>
      </c>
      <c r="AF28" s="4">
        <f t="shared" si="2"/>
        <v>0.20005567331621921</v>
      </c>
      <c r="AG28" s="4">
        <f t="shared" si="3"/>
        <v>6.1099592940964051E-2</v>
      </c>
      <c r="BC28" s="4">
        <f>AVERAGE(AD28:AD29)</f>
        <v>0.26626997443822492</v>
      </c>
      <c r="BD28" s="4">
        <f>AVERAGE(AE28:AE29)</f>
        <v>0.71008701228006554</v>
      </c>
      <c r="BE28" s="4">
        <f>AVERAGE(AF28:AF29)</f>
        <v>0.44381703784184057</v>
      </c>
      <c r="BF28" s="4">
        <f>AVERAGE(AG28:AG29)</f>
        <v>5.9442924173241388E-2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340</v>
      </c>
      <c r="J29">
        <v>1088</v>
      </c>
      <c r="L29">
        <v>360</v>
      </c>
      <c r="M29">
        <v>0.67500000000000004</v>
      </c>
      <c r="N29">
        <v>1.2</v>
      </c>
      <c r="O29">
        <v>0.52500000000000002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44476</v>
      </c>
      <c r="Z29" s="2">
        <v>0.61128472222222219</v>
      </c>
      <c r="AB29">
        <v>1</v>
      </c>
      <c r="AD29" s="4">
        <f t="shared" si="1"/>
        <v>0.14157757921253178</v>
      </c>
      <c r="AE29" s="4">
        <f t="shared" si="0"/>
        <v>0.82915598157999371</v>
      </c>
      <c r="AF29" s="4">
        <f t="shared" si="2"/>
        <v>0.68757840236746193</v>
      </c>
      <c r="AG29" s="4">
        <f t="shared" si="3"/>
        <v>5.7786255405518731E-2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460</v>
      </c>
      <c r="J30">
        <v>1816</v>
      </c>
      <c r="L30">
        <v>714</v>
      </c>
      <c r="M30">
        <v>1.919</v>
      </c>
      <c r="N30">
        <v>4.5430000000000001</v>
      </c>
      <c r="O30">
        <v>2.6240000000000001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44476</v>
      </c>
      <c r="Z30" s="2">
        <v>0.62281249999999999</v>
      </c>
      <c r="AB30">
        <v>1</v>
      </c>
      <c r="AD30" s="4">
        <f t="shared" si="1"/>
        <v>0.7561774810174362</v>
      </c>
      <c r="AE30" s="4">
        <f t="shared" si="0"/>
        <v>4.3782678701826381</v>
      </c>
      <c r="AF30" s="4">
        <f t="shared" si="2"/>
        <v>3.6220903891652019</v>
      </c>
      <c r="AG30" s="4">
        <f t="shared" si="3"/>
        <v>0.25724655077799297</v>
      </c>
      <c r="AI30">
        <f>ABS(100*(AD30-3)/3)</f>
        <v>74.794083966085466</v>
      </c>
      <c r="AN30">
        <f t="shared" ref="AN30:AN35" si="4">ABS(100*(AE30-6)/6)</f>
        <v>27.028868830289365</v>
      </c>
      <c r="AS30">
        <f t="shared" ref="AS30:AS35" si="5">ABS(100*(AF30-3)/3)</f>
        <v>20.736346305506729</v>
      </c>
      <c r="AX30">
        <f t="shared" ref="AX30:AX35" si="6">ABS(100*(AG30-0.3)/0.3)</f>
        <v>14.251149740669007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911</v>
      </c>
      <c r="J31">
        <v>1855</v>
      </c>
      <c r="L31">
        <v>698</v>
      </c>
      <c r="M31">
        <v>2.7839999999999998</v>
      </c>
      <c r="N31">
        <v>4.625</v>
      </c>
      <c r="O31">
        <v>1.841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44476</v>
      </c>
      <c r="Z31" s="2">
        <v>0.62865740740740739</v>
      </c>
      <c r="AB31">
        <v>1</v>
      </c>
      <c r="AD31" s="4">
        <f t="shared" si="1"/>
        <v>2.2679051758235547</v>
      </c>
      <c r="AE31" s="4">
        <f t="shared" si="0"/>
        <v>4.5017702585522441</v>
      </c>
      <c r="AF31" s="4">
        <f t="shared" si="2"/>
        <v>2.2338650827286894</v>
      </c>
      <c r="AG31" s="4">
        <f t="shared" si="3"/>
        <v>0.25214910841576937</v>
      </c>
      <c r="AI31">
        <f t="shared" ref="AI31:AI35" si="7">ABS(100*(AD31-3)/3)</f>
        <v>24.403160805881512</v>
      </c>
      <c r="AN31">
        <f t="shared" si="4"/>
        <v>24.970495690795932</v>
      </c>
      <c r="AS31">
        <f t="shared" si="5"/>
        <v>25.537830575710348</v>
      </c>
      <c r="AX31">
        <f t="shared" si="6"/>
        <v>15.950297194743539</v>
      </c>
      <c r="BC31" s="4">
        <f>AVERAGE(AD31:AD32)</f>
        <v>2.371815505178299</v>
      </c>
      <c r="BD31" s="4">
        <f>AVERAGE(AE31:AE32)</f>
        <v>4.5397709934351997</v>
      </c>
      <c r="BE31" s="4">
        <f>AVERAGE(AF31:AF32)</f>
        <v>2.1679554882569012</v>
      </c>
      <c r="BF31" s="4">
        <f>AVERAGE(AG31:AG32)</f>
        <v>0.25645007540889553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973</v>
      </c>
      <c r="J32">
        <v>1879</v>
      </c>
      <c r="L32">
        <v>725</v>
      </c>
      <c r="M32">
        <v>2.903</v>
      </c>
      <c r="N32">
        <v>4.6769999999999996</v>
      </c>
      <c r="O32">
        <v>1.774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44476</v>
      </c>
      <c r="Z32" s="2">
        <v>0.63500000000000001</v>
      </c>
      <c r="AB32">
        <v>1</v>
      </c>
      <c r="AD32" s="4">
        <f t="shared" si="1"/>
        <v>2.4757258345330433</v>
      </c>
      <c r="AE32" s="4">
        <f t="shared" si="0"/>
        <v>4.5777717283181563</v>
      </c>
      <c r="AF32" s="4">
        <f t="shared" si="2"/>
        <v>2.102045893785113</v>
      </c>
      <c r="AG32" s="4">
        <f t="shared" si="3"/>
        <v>0.26075104240202163</v>
      </c>
      <c r="AI32">
        <f t="shared" si="7"/>
        <v>17.475805515565224</v>
      </c>
      <c r="AN32">
        <f t="shared" si="4"/>
        <v>23.70380452803073</v>
      </c>
      <c r="AS32">
        <f t="shared" si="5"/>
        <v>29.931803540496233</v>
      </c>
      <c r="AX32">
        <f t="shared" si="6"/>
        <v>13.082985865992789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2958</v>
      </c>
      <c r="J33">
        <v>6372</v>
      </c>
      <c r="L33">
        <v>2790</v>
      </c>
      <c r="M33">
        <v>2.2370000000000001</v>
      </c>
      <c r="N33">
        <v>4.7300000000000004</v>
      </c>
      <c r="O33">
        <v>2.4929999999999999</v>
      </c>
      <c r="Q33">
        <v>0.14599999999999999</v>
      </c>
      <c r="R33">
        <v>1</v>
      </c>
      <c r="S33">
        <v>0</v>
      </c>
      <c r="T33">
        <v>0</v>
      </c>
      <c r="V33">
        <v>0</v>
      </c>
      <c r="Y33" s="1">
        <v>44476</v>
      </c>
      <c r="Z33" s="2">
        <v>0.6468518518518519</v>
      </c>
      <c r="AB33">
        <v>1</v>
      </c>
      <c r="AD33" s="4">
        <f t="shared" si="1"/>
        <v>3.0431129531149654</v>
      </c>
      <c r="AE33" s="4">
        <f t="shared" si="0"/>
        <v>6.2686267380260681</v>
      </c>
      <c r="AF33" s="4">
        <f t="shared" si="2"/>
        <v>3.2255137849111026</v>
      </c>
      <c r="AG33" s="4">
        <f t="shared" si="3"/>
        <v>0.30621323242549969</v>
      </c>
      <c r="AI33">
        <f t="shared" si="7"/>
        <v>1.4370984371655144</v>
      </c>
      <c r="AN33">
        <f t="shared" si="4"/>
        <v>4.4771123004344675</v>
      </c>
      <c r="AS33">
        <f t="shared" si="5"/>
        <v>7.5171261637034208</v>
      </c>
      <c r="AX33">
        <f t="shared" si="6"/>
        <v>2.0710774751665681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2998</v>
      </c>
      <c r="J34">
        <v>6375</v>
      </c>
      <c r="L34">
        <v>2806</v>
      </c>
      <c r="M34">
        <v>2.262</v>
      </c>
      <c r="N34">
        <v>4.7320000000000002</v>
      </c>
      <c r="O34">
        <v>2.4700000000000002</v>
      </c>
      <c r="Q34">
        <v>0.14799999999999999</v>
      </c>
      <c r="R34">
        <v>1</v>
      </c>
      <c r="S34">
        <v>0</v>
      </c>
      <c r="T34">
        <v>0</v>
      </c>
      <c r="V34">
        <v>0</v>
      </c>
      <c r="Y34" s="1">
        <v>44476</v>
      </c>
      <c r="Z34" s="2">
        <v>0.65324074074074068</v>
      </c>
      <c r="AB34">
        <v>1</v>
      </c>
      <c r="AD34" s="4">
        <f t="shared" si="1"/>
        <v>3.0878055678911993</v>
      </c>
      <c r="AE34" s="4">
        <f t="shared" si="0"/>
        <v>6.2717934659329808</v>
      </c>
      <c r="AF34" s="4">
        <f t="shared" si="2"/>
        <v>3.1839878980417815</v>
      </c>
      <c r="AG34" s="4">
        <f t="shared" si="3"/>
        <v>0.30791237987957426</v>
      </c>
      <c r="AI34">
        <f t="shared" si="7"/>
        <v>2.9268522630399771</v>
      </c>
      <c r="AN34">
        <f t="shared" si="4"/>
        <v>4.5298910988830139</v>
      </c>
      <c r="AS34">
        <f t="shared" si="5"/>
        <v>6.1329299347260502</v>
      </c>
      <c r="AX34">
        <f t="shared" si="6"/>
        <v>2.6374599598580906</v>
      </c>
      <c r="BC34" s="4">
        <f>AVERAGE(AD34:AD35)</f>
        <v>3.0755150988277347</v>
      </c>
      <c r="BD34" s="4">
        <f>AVERAGE(AE34:AE35)</f>
        <v>6.2490985826001042</v>
      </c>
      <c r="BE34" s="4">
        <f>AVERAGE(AF34:AF35)</f>
        <v>3.1735834837723695</v>
      </c>
      <c r="BF34" s="4">
        <f>AVERAGE(AG34:AG35)</f>
        <v>0.3074875930160556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2976</v>
      </c>
      <c r="J35">
        <v>6332</v>
      </c>
      <c r="L35">
        <v>2798</v>
      </c>
      <c r="M35">
        <v>2.2480000000000002</v>
      </c>
      <c r="N35">
        <v>4.702</v>
      </c>
      <c r="O35">
        <v>2.4540000000000002</v>
      </c>
      <c r="Q35">
        <v>0.14699999999999999</v>
      </c>
      <c r="R35">
        <v>1</v>
      </c>
      <c r="S35">
        <v>0</v>
      </c>
      <c r="T35">
        <v>0</v>
      </c>
      <c r="V35">
        <v>0</v>
      </c>
      <c r="Y35" s="1">
        <v>44476</v>
      </c>
      <c r="Z35" s="2">
        <v>0.66</v>
      </c>
      <c r="AB35">
        <v>1</v>
      </c>
      <c r="AD35" s="4">
        <f t="shared" si="1"/>
        <v>3.0632246297642705</v>
      </c>
      <c r="AE35" s="4">
        <f t="shared" si="0"/>
        <v>6.2264036992672276</v>
      </c>
      <c r="AF35" s="4">
        <f t="shared" si="2"/>
        <v>3.1631790695029571</v>
      </c>
      <c r="AG35" s="4">
        <f t="shared" si="3"/>
        <v>0.30706280615253695</v>
      </c>
      <c r="AI35">
        <f t="shared" si="7"/>
        <v>2.1074876588090152</v>
      </c>
      <c r="AN35">
        <f t="shared" si="4"/>
        <v>3.7733949877871265</v>
      </c>
      <c r="AS35">
        <f t="shared" si="5"/>
        <v>5.4393023167652386</v>
      </c>
      <c r="AX35">
        <f t="shared" si="6"/>
        <v>2.35426871751232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3402</v>
      </c>
      <c r="J36">
        <v>9388</v>
      </c>
      <c r="L36">
        <v>4072</v>
      </c>
      <c r="M36">
        <v>4.5419999999999998</v>
      </c>
      <c r="N36">
        <v>12.36</v>
      </c>
      <c r="O36">
        <v>7.8179999999999996</v>
      </c>
      <c r="Q36">
        <v>0.46500000000000002</v>
      </c>
      <c r="R36">
        <v>1</v>
      </c>
      <c r="S36">
        <v>0</v>
      </c>
      <c r="T36">
        <v>0</v>
      </c>
      <c r="V36">
        <v>0</v>
      </c>
      <c r="Y36" s="1">
        <v>44476</v>
      </c>
      <c r="Z36" s="2">
        <v>0.67179398148148151</v>
      </c>
      <c r="AB36">
        <v>1</v>
      </c>
      <c r="AD36" s="4">
        <f t="shared" si="1"/>
        <v>6.3769386975336273</v>
      </c>
      <c r="AE36" s="4">
        <f t="shared" si="0"/>
        <v>17.031070018815477</v>
      </c>
      <c r="AF36" s="4">
        <f t="shared" si="2"/>
        <v>10.654131321281849</v>
      </c>
      <c r="AG36" s="4">
        <f t="shared" si="3"/>
        <v>0.79704040033012702</v>
      </c>
      <c r="AI36">
        <f>ABS(100*(AD36-9)/9)</f>
        <v>29.145125582959697</v>
      </c>
      <c r="AN36">
        <f>ABS(100*(AE36-18)/18)</f>
        <v>5.3829443399140171</v>
      </c>
      <c r="AS36">
        <f>ABS(100*(AF36-9)/9)</f>
        <v>18.379236903131655</v>
      </c>
      <c r="AX36">
        <f>ABS(100*(AG36-0.9)/0.9)</f>
        <v>11.439955518874779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4471</v>
      </c>
      <c r="J37">
        <v>9242</v>
      </c>
      <c r="L37">
        <v>3957</v>
      </c>
      <c r="M37">
        <v>5.774</v>
      </c>
      <c r="N37">
        <v>12.175000000000001</v>
      </c>
      <c r="O37">
        <v>6.4009999999999998</v>
      </c>
      <c r="Q37">
        <v>0.44700000000000001</v>
      </c>
      <c r="R37">
        <v>1</v>
      </c>
      <c r="S37">
        <v>0</v>
      </c>
      <c r="T37">
        <v>0</v>
      </c>
      <c r="V37">
        <v>0</v>
      </c>
      <c r="Y37" s="1">
        <v>44476</v>
      </c>
      <c r="Z37" s="2">
        <v>0.6781018518518519</v>
      </c>
      <c r="AB37">
        <v>1</v>
      </c>
      <c r="AD37" s="4">
        <f t="shared" si="1"/>
        <v>8.5290290216685047</v>
      </c>
      <c r="AE37" s="4">
        <f t="shared" si="0"/>
        <v>16.7533869711222</v>
      </c>
      <c r="AF37" s="4">
        <f t="shared" si="2"/>
        <v>8.2243579494536956</v>
      </c>
      <c r="AG37" s="4">
        <f t="shared" si="3"/>
        <v>0.77503567541812579</v>
      </c>
      <c r="AI37">
        <f t="shared" ref="AI37:AI44" si="8">ABS(100*(AD37-9)/9)</f>
        <v>5.2330108703499469</v>
      </c>
      <c r="AN37">
        <f t="shared" ref="AN37:AN44" si="9">ABS(100*(AE37-18)/18)</f>
        <v>6.9256279382099981</v>
      </c>
      <c r="AS37">
        <f t="shared" ref="AS37:AS44" si="10">ABS(100*(AF37-9)/9)</f>
        <v>8.6182450060700475</v>
      </c>
      <c r="AX37">
        <f t="shared" ref="AX37:AX44" si="11">ABS(100*(AG37-0.9)/0.9)</f>
        <v>13.88492495354158</v>
      </c>
      <c r="BC37" s="4">
        <f>AVERAGE(AD37:AD38)</f>
        <v>8.6568660053752993</v>
      </c>
      <c r="BD37" s="4">
        <f>AVERAGE(AE37:AE38)</f>
        <v>16.879865893530436</v>
      </c>
      <c r="BE37" s="4">
        <f>AVERAGE(AF37:AF38)</f>
        <v>8.2229998881551367</v>
      </c>
      <c r="BF37" s="4">
        <f>AVERAGE(AG37:AG38)</f>
        <v>0.77962796583454341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4598</v>
      </c>
      <c r="J38">
        <v>9375</v>
      </c>
      <c r="L38">
        <v>4005</v>
      </c>
      <c r="M38">
        <v>5.92</v>
      </c>
      <c r="N38">
        <v>12.343999999999999</v>
      </c>
      <c r="O38">
        <v>6.4240000000000004</v>
      </c>
      <c r="Q38">
        <v>0.45500000000000002</v>
      </c>
      <c r="R38">
        <v>1</v>
      </c>
      <c r="S38">
        <v>0</v>
      </c>
      <c r="T38">
        <v>0</v>
      </c>
      <c r="V38">
        <v>0</v>
      </c>
      <c r="Y38" s="1">
        <v>44476</v>
      </c>
      <c r="Z38" s="2">
        <v>0.68496527777777771</v>
      </c>
      <c r="AB38">
        <v>1</v>
      </c>
      <c r="AD38" s="4">
        <f t="shared" si="1"/>
        <v>8.7847029890820956</v>
      </c>
      <c r="AE38" s="4">
        <f t="shared" si="0"/>
        <v>17.006344815938675</v>
      </c>
      <c r="AF38" s="4">
        <f t="shared" si="2"/>
        <v>8.2216418268565796</v>
      </c>
      <c r="AG38" s="4">
        <f t="shared" si="3"/>
        <v>0.78422025625096103</v>
      </c>
      <c r="AI38">
        <f t="shared" si="8"/>
        <v>2.3921890101989383</v>
      </c>
      <c r="AN38">
        <f t="shared" si="9"/>
        <v>5.520306578118471</v>
      </c>
      <c r="AS38">
        <f t="shared" si="10"/>
        <v>8.6484241460380034</v>
      </c>
      <c r="AX38">
        <f t="shared" si="11"/>
        <v>12.864415972115443</v>
      </c>
      <c r="BC38" s="4"/>
      <c r="BD38" s="4"/>
      <c r="BE38" s="4"/>
      <c r="BF38" s="4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6534</v>
      </c>
      <c r="J39">
        <v>13919</v>
      </c>
      <c r="L39">
        <v>6430</v>
      </c>
      <c r="M39">
        <v>5.8109999999999999</v>
      </c>
      <c r="N39">
        <v>12.923</v>
      </c>
      <c r="O39">
        <v>7.1120000000000001</v>
      </c>
      <c r="Q39">
        <v>0.59599999999999997</v>
      </c>
      <c r="R39">
        <v>1</v>
      </c>
      <c r="S39">
        <v>0</v>
      </c>
      <c r="T39">
        <v>0</v>
      </c>
      <c r="V39">
        <v>0</v>
      </c>
      <c r="Y39" s="1">
        <v>44476</v>
      </c>
      <c r="Z39" s="2">
        <v>0.69738425925925929</v>
      </c>
      <c r="AB39">
        <v>1</v>
      </c>
      <c r="AD39" s="4">
        <f t="shared" si="1"/>
        <v>9.0432111958590475</v>
      </c>
      <c r="AE39" s="4">
        <f t="shared" si="0"/>
        <v>18.289154487173658</v>
      </c>
      <c r="AF39" s="4">
        <f t="shared" si="2"/>
        <v>9.2459432913146102</v>
      </c>
      <c r="AG39" s="4">
        <f t="shared" si="3"/>
        <v>0.89006759515304379</v>
      </c>
      <c r="AI39">
        <f t="shared" si="8"/>
        <v>0.48012439843386151</v>
      </c>
      <c r="AN39">
        <f t="shared" si="9"/>
        <v>1.606413817631432</v>
      </c>
      <c r="AS39">
        <f t="shared" si="10"/>
        <v>2.7327032368290025</v>
      </c>
      <c r="AX39">
        <f t="shared" si="11"/>
        <v>1.1036005385506926</v>
      </c>
      <c r="BC39" s="4"/>
      <c r="BD39" s="4"/>
      <c r="BE39" s="4"/>
      <c r="BF39" s="4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6600</v>
      </c>
      <c r="J40">
        <v>13836</v>
      </c>
      <c r="L40">
        <v>6377</v>
      </c>
      <c r="M40">
        <v>5.8659999999999997</v>
      </c>
      <c r="N40">
        <v>12.848000000000001</v>
      </c>
      <c r="O40">
        <v>6.9829999999999997</v>
      </c>
      <c r="Q40">
        <v>0.59</v>
      </c>
      <c r="R40">
        <v>1</v>
      </c>
      <c r="S40">
        <v>0</v>
      </c>
      <c r="T40">
        <v>0</v>
      </c>
      <c r="V40">
        <v>0</v>
      </c>
      <c r="Y40" s="1">
        <v>44476</v>
      </c>
      <c r="Z40" s="2">
        <v>0.70401620370370377</v>
      </c>
      <c r="AB40">
        <v>1</v>
      </c>
      <c r="AD40" s="4">
        <f t="shared" si="1"/>
        <v>9.1379557111234426</v>
      </c>
      <c r="AE40" s="4">
        <f t="shared" si="0"/>
        <v>18.176589854936498</v>
      </c>
      <c r="AF40" s="4">
        <f t="shared" si="2"/>
        <v>9.0386341438130557</v>
      </c>
      <c r="AG40" s="4">
        <f t="shared" si="3"/>
        <v>0.88283621278693447</v>
      </c>
      <c r="AI40">
        <f t="shared" si="8"/>
        <v>1.5328412347049181</v>
      </c>
      <c r="AN40">
        <f t="shared" si="9"/>
        <v>0.98105474964721318</v>
      </c>
      <c r="AS40">
        <f t="shared" si="10"/>
        <v>0.42926826458950829</v>
      </c>
      <c r="AX40">
        <f t="shared" si="11"/>
        <v>1.9070874681183945</v>
      </c>
      <c r="BC40" s="4">
        <f>AVERAGE(AD40:AD41)</f>
        <v>9.0826880772192116</v>
      </c>
      <c r="BD40" s="4">
        <f>AVERAGE(AE40:AE41)</f>
        <v>18.06809382386453</v>
      </c>
      <c r="BE40" s="4">
        <f>AVERAGE(AF40:AF41)</f>
        <v>8.9854057466453199</v>
      </c>
      <c r="BF40" s="4">
        <f>AVERAGE(AG40:AG41)</f>
        <v>0.88604258043983197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6523</v>
      </c>
      <c r="J41">
        <v>13676</v>
      </c>
      <c r="L41">
        <v>6424</v>
      </c>
      <c r="M41">
        <v>5.8019999999999996</v>
      </c>
      <c r="N41">
        <v>12.702999999999999</v>
      </c>
      <c r="O41">
        <v>6.9009999999999998</v>
      </c>
      <c r="Q41">
        <v>0.59499999999999997</v>
      </c>
      <c r="R41">
        <v>1</v>
      </c>
      <c r="S41">
        <v>0</v>
      </c>
      <c r="T41">
        <v>0</v>
      </c>
      <c r="V41">
        <v>0</v>
      </c>
      <c r="Y41" s="1">
        <v>44476</v>
      </c>
      <c r="Z41" s="2">
        <v>0.71104166666666668</v>
      </c>
      <c r="AB41">
        <v>1</v>
      </c>
      <c r="AD41" s="4">
        <f t="shared" si="1"/>
        <v>9.0274204433149805</v>
      </c>
      <c r="AE41" s="4">
        <f t="shared" si="0"/>
        <v>17.959597792792565</v>
      </c>
      <c r="AF41" s="4">
        <f t="shared" si="2"/>
        <v>8.932177349477584</v>
      </c>
      <c r="AG41" s="4">
        <f t="shared" si="3"/>
        <v>0.88924894809272959</v>
      </c>
      <c r="AI41">
        <f t="shared" si="8"/>
        <v>0.30467159238867225</v>
      </c>
      <c r="AN41">
        <f t="shared" si="9"/>
        <v>0.22445670670797491</v>
      </c>
      <c r="AS41">
        <f t="shared" si="10"/>
        <v>0.75358500580462207</v>
      </c>
      <c r="AX41">
        <f t="shared" si="11"/>
        <v>1.1945613230300485</v>
      </c>
      <c r="BC41" s="4"/>
      <c r="BD41" s="4"/>
      <c r="BE41" s="4"/>
      <c r="BF41" s="4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8357</v>
      </c>
      <c r="J42">
        <v>17648</v>
      </c>
      <c r="L42">
        <v>8668</v>
      </c>
      <c r="M42">
        <v>5.6890000000000001</v>
      </c>
      <c r="N42">
        <v>12.692</v>
      </c>
      <c r="O42">
        <v>7.0030000000000001</v>
      </c>
      <c r="Q42">
        <v>0.65900000000000003</v>
      </c>
      <c r="R42">
        <v>1</v>
      </c>
      <c r="S42">
        <v>0</v>
      </c>
      <c r="T42">
        <v>0</v>
      </c>
      <c r="V42">
        <v>0</v>
      </c>
      <c r="Y42" s="1">
        <v>44476</v>
      </c>
      <c r="Z42" s="2">
        <v>0.72317129629629628</v>
      </c>
      <c r="AB42">
        <v>1</v>
      </c>
      <c r="AD42" s="4">
        <f t="shared" si="1"/>
        <v>9.0754986325371618</v>
      </c>
      <c r="AE42" s="4">
        <f t="shared" si="0"/>
        <v>18.171301364143005</v>
      </c>
      <c r="AF42" s="4">
        <f t="shared" si="2"/>
        <v>9.0958027316058434</v>
      </c>
      <c r="AG42" s="4">
        <f t="shared" si="3"/>
        <v>0.93043752836612559</v>
      </c>
      <c r="AI42">
        <f t="shared" si="8"/>
        <v>0.83887369485735364</v>
      </c>
      <c r="AN42">
        <f t="shared" si="9"/>
        <v>0.95167424523891797</v>
      </c>
      <c r="AS42">
        <f t="shared" si="10"/>
        <v>1.0644747956204823</v>
      </c>
      <c r="AX42">
        <f t="shared" si="11"/>
        <v>3.381947596236174</v>
      </c>
      <c r="BC42" s="4"/>
      <c r="BD42" s="4"/>
      <c r="BE42" s="4"/>
      <c r="BF42" s="4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8354</v>
      </c>
      <c r="J43">
        <v>17704</v>
      </c>
      <c r="L43">
        <v>8734</v>
      </c>
      <c r="M43">
        <v>5.6870000000000003</v>
      </c>
      <c r="N43">
        <v>12.731</v>
      </c>
      <c r="O43">
        <v>7.0439999999999996</v>
      </c>
      <c r="Q43">
        <v>0.66500000000000004</v>
      </c>
      <c r="R43">
        <v>1</v>
      </c>
      <c r="S43">
        <v>0</v>
      </c>
      <c r="T43">
        <v>0</v>
      </c>
      <c r="V43">
        <v>0</v>
      </c>
      <c r="Y43" s="1">
        <v>44476</v>
      </c>
      <c r="Z43" s="2">
        <v>0.72946759259259253</v>
      </c>
      <c r="AB43">
        <v>1</v>
      </c>
      <c r="AD43" s="4">
        <f t="shared" si="1"/>
        <v>9.072146686428944</v>
      </c>
      <c r="AE43" s="4">
        <f t="shared" si="0"/>
        <v>18.23041361840539</v>
      </c>
      <c r="AF43" s="4">
        <f t="shared" si="2"/>
        <v>9.1582669319764456</v>
      </c>
      <c r="AG43" s="4">
        <f t="shared" si="3"/>
        <v>0.93744651161418302</v>
      </c>
      <c r="AI43">
        <f t="shared" si="8"/>
        <v>0.8016298492104883</v>
      </c>
      <c r="AN43">
        <f t="shared" si="9"/>
        <v>1.2800756578077197</v>
      </c>
      <c r="AS43">
        <f t="shared" si="10"/>
        <v>1.7585214664049511</v>
      </c>
      <c r="AX43">
        <f t="shared" si="11"/>
        <v>4.1607235126869995</v>
      </c>
      <c r="BC43" s="4">
        <f>AVERAGE(AD43:AD44)</f>
        <v>9.0380685676620658</v>
      </c>
      <c r="BD43" s="4">
        <f>AVERAGE(AE43:AE44)</f>
        <v>18.214579978870823</v>
      </c>
      <c r="BE43" s="4">
        <f>AVERAGE(AF43:AF44)</f>
        <v>9.1765114112087574</v>
      </c>
      <c r="BF43" s="4">
        <f>AVERAGE(AG43:AG44)</f>
        <v>0.93516328222277045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8293</v>
      </c>
      <c r="J44">
        <v>17674</v>
      </c>
      <c r="L44">
        <v>8691</v>
      </c>
      <c r="M44">
        <v>5.6479999999999997</v>
      </c>
      <c r="N44">
        <v>12.71</v>
      </c>
      <c r="O44">
        <v>7.0620000000000003</v>
      </c>
      <c r="Q44">
        <v>0.66100000000000003</v>
      </c>
      <c r="R44">
        <v>1</v>
      </c>
      <c r="S44">
        <v>0</v>
      </c>
      <c r="T44">
        <v>0</v>
      </c>
      <c r="V44">
        <v>0</v>
      </c>
      <c r="Y44" s="1">
        <v>44476</v>
      </c>
      <c r="Z44" s="2">
        <v>0.73621527777777773</v>
      </c>
      <c r="AB44">
        <v>1</v>
      </c>
      <c r="AD44" s="4">
        <f t="shared" si="1"/>
        <v>9.0039904488951876</v>
      </c>
      <c r="AE44" s="4">
        <f t="shared" si="0"/>
        <v>18.198746339336257</v>
      </c>
      <c r="AF44" s="4">
        <f t="shared" si="2"/>
        <v>9.1947558904410691</v>
      </c>
      <c r="AG44" s="4">
        <f t="shared" si="3"/>
        <v>0.93288005283135789</v>
      </c>
      <c r="AI44">
        <f t="shared" si="8"/>
        <v>4.4338321057640288E-2</v>
      </c>
      <c r="AN44">
        <f t="shared" si="9"/>
        <v>1.1041463296458707</v>
      </c>
      <c r="AS44">
        <f t="shared" si="10"/>
        <v>2.1639543382341011</v>
      </c>
      <c r="AX44">
        <f t="shared" si="11"/>
        <v>3.6533392034842072</v>
      </c>
    </row>
    <row r="45" spans="1:58" x14ac:dyDescent="0.35">
      <c r="A45">
        <v>22</v>
      </c>
      <c r="B45">
        <v>9</v>
      </c>
      <c r="C45" t="s">
        <v>131</v>
      </c>
      <c r="D45" t="s">
        <v>27</v>
      </c>
      <c r="G45">
        <v>0.5</v>
      </c>
      <c r="H45">
        <v>0.5</v>
      </c>
      <c r="I45">
        <v>4457</v>
      </c>
      <c r="J45">
        <v>6204</v>
      </c>
      <c r="L45">
        <v>8295</v>
      </c>
      <c r="M45">
        <v>3.8340000000000001</v>
      </c>
      <c r="N45">
        <v>5.5350000000000001</v>
      </c>
      <c r="O45">
        <v>1.7</v>
      </c>
      <c r="Q45">
        <v>0.751</v>
      </c>
      <c r="R45">
        <v>1</v>
      </c>
      <c r="S45">
        <v>0</v>
      </c>
      <c r="T45">
        <v>0</v>
      </c>
      <c r="V45">
        <v>0</v>
      </c>
      <c r="Y45" s="1">
        <v>44476</v>
      </c>
      <c r="Z45" s="2">
        <v>0.7481944444444445</v>
      </c>
      <c r="AB45">
        <v>1</v>
      </c>
      <c r="AD45" s="4">
        <f t="shared" si="1"/>
        <v>5.6615624302252057</v>
      </c>
      <c r="AE45" s="4">
        <f t="shared" si="0"/>
        <v>7.3095479702867276</v>
      </c>
      <c r="AF45" s="4">
        <f t="shared" si="2"/>
        <v>1.647985540061522</v>
      </c>
      <c r="AG45" s="4">
        <f t="shared" si="3"/>
        <v>1.0689913840116161</v>
      </c>
    </row>
    <row r="46" spans="1:58" x14ac:dyDescent="0.35">
      <c r="A46">
        <v>23</v>
      </c>
      <c r="B46">
        <v>9</v>
      </c>
      <c r="C46" t="s">
        <v>131</v>
      </c>
      <c r="D46" t="s">
        <v>27</v>
      </c>
      <c r="G46">
        <v>0.5</v>
      </c>
      <c r="H46">
        <v>0.5</v>
      </c>
      <c r="I46">
        <v>3440</v>
      </c>
      <c r="J46">
        <v>5883</v>
      </c>
      <c r="L46">
        <v>8127</v>
      </c>
      <c r="M46">
        <v>3.0539999999999998</v>
      </c>
      <c r="N46">
        <v>5.2619999999999996</v>
      </c>
      <c r="O46">
        <v>2.2080000000000002</v>
      </c>
      <c r="Q46">
        <v>0.73399999999999999</v>
      </c>
      <c r="R46">
        <v>1</v>
      </c>
      <c r="S46">
        <v>0</v>
      </c>
      <c r="T46">
        <v>0</v>
      </c>
      <c r="V46">
        <v>0</v>
      </c>
      <c r="Y46" s="1">
        <v>44476</v>
      </c>
      <c r="Z46" s="2">
        <v>0.75442129629629628</v>
      </c>
      <c r="AB46">
        <v>1</v>
      </c>
      <c r="AD46" s="4">
        <f t="shared" si="1"/>
        <v>4.2979907534023027</v>
      </c>
      <c r="AE46" s="4">
        <f t="shared" si="0"/>
        <v>6.9029401070391003</v>
      </c>
      <c r="AF46" s="4">
        <f t="shared" si="2"/>
        <v>2.6049493536367976</v>
      </c>
      <c r="AG46" s="4">
        <f t="shared" si="3"/>
        <v>1.0475821260902773</v>
      </c>
      <c r="AJ46">
        <f>ABS(100*(AD46-AD47)/(AVERAGE(AD46:AD47)))</f>
        <v>1.6988645717438973</v>
      </c>
      <c r="AO46">
        <f>ABS(100*(AE46-AE47)/(AVERAGE(AE46:AE47)))</f>
        <v>0.11016078728118459</v>
      </c>
      <c r="AT46">
        <f>ABS(100*(AF46-AF47)/(AVERAGE(AF46:AF47)))</f>
        <v>2.4570831188852069</v>
      </c>
      <c r="AY46">
        <f>ABS(100*(AG46-AG47)/(AVERAGE(AG46:AG47)))</f>
        <v>0.30458264305817218</v>
      </c>
      <c r="BC46" s="4">
        <f>AVERAGE(AD46:AD47)</f>
        <v>4.2617897354335534</v>
      </c>
      <c r="BD46" s="4">
        <f>AVERAGE(AE46:AE47)</f>
        <v>6.8991400335508049</v>
      </c>
      <c r="BE46" s="4">
        <f>AVERAGE(AF46:AF47)</f>
        <v>2.6373502981172514</v>
      </c>
      <c r="BF46" s="4">
        <f>AVERAGE(AG46:AG47)</f>
        <v>1.0459891753520825</v>
      </c>
    </row>
    <row r="47" spans="1:58" x14ac:dyDescent="0.35">
      <c r="A47">
        <v>24</v>
      </c>
      <c r="B47">
        <v>9</v>
      </c>
      <c r="C47" t="s">
        <v>131</v>
      </c>
      <c r="D47" t="s">
        <v>27</v>
      </c>
      <c r="G47">
        <v>0.5</v>
      </c>
      <c r="H47">
        <v>0.5</v>
      </c>
      <c r="I47">
        <v>3386</v>
      </c>
      <c r="J47">
        <v>5877</v>
      </c>
      <c r="L47">
        <v>8102</v>
      </c>
      <c r="M47">
        <v>3.0129999999999999</v>
      </c>
      <c r="N47">
        <v>5.2569999999999997</v>
      </c>
      <c r="O47">
        <v>2.2450000000000001</v>
      </c>
      <c r="Q47">
        <v>0.73099999999999998</v>
      </c>
      <c r="R47">
        <v>1</v>
      </c>
      <c r="S47">
        <v>0</v>
      </c>
      <c r="T47">
        <v>0</v>
      </c>
      <c r="V47">
        <v>0</v>
      </c>
      <c r="Y47" s="1">
        <v>44476</v>
      </c>
      <c r="Z47" s="2">
        <v>0.76104166666666673</v>
      </c>
      <c r="AB47">
        <v>1</v>
      </c>
      <c r="AD47" s="4">
        <f t="shared" si="1"/>
        <v>4.2255887174648041</v>
      </c>
      <c r="AE47" s="4">
        <f t="shared" si="0"/>
        <v>6.8953399600625094</v>
      </c>
      <c r="AF47" s="4">
        <f t="shared" si="2"/>
        <v>2.6697512425977052</v>
      </c>
      <c r="AG47" s="4">
        <f t="shared" si="3"/>
        <v>1.0443962246138876</v>
      </c>
      <c r="BC47" s="4"/>
      <c r="BD47" s="4"/>
      <c r="BE47" s="4"/>
      <c r="BF47" s="4"/>
    </row>
    <row r="48" spans="1:58" x14ac:dyDescent="0.35">
      <c r="A48">
        <v>25</v>
      </c>
      <c r="B48">
        <v>10</v>
      </c>
      <c r="C48" t="s">
        <v>132</v>
      </c>
      <c r="D48" t="s">
        <v>27</v>
      </c>
      <c r="G48">
        <v>0.5</v>
      </c>
      <c r="H48">
        <v>0.5</v>
      </c>
      <c r="I48">
        <v>3144</v>
      </c>
      <c r="J48">
        <v>6905</v>
      </c>
      <c r="L48">
        <v>2918</v>
      </c>
      <c r="M48">
        <v>2.827</v>
      </c>
      <c r="N48">
        <v>6.1289999999999996</v>
      </c>
      <c r="O48">
        <v>3.3010000000000002</v>
      </c>
      <c r="Q48">
        <v>0.189</v>
      </c>
      <c r="R48">
        <v>1</v>
      </c>
      <c r="S48">
        <v>0</v>
      </c>
      <c r="T48">
        <v>0</v>
      </c>
      <c r="V48">
        <v>0</v>
      </c>
      <c r="Y48" s="1">
        <v>44476</v>
      </c>
      <c r="Z48" s="2">
        <v>0.77305555555555561</v>
      </c>
      <c r="AB48">
        <v>1</v>
      </c>
      <c r="AD48" s="4">
        <f t="shared" si="1"/>
        <v>3.9011203341893448</v>
      </c>
      <c r="AE48" s="4">
        <f t="shared" si="0"/>
        <v>8.1974984753851299</v>
      </c>
      <c r="AF48" s="4">
        <f t="shared" si="2"/>
        <v>4.2963781411957847</v>
      </c>
      <c r="AG48" s="4">
        <f t="shared" si="3"/>
        <v>0.38376769446971498</v>
      </c>
      <c r="BC48" s="4"/>
      <c r="BD48" s="4"/>
      <c r="BE48" s="4"/>
      <c r="BF48" s="4"/>
    </row>
    <row r="49" spans="1:58" x14ac:dyDescent="0.35">
      <c r="A49">
        <v>26</v>
      </c>
      <c r="B49">
        <v>10</v>
      </c>
      <c r="C49" t="s">
        <v>132</v>
      </c>
      <c r="D49" t="s">
        <v>27</v>
      </c>
      <c r="G49">
        <v>0.5</v>
      </c>
      <c r="H49">
        <v>0.5</v>
      </c>
      <c r="I49">
        <v>2984</v>
      </c>
      <c r="J49">
        <v>7051</v>
      </c>
      <c r="L49">
        <v>2837</v>
      </c>
      <c r="M49">
        <v>2.7040000000000002</v>
      </c>
      <c r="N49">
        <v>6.2519999999999998</v>
      </c>
      <c r="O49">
        <v>3.548</v>
      </c>
      <c r="Q49">
        <v>0.18099999999999999</v>
      </c>
      <c r="R49">
        <v>1</v>
      </c>
      <c r="S49">
        <v>0</v>
      </c>
      <c r="T49">
        <v>0</v>
      </c>
      <c r="V49">
        <v>0</v>
      </c>
      <c r="Y49" s="1">
        <v>44476</v>
      </c>
      <c r="Z49" s="2">
        <v>0.77945601851851853</v>
      </c>
      <c r="AB49">
        <v>1</v>
      </c>
      <c r="AD49" s="4">
        <f t="shared" si="1"/>
        <v>3.6865957832634204</v>
      </c>
      <c r="AE49" s="4">
        <f t="shared" si="0"/>
        <v>8.3824353851488471</v>
      </c>
      <c r="AF49" s="4">
        <f t="shared" si="2"/>
        <v>4.6958396018854263</v>
      </c>
      <c r="AG49" s="4">
        <f t="shared" si="3"/>
        <v>0.37344537368621233</v>
      </c>
      <c r="AJ49">
        <f>ABS(100*(AD49-AD50)/(AVERAGE(AD49:AD50)))</f>
        <v>0.18201054594345537</v>
      </c>
      <c r="AO49">
        <f>ABS(100*(AE49-AE50)/(AVERAGE(AE49:AE50)))</f>
        <v>1.6761689781788034</v>
      </c>
      <c r="AT49">
        <f>ABS(100*(AF49-AF50)/(AVERAGE(AF49:AF50)))</f>
        <v>2.8649197852105224</v>
      </c>
      <c r="AY49">
        <f>ABS(100*(AG49-AG50)/(AVERAGE(AG49:AG50)))</f>
        <v>0.54748529193107076</v>
      </c>
      <c r="BC49" s="4">
        <f>AVERAGE(AD49:AD50)</f>
        <v>3.683243837155203</v>
      </c>
      <c r="BD49" s="4">
        <f>AVERAGE(AE49:AE50)</f>
        <v>8.3127673711967631</v>
      </c>
      <c r="BE49" s="4">
        <f>AVERAGE(AF49:AF50)</f>
        <v>4.6295235340415593</v>
      </c>
      <c r="BF49" s="4">
        <f>AVERAGE(AG49:AG50)</f>
        <v>0.37242588521376763</v>
      </c>
    </row>
    <row r="50" spans="1:58" x14ac:dyDescent="0.35">
      <c r="A50">
        <v>27</v>
      </c>
      <c r="B50">
        <v>10</v>
      </c>
      <c r="C50" t="s">
        <v>132</v>
      </c>
      <c r="D50" t="s">
        <v>27</v>
      </c>
      <c r="G50">
        <v>0.5</v>
      </c>
      <c r="H50">
        <v>0.5</v>
      </c>
      <c r="I50">
        <v>2979</v>
      </c>
      <c r="J50">
        <v>6941</v>
      </c>
      <c r="L50">
        <v>2821</v>
      </c>
      <c r="M50">
        <v>2.7010000000000001</v>
      </c>
      <c r="N50">
        <v>6.1589999999999998</v>
      </c>
      <c r="O50">
        <v>3.4580000000000002</v>
      </c>
      <c r="Q50">
        <v>0.17899999999999999</v>
      </c>
      <c r="R50">
        <v>1</v>
      </c>
      <c r="S50">
        <v>0</v>
      </c>
      <c r="T50">
        <v>0</v>
      </c>
      <c r="V50">
        <v>0</v>
      </c>
      <c r="Y50" s="1">
        <v>44476</v>
      </c>
      <c r="Z50" s="2">
        <v>0.78618055555555555</v>
      </c>
      <c r="AB50">
        <v>1</v>
      </c>
      <c r="AD50" s="4">
        <f t="shared" si="1"/>
        <v>3.6798918910469856</v>
      </c>
      <c r="AE50" s="4">
        <f t="shared" si="0"/>
        <v>8.2430993572446773</v>
      </c>
      <c r="AF50" s="4">
        <f t="shared" si="2"/>
        <v>4.5632074661976922</v>
      </c>
      <c r="AG50" s="4">
        <f t="shared" si="3"/>
        <v>0.37140639674132286</v>
      </c>
      <c r="BC50" s="4"/>
      <c r="BD50" s="4"/>
      <c r="BE50" s="4"/>
      <c r="BF50" s="4"/>
    </row>
    <row r="51" spans="1:58" x14ac:dyDescent="0.35">
      <c r="A51">
        <v>28</v>
      </c>
      <c r="B51">
        <v>11</v>
      </c>
      <c r="C51" t="s">
        <v>133</v>
      </c>
      <c r="D51" t="s">
        <v>27</v>
      </c>
      <c r="G51">
        <v>0.5</v>
      </c>
      <c r="H51">
        <v>0.5</v>
      </c>
      <c r="I51">
        <v>3639</v>
      </c>
      <c r="J51">
        <v>5653</v>
      </c>
      <c r="L51">
        <v>5427</v>
      </c>
      <c r="M51">
        <v>3.2069999999999999</v>
      </c>
      <c r="N51">
        <v>5.0679999999999996</v>
      </c>
      <c r="O51">
        <v>1.861</v>
      </c>
      <c r="Q51">
        <v>0.45200000000000001</v>
      </c>
      <c r="R51">
        <v>1</v>
      </c>
      <c r="S51">
        <v>0</v>
      </c>
      <c r="T51">
        <v>0</v>
      </c>
      <c r="V51">
        <v>0</v>
      </c>
      <c r="Y51" s="1">
        <v>44476</v>
      </c>
      <c r="Z51" s="2">
        <v>0.79788194444444438</v>
      </c>
      <c r="AB51">
        <v>1</v>
      </c>
      <c r="AD51" s="4">
        <f t="shared" si="1"/>
        <v>4.5648056636164203</v>
      </c>
      <c r="AE51" s="4">
        <f t="shared" si="0"/>
        <v>6.6116011396031062</v>
      </c>
      <c r="AF51" s="4">
        <f t="shared" si="2"/>
        <v>2.046795475986686</v>
      </c>
      <c r="AG51" s="4">
        <f t="shared" si="3"/>
        <v>0.70350476664018746</v>
      </c>
      <c r="BC51" s="4"/>
      <c r="BD51" s="4"/>
      <c r="BE51" s="4"/>
      <c r="BF51" s="4"/>
    </row>
    <row r="52" spans="1:58" x14ac:dyDescent="0.35">
      <c r="A52">
        <v>29</v>
      </c>
      <c r="B52">
        <v>11</v>
      </c>
      <c r="C52" t="s">
        <v>133</v>
      </c>
      <c r="D52" t="s">
        <v>27</v>
      </c>
      <c r="G52">
        <v>0.5</v>
      </c>
      <c r="H52">
        <v>0.5</v>
      </c>
      <c r="I52">
        <v>3931</v>
      </c>
      <c r="J52">
        <v>5726</v>
      </c>
      <c r="L52">
        <v>5432</v>
      </c>
      <c r="M52">
        <v>3.431</v>
      </c>
      <c r="N52">
        <v>5.13</v>
      </c>
      <c r="O52">
        <v>1.6990000000000001</v>
      </c>
      <c r="Q52">
        <v>0.45200000000000001</v>
      </c>
      <c r="R52">
        <v>1</v>
      </c>
      <c r="S52">
        <v>0</v>
      </c>
      <c r="T52">
        <v>0</v>
      </c>
      <c r="V52">
        <v>0</v>
      </c>
      <c r="Y52" s="1">
        <v>44476</v>
      </c>
      <c r="Z52" s="2">
        <v>0.80423611111111104</v>
      </c>
      <c r="AB52">
        <v>1</v>
      </c>
      <c r="AD52" s="4">
        <f t="shared" si="1"/>
        <v>4.9563129690562313</v>
      </c>
      <c r="AE52" s="4">
        <f t="shared" si="0"/>
        <v>6.7040695944849649</v>
      </c>
      <c r="AF52" s="4">
        <f t="shared" si="2"/>
        <v>1.7477566254287336</v>
      </c>
      <c r="AG52" s="4">
        <f t="shared" si="3"/>
        <v>0.70414194693546528</v>
      </c>
      <c r="AJ52">
        <f>ABS(100*(AD52-AD53)/(AVERAGE(AD52:AD53)))</f>
        <v>0.67859297113783745</v>
      </c>
      <c r="AO52">
        <f>ABS(100*(AE52-AE53)/(AVERAGE(AE52:AE53)))</f>
        <v>1.6382249953306616</v>
      </c>
      <c r="AT52">
        <f>ABS(100*(AF52-AF53)/(AVERAGE(AF52:AF53)))</f>
        <v>4.4101657303338975</v>
      </c>
      <c r="AY52">
        <f>ABS(100*(AG52-AG53)/(AVERAGE(AG52:AG53)))</f>
        <v>0.82905992918641724</v>
      </c>
      <c r="BC52" s="4">
        <f>AVERAGE(AD52:AD53)</f>
        <v>4.9395532385151437</v>
      </c>
      <c r="BD52" s="4">
        <f>AVERAGE(AE52:AE53)</f>
        <v>6.649601874486061</v>
      </c>
      <c r="BE52" s="4">
        <f>AVERAGE(AF52:AF53)</f>
        <v>1.7100486359709177</v>
      </c>
      <c r="BF52" s="4">
        <f>AVERAGE(AG52:AG53)</f>
        <v>0.70707297629374388</v>
      </c>
    </row>
    <row r="53" spans="1:58" x14ac:dyDescent="0.35">
      <c r="A53">
        <v>30</v>
      </c>
      <c r="B53">
        <v>11</v>
      </c>
      <c r="C53" t="s">
        <v>133</v>
      </c>
      <c r="D53" t="s">
        <v>27</v>
      </c>
      <c r="G53">
        <v>0.5</v>
      </c>
      <c r="H53">
        <v>0.5</v>
      </c>
      <c r="I53">
        <v>3906</v>
      </c>
      <c r="J53">
        <v>5640</v>
      </c>
      <c r="L53">
        <v>5478</v>
      </c>
      <c r="M53">
        <v>3.4119999999999999</v>
      </c>
      <c r="N53">
        <v>5.0570000000000004</v>
      </c>
      <c r="O53">
        <v>1.645</v>
      </c>
      <c r="Q53">
        <v>0.45700000000000002</v>
      </c>
      <c r="R53">
        <v>1</v>
      </c>
      <c r="S53">
        <v>0</v>
      </c>
      <c r="T53">
        <v>0</v>
      </c>
      <c r="V53">
        <v>0</v>
      </c>
      <c r="Y53" s="1">
        <v>44476</v>
      </c>
      <c r="Z53" s="2">
        <v>0.8108912037037036</v>
      </c>
      <c r="AB53">
        <v>1</v>
      </c>
      <c r="AD53" s="4">
        <f t="shared" si="1"/>
        <v>4.9227935079740561</v>
      </c>
      <c r="AE53" s="4">
        <f t="shared" si="0"/>
        <v>6.595134154487158</v>
      </c>
      <c r="AF53" s="4">
        <f t="shared" si="2"/>
        <v>1.6723406465131019</v>
      </c>
      <c r="AG53" s="4">
        <f t="shared" si="3"/>
        <v>0.71000400565202249</v>
      </c>
      <c r="BC53" s="4"/>
      <c r="BD53" s="4"/>
      <c r="BE53" s="4"/>
      <c r="BF53" s="4"/>
    </row>
    <row r="54" spans="1:58" x14ac:dyDescent="0.35">
      <c r="A54">
        <v>31</v>
      </c>
      <c r="B54">
        <v>12</v>
      </c>
      <c r="C54" t="s">
        <v>134</v>
      </c>
      <c r="D54" t="s">
        <v>27</v>
      </c>
      <c r="G54">
        <v>0.5</v>
      </c>
      <c r="H54">
        <v>0.5</v>
      </c>
      <c r="I54">
        <v>3444</v>
      </c>
      <c r="J54">
        <v>5092</v>
      </c>
      <c r="L54">
        <v>1938</v>
      </c>
      <c r="M54">
        <v>3.0569999999999999</v>
      </c>
      <c r="N54">
        <v>4.593</v>
      </c>
      <c r="O54">
        <v>1.536</v>
      </c>
      <c r="Q54">
        <v>8.6999999999999994E-2</v>
      </c>
      <c r="R54">
        <v>1</v>
      </c>
      <c r="S54">
        <v>0</v>
      </c>
      <c r="T54">
        <v>0</v>
      </c>
      <c r="V54">
        <v>0</v>
      </c>
      <c r="Y54" s="1">
        <v>44476</v>
      </c>
      <c r="Z54" s="2">
        <v>0.82277777777777772</v>
      </c>
      <c r="AB54">
        <v>1</v>
      </c>
      <c r="AD54" s="4">
        <f t="shared" si="1"/>
        <v>4.3033538671754519</v>
      </c>
      <c r="AE54" s="4">
        <f t="shared" si="0"/>
        <v>5.9009873972918321</v>
      </c>
      <c r="AF54" s="4">
        <f t="shared" si="2"/>
        <v>1.5976335301163802</v>
      </c>
      <c r="AG54" s="4">
        <f t="shared" si="3"/>
        <v>0.25888035659523795</v>
      </c>
      <c r="BC54" s="4"/>
      <c r="BD54" s="4"/>
      <c r="BE54" s="4"/>
      <c r="BF54" s="4"/>
    </row>
    <row r="55" spans="1:58" x14ac:dyDescent="0.35">
      <c r="A55">
        <v>32</v>
      </c>
      <c r="B55">
        <v>12</v>
      </c>
      <c r="C55" t="s">
        <v>134</v>
      </c>
      <c r="D55" t="s">
        <v>27</v>
      </c>
      <c r="G55">
        <v>0.5</v>
      </c>
      <c r="H55">
        <v>0.5</v>
      </c>
      <c r="I55">
        <v>3221</v>
      </c>
      <c r="J55">
        <v>5052</v>
      </c>
      <c r="L55">
        <v>1899</v>
      </c>
      <c r="M55">
        <v>2.8860000000000001</v>
      </c>
      <c r="N55">
        <v>4.5579999999999998</v>
      </c>
      <c r="O55">
        <v>1.6719999999999999</v>
      </c>
      <c r="Q55">
        <v>8.3000000000000004E-2</v>
      </c>
      <c r="R55">
        <v>1</v>
      </c>
      <c r="S55">
        <v>0</v>
      </c>
      <c r="T55">
        <v>0</v>
      </c>
      <c r="V55">
        <v>0</v>
      </c>
      <c r="Y55" s="1">
        <v>44476</v>
      </c>
      <c r="Z55" s="2">
        <v>0.82927083333333329</v>
      </c>
      <c r="AB55">
        <v>1</v>
      </c>
      <c r="AD55" s="4">
        <f t="shared" si="1"/>
        <v>4.0043602743224449</v>
      </c>
      <c r="AE55" s="4">
        <f t="shared" si="0"/>
        <v>5.8503197507812246</v>
      </c>
      <c r="AF55" s="4">
        <f t="shared" si="2"/>
        <v>1.8459594764587797</v>
      </c>
      <c r="AG55" s="4">
        <f t="shared" si="3"/>
        <v>0.25391035029206999</v>
      </c>
      <c r="AJ55">
        <f>ABS(100*(AD55-AD56)/(AVERAGE(AD55:AD56)))</f>
        <v>1.1110761074931803</v>
      </c>
      <c r="AO55">
        <f>ABS(100*(AE55-AE56)/(AVERAGE(AE55:AE56)))</f>
        <v>1.1837925875811643</v>
      </c>
      <c r="AT55">
        <f>ABS(100*(AF55-AF56)/(AVERAGE(AF55:AF56)))</f>
        <v>5.9862696493494285</v>
      </c>
      <c r="AY55">
        <f>ABS(100*(AG55-AG56)/(AVERAGE(AG55:AG56)))</f>
        <v>3.3164061613245766</v>
      </c>
      <c r="BC55" s="4">
        <f>AVERAGE(AD55:AD56)</f>
        <v>3.9822374300082091</v>
      </c>
      <c r="BD55" s="4">
        <f>AVERAGE(AE55:AE56)</f>
        <v>5.8851537577572675</v>
      </c>
      <c r="BE55" s="4">
        <f>AVERAGE(AF55:AF56)</f>
        <v>1.9029163277490579</v>
      </c>
      <c r="BF55" s="4">
        <f>AVERAGE(AG55:AG56)</f>
        <v>0.24976867837276334</v>
      </c>
    </row>
    <row r="56" spans="1:58" x14ac:dyDescent="0.35">
      <c r="A56">
        <v>33</v>
      </c>
      <c r="B56">
        <v>12</v>
      </c>
      <c r="C56" t="s">
        <v>134</v>
      </c>
      <c r="D56" t="s">
        <v>27</v>
      </c>
      <c r="G56">
        <v>0.5</v>
      </c>
      <c r="H56">
        <v>0.5</v>
      </c>
      <c r="I56">
        <v>3188</v>
      </c>
      <c r="J56">
        <v>5107</v>
      </c>
      <c r="L56">
        <v>1834</v>
      </c>
      <c r="M56">
        <v>2.8610000000000002</v>
      </c>
      <c r="N56">
        <v>4.6050000000000004</v>
      </c>
      <c r="O56">
        <v>1.7450000000000001</v>
      </c>
      <c r="Q56">
        <v>7.5999999999999998E-2</v>
      </c>
      <c r="R56">
        <v>1</v>
      </c>
      <c r="S56">
        <v>0</v>
      </c>
      <c r="T56">
        <v>0</v>
      </c>
      <c r="V56">
        <v>0</v>
      </c>
      <c r="Y56" s="1">
        <v>44476</v>
      </c>
      <c r="Z56" s="2">
        <v>0.83589120370370373</v>
      </c>
      <c r="AB56">
        <v>1</v>
      </c>
      <c r="AD56" s="4">
        <f t="shared" si="1"/>
        <v>3.9601145856939732</v>
      </c>
      <c r="AE56" s="4">
        <f t="shared" si="0"/>
        <v>5.9199877647333095</v>
      </c>
      <c r="AF56" s="4">
        <f t="shared" si="2"/>
        <v>1.9598731790393362</v>
      </c>
      <c r="AG56" s="4">
        <f t="shared" si="3"/>
        <v>0.2456270064534567</v>
      </c>
      <c r="BC56" s="4"/>
      <c r="BD56" s="4"/>
      <c r="BE56" s="4"/>
      <c r="BF56" s="4"/>
    </row>
    <row r="57" spans="1:58" x14ac:dyDescent="0.35">
      <c r="A57">
        <v>34</v>
      </c>
      <c r="B57">
        <v>13</v>
      </c>
      <c r="C57" t="s">
        <v>135</v>
      </c>
      <c r="D57" t="s">
        <v>27</v>
      </c>
      <c r="G57">
        <v>0.5</v>
      </c>
      <c r="H57">
        <v>0.5</v>
      </c>
      <c r="I57">
        <v>3354</v>
      </c>
      <c r="J57">
        <v>5954</v>
      </c>
      <c r="L57">
        <v>1882</v>
      </c>
      <c r="M57">
        <v>2.988</v>
      </c>
      <c r="N57">
        <v>5.3230000000000004</v>
      </c>
      <c r="O57">
        <v>2.3340000000000001</v>
      </c>
      <c r="Q57">
        <v>8.1000000000000003E-2</v>
      </c>
      <c r="R57">
        <v>1</v>
      </c>
      <c r="S57">
        <v>0</v>
      </c>
      <c r="T57">
        <v>0</v>
      </c>
      <c r="V57">
        <v>0</v>
      </c>
      <c r="Y57" s="1">
        <v>44476</v>
      </c>
      <c r="Z57" s="2">
        <v>0.84725694444444455</v>
      </c>
      <c r="AB57">
        <v>1</v>
      </c>
      <c r="AD57" s="4">
        <f t="shared" si="1"/>
        <v>4.1826838072796191</v>
      </c>
      <c r="AE57" s="4">
        <f t="shared" si="0"/>
        <v>6.9928751795954298</v>
      </c>
      <c r="AF57" s="4">
        <f t="shared" si="2"/>
        <v>2.8101913723158107</v>
      </c>
      <c r="AG57" s="4">
        <f t="shared" si="3"/>
        <v>0.25174393728812494</v>
      </c>
      <c r="BC57" s="4"/>
      <c r="BD57" s="4"/>
      <c r="BE57" s="4"/>
      <c r="BF57" s="4"/>
    </row>
    <row r="58" spans="1:58" x14ac:dyDescent="0.35">
      <c r="A58">
        <v>35</v>
      </c>
      <c r="B58">
        <v>13</v>
      </c>
      <c r="C58" t="s">
        <v>135</v>
      </c>
      <c r="D58" t="s">
        <v>27</v>
      </c>
      <c r="G58">
        <v>0.5</v>
      </c>
      <c r="H58">
        <v>0.5</v>
      </c>
      <c r="I58">
        <v>3421</v>
      </c>
      <c r="J58">
        <v>5929</v>
      </c>
      <c r="L58">
        <v>1881</v>
      </c>
      <c r="M58">
        <v>3.0390000000000001</v>
      </c>
      <c r="N58">
        <v>5.3010000000000002</v>
      </c>
      <c r="O58">
        <v>2.262</v>
      </c>
      <c r="Q58">
        <v>8.1000000000000003E-2</v>
      </c>
      <c r="R58">
        <v>1</v>
      </c>
      <c r="S58">
        <v>0</v>
      </c>
      <c r="T58">
        <v>0</v>
      </c>
      <c r="V58">
        <v>0</v>
      </c>
      <c r="Y58" s="1">
        <v>44476</v>
      </c>
      <c r="Z58" s="2">
        <v>0.85351851851851857</v>
      </c>
      <c r="AB58">
        <v>1</v>
      </c>
      <c r="AD58" s="4">
        <f t="shared" si="1"/>
        <v>4.2725159629798499</v>
      </c>
      <c r="AE58" s="4">
        <f t="shared" si="0"/>
        <v>6.9612079005262988</v>
      </c>
      <c r="AF58" s="4">
        <f t="shared" si="2"/>
        <v>2.6886919375464489</v>
      </c>
      <c r="AG58" s="4">
        <f t="shared" si="3"/>
        <v>0.25161650122906942</v>
      </c>
      <c r="AJ58">
        <f>ABS(100*(AD58-AD59)/(AVERAGE(AD58:AD59)))</f>
        <v>0.46961679996069888</v>
      </c>
      <c r="AO58">
        <f>ABS(100*(AE58-AE59)/(AVERAGE(AE58:AE59)))</f>
        <v>4.691178169767463</v>
      </c>
      <c r="AT58">
        <f>ABS(100*(AF58-AF59)/(AVERAGE(AF58:AF59)))</f>
        <v>11.04401034550909</v>
      </c>
      <c r="AY58">
        <f>ABS(100*(AG58-AG59)/(AVERAGE(AG58:AG59)))</f>
        <v>1.7072961830329256</v>
      </c>
      <c r="BC58" s="4">
        <f>AVERAGE(AD58:AD59)</f>
        <v>4.2825718013045027</v>
      </c>
      <c r="BD58" s="4">
        <f>AVERAGE(AE58:AE59)</f>
        <v>7.128411134011305</v>
      </c>
      <c r="BE58" s="4">
        <f>AVERAGE(AF58:AF59)</f>
        <v>2.8458393327068019</v>
      </c>
      <c r="BF58" s="4">
        <f>AVERAGE(AG58:AG59)</f>
        <v>0.25378291423301441</v>
      </c>
    </row>
    <row r="59" spans="1:58" x14ac:dyDescent="0.35">
      <c r="A59">
        <v>36</v>
      </c>
      <c r="B59">
        <v>13</v>
      </c>
      <c r="C59" t="s">
        <v>135</v>
      </c>
      <c r="D59" t="s">
        <v>27</v>
      </c>
      <c r="G59">
        <v>0.5</v>
      </c>
      <c r="H59">
        <v>0.5</v>
      </c>
      <c r="I59">
        <v>3436</v>
      </c>
      <c r="J59">
        <v>6193</v>
      </c>
      <c r="L59">
        <v>1915</v>
      </c>
      <c r="M59">
        <v>3.0510000000000002</v>
      </c>
      <c r="N59">
        <v>5.5250000000000004</v>
      </c>
      <c r="O59">
        <v>2.4740000000000002</v>
      </c>
      <c r="Q59">
        <v>8.4000000000000005E-2</v>
      </c>
      <c r="R59">
        <v>1</v>
      </c>
      <c r="S59">
        <v>0</v>
      </c>
      <c r="T59">
        <v>0</v>
      </c>
      <c r="V59">
        <v>0</v>
      </c>
      <c r="Y59" s="1">
        <v>44476</v>
      </c>
      <c r="Z59" s="2">
        <v>0.86023148148148154</v>
      </c>
      <c r="AB59">
        <v>1</v>
      </c>
      <c r="AD59" s="4">
        <f t="shared" si="1"/>
        <v>4.2926276396291554</v>
      </c>
      <c r="AE59" s="4">
        <f t="shared" si="0"/>
        <v>7.2956143674963103</v>
      </c>
      <c r="AF59" s="4">
        <f t="shared" si="2"/>
        <v>3.0029867278671549</v>
      </c>
      <c r="AG59" s="4">
        <f t="shared" si="3"/>
        <v>0.2559493272369594</v>
      </c>
      <c r="BC59" s="4"/>
      <c r="BD59" s="4"/>
      <c r="BE59" s="4"/>
      <c r="BF59" s="4"/>
    </row>
    <row r="60" spans="1:58" x14ac:dyDescent="0.35">
      <c r="A60">
        <v>37</v>
      </c>
      <c r="B60">
        <v>14</v>
      </c>
      <c r="C60" t="s">
        <v>136</v>
      </c>
      <c r="D60" t="s">
        <v>27</v>
      </c>
      <c r="G60">
        <v>0.5</v>
      </c>
      <c r="H60">
        <v>0.5</v>
      </c>
      <c r="I60">
        <v>3363</v>
      </c>
      <c r="J60">
        <v>5731</v>
      </c>
      <c r="L60">
        <v>1209</v>
      </c>
      <c r="M60">
        <v>2.9950000000000001</v>
      </c>
      <c r="N60">
        <v>5.1340000000000003</v>
      </c>
      <c r="O60">
        <v>2.1389999999999998</v>
      </c>
      <c r="Q60">
        <v>0.01</v>
      </c>
      <c r="R60">
        <v>1</v>
      </c>
      <c r="S60">
        <v>0</v>
      </c>
      <c r="T60">
        <v>0</v>
      </c>
      <c r="V60">
        <v>0</v>
      </c>
      <c r="Y60" s="1">
        <v>44476</v>
      </c>
      <c r="Z60" s="2">
        <v>0.87190972222222218</v>
      </c>
      <c r="AB60">
        <v>1</v>
      </c>
      <c r="AD60" s="4">
        <f t="shared" si="1"/>
        <v>4.1947508132692022</v>
      </c>
      <c r="AE60" s="4">
        <f t="shared" si="0"/>
        <v>6.7104030502987904</v>
      </c>
      <c r="AF60" s="4">
        <f t="shared" si="2"/>
        <v>2.5156522370295882</v>
      </c>
      <c r="AG60" s="4">
        <f t="shared" si="3"/>
        <v>0.16597946954371365</v>
      </c>
      <c r="BC60" s="4"/>
      <c r="BD60" s="4"/>
      <c r="BE60" s="4"/>
      <c r="BF60" s="4"/>
    </row>
    <row r="61" spans="1:58" x14ac:dyDescent="0.35">
      <c r="A61">
        <v>38</v>
      </c>
      <c r="B61">
        <v>14</v>
      </c>
      <c r="C61" t="s">
        <v>136</v>
      </c>
      <c r="D61" t="s">
        <v>27</v>
      </c>
      <c r="G61">
        <v>0.5</v>
      </c>
      <c r="H61">
        <v>0.5</v>
      </c>
      <c r="I61">
        <v>3262</v>
      </c>
      <c r="J61">
        <v>5835</v>
      </c>
      <c r="L61">
        <v>1200</v>
      </c>
      <c r="M61">
        <v>2.9169999999999998</v>
      </c>
      <c r="N61">
        <v>5.2220000000000004</v>
      </c>
      <c r="O61">
        <v>2.3050000000000002</v>
      </c>
      <c r="Q61">
        <v>0.01</v>
      </c>
      <c r="R61">
        <v>1</v>
      </c>
      <c r="S61">
        <v>0</v>
      </c>
      <c r="T61">
        <v>0</v>
      </c>
      <c r="V61">
        <v>0</v>
      </c>
      <c r="Y61" s="1">
        <v>44476</v>
      </c>
      <c r="Z61" s="2">
        <v>0.87828703703703714</v>
      </c>
      <c r="AB61">
        <v>1</v>
      </c>
      <c r="AD61" s="4">
        <f t="shared" si="1"/>
        <v>4.0593321904972131</v>
      </c>
      <c r="AE61" s="4">
        <f t="shared" si="0"/>
        <v>6.842138931226371</v>
      </c>
      <c r="AF61" s="4">
        <f t="shared" si="2"/>
        <v>2.7828067407291579</v>
      </c>
      <c r="AG61" s="4">
        <f t="shared" si="3"/>
        <v>0.16483254501221337</v>
      </c>
      <c r="AJ61">
        <f>ABS(100*(AD61-AD62)/(AVERAGE(AD61:AD62)))</f>
        <v>1.1820355934147495</v>
      </c>
      <c r="AO61">
        <f>ABS(100*(AE61-AE62)/(AVERAGE(AE61:AE62)))</f>
        <v>2.2086689938320747</v>
      </c>
      <c r="AT61">
        <f>ABS(100*(AF61-AF62)/(AVERAGE(AF61:AF62)))</f>
        <v>7.3674423491723084</v>
      </c>
      <c r="AY61">
        <f>ABS(100*(AG61-AG62)/(AVERAGE(AG61:AG62)))</f>
        <v>1.9516720134955625</v>
      </c>
      <c r="BC61" s="4">
        <f>AVERAGE(AD61:AD62)</f>
        <v>4.0834662024763793</v>
      </c>
      <c r="BD61" s="4">
        <f>AVERAGE(AE61:AE62)</f>
        <v>6.7674041526232243</v>
      </c>
      <c r="BE61" s="4">
        <f>AVERAGE(AF61:AF62)</f>
        <v>2.683937950146845</v>
      </c>
      <c r="BF61" s="4">
        <f>AVERAGE(AG61:AG62)</f>
        <v>0.16323959427401852</v>
      </c>
    </row>
    <row r="62" spans="1:58" x14ac:dyDescent="0.35">
      <c r="A62">
        <v>39</v>
      </c>
      <c r="B62">
        <v>14</v>
      </c>
      <c r="C62" t="s">
        <v>136</v>
      </c>
      <c r="D62" t="s">
        <v>27</v>
      </c>
      <c r="G62">
        <v>0.5</v>
      </c>
      <c r="H62">
        <v>0.5</v>
      </c>
      <c r="I62">
        <v>3298</v>
      </c>
      <c r="J62">
        <v>5717</v>
      </c>
      <c r="L62">
        <v>1175</v>
      </c>
      <c r="M62">
        <v>2.9449999999999998</v>
      </c>
      <c r="N62">
        <v>5.1219999999999999</v>
      </c>
      <c r="O62">
        <v>2.177</v>
      </c>
      <c r="Q62">
        <v>7.0000000000000001E-3</v>
      </c>
      <c r="R62">
        <v>1</v>
      </c>
      <c r="S62">
        <v>0</v>
      </c>
      <c r="T62">
        <v>0</v>
      </c>
      <c r="V62">
        <v>0</v>
      </c>
      <c r="Y62" s="1">
        <v>44476</v>
      </c>
      <c r="Z62" s="2">
        <v>0.88496527777777778</v>
      </c>
      <c r="AB62">
        <v>1</v>
      </c>
      <c r="AD62" s="4">
        <f t="shared" si="1"/>
        <v>4.1076002144555455</v>
      </c>
      <c r="AE62" s="4">
        <f t="shared" si="0"/>
        <v>6.6926693740200776</v>
      </c>
      <c r="AF62" s="4">
        <f t="shared" si="2"/>
        <v>2.5850691595645321</v>
      </c>
      <c r="AG62" s="4">
        <f t="shared" si="3"/>
        <v>0.16164664353582364</v>
      </c>
      <c r="BC62" s="4"/>
      <c r="BD62" s="4"/>
      <c r="BE62" s="4"/>
      <c r="BF62" s="4"/>
    </row>
    <row r="63" spans="1:58" x14ac:dyDescent="0.35">
      <c r="A63">
        <v>40</v>
      </c>
      <c r="B63">
        <v>15</v>
      </c>
      <c r="C63" t="s">
        <v>137</v>
      </c>
      <c r="D63" t="s">
        <v>27</v>
      </c>
      <c r="G63">
        <v>0.5</v>
      </c>
      <c r="H63">
        <v>0.5</v>
      </c>
      <c r="I63">
        <v>1407</v>
      </c>
      <c r="J63">
        <v>2598</v>
      </c>
      <c r="L63">
        <v>854</v>
      </c>
      <c r="M63">
        <v>1.494</v>
      </c>
      <c r="N63">
        <v>2.4790000000000001</v>
      </c>
      <c r="O63">
        <v>0.98499999999999999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44476</v>
      </c>
      <c r="Z63" s="2">
        <v>0.89629629629629637</v>
      </c>
      <c r="AB63">
        <v>1</v>
      </c>
      <c r="AD63" s="4">
        <f t="shared" si="1"/>
        <v>1.5721881781997855</v>
      </c>
      <c r="AE63" s="4">
        <f t="shared" si="0"/>
        <v>2.7418596373554371</v>
      </c>
      <c r="AF63" s="4">
        <f t="shared" si="2"/>
        <v>1.1696714591556516</v>
      </c>
      <c r="AG63" s="4">
        <f t="shared" si="3"/>
        <v>0.12073966857897962</v>
      </c>
      <c r="BC63" s="4"/>
      <c r="BD63" s="4"/>
      <c r="BE63" s="4"/>
      <c r="BF63" s="4"/>
    </row>
    <row r="64" spans="1:58" x14ac:dyDescent="0.35">
      <c r="A64">
        <v>41</v>
      </c>
      <c r="B64">
        <v>15</v>
      </c>
      <c r="C64" t="s">
        <v>137</v>
      </c>
      <c r="D64" t="s">
        <v>27</v>
      </c>
      <c r="G64">
        <v>0.5</v>
      </c>
      <c r="H64">
        <v>0.5</v>
      </c>
      <c r="I64">
        <v>697</v>
      </c>
      <c r="J64">
        <v>2721</v>
      </c>
      <c r="L64">
        <v>821</v>
      </c>
      <c r="M64">
        <v>0.95</v>
      </c>
      <c r="N64">
        <v>2.5840000000000001</v>
      </c>
      <c r="O64">
        <v>1.6339999999999999</v>
      </c>
      <c r="Q64">
        <v>0</v>
      </c>
      <c r="R64">
        <v>1</v>
      </c>
      <c r="S64">
        <v>0</v>
      </c>
      <c r="T64">
        <v>0</v>
      </c>
      <c r="V64">
        <v>0</v>
      </c>
      <c r="Y64" s="1">
        <v>44476</v>
      </c>
      <c r="Z64" s="2">
        <v>0.90241898148148147</v>
      </c>
      <c r="AB64">
        <v>1</v>
      </c>
      <c r="AD64" s="4">
        <f t="shared" si="1"/>
        <v>0.62023548346599899</v>
      </c>
      <c r="AE64" s="4">
        <f t="shared" si="0"/>
        <v>2.897662650375556</v>
      </c>
      <c r="AF64" s="4">
        <f t="shared" si="2"/>
        <v>2.2774271669095572</v>
      </c>
      <c r="AG64" s="4">
        <f t="shared" si="3"/>
        <v>0.11653427863014519</v>
      </c>
      <c r="AJ64">
        <f>ABS(100*(AD64-AD65)/(AVERAGE(AD64:AD65)))</f>
        <v>22.350742053597102</v>
      </c>
      <c r="AO64">
        <f>ABS(100*(AE64-AE65)/(AVERAGE(AE64:AE65)))</f>
        <v>6.3131763829263985</v>
      </c>
      <c r="AT64">
        <f>ABS(100*(AF64-AF65)/(AVERAGE(AF64:AF65)))</f>
        <v>2.3386011739116226</v>
      </c>
      <c r="AY64">
        <f>ABS(100*(AG64-AG65)/(AVERAGE(AG64:AG65)))</f>
        <v>3.6750255606760773</v>
      </c>
      <c r="BC64" s="4">
        <f>AVERAGE(AD64:AD65)</f>
        <v>0.55788928585315245</v>
      </c>
      <c r="BD64" s="4">
        <f>AVERAGE(AE64:AE65)</f>
        <v>2.8089942689819924</v>
      </c>
      <c r="BE64" s="4">
        <f>AVERAGE(AF64:AF65)</f>
        <v>2.2511049831288403</v>
      </c>
      <c r="BF64" s="4">
        <f>AVERAGE(AG64:AG65)</f>
        <v>0.11443158365572798</v>
      </c>
    </row>
    <row r="65" spans="1:58" x14ac:dyDescent="0.35">
      <c r="A65">
        <v>42</v>
      </c>
      <c r="B65">
        <v>15</v>
      </c>
      <c r="C65" t="s">
        <v>137</v>
      </c>
      <c r="D65" t="s">
        <v>27</v>
      </c>
      <c r="G65">
        <v>0.5</v>
      </c>
      <c r="H65">
        <v>0.5</v>
      </c>
      <c r="I65">
        <v>604</v>
      </c>
      <c r="J65">
        <v>2581</v>
      </c>
      <c r="L65">
        <v>788</v>
      </c>
      <c r="M65">
        <v>0.878</v>
      </c>
      <c r="N65">
        <v>2.4649999999999999</v>
      </c>
      <c r="O65">
        <v>1.587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44476</v>
      </c>
      <c r="Z65" s="2">
        <v>0.90870370370370368</v>
      </c>
      <c r="AB65">
        <v>1</v>
      </c>
      <c r="AD65" s="4">
        <f t="shared" si="1"/>
        <v>0.49554308824030591</v>
      </c>
      <c r="AE65" s="4">
        <f t="shared" si="0"/>
        <v>2.7203258875884289</v>
      </c>
      <c r="AF65" s="4">
        <f t="shared" si="2"/>
        <v>2.2247827993481231</v>
      </c>
      <c r="AG65" s="4">
        <f t="shared" si="3"/>
        <v>0.11232888868131076</v>
      </c>
      <c r="BC65" s="4"/>
      <c r="BD65" s="4"/>
      <c r="BE65" s="4"/>
      <c r="BF65" s="4"/>
    </row>
    <row r="66" spans="1:58" x14ac:dyDescent="0.35">
      <c r="A66">
        <v>43</v>
      </c>
      <c r="B66">
        <v>16</v>
      </c>
      <c r="C66" t="s">
        <v>138</v>
      </c>
      <c r="D66" t="s">
        <v>27</v>
      </c>
      <c r="G66">
        <v>0.5</v>
      </c>
      <c r="H66">
        <v>0.5</v>
      </c>
      <c r="I66">
        <v>3472</v>
      </c>
      <c r="J66">
        <v>7595</v>
      </c>
      <c r="L66">
        <v>1779</v>
      </c>
      <c r="M66">
        <v>3.0779999999999998</v>
      </c>
      <c r="N66">
        <v>6.7130000000000001</v>
      </c>
      <c r="O66">
        <v>3.6339999999999999</v>
      </c>
      <c r="Q66">
        <v>7.0000000000000007E-2</v>
      </c>
      <c r="R66">
        <v>1</v>
      </c>
      <c r="S66">
        <v>0</v>
      </c>
      <c r="T66">
        <v>0</v>
      </c>
      <c r="V66">
        <v>0</v>
      </c>
      <c r="Y66" s="1">
        <v>44476</v>
      </c>
      <c r="Z66" s="2">
        <v>0.9202662037037036</v>
      </c>
      <c r="AB66">
        <v>1</v>
      </c>
      <c r="AD66" s="4">
        <f t="shared" si="1"/>
        <v>4.3408956635874878</v>
      </c>
      <c r="AE66" s="4">
        <f t="shared" si="0"/>
        <v>9.0715153776931139</v>
      </c>
      <c r="AF66" s="4">
        <f t="shared" si="2"/>
        <v>4.7306197141056261</v>
      </c>
      <c r="AG66" s="4">
        <f t="shared" si="3"/>
        <v>0.23861802320539932</v>
      </c>
      <c r="BC66" s="4"/>
      <c r="BD66" s="4"/>
      <c r="BE66" s="4"/>
      <c r="BF66" s="4"/>
    </row>
    <row r="67" spans="1:58" x14ac:dyDescent="0.35">
      <c r="A67">
        <v>44</v>
      </c>
      <c r="B67">
        <v>16</v>
      </c>
      <c r="C67" t="s">
        <v>138</v>
      </c>
      <c r="D67" t="s">
        <v>27</v>
      </c>
      <c r="G67">
        <v>0.5</v>
      </c>
      <c r="H67">
        <v>0.5</v>
      </c>
      <c r="I67">
        <v>4568</v>
      </c>
      <c r="J67">
        <v>7753</v>
      </c>
      <c r="L67">
        <v>1884</v>
      </c>
      <c r="M67">
        <v>3.92</v>
      </c>
      <c r="N67">
        <v>6.8460000000000001</v>
      </c>
      <c r="O67">
        <v>2.927</v>
      </c>
      <c r="Q67">
        <v>8.1000000000000003E-2</v>
      </c>
      <c r="R67">
        <v>1</v>
      </c>
      <c r="S67">
        <v>0</v>
      </c>
      <c r="T67">
        <v>0</v>
      </c>
      <c r="V67">
        <v>0</v>
      </c>
      <c r="Y67" s="1">
        <v>44476</v>
      </c>
      <c r="Z67" s="2">
        <v>0.92662037037037026</v>
      </c>
      <c r="AB67">
        <v>1</v>
      </c>
      <c r="AD67" s="4">
        <f t="shared" si="1"/>
        <v>5.8103888374300654</v>
      </c>
      <c r="AE67" s="4">
        <f t="shared" si="0"/>
        <v>9.271652581410013</v>
      </c>
      <c r="AF67" s="4">
        <f t="shared" si="2"/>
        <v>3.4612637439799476</v>
      </c>
      <c r="AG67" s="4">
        <f t="shared" si="3"/>
        <v>0.25199880940623615</v>
      </c>
      <c r="AJ67">
        <f>ABS(100*(AD67-AD68)/(AVERAGE(AD67:AD68)))</f>
        <v>1.6250510294908096</v>
      </c>
      <c r="AO67">
        <f>ABS(100*(AE67-AE68)/(AVERAGE(AE67:AE68)))</f>
        <v>1.9032949179282843</v>
      </c>
      <c r="AT67">
        <f>ABS(100*(AF67-AF68)/(AVERAGE(AF67:AF68)))</f>
        <v>8.1171733789923923</v>
      </c>
      <c r="AY67">
        <f>ABS(100*(AG67-AG68)/(AVERAGE(AG67:AG68)))</f>
        <v>4.6043542107651154</v>
      </c>
      <c r="BC67" s="4">
        <f>AVERAGE(AD67:AD68)</f>
        <v>5.8579864721667541</v>
      </c>
      <c r="BD67" s="4">
        <f>AVERAGE(AE67:AE68)</f>
        <v>9.1842508911792144</v>
      </c>
      <c r="BE67" s="4">
        <f>AVERAGE(AF67:AF68)</f>
        <v>3.3262644190124599</v>
      </c>
      <c r="BF67" s="4">
        <f>AVERAGE(AG67:AG68)</f>
        <v>0.24632790477826244</v>
      </c>
    </row>
    <row r="68" spans="1:58" x14ac:dyDescent="0.35">
      <c r="A68">
        <v>45</v>
      </c>
      <c r="B68">
        <v>16</v>
      </c>
      <c r="C68" t="s">
        <v>138</v>
      </c>
      <c r="D68" t="s">
        <v>27</v>
      </c>
      <c r="G68">
        <v>0.5</v>
      </c>
      <c r="H68">
        <v>0.5</v>
      </c>
      <c r="I68">
        <v>4639</v>
      </c>
      <c r="J68">
        <v>7615</v>
      </c>
      <c r="L68">
        <v>1795</v>
      </c>
      <c r="M68">
        <v>3.9740000000000002</v>
      </c>
      <c r="N68">
        <v>6.73</v>
      </c>
      <c r="O68">
        <v>2.7559999999999998</v>
      </c>
      <c r="Q68">
        <v>7.1999999999999995E-2</v>
      </c>
      <c r="R68">
        <v>1</v>
      </c>
      <c r="S68">
        <v>0</v>
      </c>
      <c r="T68">
        <v>0</v>
      </c>
      <c r="V68">
        <v>0</v>
      </c>
      <c r="Y68" s="1">
        <v>44476</v>
      </c>
      <c r="Z68" s="2">
        <v>0.93341435185185195</v>
      </c>
      <c r="AB68">
        <v>1</v>
      </c>
      <c r="AD68" s="4">
        <f t="shared" si="1"/>
        <v>5.9055841069034436</v>
      </c>
      <c r="AE68" s="4">
        <f t="shared" si="0"/>
        <v>9.0968492009484159</v>
      </c>
      <c r="AF68" s="4">
        <f t="shared" si="2"/>
        <v>3.1912650940449723</v>
      </c>
      <c r="AG68" s="4">
        <f t="shared" si="3"/>
        <v>0.24065700015028874</v>
      </c>
      <c r="BC68" s="4"/>
      <c r="BD68" s="4"/>
      <c r="BE68" s="4"/>
      <c r="BF68" s="4"/>
    </row>
    <row r="69" spans="1:58" x14ac:dyDescent="0.35">
      <c r="A69">
        <v>46</v>
      </c>
      <c r="B69">
        <v>17</v>
      </c>
      <c r="C69" t="s">
        <v>139</v>
      </c>
      <c r="D69" t="s">
        <v>27</v>
      </c>
      <c r="G69">
        <v>0.5</v>
      </c>
      <c r="H69">
        <v>0.5</v>
      </c>
      <c r="I69">
        <v>3589</v>
      </c>
      <c r="J69">
        <v>6119</v>
      </c>
      <c r="L69">
        <v>1740</v>
      </c>
      <c r="M69">
        <v>3.1680000000000001</v>
      </c>
      <c r="N69">
        <v>5.4619999999999997</v>
      </c>
      <c r="O69">
        <v>2.294</v>
      </c>
      <c r="Q69">
        <v>6.6000000000000003E-2</v>
      </c>
      <c r="R69">
        <v>1</v>
      </c>
      <c r="S69">
        <v>0</v>
      </c>
      <c r="T69">
        <v>0</v>
      </c>
      <c r="V69">
        <v>0</v>
      </c>
      <c r="Y69" s="1">
        <v>44476</v>
      </c>
      <c r="Z69" s="2">
        <v>0.94506944444444441</v>
      </c>
      <c r="AB69">
        <v>1</v>
      </c>
      <c r="AD69" s="4">
        <f t="shared" si="1"/>
        <v>4.497766741452069</v>
      </c>
      <c r="AE69" s="4">
        <f t="shared" si="0"/>
        <v>7.2018792214516862</v>
      </c>
      <c r="AF69" s="4">
        <f t="shared" si="2"/>
        <v>2.7041124799996172</v>
      </c>
      <c r="AG69" s="4">
        <f t="shared" si="3"/>
        <v>0.23364801690223133</v>
      </c>
      <c r="BC69" s="4"/>
      <c r="BD69" s="4"/>
      <c r="BE69" s="4"/>
      <c r="BF69" s="4"/>
    </row>
    <row r="70" spans="1:58" x14ac:dyDescent="0.35">
      <c r="A70">
        <v>47</v>
      </c>
      <c r="B70">
        <v>17</v>
      </c>
      <c r="C70" t="s">
        <v>139</v>
      </c>
      <c r="D70" t="s">
        <v>27</v>
      </c>
      <c r="G70">
        <v>0.5</v>
      </c>
      <c r="H70">
        <v>0.5</v>
      </c>
      <c r="I70">
        <v>3173</v>
      </c>
      <c r="J70">
        <v>6058</v>
      </c>
      <c r="L70">
        <v>1734</v>
      </c>
      <c r="M70">
        <v>2.8490000000000002</v>
      </c>
      <c r="N70">
        <v>5.4109999999999996</v>
      </c>
      <c r="O70">
        <v>2.5619999999999998</v>
      </c>
      <c r="Q70">
        <v>6.5000000000000002E-2</v>
      </c>
      <c r="R70">
        <v>1</v>
      </c>
      <c r="S70">
        <v>0</v>
      </c>
      <c r="T70">
        <v>0</v>
      </c>
      <c r="V70">
        <v>0</v>
      </c>
      <c r="Y70" s="1">
        <v>44476</v>
      </c>
      <c r="Z70" s="2">
        <v>0.95124999999999993</v>
      </c>
      <c r="AB70">
        <v>1</v>
      </c>
      <c r="AD70" s="4">
        <f t="shared" si="1"/>
        <v>3.9400029090446682</v>
      </c>
      <c r="AE70" s="4">
        <f t="shared" si="0"/>
        <v>7.1246110605230095</v>
      </c>
      <c r="AF70" s="4">
        <f t="shared" si="2"/>
        <v>3.1846081514783413</v>
      </c>
      <c r="AG70" s="4">
        <f t="shared" si="3"/>
        <v>0.2328834005478978</v>
      </c>
      <c r="AJ70">
        <f>ABS(100*(AD70-AD71)/(AVERAGE(AD70:AD71)))</f>
        <v>0.64866483645479511</v>
      </c>
      <c r="AO70">
        <f>ABS(100*(AE70-AE71)/(AVERAGE(AE70:AE71)))</f>
        <v>1.5174013731868723</v>
      </c>
      <c r="AT70">
        <f>ABS(100*(AF70-AF71)/(AVERAGE(AF70:AF71)))</f>
        <v>4.1333932608356267</v>
      </c>
      <c r="AY70">
        <f>ABS(100*(AG70-AG71)/(AVERAGE(AG70:AG71)))</f>
        <v>0.93460361966556316</v>
      </c>
      <c r="BC70" s="4">
        <f>AVERAGE(AD70:AD71)</f>
        <v>3.9272655138334418</v>
      </c>
      <c r="BD70" s="4">
        <f>AVERAGE(AE70:AE71)</f>
        <v>7.1790787805219125</v>
      </c>
      <c r="BE70" s="4">
        <f>AVERAGE(AF70:AF71)</f>
        <v>3.2518132666884716</v>
      </c>
      <c r="BF70" s="4">
        <f>AVERAGE(AG70:AG71)</f>
        <v>0.23180019404592528</v>
      </c>
    </row>
    <row r="71" spans="1:58" x14ac:dyDescent="0.35">
      <c r="A71">
        <v>48</v>
      </c>
      <c r="B71">
        <v>17</v>
      </c>
      <c r="C71" t="s">
        <v>139</v>
      </c>
      <c r="D71" t="s">
        <v>27</v>
      </c>
      <c r="G71">
        <v>0.5</v>
      </c>
      <c r="H71">
        <v>0.5</v>
      </c>
      <c r="I71">
        <v>3154</v>
      </c>
      <c r="J71">
        <v>6144</v>
      </c>
      <c r="L71">
        <v>1717</v>
      </c>
      <c r="M71">
        <v>2.835</v>
      </c>
      <c r="N71">
        <v>5.484</v>
      </c>
      <c r="O71">
        <v>2.649</v>
      </c>
      <c r="Q71">
        <v>6.4000000000000001E-2</v>
      </c>
      <c r="R71">
        <v>1</v>
      </c>
      <c r="S71">
        <v>0</v>
      </c>
      <c r="T71">
        <v>0</v>
      </c>
      <c r="V71">
        <v>0</v>
      </c>
      <c r="Y71" s="1">
        <v>44476</v>
      </c>
      <c r="Z71" s="2">
        <v>0.95793981481481483</v>
      </c>
      <c r="AB71">
        <v>1</v>
      </c>
      <c r="AD71" s="4">
        <f t="shared" si="1"/>
        <v>3.9145281186222149</v>
      </c>
      <c r="AE71" s="4">
        <f t="shared" si="0"/>
        <v>7.2335465005208164</v>
      </c>
      <c r="AF71" s="4">
        <f t="shared" si="2"/>
        <v>3.3190183818986014</v>
      </c>
      <c r="AG71" s="4">
        <f t="shared" si="3"/>
        <v>0.23071698754395278</v>
      </c>
      <c r="BC71" s="4"/>
      <c r="BD71" s="4"/>
      <c r="BE71" s="4"/>
      <c r="BF71" s="4"/>
    </row>
    <row r="72" spans="1:58" x14ac:dyDescent="0.35">
      <c r="A72">
        <v>49</v>
      </c>
      <c r="B72">
        <v>18</v>
      </c>
      <c r="C72" t="s">
        <v>140</v>
      </c>
      <c r="D72" t="s">
        <v>27</v>
      </c>
      <c r="G72">
        <v>0.5</v>
      </c>
      <c r="H72">
        <v>0.5</v>
      </c>
      <c r="I72">
        <v>3998</v>
      </c>
      <c r="J72">
        <v>6398</v>
      </c>
      <c r="L72">
        <v>5201</v>
      </c>
      <c r="M72">
        <v>3.4820000000000002</v>
      </c>
      <c r="N72">
        <v>5.6989999999999998</v>
      </c>
      <c r="O72">
        <v>2.2170000000000001</v>
      </c>
      <c r="Q72">
        <v>0.42799999999999999</v>
      </c>
      <c r="R72">
        <v>1</v>
      </c>
      <c r="S72">
        <v>0</v>
      </c>
      <c r="T72">
        <v>0</v>
      </c>
      <c r="V72">
        <v>0</v>
      </c>
      <c r="Y72" s="1">
        <v>44476</v>
      </c>
      <c r="Z72" s="2">
        <v>0.96954861111111112</v>
      </c>
      <c r="AB72">
        <v>1</v>
      </c>
      <c r="AD72" s="4">
        <f t="shared" si="1"/>
        <v>5.0461451247564622</v>
      </c>
      <c r="AE72" s="4">
        <f t="shared" si="0"/>
        <v>7.5552860558631751</v>
      </c>
      <c r="AF72" s="4">
        <f t="shared" si="2"/>
        <v>2.509140931106713</v>
      </c>
      <c r="AG72" s="4">
        <f t="shared" si="3"/>
        <v>0.6747042172936244</v>
      </c>
      <c r="BC72" s="4"/>
      <c r="BD72" s="4"/>
      <c r="BE72" s="4"/>
      <c r="BF72" s="4"/>
    </row>
    <row r="73" spans="1:58" x14ac:dyDescent="0.35">
      <c r="A73">
        <v>50</v>
      </c>
      <c r="B73">
        <v>18</v>
      </c>
      <c r="C73" t="s">
        <v>140</v>
      </c>
      <c r="D73" t="s">
        <v>27</v>
      </c>
      <c r="G73">
        <v>0.5</v>
      </c>
      <c r="H73">
        <v>0.5</v>
      </c>
      <c r="I73">
        <v>4382</v>
      </c>
      <c r="J73">
        <v>6408</v>
      </c>
      <c r="L73">
        <v>5175</v>
      </c>
      <c r="M73">
        <v>3.7770000000000001</v>
      </c>
      <c r="N73">
        <v>5.7069999999999999</v>
      </c>
      <c r="O73">
        <v>1.93</v>
      </c>
      <c r="Q73">
        <v>0.42499999999999999</v>
      </c>
      <c r="R73">
        <v>1</v>
      </c>
      <c r="S73">
        <v>0</v>
      </c>
      <c r="T73">
        <v>0</v>
      </c>
      <c r="V73">
        <v>0</v>
      </c>
      <c r="Y73" s="1">
        <v>44476</v>
      </c>
      <c r="Z73" s="2">
        <v>0.97591435185185194</v>
      </c>
      <c r="AB73">
        <v>1</v>
      </c>
      <c r="AD73" s="4">
        <f t="shared" si="1"/>
        <v>5.5610040469786792</v>
      </c>
      <c r="AE73" s="4">
        <f t="shared" si="0"/>
        <v>7.5679529674908279</v>
      </c>
      <c r="AF73" s="4">
        <f t="shared" si="2"/>
        <v>2.0069489205121487</v>
      </c>
      <c r="AG73" s="4">
        <f t="shared" si="3"/>
        <v>0.67139087975817913</v>
      </c>
      <c r="AJ73">
        <f>ABS(100*(AD73-AD74)/(AVERAGE(AD73:AD74)))</f>
        <v>1.1884280382291661</v>
      </c>
      <c r="AO73">
        <f>ABS(100*(AE73-AE74)/(AVERAGE(AE73:AE74)))</f>
        <v>3.2600190349792038</v>
      </c>
      <c r="AT73">
        <f>ABS(100*(AF73-AF74)/(AVERAGE(AF73:AF74)))</f>
        <v>14.617722747162546</v>
      </c>
      <c r="AY73">
        <f>ABS(100*(AG73-AG74)/(AVERAGE(AG73:AG74)))</f>
        <v>2.5855028905927671</v>
      </c>
      <c r="BC73" s="4">
        <f>AVERAGE(AD73:AD74)</f>
        <v>5.5281549751181469</v>
      </c>
      <c r="BD73" s="4">
        <f>AVERAGE(AE73:AE74)</f>
        <v>7.6933553926045821</v>
      </c>
      <c r="BE73" s="4">
        <f>AVERAGE(AF73:AF74)</f>
        <v>2.1652004174864352</v>
      </c>
      <c r="BF73" s="4">
        <f>AVERAGE(AG73:AG74)</f>
        <v>0.68018396783301471</v>
      </c>
    </row>
    <row r="74" spans="1:58" x14ac:dyDescent="0.35">
      <c r="A74">
        <v>51</v>
      </c>
      <c r="B74">
        <v>18</v>
      </c>
      <c r="C74" t="s">
        <v>140</v>
      </c>
      <c r="D74" t="s">
        <v>27</v>
      </c>
      <c r="G74">
        <v>0.5</v>
      </c>
      <c r="H74">
        <v>0.5</v>
      </c>
      <c r="I74">
        <v>4333</v>
      </c>
      <c r="J74">
        <v>6606</v>
      </c>
      <c r="L74">
        <v>5313</v>
      </c>
      <c r="M74">
        <v>3.7389999999999999</v>
      </c>
      <c r="N74">
        <v>5.875</v>
      </c>
      <c r="O74">
        <v>2.1360000000000001</v>
      </c>
      <c r="Q74">
        <v>0.44</v>
      </c>
      <c r="R74">
        <v>1</v>
      </c>
      <c r="S74">
        <v>0</v>
      </c>
      <c r="T74">
        <v>0</v>
      </c>
      <c r="V74">
        <v>0</v>
      </c>
      <c r="Y74" s="1">
        <v>44476</v>
      </c>
      <c r="Z74" s="2">
        <v>0.98271990740740733</v>
      </c>
      <c r="AB74">
        <v>1</v>
      </c>
      <c r="AD74" s="4">
        <f t="shared" si="1"/>
        <v>5.4953059032576146</v>
      </c>
      <c r="AE74" s="4">
        <f t="shared" si="0"/>
        <v>7.8187578177183363</v>
      </c>
      <c r="AF74" s="4">
        <f t="shared" si="2"/>
        <v>2.3234519144607217</v>
      </c>
      <c r="AG74" s="4">
        <f t="shared" si="3"/>
        <v>0.6889770559078503</v>
      </c>
      <c r="BC74" s="4"/>
      <c r="BD74" s="4"/>
      <c r="BE74" s="4"/>
      <c r="BF74" s="4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5639</v>
      </c>
      <c r="J75">
        <v>11224</v>
      </c>
      <c r="L75">
        <v>4927</v>
      </c>
      <c r="M75">
        <v>4.7409999999999997</v>
      </c>
      <c r="N75">
        <v>9.7870000000000008</v>
      </c>
      <c r="O75">
        <v>5.0460000000000003</v>
      </c>
      <c r="Q75">
        <v>0.39900000000000002</v>
      </c>
      <c r="R75">
        <v>1</v>
      </c>
      <c r="S75">
        <v>0</v>
      </c>
      <c r="T75">
        <v>0</v>
      </c>
      <c r="V75">
        <v>0</v>
      </c>
      <c r="Y75" s="1">
        <v>44476</v>
      </c>
      <c r="Z75" s="2">
        <v>0.9946990740740741</v>
      </c>
      <c r="AB75">
        <v>1</v>
      </c>
      <c r="AD75" s="4">
        <f t="shared" si="1"/>
        <v>7.2463625501904669</v>
      </c>
      <c r="AE75" s="4">
        <f t="shared" si="0"/>
        <v>13.668337607368004</v>
      </c>
      <c r="AF75" s="4">
        <f t="shared" si="2"/>
        <v>6.4219750571775371</v>
      </c>
      <c r="AG75" s="4">
        <f t="shared" si="3"/>
        <v>0.63978673711239309</v>
      </c>
      <c r="BC75" s="4"/>
      <c r="BD75" s="4"/>
      <c r="BE75" s="4"/>
      <c r="BF75" s="4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6197</v>
      </c>
      <c r="J76">
        <v>11186</v>
      </c>
      <c r="L76">
        <v>4865</v>
      </c>
      <c r="M76">
        <v>5.1689999999999996</v>
      </c>
      <c r="N76">
        <v>9.7560000000000002</v>
      </c>
      <c r="O76">
        <v>4.5860000000000003</v>
      </c>
      <c r="Q76">
        <v>0.39300000000000002</v>
      </c>
      <c r="R76">
        <v>1</v>
      </c>
      <c r="S76">
        <v>0</v>
      </c>
      <c r="T76">
        <v>0</v>
      </c>
      <c r="V76">
        <v>0</v>
      </c>
      <c r="Y76" s="1">
        <v>44477</v>
      </c>
      <c r="Z76" s="2">
        <v>1.1689814814814816E-3</v>
      </c>
      <c r="AB76">
        <v>1</v>
      </c>
      <c r="AD76" s="4">
        <f t="shared" si="1"/>
        <v>7.9945169215446255</v>
      </c>
      <c r="AE76" s="4">
        <f t="shared" si="0"/>
        <v>13.620203343182926</v>
      </c>
      <c r="AF76" s="4">
        <f t="shared" si="2"/>
        <v>5.6256864216383002</v>
      </c>
      <c r="AG76" s="4">
        <f t="shared" si="3"/>
        <v>0.63188570145094658</v>
      </c>
      <c r="AJ76">
        <f>ABS(100*(AD76-AD77)/(AVERAGE(AD76:AD77)))</f>
        <v>2.4273931207955841</v>
      </c>
      <c r="AL76">
        <f>100*((AVERAGE(AD76:AD77)*25.225)-(AVERAGE(AD58:AD59)*25))/(1000*0.075)</f>
        <v>122.90557743035822</v>
      </c>
      <c r="AO76">
        <f>ABS(100*(AE76-AE77)/(AVERAGE(AE76:AE77)))</f>
        <v>2.7896378278072727E-2</v>
      </c>
      <c r="AQ76">
        <f>100*((AVERAGE(AE76:AE77)*25.225)-(AVERAGE(AE58:AE59)*25))/(2000*0.075)</f>
        <v>110.2715196055852</v>
      </c>
      <c r="AT76">
        <f>ABS(100*(AF76-AF77)/(AVERAGE(AF76:AF77)))</f>
        <v>3.4163191528224464</v>
      </c>
      <c r="AV76">
        <f>100*((AVERAGE(AF76:AF77)*25.225)-(AVERAGE(AF58:AF59)*25))/(1000*0.075)</f>
        <v>97.637461780812174</v>
      </c>
      <c r="AY76">
        <f>ABS(100*(AG76-AG77)/(AVERAGE(AG76:AG77)))</f>
        <v>0.34226215169893842</v>
      </c>
      <c r="BA76">
        <f>100*((AVERAGE(AG76:AG77)*25.225)-(AVERAGE(AG58:AG59)*25))/(100*0.075)</f>
        <v>128.29423796382699</v>
      </c>
      <c r="BC76" s="4">
        <f>AVERAGE(AD76:AD77)</f>
        <v>7.8986512628496026</v>
      </c>
      <c r="BD76" s="4">
        <f>AVERAGE(AE76:AE77)</f>
        <v>13.622103379927072</v>
      </c>
      <c r="BE76" s="4">
        <f>AVERAGE(AF76:AF77)</f>
        <v>5.7234521170774695</v>
      </c>
      <c r="BF76" s="4">
        <f>AVERAGE(AG76:AG77)</f>
        <v>0.63296890795291905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6054</v>
      </c>
      <c r="J77">
        <v>11189</v>
      </c>
      <c r="L77">
        <v>4882</v>
      </c>
      <c r="M77">
        <v>5.0599999999999996</v>
      </c>
      <c r="N77">
        <v>9.7569999999999997</v>
      </c>
      <c r="O77">
        <v>4.6980000000000004</v>
      </c>
      <c r="Q77">
        <v>0.39500000000000002</v>
      </c>
      <c r="R77">
        <v>1</v>
      </c>
      <c r="S77">
        <v>0</v>
      </c>
      <c r="T77">
        <v>0</v>
      </c>
      <c r="V77">
        <v>0</v>
      </c>
      <c r="Y77" s="1">
        <v>44477</v>
      </c>
      <c r="Z77" s="2">
        <v>8.1597222222222227E-3</v>
      </c>
      <c r="AB77">
        <v>1</v>
      </c>
      <c r="AD77" s="4">
        <f t="shared" si="1"/>
        <v>7.8027856041545807</v>
      </c>
      <c r="AE77" s="4">
        <f t="shared" si="0"/>
        <v>13.62400341667122</v>
      </c>
      <c r="AF77" s="4">
        <f t="shared" si="2"/>
        <v>5.8212178125166396</v>
      </c>
      <c r="AG77" s="4">
        <f t="shared" si="3"/>
        <v>0.63405211445489151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5110</v>
      </c>
      <c r="J78">
        <v>6694</v>
      </c>
      <c r="L78">
        <v>5313</v>
      </c>
      <c r="M78">
        <v>4.335</v>
      </c>
      <c r="N78">
        <v>5.9489999999999998</v>
      </c>
      <c r="O78">
        <v>1.6140000000000001</v>
      </c>
      <c r="Q78">
        <v>0.44</v>
      </c>
      <c r="R78">
        <v>1</v>
      </c>
      <c r="S78">
        <v>0</v>
      </c>
      <c r="T78">
        <v>0</v>
      </c>
      <c r="V78">
        <v>0</v>
      </c>
      <c r="Y78" s="1">
        <v>44477</v>
      </c>
      <c r="Z78" s="2">
        <v>2.0150462962962964E-2</v>
      </c>
      <c r="AB78">
        <v>1</v>
      </c>
      <c r="AD78" s="4">
        <f t="shared" si="1"/>
        <v>6.5370907536916318</v>
      </c>
      <c r="AE78" s="4">
        <f t="shared" si="0"/>
        <v>7.9302266400416723</v>
      </c>
      <c r="AF78" s="4">
        <f t="shared" si="2"/>
        <v>1.3931358863500405</v>
      </c>
      <c r="AG78" s="4">
        <f t="shared" si="3"/>
        <v>0.6889770559078503</v>
      </c>
      <c r="BC78" s="4"/>
      <c r="BD78" s="4"/>
      <c r="BE78" s="4"/>
      <c r="BF78" s="4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4666</v>
      </c>
      <c r="J79">
        <v>6656</v>
      </c>
      <c r="L79">
        <v>5272</v>
      </c>
      <c r="M79">
        <v>3.9940000000000002</v>
      </c>
      <c r="N79">
        <v>5.9180000000000001</v>
      </c>
      <c r="O79">
        <v>1.9239999999999999</v>
      </c>
      <c r="Q79">
        <v>0.435</v>
      </c>
      <c r="R79">
        <v>1</v>
      </c>
      <c r="S79">
        <v>0</v>
      </c>
      <c r="T79">
        <v>0</v>
      </c>
      <c r="V79">
        <v>0</v>
      </c>
      <c r="Y79" s="1">
        <v>44477</v>
      </c>
      <c r="Z79" s="2">
        <v>2.6493055555555558E-2</v>
      </c>
      <c r="AB79">
        <v>1</v>
      </c>
      <c r="AD79" s="4">
        <f t="shared" si="1"/>
        <v>5.9417851248721929</v>
      </c>
      <c r="AE79" s="4">
        <f t="shared" si="0"/>
        <v>7.8820923758565957</v>
      </c>
      <c r="AF79" s="4">
        <f t="shared" si="2"/>
        <v>1.9403072509844028</v>
      </c>
      <c r="AG79" s="4">
        <f t="shared" si="3"/>
        <v>0.68375217748657113</v>
      </c>
      <c r="AJ79">
        <f>ABS(100*(AD79-AD80)/(AVERAGE(AD79:AD80)))</f>
        <v>0.81566187390075939</v>
      </c>
      <c r="AK79">
        <f>ABS(100*((AVERAGE(AD79:AD80)-AVERAGE(AD73:AD74))/(AVERAGE(AD73:AD74,AD79:AD80))))</f>
        <v>6.8059188628550089</v>
      </c>
      <c r="AO79">
        <f>ABS(100*(AE79-AE80)/(AVERAGE(AE79:AE80)))</f>
        <v>2.6012817914030468</v>
      </c>
      <c r="AP79">
        <f>ABS(100*((AVERAGE(AE79:AE80)-AVERAGE(AE73:AE74))/(AVERAGE(AE73:AE74,AE79:AE80))))</f>
        <v>3.7323777429636018</v>
      </c>
      <c r="AT79">
        <f>ABS(100*(AF79-AF80)/(AVERAGE(AF79:AF80)))</f>
        <v>12.377515086591195</v>
      </c>
      <c r="AU79">
        <f>ABS(100*((AVERAGE(AF79:AF80)-AVERAGE(AF73:AF74))/(AVERAGE(AF73:AF74,AF79:AF80))))</f>
        <v>4.5773115468326475</v>
      </c>
      <c r="AY79">
        <f>ABS(100*(AG79-AG80)/(AVERAGE(AG79:AG80)))</f>
        <v>1.0751785336706965</v>
      </c>
      <c r="AZ79">
        <f>ABS(100*((AVERAGE(AG79:AG80)-AVERAGE(AG73:AG74))/(AVERAGE(AG73:AG74,AG79:AG80))))</f>
        <v>1.0622530733489595</v>
      </c>
      <c r="BC79" s="4">
        <f>AVERAGE(AD79:AD80)</f>
        <v>5.9176511128930267</v>
      </c>
      <c r="BD79" s="4">
        <f>AVERAGE(AE79:AE80)</f>
        <v>7.9859610512033417</v>
      </c>
      <c r="BE79" s="4">
        <f>AVERAGE(AF79:AF80)</f>
        <v>2.068309938310315</v>
      </c>
      <c r="BF79" s="4">
        <f>AVERAGE(AG79:AG80)</f>
        <v>0.68744782319918318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4630</v>
      </c>
      <c r="J80">
        <v>6820</v>
      </c>
      <c r="L80">
        <v>5330</v>
      </c>
      <c r="M80">
        <v>3.9670000000000001</v>
      </c>
      <c r="N80">
        <v>6.056</v>
      </c>
      <c r="O80">
        <v>2.089</v>
      </c>
      <c r="Q80">
        <v>0.441</v>
      </c>
      <c r="R80">
        <v>1</v>
      </c>
      <c r="S80">
        <v>0</v>
      </c>
      <c r="T80">
        <v>0</v>
      </c>
      <c r="V80">
        <v>0</v>
      </c>
      <c r="Y80" s="1">
        <v>44477</v>
      </c>
      <c r="Z80" s="2">
        <v>3.3287037037037039E-2</v>
      </c>
      <c r="AB80">
        <v>1</v>
      </c>
      <c r="AD80" s="4">
        <f t="shared" si="1"/>
        <v>5.8935171009138605</v>
      </c>
      <c r="AE80" s="4">
        <f t="shared" si="0"/>
        <v>8.0898297265500876</v>
      </c>
      <c r="AF80" s="4">
        <f t="shared" si="2"/>
        <v>2.1963126256362271</v>
      </c>
      <c r="AG80" s="4">
        <f t="shared" si="3"/>
        <v>0.69114346891179523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1542</v>
      </c>
      <c r="J81">
        <v>478</v>
      </c>
      <c r="L81">
        <v>253</v>
      </c>
      <c r="M81">
        <v>1.5980000000000001</v>
      </c>
      <c r="N81">
        <v>0.68300000000000005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44477</v>
      </c>
      <c r="Z81" s="2">
        <v>4.4432870370370366E-2</v>
      </c>
      <c r="AB81">
        <v>1</v>
      </c>
      <c r="AD81" s="4">
        <f t="shared" si="1"/>
        <v>1.7531932680435336</v>
      </c>
      <c r="AE81" s="4">
        <f t="shared" si="0"/>
        <v>5.6474372293225154E-2</v>
      </c>
      <c r="AF81" s="4">
        <f t="shared" si="2"/>
        <v>-1.6967188957503085</v>
      </c>
      <c r="AG81" s="4">
        <f t="shared" si="3"/>
        <v>4.415059708657073E-2</v>
      </c>
      <c r="BC81" s="4"/>
      <c r="BD81" s="4"/>
      <c r="BE81" s="4"/>
      <c r="BF81" s="4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287</v>
      </c>
      <c r="J82">
        <v>453</v>
      </c>
      <c r="L82">
        <v>243</v>
      </c>
      <c r="M82">
        <v>0.63500000000000001</v>
      </c>
      <c r="N82">
        <v>0.66300000000000003</v>
      </c>
      <c r="O82">
        <v>2.8000000000000001E-2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44477</v>
      </c>
      <c r="Z82" s="2">
        <v>5.0034722222222223E-2</v>
      </c>
      <c r="AB82">
        <v>1</v>
      </c>
      <c r="AD82" s="4">
        <f t="shared" si="1"/>
        <v>7.0516321718319591E-2</v>
      </c>
      <c r="AE82" s="4">
        <f t="shared" si="0"/>
        <v>2.4807093224095279E-2</v>
      </c>
      <c r="AF82" s="4">
        <f t="shared" si="2"/>
        <v>-4.5709228494224312E-2</v>
      </c>
      <c r="AG82" s="4">
        <f t="shared" si="3"/>
        <v>4.2876236496014838E-2</v>
      </c>
      <c r="AJ82">
        <f>ABS(100*(AD82-AD83)/(AVERAGE(AD82:AD83)))</f>
        <v>91.429033419156809</v>
      </c>
      <c r="AO82">
        <f>ABS(100*(AE82-AE83)/(AVERAGE(AE82:AE83)))</f>
        <v>33.92106016059256</v>
      </c>
      <c r="AT82">
        <f>ABS(100*(AF82-AF83)/(AVERAGE(AF82:AF83)))</f>
        <v>293.63031916316186</v>
      </c>
      <c r="AY82">
        <f>ABS(100*(AG82-AG83)/(AVERAGE(AG82:AG83)))</f>
        <v>22.115646214974163</v>
      </c>
      <c r="BC82" s="4">
        <f>AVERAGE(AD82:AD83)</f>
        <v>4.8393477404083701E-2</v>
      </c>
      <c r="BD82" s="4">
        <f>AVERAGE(AE82:AE83)</f>
        <v>2.9873857875156087E-2</v>
      </c>
      <c r="BE82" s="4">
        <f>AVERAGE(AF82:AF83)</f>
        <v>-1.8519619528927611E-2</v>
      </c>
      <c r="BF82" s="4">
        <f>AVERAGE(AG82:AG83)</f>
        <v>3.8607128517652613E-2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254</v>
      </c>
      <c r="J83">
        <v>461</v>
      </c>
      <c r="L83">
        <v>176</v>
      </c>
      <c r="M83">
        <v>0.61</v>
      </c>
      <c r="N83">
        <v>0.66900000000000004</v>
      </c>
      <c r="O83">
        <v>5.8999999999999997E-2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44477</v>
      </c>
      <c r="Z83" s="2">
        <v>5.62037037037037E-2</v>
      </c>
      <c r="AB83">
        <v>1</v>
      </c>
      <c r="AD83" s="4">
        <f t="shared" si="1"/>
        <v>2.6270633089847804E-2</v>
      </c>
      <c r="AE83" s="4">
        <f t="shared" si="0"/>
        <v>3.4940622526216894E-2</v>
      </c>
      <c r="AF83" s="4">
        <f t="shared" si="2"/>
        <v>8.6699894363690896E-3</v>
      </c>
      <c r="AG83" s="4">
        <f t="shared" si="3"/>
        <v>3.4338020539290387E-2</v>
      </c>
      <c r="BC83" s="4"/>
      <c r="BD83" s="4"/>
      <c r="BE83" s="4"/>
      <c r="BF83" s="4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2426</v>
      </c>
      <c r="J84">
        <v>6357</v>
      </c>
      <c r="L84">
        <v>2807</v>
      </c>
      <c r="M84">
        <v>1.897</v>
      </c>
      <c r="N84">
        <v>4.72</v>
      </c>
      <c r="O84">
        <v>2.8239999999999998</v>
      </c>
      <c r="Q84">
        <v>0.14799999999999999</v>
      </c>
      <c r="R84">
        <v>1</v>
      </c>
      <c r="S84">
        <v>0</v>
      </c>
      <c r="T84">
        <v>0</v>
      </c>
      <c r="V84">
        <v>0</v>
      </c>
      <c r="Y84" s="1">
        <v>44477</v>
      </c>
      <c r="Z84" s="2">
        <v>6.7673611111111115E-2</v>
      </c>
      <c r="AB84">
        <v>1</v>
      </c>
      <c r="AD84" s="4">
        <f t="shared" si="1"/>
        <v>2.4487011765910518</v>
      </c>
      <c r="AE84" s="4">
        <f t="shared" si="0"/>
        <v>6.2527930984915026</v>
      </c>
      <c r="AF84" s="4">
        <f t="shared" si="2"/>
        <v>3.8040919219004508</v>
      </c>
      <c r="AG84" s="4">
        <f t="shared" si="3"/>
        <v>0.3080185765954539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3101</v>
      </c>
      <c r="J85">
        <v>6420</v>
      </c>
      <c r="L85">
        <v>2946</v>
      </c>
      <c r="M85">
        <v>2.3279999999999998</v>
      </c>
      <c r="N85">
        <v>4.7649999999999997</v>
      </c>
      <c r="O85">
        <v>2.4359999999999999</v>
      </c>
      <c r="Q85">
        <v>0.16</v>
      </c>
      <c r="R85">
        <v>1</v>
      </c>
      <c r="S85">
        <v>0</v>
      </c>
      <c r="T85">
        <v>0</v>
      </c>
      <c r="V85">
        <v>0</v>
      </c>
      <c r="Y85" s="1">
        <v>44477</v>
      </c>
      <c r="Z85" s="2">
        <v>7.4143518518518511E-2</v>
      </c>
      <c r="AB85">
        <v>1</v>
      </c>
      <c r="AD85" s="4">
        <f t="shared" si="1"/>
        <v>3.2028890509400023</v>
      </c>
      <c r="AE85" s="4">
        <f t="shared" si="0"/>
        <v>6.3192943845366747</v>
      </c>
      <c r="AF85" s="4">
        <f t="shared" si="2"/>
        <v>3.1164053335966724</v>
      </c>
      <c r="AG85" s="4">
        <f t="shared" si="3"/>
        <v>0.32277992010272621</v>
      </c>
      <c r="AI85">
        <f>ABS(100*(AD85-3)/3)</f>
        <v>6.7629683646667438</v>
      </c>
      <c r="AJ85">
        <f>ABS(100*(AD85-AD86)/(AVERAGE(AD85:AD86)))</f>
        <v>0.139635864759898</v>
      </c>
      <c r="AN85">
        <f t="shared" ref="AN85" si="12">ABS(100*(AE85-6)/6)</f>
        <v>5.3215730756112452</v>
      </c>
      <c r="AO85">
        <f>ABS(100*(AE85-AE86)/(AVERAGE(AE85:AE86)))</f>
        <v>0.16690076812243462</v>
      </c>
      <c r="AS85">
        <f>ABS(100*(AF85-3)/3)</f>
        <v>3.8801777865557461</v>
      </c>
      <c r="AT85">
        <f>ABS(100*(AF85-AF86)/(AVERAGE(AF85:AF86)))</f>
        <v>0.48096723143106085</v>
      </c>
      <c r="AX85">
        <f t="shared" ref="AX85" si="13">ABS(100*(AG85-0.3)/0.3)</f>
        <v>7.5933067009087418</v>
      </c>
      <c r="AY85">
        <f>ABS(100*(AG85-AG86)/(AVERAGE(AG85:AG86)))</f>
        <v>0.42679582593549037</v>
      </c>
      <c r="BC85" s="4">
        <f>AVERAGE(AD85:AD86)</f>
        <v>3.2006544202011904</v>
      </c>
      <c r="BD85" s="4">
        <f>AVERAGE(AE85:AE86)</f>
        <v>6.3245722643815299</v>
      </c>
      <c r="BE85" s="4">
        <f>AVERAGE(AF85:AF86)</f>
        <v>3.1239178441803399</v>
      </c>
      <c r="BF85" s="4">
        <f>AVERAGE(AG85:AG86)</f>
        <v>0.32347019875594402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3097</v>
      </c>
      <c r="J86">
        <v>6430</v>
      </c>
      <c r="L86">
        <v>2959</v>
      </c>
      <c r="M86">
        <v>2.3250000000000002</v>
      </c>
      <c r="N86">
        <v>4.7720000000000002</v>
      </c>
      <c r="O86">
        <v>2.4460000000000002</v>
      </c>
      <c r="Q86">
        <v>0.161</v>
      </c>
      <c r="R86">
        <v>1</v>
      </c>
      <c r="S86">
        <v>0</v>
      </c>
      <c r="T86">
        <v>0</v>
      </c>
      <c r="V86">
        <v>0</v>
      </c>
      <c r="Y86" s="1">
        <v>44477</v>
      </c>
      <c r="Z86" s="2">
        <v>8.0937499999999996E-2</v>
      </c>
      <c r="AB86">
        <v>1</v>
      </c>
      <c r="AD86" s="4">
        <f t="shared" si="1"/>
        <v>3.1984197894623785</v>
      </c>
      <c r="AE86" s="4">
        <f t="shared" si="0"/>
        <v>6.3298501442263859</v>
      </c>
      <c r="AF86" s="4">
        <f t="shared" si="2"/>
        <v>3.1314303547640074</v>
      </c>
      <c r="AG86" s="4">
        <f t="shared" si="3"/>
        <v>0.32416047740916182</v>
      </c>
    </row>
    <row r="87" spans="1:58" x14ac:dyDescent="0.35">
      <c r="A87">
        <v>64</v>
      </c>
      <c r="B87">
        <v>21</v>
      </c>
      <c r="C87" t="s">
        <v>141</v>
      </c>
      <c r="D87" t="s">
        <v>27</v>
      </c>
      <c r="G87">
        <v>0.5</v>
      </c>
      <c r="H87">
        <v>0.5</v>
      </c>
      <c r="I87">
        <v>3000</v>
      </c>
      <c r="J87">
        <v>6036</v>
      </c>
      <c r="L87">
        <v>1823</v>
      </c>
      <c r="M87">
        <v>2.7160000000000002</v>
      </c>
      <c r="N87">
        <v>5.3920000000000003</v>
      </c>
      <c r="O87">
        <v>2.6760000000000002</v>
      </c>
      <c r="Q87">
        <v>7.4999999999999997E-2</v>
      </c>
      <c r="R87">
        <v>1</v>
      </c>
      <c r="S87">
        <v>0</v>
      </c>
      <c r="T87">
        <v>0</v>
      </c>
      <c r="V87">
        <v>0</v>
      </c>
      <c r="Y87" s="1">
        <v>44477</v>
      </c>
      <c r="Z87" s="2">
        <v>9.256944444444444E-2</v>
      </c>
      <c r="AB87">
        <v>1</v>
      </c>
      <c r="AD87" s="4">
        <f t="shared" si="1"/>
        <v>3.7080482383560129</v>
      </c>
      <c r="AE87" s="4">
        <f t="shared" si="0"/>
        <v>7.0967438549421749</v>
      </c>
      <c r="AF87" s="4">
        <f t="shared" si="2"/>
        <v>3.3886956165861619</v>
      </c>
      <c r="AG87" s="4">
        <f t="shared" si="3"/>
        <v>0.24422520980384524</v>
      </c>
    </row>
    <row r="88" spans="1:58" x14ac:dyDescent="0.35">
      <c r="A88">
        <v>65</v>
      </c>
      <c r="B88">
        <v>21</v>
      </c>
      <c r="C88" t="s">
        <v>141</v>
      </c>
      <c r="D88" t="s">
        <v>27</v>
      </c>
      <c r="G88">
        <v>0.5</v>
      </c>
      <c r="H88">
        <v>0.5</v>
      </c>
      <c r="I88">
        <v>3132</v>
      </c>
      <c r="J88">
        <v>5993</v>
      </c>
      <c r="L88">
        <v>1762</v>
      </c>
      <c r="M88">
        <v>2.8180000000000001</v>
      </c>
      <c r="N88">
        <v>5.3559999999999999</v>
      </c>
      <c r="O88">
        <v>2.5379999999999998</v>
      </c>
      <c r="Q88">
        <v>6.8000000000000005E-2</v>
      </c>
      <c r="R88">
        <v>1</v>
      </c>
      <c r="S88">
        <v>0</v>
      </c>
      <c r="T88">
        <v>0</v>
      </c>
      <c r="V88">
        <v>0</v>
      </c>
      <c r="Y88" s="1">
        <v>44477</v>
      </c>
      <c r="Z88" s="2">
        <v>9.8750000000000004E-2</v>
      </c>
      <c r="AB88">
        <v>1</v>
      </c>
      <c r="AD88" s="4">
        <f t="shared" si="1"/>
        <v>3.8850309928699001</v>
      </c>
      <c r="AE88" s="4">
        <f t="shared" ref="AE88:AE131" si="14">((J88*$G$20)+$G$21)*1000/H88</f>
        <v>7.0422761349432719</v>
      </c>
      <c r="AF88" s="4">
        <f t="shared" si="2"/>
        <v>3.1572451420733718</v>
      </c>
      <c r="AG88" s="4">
        <f t="shared" si="3"/>
        <v>0.2364516102014543</v>
      </c>
      <c r="AJ88">
        <f>ABS(100*(AD88-AD89)/(AVERAGE(AD88:AD89)))</f>
        <v>0.24128832238066589</v>
      </c>
      <c r="AO88">
        <f>ABS(100*(AE88-AE89)/(AVERAGE(AE88:AE89)))</f>
        <v>0.46656989313443675</v>
      </c>
      <c r="AT88">
        <f>ABS(100*(AF88-AF89)/(AVERAGE(AF88:AF89)))</f>
        <v>0.74308541971325603</v>
      </c>
      <c r="AY88">
        <f>ABS(100*(AG88-AG89)/(AVERAGE(AG88:AG89)))</f>
        <v>2.3962261825493436</v>
      </c>
      <c r="BC88" s="4">
        <f>AVERAGE(AD88:AD89)</f>
        <v>3.8897237174214045</v>
      </c>
      <c r="BD88" s="4">
        <f>AVERAGE(AE88:AE89)</f>
        <v>7.0587431200592192</v>
      </c>
      <c r="BE88" s="4">
        <f>AVERAGE(AF88:AF89)</f>
        <v>3.1690194026378147</v>
      </c>
      <c r="BF88" s="4">
        <f>AVERAGE(AG88:AG89)</f>
        <v>0.23931892153020506</v>
      </c>
    </row>
    <row r="89" spans="1:58" x14ac:dyDescent="0.35">
      <c r="A89">
        <v>66</v>
      </c>
      <c r="B89">
        <v>21</v>
      </c>
      <c r="C89" t="s">
        <v>141</v>
      </c>
      <c r="D89" t="s">
        <v>27</v>
      </c>
      <c r="G89">
        <v>0.5</v>
      </c>
      <c r="H89">
        <v>0.5</v>
      </c>
      <c r="I89">
        <v>3139</v>
      </c>
      <c r="J89">
        <v>6019</v>
      </c>
      <c r="L89">
        <v>1807</v>
      </c>
      <c r="M89">
        <v>2.823</v>
      </c>
      <c r="N89">
        <v>5.3780000000000001</v>
      </c>
      <c r="O89">
        <v>2.5550000000000002</v>
      </c>
      <c r="Q89">
        <v>7.2999999999999995E-2</v>
      </c>
      <c r="R89">
        <v>1</v>
      </c>
      <c r="S89">
        <v>0</v>
      </c>
      <c r="T89">
        <v>0</v>
      </c>
      <c r="V89">
        <v>0</v>
      </c>
      <c r="Y89" s="1">
        <v>44477</v>
      </c>
      <c r="Z89" s="2">
        <v>0.10548611111111111</v>
      </c>
      <c r="AB89">
        <v>1</v>
      </c>
      <c r="AD89" s="4">
        <f t="shared" ref="AD89:AD131" si="15">((I89*$E$20)+$E$21)*1000/G89</f>
        <v>3.894416441972909</v>
      </c>
      <c r="AE89" s="4">
        <f t="shared" si="14"/>
        <v>7.0752101051751666</v>
      </c>
      <c r="AF89" s="4">
        <f t="shared" ref="AF89:AF131" si="16">AE89-AD89</f>
        <v>3.1807936632022575</v>
      </c>
      <c r="AG89" s="4">
        <f t="shared" ref="AG89:AG131" si="17">((L89*$I$20)+$I$21)*1000/H89</f>
        <v>0.2421862328589558</v>
      </c>
      <c r="BC89" s="4"/>
      <c r="BD89" s="4"/>
      <c r="BE89" s="4"/>
      <c r="BF89" s="4"/>
    </row>
    <row r="90" spans="1:58" x14ac:dyDescent="0.35">
      <c r="A90">
        <v>67</v>
      </c>
      <c r="B90">
        <v>22</v>
      </c>
      <c r="C90" t="s">
        <v>142</v>
      </c>
      <c r="D90" t="s">
        <v>27</v>
      </c>
      <c r="G90">
        <v>0.5</v>
      </c>
      <c r="H90">
        <v>0.5</v>
      </c>
      <c r="I90">
        <v>3095</v>
      </c>
      <c r="J90">
        <v>7253</v>
      </c>
      <c r="L90">
        <v>3469</v>
      </c>
      <c r="M90">
        <v>2.7890000000000001</v>
      </c>
      <c r="N90">
        <v>6.423</v>
      </c>
      <c r="O90">
        <v>3.6339999999999999</v>
      </c>
      <c r="Q90">
        <v>0.247</v>
      </c>
      <c r="R90">
        <v>1</v>
      </c>
      <c r="S90">
        <v>0</v>
      </c>
      <c r="T90">
        <v>0</v>
      </c>
      <c r="V90">
        <v>0</v>
      </c>
      <c r="Y90" s="1">
        <v>44477</v>
      </c>
      <c r="Z90" s="2">
        <v>0.11738425925925926</v>
      </c>
      <c r="AB90">
        <v>1</v>
      </c>
      <c r="AD90" s="4">
        <f t="shared" si="15"/>
        <v>3.8354221904682797</v>
      </c>
      <c r="AE90" s="4">
        <f t="shared" si="14"/>
        <v>8.6383070000274174</v>
      </c>
      <c r="AF90" s="4">
        <f t="shared" si="16"/>
        <v>4.8028848095591377</v>
      </c>
      <c r="AG90" s="4">
        <f t="shared" si="17"/>
        <v>0.45398496300934449</v>
      </c>
      <c r="BC90" s="4"/>
      <c r="BD90" s="4"/>
      <c r="BE90" s="4"/>
      <c r="BF90" s="4"/>
    </row>
    <row r="91" spans="1:58" x14ac:dyDescent="0.35">
      <c r="A91">
        <v>68</v>
      </c>
      <c r="B91">
        <v>22</v>
      </c>
      <c r="C91" t="s">
        <v>142</v>
      </c>
      <c r="D91" t="s">
        <v>27</v>
      </c>
      <c r="G91">
        <v>0.5</v>
      </c>
      <c r="H91">
        <v>0.5</v>
      </c>
      <c r="I91">
        <v>3022</v>
      </c>
      <c r="J91">
        <v>7282</v>
      </c>
      <c r="L91">
        <v>3534</v>
      </c>
      <c r="M91">
        <v>2.7330000000000001</v>
      </c>
      <c r="N91">
        <v>6.4480000000000004</v>
      </c>
      <c r="O91">
        <v>3.714</v>
      </c>
      <c r="Q91">
        <v>0.254</v>
      </c>
      <c r="R91">
        <v>1</v>
      </c>
      <c r="S91">
        <v>0</v>
      </c>
      <c r="T91">
        <v>0</v>
      </c>
      <c r="V91">
        <v>0</v>
      </c>
      <c r="Y91" s="1">
        <v>44477</v>
      </c>
      <c r="Z91" s="2">
        <v>0.12369212962962962</v>
      </c>
      <c r="AB91">
        <v>1</v>
      </c>
      <c r="AD91" s="4">
        <f t="shared" si="15"/>
        <v>3.7375453641083278</v>
      </c>
      <c r="AE91" s="4">
        <f t="shared" si="14"/>
        <v>8.6750410437476084</v>
      </c>
      <c r="AF91" s="4">
        <f t="shared" si="16"/>
        <v>4.9374956796392802</v>
      </c>
      <c r="AG91" s="4">
        <f t="shared" si="17"/>
        <v>0.46226830684795772</v>
      </c>
      <c r="AJ91">
        <f>ABS(100*(AD91-AD92)/(AVERAGE(AD91:AD92)))</f>
        <v>0.85726729328129903</v>
      </c>
      <c r="AO91">
        <f>ABS(100*(AE91-AE92)/(AVERAGE(AE91:AE92)))</f>
        <v>2.4386335713515082</v>
      </c>
      <c r="AT91">
        <f>ABS(100*(AF91-AF92)/(AVERAGE(AF91:AF92)))</f>
        <v>5.0070067537846041</v>
      </c>
      <c r="AY91">
        <f>ABS(100*(AG91-AG92)/(AVERAGE(AG91:AG92)))</f>
        <v>0.46974913160024606</v>
      </c>
      <c r="BC91" s="4">
        <f>AVERAGE(AD91:AD92)</f>
        <v>3.7536347054277721</v>
      </c>
      <c r="BD91" s="4">
        <f>AVERAGE(AE91:AE92)</f>
        <v>8.5705390228194798</v>
      </c>
      <c r="BE91" s="4">
        <f>AVERAGE(AF91:AF92)</f>
        <v>4.8169043173917077</v>
      </c>
      <c r="BF91" s="4">
        <f>AVERAGE(AG91:AG92)</f>
        <v>0.46118510034598525</v>
      </c>
    </row>
    <row r="92" spans="1:58" x14ac:dyDescent="0.35">
      <c r="A92">
        <v>69</v>
      </c>
      <c r="B92">
        <v>22</v>
      </c>
      <c r="C92" t="s">
        <v>142</v>
      </c>
      <c r="D92" t="s">
        <v>27</v>
      </c>
      <c r="G92">
        <v>0.5</v>
      </c>
      <c r="H92">
        <v>0.5</v>
      </c>
      <c r="I92">
        <v>3046</v>
      </c>
      <c r="J92">
        <v>7117</v>
      </c>
      <c r="L92">
        <v>3517</v>
      </c>
      <c r="M92">
        <v>2.7519999999999998</v>
      </c>
      <c r="N92">
        <v>6.3079999999999998</v>
      </c>
      <c r="O92">
        <v>3.556</v>
      </c>
      <c r="Q92">
        <v>0.252</v>
      </c>
      <c r="R92">
        <v>1</v>
      </c>
      <c r="S92">
        <v>0</v>
      </c>
      <c r="T92">
        <v>0</v>
      </c>
      <c r="V92">
        <v>0</v>
      </c>
      <c r="Y92" s="1">
        <v>44477</v>
      </c>
      <c r="Z92" s="2">
        <v>0.13039351851851852</v>
      </c>
      <c r="AB92">
        <v>1</v>
      </c>
      <c r="AD92" s="4">
        <f t="shared" si="15"/>
        <v>3.769724046747216</v>
      </c>
      <c r="AE92" s="4">
        <f t="shared" si="14"/>
        <v>8.4660370018913511</v>
      </c>
      <c r="AF92" s="4">
        <f t="shared" si="16"/>
        <v>4.6963129551441352</v>
      </c>
      <c r="AG92" s="4">
        <f t="shared" si="17"/>
        <v>0.46010189384401273</v>
      </c>
      <c r="BC92" s="4"/>
      <c r="BD92" s="4"/>
      <c r="BE92" s="4"/>
      <c r="BF92" s="4"/>
    </row>
    <row r="93" spans="1:58" x14ac:dyDescent="0.35">
      <c r="A93">
        <v>70</v>
      </c>
      <c r="B93">
        <v>23</v>
      </c>
      <c r="C93" t="s">
        <v>143</v>
      </c>
      <c r="D93" t="s">
        <v>27</v>
      </c>
      <c r="G93">
        <v>0.5</v>
      </c>
      <c r="H93">
        <v>0.5</v>
      </c>
      <c r="I93">
        <v>3269</v>
      </c>
      <c r="J93">
        <v>5304</v>
      </c>
      <c r="L93">
        <v>3190</v>
      </c>
      <c r="M93">
        <v>2.923</v>
      </c>
      <c r="N93">
        <v>4.7720000000000002</v>
      </c>
      <c r="O93">
        <v>1.849</v>
      </c>
      <c r="Q93">
        <v>0.218</v>
      </c>
      <c r="R93">
        <v>1</v>
      </c>
      <c r="S93">
        <v>0</v>
      </c>
      <c r="T93">
        <v>0</v>
      </c>
      <c r="V93">
        <v>0</v>
      </c>
      <c r="Y93" s="1">
        <v>44477</v>
      </c>
      <c r="Z93" s="2">
        <v>0.14195601851851852</v>
      </c>
      <c r="AB93">
        <v>1</v>
      </c>
      <c r="AD93" s="4">
        <f t="shared" si="15"/>
        <v>4.068717639600222</v>
      </c>
      <c r="AE93" s="4">
        <f t="shared" si="14"/>
        <v>6.1695259237980533</v>
      </c>
      <c r="AF93" s="4">
        <f t="shared" si="16"/>
        <v>2.1008082841978313</v>
      </c>
      <c r="AG93" s="4">
        <f t="shared" si="17"/>
        <v>0.4184303025328352</v>
      </c>
      <c r="BC93" s="4"/>
      <c r="BD93" s="4"/>
      <c r="BE93" s="4"/>
      <c r="BF93" s="4"/>
    </row>
    <row r="94" spans="1:58" x14ac:dyDescent="0.35">
      <c r="A94">
        <v>71</v>
      </c>
      <c r="B94">
        <v>23</v>
      </c>
      <c r="C94" t="s">
        <v>143</v>
      </c>
      <c r="D94" t="s">
        <v>27</v>
      </c>
      <c r="G94">
        <v>0.5</v>
      </c>
      <c r="H94">
        <v>0.5</v>
      </c>
      <c r="I94">
        <v>3364</v>
      </c>
      <c r="J94">
        <v>5292</v>
      </c>
      <c r="L94">
        <v>3107</v>
      </c>
      <c r="M94">
        <v>2.996</v>
      </c>
      <c r="N94">
        <v>4.7619999999999996</v>
      </c>
      <c r="O94">
        <v>1.766</v>
      </c>
      <c r="Q94">
        <v>0.20899999999999999</v>
      </c>
      <c r="R94">
        <v>1</v>
      </c>
      <c r="S94">
        <v>0</v>
      </c>
      <c r="T94">
        <v>0</v>
      </c>
      <c r="V94">
        <v>0</v>
      </c>
      <c r="Y94" s="1">
        <v>44477</v>
      </c>
      <c r="Z94" s="2">
        <v>0.14815972222222221</v>
      </c>
      <c r="AB94">
        <v>1</v>
      </c>
      <c r="AD94" s="4">
        <f t="shared" si="15"/>
        <v>4.1960915917124897</v>
      </c>
      <c r="AE94" s="4">
        <f t="shared" si="14"/>
        <v>6.1543256298448705</v>
      </c>
      <c r="AF94" s="4">
        <f t="shared" si="16"/>
        <v>1.9582340381323808</v>
      </c>
      <c r="AG94" s="4">
        <f t="shared" si="17"/>
        <v>0.40785310963122129</v>
      </c>
      <c r="AJ94">
        <f>ABS(100*(AD94-AD95)/(AVERAGE(AD94:AD95)))</f>
        <v>1.2068880655416854</v>
      </c>
      <c r="AO94">
        <f>ABS(100*(AE94-AE95)/(AVERAGE(AE94:AE95)))</f>
        <v>0.79949420002823157</v>
      </c>
      <c r="AT94">
        <f>ABS(100*(AF94-AF95)/(AVERAGE(AF94:AF95)))</f>
        <v>7.9114041376248709E-2</v>
      </c>
      <c r="AY94">
        <f>ABS(100*(AG94-AG95)/(AVERAGE(AG94:AG95)))</f>
        <v>1.1803247548569329</v>
      </c>
      <c r="BC94" s="4">
        <f>AVERAGE(AD94:AD95)</f>
        <v>4.2215663821349434</v>
      </c>
      <c r="BD94" s="4">
        <f>AVERAGE(AE94:AE95)</f>
        <v>6.1790261075187924</v>
      </c>
      <c r="BE94" s="4">
        <f>AVERAGE(AF94:AF95)</f>
        <v>1.957459725383849</v>
      </c>
      <c r="BF94" s="4">
        <f>AVERAGE(AG94:AG95)</f>
        <v>0.41027439475327748</v>
      </c>
    </row>
    <row r="95" spans="1:58" x14ac:dyDescent="0.35">
      <c r="A95">
        <v>72</v>
      </c>
      <c r="B95">
        <v>23</v>
      </c>
      <c r="C95" t="s">
        <v>143</v>
      </c>
      <c r="D95" t="s">
        <v>27</v>
      </c>
      <c r="G95">
        <v>0.5</v>
      </c>
      <c r="H95">
        <v>0.5</v>
      </c>
      <c r="I95">
        <v>3402</v>
      </c>
      <c r="J95">
        <v>5331</v>
      </c>
      <c r="L95">
        <v>3145</v>
      </c>
      <c r="M95">
        <v>3.0249999999999999</v>
      </c>
      <c r="N95">
        <v>4.7949999999999999</v>
      </c>
      <c r="O95">
        <v>1.77</v>
      </c>
      <c r="Q95">
        <v>0.21299999999999999</v>
      </c>
      <c r="R95">
        <v>1</v>
      </c>
      <c r="S95">
        <v>0</v>
      </c>
      <c r="T95">
        <v>0</v>
      </c>
      <c r="V95">
        <v>0</v>
      </c>
      <c r="Y95" s="1">
        <v>44477</v>
      </c>
      <c r="Z95" s="2">
        <v>0.15479166666666666</v>
      </c>
      <c r="AB95">
        <v>1</v>
      </c>
      <c r="AD95" s="4">
        <f t="shared" si="15"/>
        <v>4.2470411725573962</v>
      </c>
      <c r="AE95" s="4">
        <f t="shared" si="14"/>
        <v>6.2037265851927135</v>
      </c>
      <c r="AF95" s="4">
        <f t="shared" si="16"/>
        <v>1.9566854126353173</v>
      </c>
      <c r="AG95" s="4">
        <f t="shared" si="17"/>
        <v>0.41269567987533368</v>
      </c>
      <c r="BC95" s="4"/>
      <c r="BD95" s="4"/>
      <c r="BE95" s="4"/>
      <c r="BF95" s="4"/>
    </row>
    <row r="96" spans="1:58" x14ac:dyDescent="0.35">
      <c r="A96">
        <v>73</v>
      </c>
      <c r="B96">
        <v>24</v>
      </c>
      <c r="C96" t="s">
        <v>144</v>
      </c>
      <c r="D96" t="s">
        <v>27</v>
      </c>
      <c r="G96">
        <v>0.5</v>
      </c>
      <c r="H96">
        <v>0.5</v>
      </c>
      <c r="I96">
        <v>4114</v>
      </c>
      <c r="J96">
        <v>6850</v>
      </c>
      <c r="L96">
        <v>3387</v>
      </c>
      <c r="M96">
        <v>3.5710000000000002</v>
      </c>
      <c r="N96">
        <v>6.0819999999999999</v>
      </c>
      <c r="O96">
        <v>2.5110000000000001</v>
      </c>
      <c r="Q96">
        <v>0.23799999999999999</v>
      </c>
      <c r="R96">
        <v>1</v>
      </c>
      <c r="S96">
        <v>0</v>
      </c>
      <c r="T96">
        <v>0</v>
      </c>
      <c r="V96">
        <v>0</v>
      </c>
      <c r="Y96" s="1">
        <v>44477</v>
      </c>
      <c r="Z96" s="2">
        <v>0.16655092592592594</v>
      </c>
      <c r="AB96">
        <v>1</v>
      </c>
      <c r="AD96" s="4">
        <f t="shared" si="15"/>
        <v>5.2016754241777567</v>
      </c>
      <c r="AE96" s="4">
        <f t="shared" si="14"/>
        <v>8.1278304614330441</v>
      </c>
      <c r="AF96" s="4">
        <f t="shared" si="16"/>
        <v>2.9261550372552874</v>
      </c>
      <c r="AG96" s="4">
        <f t="shared" si="17"/>
        <v>0.44353520616678616</v>
      </c>
      <c r="BC96" s="4"/>
      <c r="BD96" s="4"/>
      <c r="BE96" s="4"/>
      <c r="BF96" s="4"/>
    </row>
    <row r="97" spans="1:58" x14ac:dyDescent="0.35">
      <c r="A97">
        <v>74</v>
      </c>
      <c r="B97">
        <v>24</v>
      </c>
      <c r="C97" t="s">
        <v>144</v>
      </c>
      <c r="D97" t="s">
        <v>27</v>
      </c>
      <c r="G97">
        <v>0.5</v>
      </c>
      <c r="H97">
        <v>0.5</v>
      </c>
      <c r="I97">
        <v>4347</v>
      </c>
      <c r="J97">
        <v>6909</v>
      </c>
      <c r="L97">
        <v>3342</v>
      </c>
      <c r="M97">
        <v>3.75</v>
      </c>
      <c r="N97">
        <v>6.1319999999999997</v>
      </c>
      <c r="O97">
        <v>2.3809999999999998</v>
      </c>
      <c r="Q97">
        <v>0.23400000000000001</v>
      </c>
      <c r="R97">
        <v>1</v>
      </c>
      <c r="S97">
        <v>0</v>
      </c>
      <c r="T97">
        <v>0</v>
      </c>
      <c r="V97">
        <v>0</v>
      </c>
      <c r="Y97" s="1">
        <v>44477</v>
      </c>
      <c r="Z97" s="2">
        <v>0.1729050925925926</v>
      </c>
      <c r="AB97">
        <v>1</v>
      </c>
      <c r="AD97" s="4">
        <f t="shared" si="15"/>
        <v>5.5140768014636334</v>
      </c>
      <c r="AE97" s="4">
        <f t="shared" si="14"/>
        <v>8.2025652400361899</v>
      </c>
      <c r="AF97" s="4">
        <f t="shared" si="16"/>
        <v>2.6884884385725565</v>
      </c>
      <c r="AG97" s="4">
        <f t="shared" si="17"/>
        <v>0.43780058350928469</v>
      </c>
      <c r="AJ97">
        <f>ABS(100*(AD97-AD98)/(AVERAGE(AD97:AD98)))</f>
        <v>1.6399002914350007</v>
      </c>
      <c r="AO97">
        <f>ABS(100*(AE97-AE98)/(AVERAGE(AE97:AE98)))</f>
        <v>1.0556409451586168</v>
      </c>
      <c r="AT97">
        <f>ABS(100*(AF97-AF98)/(AVERAGE(AF97:AF98)))</f>
        <v>6.819970083611353</v>
      </c>
      <c r="AY97">
        <f>ABS(100*(AG97-AG98)/(AVERAGE(AG97:AG98)))</f>
        <v>1.6741459917451027</v>
      </c>
      <c r="BC97" s="4">
        <f>AVERAGE(AD97:AD98)</f>
        <v>5.5596632685353917</v>
      </c>
      <c r="BD97" s="4">
        <f>AVERAGE(AE97:AE98)</f>
        <v>8.1594977405021734</v>
      </c>
      <c r="BE97" s="4">
        <f>AVERAGE(AF97:AF98)</f>
        <v>2.5998344719667816</v>
      </c>
      <c r="BF97" s="4">
        <f>AVERAGE(AG97:AG98)</f>
        <v>0.4414962292218968</v>
      </c>
    </row>
    <row r="98" spans="1:58" x14ac:dyDescent="0.35">
      <c r="A98">
        <v>75</v>
      </c>
      <c r="B98">
        <v>24</v>
      </c>
      <c r="C98" t="s">
        <v>144</v>
      </c>
      <c r="D98" t="s">
        <v>27</v>
      </c>
      <c r="G98">
        <v>0.5</v>
      </c>
      <c r="H98">
        <v>0.5</v>
      </c>
      <c r="I98">
        <v>4415</v>
      </c>
      <c r="J98">
        <v>6841</v>
      </c>
      <c r="L98">
        <v>3400</v>
      </c>
      <c r="M98">
        <v>3.802</v>
      </c>
      <c r="N98">
        <v>6.0739999999999998</v>
      </c>
      <c r="O98">
        <v>2.2730000000000001</v>
      </c>
      <c r="Q98">
        <v>0.24</v>
      </c>
      <c r="R98">
        <v>1</v>
      </c>
      <c r="S98">
        <v>0</v>
      </c>
      <c r="T98">
        <v>0</v>
      </c>
      <c r="V98">
        <v>0</v>
      </c>
      <c r="Y98" s="1">
        <v>44477</v>
      </c>
      <c r="Z98" s="2">
        <v>0.17960648148148148</v>
      </c>
      <c r="AB98">
        <v>1</v>
      </c>
      <c r="AD98" s="4">
        <f t="shared" si="15"/>
        <v>5.60524973560715</v>
      </c>
      <c r="AE98" s="4">
        <f t="shared" si="14"/>
        <v>8.1164302409681568</v>
      </c>
      <c r="AF98" s="4">
        <f t="shared" si="16"/>
        <v>2.5111805053610068</v>
      </c>
      <c r="AG98" s="4">
        <f t="shared" si="17"/>
        <v>0.44519187493450885</v>
      </c>
      <c r="BC98" s="4"/>
      <c r="BD98" s="4"/>
      <c r="BE98" s="4"/>
      <c r="BF98" s="4"/>
    </row>
    <row r="99" spans="1:58" x14ac:dyDescent="0.35">
      <c r="A99">
        <v>76</v>
      </c>
      <c r="B99">
        <v>25</v>
      </c>
      <c r="C99" t="s">
        <v>145</v>
      </c>
      <c r="D99" t="s">
        <v>27</v>
      </c>
      <c r="G99">
        <v>0.5</v>
      </c>
      <c r="H99">
        <v>0.5</v>
      </c>
      <c r="I99">
        <v>3772</v>
      </c>
      <c r="J99">
        <v>5644</v>
      </c>
      <c r="L99">
        <v>4986</v>
      </c>
      <c r="M99">
        <v>3.3090000000000002</v>
      </c>
      <c r="N99">
        <v>5.0599999999999996</v>
      </c>
      <c r="O99">
        <v>1.7509999999999999</v>
      </c>
      <c r="Q99">
        <v>0.40500000000000003</v>
      </c>
      <c r="R99">
        <v>1</v>
      </c>
      <c r="S99">
        <v>0</v>
      </c>
      <c r="T99">
        <v>0</v>
      </c>
      <c r="V99">
        <v>0</v>
      </c>
      <c r="Y99" s="1">
        <v>44477</v>
      </c>
      <c r="Z99" s="2">
        <v>0.19126157407407407</v>
      </c>
      <c r="AB99">
        <v>1</v>
      </c>
      <c r="AD99" s="4">
        <f t="shared" si="15"/>
        <v>4.7431291965735944</v>
      </c>
      <c r="AE99" s="4">
        <f t="shared" si="14"/>
        <v>6.6002009191382189</v>
      </c>
      <c r="AF99" s="4">
        <f t="shared" si="16"/>
        <v>1.8570717225646245</v>
      </c>
      <c r="AG99" s="4">
        <f t="shared" si="17"/>
        <v>0.64730546459667271</v>
      </c>
      <c r="BC99" s="4"/>
      <c r="BD99" s="4"/>
      <c r="BE99" s="4"/>
      <c r="BF99" s="4"/>
    </row>
    <row r="100" spans="1:58" x14ac:dyDescent="0.35">
      <c r="A100">
        <v>77</v>
      </c>
      <c r="B100">
        <v>25</v>
      </c>
      <c r="C100" t="s">
        <v>145</v>
      </c>
      <c r="D100" t="s">
        <v>27</v>
      </c>
      <c r="G100">
        <v>0.5</v>
      </c>
      <c r="H100">
        <v>0.5</v>
      </c>
      <c r="I100">
        <v>3565</v>
      </c>
      <c r="J100">
        <v>5620</v>
      </c>
      <c r="L100">
        <v>4980</v>
      </c>
      <c r="M100">
        <v>3.15</v>
      </c>
      <c r="N100">
        <v>5.04</v>
      </c>
      <c r="O100">
        <v>1.89</v>
      </c>
      <c r="Q100">
        <v>0.40500000000000003</v>
      </c>
      <c r="R100">
        <v>1</v>
      </c>
      <c r="S100">
        <v>0</v>
      </c>
      <c r="T100">
        <v>0</v>
      </c>
      <c r="V100">
        <v>0</v>
      </c>
      <c r="Y100" s="1">
        <v>44477</v>
      </c>
      <c r="Z100" s="2">
        <v>0.19747685185185185</v>
      </c>
      <c r="AB100">
        <v>1</v>
      </c>
      <c r="AD100" s="4">
        <f t="shared" si="15"/>
        <v>4.4655880588131813</v>
      </c>
      <c r="AE100" s="4">
        <f t="shared" si="14"/>
        <v>6.5698003312318543</v>
      </c>
      <c r="AF100" s="4">
        <f t="shared" si="16"/>
        <v>2.1042122724186729</v>
      </c>
      <c r="AG100" s="4">
        <f t="shared" si="17"/>
        <v>0.64654084824233915</v>
      </c>
      <c r="AJ100">
        <f>ABS(100*(AD100-AD101)/(AVERAGE(AD100:AD101)))</f>
        <v>0.57210071360998438</v>
      </c>
      <c r="AO100">
        <f>ABS(100*(AE100-AE101)/(AVERAGE(AE100:AE101)))</f>
        <v>0.88298794129784575</v>
      </c>
      <c r="AT100">
        <f>ABS(100*(AF100-AF101)/(AVERAGE(AF100:AF101)))</f>
        <v>3.9021119820233938</v>
      </c>
      <c r="AY100">
        <f>ABS(100*(AG100-AG101)/(AVERAGE(AG100:AG101)))</f>
        <v>9.8600796753187975E-2</v>
      </c>
      <c r="BC100" s="4">
        <f>AVERAGE(AD100:AD101)</f>
        <v>4.4528506636019545</v>
      </c>
      <c r="BD100" s="4">
        <f>AVERAGE(AE100:AE101)</f>
        <v>6.5989342279754535</v>
      </c>
      <c r="BE100" s="4">
        <f>AVERAGE(AF100:AF101)</f>
        <v>2.1460835643734995</v>
      </c>
      <c r="BF100" s="4">
        <f>AVERAGE(AG100:AG101)</f>
        <v>0.64622225809470024</v>
      </c>
    </row>
    <row r="101" spans="1:58" x14ac:dyDescent="0.35">
      <c r="A101">
        <v>78</v>
      </c>
      <c r="B101">
        <v>25</v>
      </c>
      <c r="C101" t="s">
        <v>145</v>
      </c>
      <c r="D101" t="s">
        <v>27</v>
      </c>
      <c r="G101">
        <v>0.5</v>
      </c>
      <c r="H101">
        <v>0.5</v>
      </c>
      <c r="I101">
        <v>3546</v>
      </c>
      <c r="J101">
        <v>5666</v>
      </c>
      <c r="L101">
        <v>4975</v>
      </c>
      <c r="M101">
        <v>3.1349999999999998</v>
      </c>
      <c r="N101">
        <v>5.0789999999999997</v>
      </c>
      <c r="O101">
        <v>1.944</v>
      </c>
      <c r="Q101">
        <v>0.40400000000000003</v>
      </c>
      <c r="R101">
        <v>1</v>
      </c>
      <c r="S101">
        <v>0</v>
      </c>
      <c r="T101">
        <v>0</v>
      </c>
      <c r="V101">
        <v>0</v>
      </c>
      <c r="Y101" s="1">
        <v>44477</v>
      </c>
      <c r="Z101" s="2">
        <v>0.20418981481481482</v>
      </c>
      <c r="AB101">
        <v>1</v>
      </c>
      <c r="AD101" s="4">
        <f t="shared" si="15"/>
        <v>4.4401132683907276</v>
      </c>
      <c r="AE101" s="4">
        <f t="shared" si="14"/>
        <v>6.6280681247190536</v>
      </c>
      <c r="AF101" s="4">
        <f t="shared" si="16"/>
        <v>2.187954856328326</v>
      </c>
      <c r="AG101" s="4">
        <f t="shared" si="17"/>
        <v>0.64590366794706133</v>
      </c>
      <c r="BC101" s="4"/>
      <c r="BD101" s="4"/>
      <c r="BE101" s="4"/>
      <c r="BF101" s="4"/>
    </row>
    <row r="102" spans="1:58" x14ac:dyDescent="0.35">
      <c r="A102">
        <v>79</v>
      </c>
      <c r="B102">
        <v>26</v>
      </c>
      <c r="C102" t="s">
        <v>146</v>
      </c>
      <c r="D102" t="s">
        <v>27</v>
      </c>
      <c r="G102">
        <v>0.5</v>
      </c>
      <c r="H102">
        <v>0.5</v>
      </c>
      <c r="I102">
        <v>4348</v>
      </c>
      <c r="J102">
        <v>6355</v>
      </c>
      <c r="L102">
        <v>5042</v>
      </c>
      <c r="M102">
        <v>3.75</v>
      </c>
      <c r="N102">
        <v>5.6630000000000003</v>
      </c>
      <c r="O102">
        <v>1.9119999999999999</v>
      </c>
      <c r="Q102">
        <v>0.41099999999999998</v>
      </c>
      <c r="R102">
        <v>1</v>
      </c>
      <c r="S102">
        <v>0</v>
      </c>
      <c r="T102">
        <v>0</v>
      </c>
      <c r="V102">
        <v>0</v>
      </c>
      <c r="Y102" s="1">
        <v>44477</v>
      </c>
      <c r="Z102" s="2">
        <v>0.21603009259259257</v>
      </c>
      <c r="AB102">
        <v>1</v>
      </c>
      <c r="AD102" s="4">
        <f t="shared" si="15"/>
        <v>5.5154175799069201</v>
      </c>
      <c r="AE102" s="4">
        <f t="shared" si="14"/>
        <v>7.5008183358642713</v>
      </c>
      <c r="AF102" s="4">
        <f t="shared" si="16"/>
        <v>1.9854007559573512</v>
      </c>
      <c r="AG102" s="4">
        <f t="shared" si="17"/>
        <v>0.65444188390378566</v>
      </c>
      <c r="BC102" s="4"/>
      <c r="BD102" s="4"/>
      <c r="BE102" s="4"/>
      <c r="BF102" s="4"/>
    </row>
    <row r="103" spans="1:58" x14ac:dyDescent="0.35">
      <c r="A103">
        <v>80</v>
      </c>
      <c r="B103">
        <v>26</v>
      </c>
      <c r="C103" t="s">
        <v>146</v>
      </c>
      <c r="D103" t="s">
        <v>27</v>
      </c>
      <c r="G103">
        <v>0.5</v>
      </c>
      <c r="H103">
        <v>0.5</v>
      </c>
      <c r="I103">
        <v>4528</v>
      </c>
      <c r="J103">
        <v>6350</v>
      </c>
      <c r="L103">
        <v>5056</v>
      </c>
      <c r="M103">
        <v>3.8879999999999999</v>
      </c>
      <c r="N103">
        <v>5.6580000000000004</v>
      </c>
      <c r="O103">
        <v>1.7689999999999999</v>
      </c>
      <c r="Q103">
        <v>0.41299999999999998</v>
      </c>
      <c r="R103">
        <v>1</v>
      </c>
      <c r="S103">
        <v>0</v>
      </c>
      <c r="T103">
        <v>0</v>
      </c>
      <c r="V103">
        <v>0</v>
      </c>
      <c r="Y103" s="1">
        <v>44477</v>
      </c>
      <c r="Z103" s="2">
        <v>0.22233796296296296</v>
      </c>
      <c r="AB103">
        <v>1</v>
      </c>
      <c r="AD103" s="4">
        <f t="shared" si="15"/>
        <v>5.7567576996985839</v>
      </c>
      <c r="AE103" s="4">
        <f t="shared" si="14"/>
        <v>7.4944848800504467</v>
      </c>
      <c r="AF103" s="4">
        <f t="shared" si="16"/>
        <v>1.7377271803518628</v>
      </c>
      <c r="AG103" s="4">
        <f t="shared" si="17"/>
        <v>0.65622598873056381</v>
      </c>
      <c r="AJ103">
        <f>ABS(100*(AD103-AD104)/(AVERAGE(AD103:AD104)))</f>
        <v>0.74808416213829043</v>
      </c>
      <c r="AO103">
        <f>ABS(100*(AE103-AE104)/(AVERAGE(AE103:AE104)))</f>
        <v>1.57623330774518</v>
      </c>
      <c r="AT103">
        <f>ABS(100*(AF103-AF104)/(AVERAGE(AF103:AF104)))</f>
        <v>8.9059560101014643</v>
      </c>
      <c r="AY103">
        <f>ABS(100*(AG103-AG104)/(AVERAGE(AG103:AG104)))</f>
        <v>0.17462324759264833</v>
      </c>
      <c r="BC103" s="4">
        <f>AVERAGE(AD103:AD104)</f>
        <v>5.7353052446059918</v>
      </c>
      <c r="BD103" s="4">
        <f>AVERAGE(AE103:AE104)</f>
        <v>7.5540193647004106</v>
      </c>
      <c r="BE103" s="4">
        <f>AVERAGE(AF103:AF104)</f>
        <v>1.8187141200944192</v>
      </c>
      <c r="BF103" s="4">
        <f>AVERAGE(AG103:AG104)</f>
        <v>0.65679945099631398</v>
      </c>
    </row>
    <row r="104" spans="1:58" x14ac:dyDescent="0.35">
      <c r="A104">
        <v>81</v>
      </c>
      <c r="B104">
        <v>26</v>
      </c>
      <c r="C104" t="s">
        <v>146</v>
      </c>
      <c r="D104" t="s">
        <v>27</v>
      </c>
      <c r="G104">
        <v>0.5</v>
      </c>
      <c r="H104">
        <v>0.5</v>
      </c>
      <c r="I104">
        <v>4496</v>
      </c>
      <c r="J104">
        <v>6444</v>
      </c>
      <c r="L104">
        <v>5065</v>
      </c>
      <c r="M104">
        <v>3.8639999999999999</v>
      </c>
      <c r="N104">
        <v>5.7380000000000004</v>
      </c>
      <c r="O104">
        <v>1.8740000000000001</v>
      </c>
      <c r="Q104">
        <v>0.41399999999999998</v>
      </c>
      <c r="R104">
        <v>1</v>
      </c>
      <c r="S104">
        <v>0</v>
      </c>
      <c r="T104">
        <v>0</v>
      </c>
      <c r="V104">
        <v>0</v>
      </c>
      <c r="Y104" s="1">
        <v>44477</v>
      </c>
      <c r="Z104" s="2">
        <v>0.22907407407407407</v>
      </c>
      <c r="AB104">
        <v>1</v>
      </c>
      <c r="AD104" s="4">
        <f t="shared" si="15"/>
        <v>5.7138527895133997</v>
      </c>
      <c r="AE104" s="4">
        <f t="shared" si="14"/>
        <v>7.6135538493503754</v>
      </c>
      <c r="AF104" s="4">
        <f t="shared" si="16"/>
        <v>1.8997010598369757</v>
      </c>
      <c r="AG104" s="4">
        <f t="shared" si="17"/>
        <v>0.65737291326206426</v>
      </c>
      <c r="BC104" s="4"/>
      <c r="BD104" s="4"/>
      <c r="BE104" s="4"/>
      <c r="BF104" s="4"/>
    </row>
    <row r="105" spans="1:58" x14ac:dyDescent="0.35">
      <c r="A105">
        <v>82</v>
      </c>
      <c r="B105">
        <v>27</v>
      </c>
      <c r="C105" t="s">
        <v>147</v>
      </c>
      <c r="D105" t="s">
        <v>27</v>
      </c>
      <c r="G105">
        <v>0.5</v>
      </c>
      <c r="H105">
        <v>0.5</v>
      </c>
      <c r="I105">
        <v>4614</v>
      </c>
      <c r="J105">
        <v>6664</v>
      </c>
      <c r="L105">
        <v>6387</v>
      </c>
      <c r="M105">
        <v>3.9550000000000001</v>
      </c>
      <c r="N105">
        <v>5.9240000000000004</v>
      </c>
      <c r="O105">
        <v>1.9690000000000001</v>
      </c>
      <c r="Q105">
        <v>0.55200000000000005</v>
      </c>
      <c r="R105">
        <v>1</v>
      </c>
      <c r="S105">
        <v>0</v>
      </c>
      <c r="T105">
        <v>0</v>
      </c>
      <c r="V105">
        <v>0</v>
      </c>
      <c r="Y105" s="1">
        <v>44477</v>
      </c>
      <c r="Z105" s="2">
        <v>0.24096064814814813</v>
      </c>
      <c r="AB105">
        <v>1</v>
      </c>
      <c r="AD105" s="4">
        <f t="shared" si="15"/>
        <v>5.8720646458212684</v>
      </c>
      <c r="AE105" s="4">
        <f t="shared" si="14"/>
        <v>7.8922259051587185</v>
      </c>
      <c r="AF105" s="4">
        <f t="shared" si="16"/>
        <v>2.0201612593374501</v>
      </c>
      <c r="AG105" s="4">
        <f t="shared" si="17"/>
        <v>0.82584338333355278</v>
      </c>
      <c r="BC105" s="4"/>
      <c r="BD105" s="4"/>
      <c r="BE105" s="4"/>
      <c r="BF105" s="4"/>
    </row>
    <row r="106" spans="1:58" x14ac:dyDescent="0.35">
      <c r="A106">
        <v>83</v>
      </c>
      <c r="B106">
        <v>27</v>
      </c>
      <c r="C106" t="s">
        <v>147</v>
      </c>
      <c r="D106" t="s">
        <v>27</v>
      </c>
      <c r="G106">
        <v>0.5</v>
      </c>
      <c r="H106">
        <v>0.5</v>
      </c>
      <c r="I106">
        <v>4736</v>
      </c>
      <c r="J106">
        <v>6723</v>
      </c>
      <c r="L106">
        <v>6401</v>
      </c>
      <c r="M106">
        <v>4.0490000000000004</v>
      </c>
      <c r="N106">
        <v>5.9740000000000002</v>
      </c>
      <c r="O106">
        <v>1.9259999999999999</v>
      </c>
      <c r="Q106">
        <v>0.55300000000000005</v>
      </c>
      <c r="R106">
        <v>1</v>
      </c>
      <c r="S106">
        <v>0</v>
      </c>
      <c r="T106">
        <v>0</v>
      </c>
      <c r="V106">
        <v>0</v>
      </c>
      <c r="Y106" s="1">
        <v>44477</v>
      </c>
      <c r="Z106" s="2">
        <v>0.24739583333333334</v>
      </c>
      <c r="AB106">
        <v>1</v>
      </c>
      <c r="AD106" s="4">
        <f t="shared" si="15"/>
        <v>6.0356396159022845</v>
      </c>
      <c r="AE106" s="4">
        <f t="shared" si="14"/>
        <v>7.9669606837618634</v>
      </c>
      <c r="AF106" s="4">
        <f t="shared" si="16"/>
        <v>1.9313210678595789</v>
      </c>
      <c r="AG106" s="4">
        <f t="shared" si="17"/>
        <v>0.82762748816033105</v>
      </c>
      <c r="AJ106">
        <f>ABS(100*(AD106-AD107)/(AVERAGE(AD106:AD107)))</f>
        <v>0.40065943489167921</v>
      </c>
      <c r="AO106">
        <f>ABS(100*(AE106-AE107)/(AVERAGE(AE106:AE107)))</f>
        <v>0.76608978043876796</v>
      </c>
      <c r="AT106">
        <f>ABS(100*(AF106-AF107)/(AVERAGE(AF106:AF107)))</f>
        <v>1.9167487557030727</v>
      </c>
      <c r="AY106">
        <f>ABS(100*(AG106-AG107)/(AVERAGE(AG106:AG107)))</f>
        <v>0.74183369323284543</v>
      </c>
      <c r="BC106" s="4">
        <f>AVERAGE(AD106:AD107)</f>
        <v>6.0235726099127014</v>
      </c>
      <c r="BD106" s="4">
        <f>AVERAGE(AE106:AE107)</f>
        <v>7.9365600958554978</v>
      </c>
      <c r="BE106" s="4">
        <f>AVERAGE(AF106:AF107)</f>
        <v>1.9129874859427969</v>
      </c>
      <c r="BF106" s="4">
        <f>AVERAGE(AG106:AG107)</f>
        <v>0.82456902274299693</v>
      </c>
    </row>
    <row r="107" spans="1:58" x14ac:dyDescent="0.35">
      <c r="A107">
        <v>84</v>
      </c>
      <c r="B107">
        <v>27</v>
      </c>
      <c r="C107" t="s">
        <v>147</v>
      </c>
      <c r="D107" t="s">
        <v>27</v>
      </c>
      <c r="G107">
        <v>0.5</v>
      </c>
      <c r="H107">
        <v>0.5</v>
      </c>
      <c r="I107">
        <v>4718</v>
      </c>
      <c r="J107">
        <v>6675</v>
      </c>
      <c r="L107">
        <v>6353</v>
      </c>
      <c r="M107">
        <v>4.0350000000000001</v>
      </c>
      <c r="N107">
        <v>5.9340000000000002</v>
      </c>
      <c r="O107">
        <v>1.899</v>
      </c>
      <c r="Q107">
        <v>0.54800000000000004</v>
      </c>
      <c r="R107">
        <v>1</v>
      </c>
      <c r="S107">
        <v>0</v>
      </c>
      <c r="T107">
        <v>0</v>
      </c>
      <c r="V107">
        <v>0</v>
      </c>
      <c r="Y107" s="1">
        <v>44477</v>
      </c>
      <c r="Z107" s="2">
        <v>0.25425925925925924</v>
      </c>
      <c r="AB107">
        <v>1</v>
      </c>
      <c r="AD107" s="4">
        <f t="shared" si="15"/>
        <v>6.0115056039231183</v>
      </c>
      <c r="AE107" s="4">
        <f t="shared" si="14"/>
        <v>7.9061595079491331</v>
      </c>
      <c r="AF107" s="4">
        <f t="shared" si="16"/>
        <v>1.8946539040260149</v>
      </c>
      <c r="AG107" s="4">
        <f t="shared" si="17"/>
        <v>0.82151055732566269</v>
      </c>
      <c r="BC107" s="4"/>
      <c r="BD107" s="4"/>
      <c r="BE107" s="4"/>
      <c r="BF107" s="4"/>
    </row>
    <row r="108" spans="1:58" x14ac:dyDescent="0.35">
      <c r="A108">
        <v>85</v>
      </c>
      <c r="B108">
        <v>28</v>
      </c>
      <c r="C108" t="s">
        <v>148</v>
      </c>
      <c r="D108" t="s">
        <v>27</v>
      </c>
      <c r="G108">
        <v>0.5</v>
      </c>
      <c r="H108">
        <v>0.5</v>
      </c>
      <c r="I108">
        <v>3686</v>
      </c>
      <c r="J108">
        <v>5779</v>
      </c>
      <c r="L108">
        <v>1577</v>
      </c>
      <c r="M108">
        <v>3.2429999999999999</v>
      </c>
      <c r="N108">
        <v>5.1749999999999998</v>
      </c>
      <c r="O108">
        <v>1.9319999999999999</v>
      </c>
      <c r="Q108">
        <v>4.9000000000000002E-2</v>
      </c>
      <c r="R108">
        <v>1</v>
      </c>
      <c r="S108">
        <v>0</v>
      </c>
      <c r="T108">
        <v>0</v>
      </c>
      <c r="V108">
        <v>0</v>
      </c>
      <c r="Y108" s="1">
        <v>44477</v>
      </c>
      <c r="Z108" s="2">
        <v>0.26594907407407409</v>
      </c>
      <c r="AB108">
        <v>1</v>
      </c>
      <c r="AD108" s="4">
        <f t="shared" si="15"/>
        <v>4.6278222504509108</v>
      </c>
      <c r="AE108" s="4">
        <f t="shared" si="14"/>
        <v>6.7712042261115206</v>
      </c>
      <c r="AF108" s="4">
        <f t="shared" si="16"/>
        <v>2.1433819756606098</v>
      </c>
      <c r="AG108" s="4">
        <f t="shared" si="17"/>
        <v>0.21287593927617035</v>
      </c>
      <c r="BC108" s="4"/>
      <c r="BD108" s="4"/>
      <c r="BE108" s="4"/>
      <c r="BF108" s="4"/>
    </row>
    <row r="109" spans="1:58" x14ac:dyDescent="0.35">
      <c r="A109">
        <v>86</v>
      </c>
      <c r="B109">
        <v>28</v>
      </c>
      <c r="C109" t="s">
        <v>148</v>
      </c>
      <c r="D109" t="s">
        <v>27</v>
      </c>
      <c r="G109">
        <v>0.5</v>
      </c>
      <c r="H109">
        <v>0.5</v>
      </c>
      <c r="I109">
        <v>3339</v>
      </c>
      <c r="J109">
        <v>5684</v>
      </c>
      <c r="L109">
        <v>1507</v>
      </c>
      <c r="M109">
        <v>2.9769999999999999</v>
      </c>
      <c r="N109">
        <v>5.0940000000000003</v>
      </c>
      <c r="O109">
        <v>2.1179999999999999</v>
      </c>
      <c r="Q109">
        <v>4.2000000000000003E-2</v>
      </c>
      <c r="R109">
        <v>1</v>
      </c>
      <c r="S109">
        <v>0</v>
      </c>
      <c r="T109">
        <v>0</v>
      </c>
      <c r="V109">
        <v>0</v>
      </c>
      <c r="Y109" s="1">
        <v>44477</v>
      </c>
      <c r="Z109" s="2">
        <v>0.27215277777777774</v>
      </c>
      <c r="AB109">
        <v>1</v>
      </c>
      <c r="AD109" s="4">
        <f t="shared" si="15"/>
        <v>4.1625721306303136</v>
      </c>
      <c r="AE109" s="4">
        <f t="shared" si="14"/>
        <v>6.6508685656488273</v>
      </c>
      <c r="AF109" s="4">
        <f t="shared" si="16"/>
        <v>2.4882964350185137</v>
      </c>
      <c r="AG109" s="4">
        <f t="shared" si="17"/>
        <v>0.20395541514227913</v>
      </c>
      <c r="AJ109">
        <f>ABS(100*(AD109-AD110)/(AVERAGE(AD109:AD110)))</f>
        <v>1.4273694872462008</v>
      </c>
      <c r="AO109">
        <f>ABS(100*(AE109-AE110)/(AVERAGE(AE109:AE110)))</f>
        <v>1.1362379252928285</v>
      </c>
      <c r="AT109">
        <f>ABS(100*(AF109-AF110)/(AVERAGE(AF109:AF110)))</f>
        <v>5.2819478273390068</v>
      </c>
      <c r="AY109">
        <f>ABS(100*(AG109-AG110)/(AVERAGE(AG109:AG110)))</f>
        <v>3.4388466923387186</v>
      </c>
      <c r="BC109" s="4">
        <f>AVERAGE(AD109:AD110)</f>
        <v>4.1330750048780001</v>
      </c>
      <c r="BD109" s="4">
        <f>AVERAGE(AE109:AE110)</f>
        <v>6.688869300531783</v>
      </c>
      <c r="BE109" s="4">
        <f>AVERAGE(AF109:AF110)</f>
        <v>2.5557942956537834</v>
      </c>
      <c r="BF109" s="4">
        <f>AVERAGE(AG109:AG110)</f>
        <v>0.20752362479583564</v>
      </c>
    </row>
    <row r="110" spans="1:58" x14ac:dyDescent="0.35">
      <c r="A110">
        <v>87</v>
      </c>
      <c r="B110">
        <v>28</v>
      </c>
      <c r="C110" t="s">
        <v>148</v>
      </c>
      <c r="D110" t="s">
        <v>27</v>
      </c>
      <c r="G110">
        <v>0.5</v>
      </c>
      <c r="H110">
        <v>0.5</v>
      </c>
      <c r="I110">
        <v>3295</v>
      </c>
      <c r="J110">
        <v>5744</v>
      </c>
      <c r="L110">
        <v>1563</v>
      </c>
      <c r="M110">
        <v>2.9430000000000001</v>
      </c>
      <c r="N110">
        <v>5.1449999999999996</v>
      </c>
      <c r="O110">
        <v>2.202</v>
      </c>
      <c r="Q110">
        <v>4.7E-2</v>
      </c>
      <c r="R110">
        <v>1</v>
      </c>
      <c r="S110">
        <v>0</v>
      </c>
      <c r="T110">
        <v>0</v>
      </c>
      <c r="V110">
        <v>0</v>
      </c>
      <c r="Y110" s="1">
        <v>44477</v>
      </c>
      <c r="Z110" s="2">
        <v>0.27885416666666668</v>
      </c>
      <c r="AB110">
        <v>1</v>
      </c>
      <c r="AD110" s="4">
        <f t="shared" si="15"/>
        <v>4.1035778791256856</v>
      </c>
      <c r="AE110" s="4">
        <f t="shared" si="14"/>
        <v>6.7268700354147386</v>
      </c>
      <c r="AF110" s="4">
        <f t="shared" si="16"/>
        <v>2.623292156289053</v>
      </c>
      <c r="AG110" s="4">
        <f t="shared" si="17"/>
        <v>0.21109183444939214</v>
      </c>
      <c r="BC110" s="4"/>
      <c r="BD110" s="4"/>
      <c r="BE110" s="4"/>
      <c r="BF110" s="4"/>
    </row>
    <row r="111" spans="1:58" x14ac:dyDescent="0.35">
      <c r="A111">
        <v>88</v>
      </c>
      <c r="B111">
        <v>29</v>
      </c>
      <c r="C111" t="s">
        <v>149</v>
      </c>
      <c r="D111" t="s">
        <v>27</v>
      </c>
      <c r="G111">
        <v>0.5</v>
      </c>
      <c r="H111">
        <v>0.5</v>
      </c>
      <c r="I111">
        <v>3516</v>
      </c>
      <c r="J111">
        <v>5754</v>
      </c>
      <c r="L111">
        <v>1055</v>
      </c>
      <c r="M111">
        <v>3.1120000000000001</v>
      </c>
      <c r="N111">
        <v>5.1539999999999999</v>
      </c>
      <c r="O111">
        <v>2.0409999999999999</v>
      </c>
      <c r="Q111">
        <v>0</v>
      </c>
      <c r="R111">
        <v>1</v>
      </c>
      <c r="S111">
        <v>0</v>
      </c>
      <c r="T111">
        <v>0</v>
      </c>
      <c r="V111">
        <v>0</v>
      </c>
      <c r="Y111" s="1">
        <v>44477</v>
      </c>
      <c r="Z111" s="2">
        <v>0.29065972222222219</v>
      </c>
      <c r="AB111">
        <v>1</v>
      </c>
      <c r="AD111" s="4">
        <f t="shared" si="15"/>
        <v>4.3998899150921176</v>
      </c>
      <c r="AE111" s="4">
        <f t="shared" si="14"/>
        <v>6.7395369470423905</v>
      </c>
      <c r="AF111" s="4">
        <f t="shared" si="16"/>
        <v>2.3396470319502729</v>
      </c>
      <c r="AG111" s="4">
        <f t="shared" si="17"/>
        <v>0.14635431644915298</v>
      </c>
      <c r="BC111" s="4"/>
      <c r="BD111" s="4"/>
      <c r="BE111" s="4"/>
      <c r="BF111" s="4"/>
    </row>
    <row r="112" spans="1:58" x14ac:dyDescent="0.35">
      <c r="A112">
        <v>89</v>
      </c>
      <c r="B112">
        <v>29</v>
      </c>
      <c r="C112" t="s">
        <v>149</v>
      </c>
      <c r="D112" t="s">
        <v>27</v>
      </c>
      <c r="G112">
        <v>0.5</v>
      </c>
      <c r="H112">
        <v>0.5</v>
      </c>
      <c r="I112">
        <v>3637</v>
      </c>
      <c r="J112">
        <v>5796</v>
      </c>
      <c r="L112">
        <v>1127</v>
      </c>
      <c r="M112">
        <v>3.2050000000000001</v>
      </c>
      <c r="N112">
        <v>5.1890000000000001</v>
      </c>
      <c r="O112">
        <v>1.9830000000000001</v>
      </c>
      <c r="Q112">
        <v>2E-3</v>
      </c>
      <c r="R112">
        <v>1</v>
      </c>
      <c r="S112">
        <v>0</v>
      </c>
      <c r="T112">
        <v>0</v>
      </c>
      <c r="V112">
        <v>0</v>
      </c>
      <c r="Y112" s="1">
        <v>44477</v>
      </c>
      <c r="Z112" s="2">
        <v>0.29699074074074078</v>
      </c>
      <c r="AB112">
        <v>1</v>
      </c>
      <c r="AD112" s="4">
        <f t="shared" si="15"/>
        <v>4.562124106729847</v>
      </c>
      <c r="AE112" s="4">
        <f t="shared" si="14"/>
        <v>6.792737975878528</v>
      </c>
      <c r="AF112" s="4">
        <f t="shared" si="16"/>
        <v>2.230613869148681</v>
      </c>
      <c r="AG112" s="4">
        <f t="shared" si="17"/>
        <v>0.15552971270115537</v>
      </c>
      <c r="AJ112">
        <f>ABS(100*(AD112-AD113)/(AVERAGE(AD112:AD113)))</f>
        <v>1.5698617037260469</v>
      </c>
      <c r="AO112">
        <f>ABS(100*(AE112-AE113)/(AVERAGE(AE112:AE113)))</f>
        <v>1.8633245184809522</v>
      </c>
      <c r="AT112">
        <f>ABS(100*(AF112-AF113)/(AVERAGE(AF112:AF113)))</f>
        <v>2.466193161453849</v>
      </c>
      <c r="AY112">
        <f>ABS(100*(AG112-AG113)/(AVERAGE(AG112:AG113)))</f>
        <v>2.5727145864711747</v>
      </c>
      <c r="BC112" s="4">
        <f>AVERAGE(AD112:AD113)</f>
        <v>4.5265934779827415</v>
      </c>
      <c r="BD112" s="4">
        <f>AVERAGE(AE112:AE113)</f>
        <v>6.7300367633216513</v>
      </c>
      <c r="BE112" s="4">
        <f>AVERAGE(AF112:AF113)</f>
        <v>2.2034432853389099</v>
      </c>
      <c r="BF112" s="4">
        <f>AVERAGE(AG112:AG113)</f>
        <v>0.15355445378579374</v>
      </c>
    </row>
    <row r="113" spans="1:58" x14ac:dyDescent="0.35">
      <c r="A113">
        <v>90</v>
      </c>
      <c r="B113">
        <v>29</v>
      </c>
      <c r="C113" t="s">
        <v>149</v>
      </c>
      <c r="D113" t="s">
        <v>27</v>
      </c>
      <c r="G113">
        <v>0.5</v>
      </c>
      <c r="H113">
        <v>0.5</v>
      </c>
      <c r="I113">
        <v>3584</v>
      </c>
      <c r="J113">
        <v>5697</v>
      </c>
      <c r="L113">
        <v>1096</v>
      </c>
      <c r="M113">
        <v>3.165</v>
      </c>
      <c r="N113">
        <v>5.1050000000000004</v>
      </c>
      <c r="O113">
        <v>1.94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44477</v>
      </c>
      <c r="Z113" s="2">
        <v>0.30377314814814815</v>
      </c>
      <c r="AB113">
        <v>1</v>
      </c>
      <c r="AD113" s="4">
        <f t="shared" si="15"/>
        <v>4.491062849235635</v>
      </c>
      <c r="AE113" s="4">
        <f t="shared" si="14"/>
        <v>6.6673355507647738</v>
      </c>
      <c r="AF113" s="4">
        <f t="shared" si="16"/>
        <v>2.1762727015291388</v>
      </c>
      <c r="AG113" s="4">
        <f t="shared" si="17"/>
        <v>0.15157919487043212</v>
      </c>
      <c r="BC113" s="4"/>
      <c r="BD113" s="4"/>
      <c r="BE113" s="4"/>
      <c r="BF113" s="4"/>
    </row>
    <row r="114" spans="1:58" x14ac:dyDescent="0.35">
      <c r="A114">
        <v>91</v>
      </c>
      <c r="B114">
        <v>30</v>
      </c>
      <c r="C114" t="s">
        <v>150</v>
      </c>
      <c r="D114" t="s">
        <v>27</v>
      </c>
      <c r="G114">
        <v>0.5</v>
      </c>
      <c r="H114">
        <v>0.5</v>
      </c>
      <c r="I114">
        <v>3231</v>
      </c>
      <c r="J114">
        <v>7488</v>
      </c>
      <c r="L114">
        <v>2255</v>
      </c>
      <c r="M114">
        <v>2.8940000000000001</v>
      </c>
      <c r="N114">
        <v>6.6219999999999999</v>
      </c>
      <c r="O114">
        <v>3.7280000000000002</v>
      </c>
      <c r="Q114">
        <v>0.12</v>
      </c>
      <c r="R114">
        <v>1</v>
      </c>
      <c r="S114">
        <v>0</v>
      </c>
      <c r="T114">
        <v>0</v>
      </c>
      <c r="V114">
        <v>0</v>
      </c>
      <c r="Y114" s="1">
        <v>44477</v>
      </c>
      <c r="Z114" s="2">
        <v>0.31574074074074071</v>
      </c>
      <c r="AB114">
        <v>1</v>
      </c>
      <c r="AD114" s="4">
        <f t="shared" si="15"/>
        <v>4.0177680587553155</v>
      </c>
      <c r="AE114" s="4">
        <f t="shared" si="14"/>
        <v>8.9359794232772387</v>
      </c>
      <c r="AF114" s="4">
        <f t="shared" si="16"/>
        <v>4.9182113645219232</v>
      </c>
      <c r="AG114" s="4">
        <f t="shared" si="17"/>
        <v>0.29927758731585963</v>
      </c>
      <c r="BC114" s="4"/>
      <c r="BD114" s="4"/>
      <c r="BE114" s="4"/>
      <c r="BF114" s="4"/>
    </row>
    <row r="115" spans="1:58" x14ac:dyDescent="0.35">
      <c r="A115">
        <v>92</v>
      </c>
      <c r="B115">
        <v>30</v>
      </c>
      <c r="C115" t="s">
        <v>150</v>
      </c>
      <c r="D115" t="s">
        <v>27</v>
      </c>
      <c r="G115">
        <v>0.5</v>
      </c>
      <c r="H115">
        <v>0.5</v>
      </c>
      <c r="I115">
        <v>3106</v>
      </c>
      <c r="J115">
        <v>7597</v>
      </c>
      <c r="L115">
        <v>2281</v>
      </c>
      <c r="M115">
        <v>2.798</v>
      </c>
      <c r="N115">
        <v>6.7149999999999999</v>
      </c>
      <c r="O115">
        <v>3.9169999999999998</v>
      </c>
      <c r="Q115">
        <v>0.123</v>
      </c>
      <c r="R115">
        <v>1</v>
      </c>
      <c r="S115">
        <v>0</v>
      </c>
      <c r="T115">
        <v>0</v>
      </c>
      <c r="V115">
        <v>0</v>
      </c>
      <c r="Y115" s="1">
        <v>44477</v>
      </c>
      <c r="Z115" s="2">
        <v>0.3222800925925926</v>
      </c>
      <c r="AB115">
        <v>1</v>
      </c>
      <c r="AD115" s="4">
        <f t="shared" si="15"/>
        <v>3.8501707533444374</v>
      </c>
      <c r="AE115" s="4">
        <f t="shared" si="14"/>
        <v>9.074048760018643</v>
      </c>
      <c r="AF115" s="4">
        <f t="shared" si="16"/>
        <v>5.2238780066742052</v>
      </c>
      <c r="AG115" s="4">
        <f t="shared" si="17"/>
        <v>0.3025909248513049</v>
      </c>
      <c r="AJ115">
        <f>ABS(100*(AD115-AD116)/(AVERAGE(AD115:AD116)))</f>
        <v>0.76907115533772807</v>
      </c>
      <c r="AO115">
        <f>ABS(100*(AE115-AE116)/(AVERAGE(AE115:AE116)))</f>
        <v>1.3491513518228975</v>
      </c>
      <c r="AT115">
        <f>ABS(100*(AF115-AF116)/(AVERAGE(AF115:AF116)))</f>
        <v>1.7788399350920905</v>
      </c>
      <c r="AY115">
        <f>ABS(100*(AG115-AG116)/(AVERAGE(AG115:AG116)))</f>
        <v>0.46434016576840587</v>
      </c>
      <c r="BC115" s="4">
        <f>AVERAGE(AD115:AD116)</f>
        <v>3.8354221904682806</v>
      </c>
      <c r="BD115" s="4">
        <f>AVERAGE(AE115:AE116)</f>
        <v>9.0132475842059137</v>
      </c>
      <c r="BE115" s="4">
        <f>AVERAGE(AF115:AF116)</f>
        <v>5.1778253937376331</v>
      </c>
      <c r="BF115" s="4">
        <f>AVERAGE(AG115:AG116)</f>
        <v>0.30189002652649921</v>
      </c>
    </row>
    <row r="116" spans="1:58" x14ac:dyDescent="0.35">
      <c r="A116">
        <v>93</v>
      </c>
      <c r="B116">
        <v>30</v>
      </c>
      <c r="C116" t="s">
        <v>150</v>
      </c>
      <c r="D116" t="s">
        <v>27</v>
      </c>
      <c r="G116">
        <v>0.5</v>
      </c>
      <c r="H116">
        <v>0.5</v>
      </c>
      <c r="I116">
        <v>3084</v>
      </c>
      <c r="J116">
        <v>7501</v>
      </c>
      <c r="L116">
        <v>2270</v>
      </c>
      <c r="M116">
        <v>2.7810000000000001</v>
      </c>
      <c r="N116">
        <v>6.633</v>
      </c>
      <c r="O116">
        <v>3.8519999999999999</v>
      </c>
      <c r="Q116">
        <v>0.121</v>
      </c>
      <c r="R116">
        <v>1</v>
      </c>
      <c r="S116">
        <v>0</v>
      </c>
      <c r="T116">
        <v>0</v>
      </c>
      <c r="V116">
        <v>0</v>
      </c>
      <c r="Y116" s="1">
        <v>44477</v>
      </c>
      <c r="Z116" s="2">
        <v>0.32915509259259262</v>
      </c>
      <c r="AB116">
        <v>1</v>
      </c>
      <c r="AD116" s="4">
        <f t="shared" si="15"/>
        <v>3.8206736275921234</v>
      </c>
      <c r="AE116" s="4">
        <f t="shared" si="14"/>
        <v>8.9524464083931843</v>
      </c>
      <c r="AF116" s="4">
        <f t="shared" si="16"/>
        <v>5.1317727808010609</v>
      </c>
      <c r="AG116" s="4">
        <f t="shared" si="17"/>
        <v>0.30118912820169347</v>
      </c>
      <c r="BC116" s="4"/>
      <c r="BD116" s="4"/>
      <c r="BE116" s="4"/>
      <c r="BF116" s="4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5168</v>
      </c>
      <c r="J117">
        <v>10677</v>
      </c>
      <c r="L117">
        <v>7567</v>
      </c>
      <c r="M117">
        <v>4.38</v>
      </c>
      <c r="N117">
        <v>9.3239999999999998</v>
      </c>
      <c r="O117">
        <v>4.944</v>
      </c>
      <c r="Q117">
        <v>0.67500000000000004</v>
      </c>
      <c r="R117">
        <v>1</v>
      </c>
      <c r="S117">
        <v>0</v>
      </c>
      <c r="T117">
        <v>0</v>
      </c>
      <c r="V117">
        <v>0</v>
      </c>
      <c r="Y117" s="1">
        <v>44477</v>
      </c>
      <c r="Z117" s="2">
        <v>0.3410069444444444</v>
      </c>
      <c r="AB117">
        <v>1</v>
      </c>
      <c r="AD117" s="4">
        <f t="shared" si="15"/>
        <v>6.6148559034022787</v>
      </c>
      <c r="AE117" s="4">
        <f t="shared" si="14"/>
        <v>12.975457541335443</v>
      </c>
      <c r="AF117" s="4">
        <f t="shared" si="16"/>
        <v>6.360601637933164</v>
      </c>
      <c r="AG117" s="4">
        <f t="shared" si="17"/>
        <v>0.9762179330191475</v>
      </c>
      <c r="BC117" s="4"/>
      <c r="BD117" s="4"/>
      <c r="BE117" s="4"/>
      <c r="BF117" s="4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5961</v>
      </c>
      <c r="J118">
        <v>10732</v>
      </c>
      <c r="L118">
        <v>7796</v>
      </c>
      <c r="M118">
        <v>4.9880000000000004</v>
      </c>
      <c r="N118">
        <v>9.3710000000000004</v>
      </c>
      <c r="O118">
        <v>4.383</v>
      </c>
      <c r="Q118">
        <v>0.69899999999999995</v>
      </c>
      <c r="R118">
        <v>1</v>
      </c>
      <c r="S118">
        <v>0</v>
      </c>
      <c r="T118">
        <v>0</v>
      </c>
      <c r="V118">
        <v>0</v>
      </c>
      <c r="Y118" s="1">
        <v>44477</v>
      </c>
      <c r="Z118" s="2">
        <v>0.34747685185185184</v>
      </c>
      <c r="AB118">
        <v>1</v>
      </c>
      <c r="AD118" s="4">
        <f t="shared" si="15"/>
        <v>7.678093208928888</v>
      </c>
      <c r="AE118" s="4">
        <f t="shared" si="14"/>
        <v>13.045125555287527</v>
      </c>
      <c r="AF118" s="4">
        <f t="shared" si="16"/>
        <v>5.3670323463586387</v>
      </c>
      <c r="AG118" s="4">
        <f t="shared" si="17"/>
        <v>1.0054007905428772</v>
      </c>
      <c r="AJ118">
        <f>ABS(100*(AD118-AD119)/(AVERAGE(AD118:AD119)))</f>
        <v>0.52250302371096025</v>
      </c>
      <c r="AL118">
        <f>100*((AVERAGE(AD118:AD119)*25.225)-(AVERAGE(AD100:AD101)*25))/(1000*0.075)</f>
        <v>110.48793553154809</v>
      </c>
      <c r="AO118">
        <f>ABS(100*(AE118-AE119)/(AVERAGE(AE118:AE119)))</f>
        <v>0.96593996470290144</v>
      </c>
      <c r="AQ118">
        <f>100*((AVERAGE(AE118:AE119)*25.225)-(AVERAGE(AE100:AE101)*25))/(2000*0.075)</f>
        <v>108.33886556399621</v>
      </c>
      <c r="AT118">
        <f>ABS(100*(AF118-AF119)/(AVERAGE(AF118:AF119)))</f>
        <v>3.1343470829581359</v>
      </c>
      <c r="AV118">
        <f>100*((AVERAGE(AF118:AF119)*25.225)-(AVERAGE(AF100:AF101)*25))/(1000*0.075)</f>
        <v>106.18979559644433</v>
      </c>
      <c r="AY118">
        <f>ABS(100*(AG118-AG119)/(AVERAGE(AG118:AG119)))</f>
        <v>0.75064062678542287</v>
      </c>
      <c r="BA118">
        <f>100*((AVERAGE(AG118:AG119)*25.225)-(AVERAGE(AG100:AG101)*25))/(100*0.075)</f>
        <v>121.47798051574796</v>
      </c>
      <c r="BC118" s="4">
        <f>AVERAGE(AD118:AD119)</f>
        <v>7.6982048855781935</v>
      </c>
      <c r="BD118" s="4">
        <f>AVERAGE(AE118:AE119)</f>
        <v>12.982424342730649</v>
      </c>
      <c r="BE118" s="4">
        <f>AVERAGE(AF118:AF119)</f>
        <v>5.2842194571524566</v>
      </c>
      <c r="BF118" s="4">
        <f>AVERAGE(AG118:AG119)</f>
        <v>1.0016414268007374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5991</v>
      </c>
      <c r="J119">
        <v>10633</v>
      </c>
      <c r="L119">
        <v>7737</v>
      </c>
      <c r="M119">
        <v>5.0110000000000001</v>
      </c>
      <c r="N119">
        <v>9.2870000000000008</v>
      </c>
      <c r="O119">
        <v>4.2759999999999998</v>
      </c>
      <c r="Q119">
        <v>0.69299999999999995</v>
      </c>
      <c r="R119">
        <v>1</v>
      </c>
      <c r="S119">
        <v>0</v>
      </c>
      <c r="T119">
        <v>0</v>
      </c>
      <c r="V119">
        <v>0</v>
      </c>
      <c r="Y119" s="1">
        <v>44477</v>
      </c>
      <c r="Z119" s="2">
        <v>0.35431712962962963</v>
      </c>
      <c r="AB119">
        <v>1</v>
      </c>
      <c r="AD119" s="4">
        <f t="shared" si="15"/>
        <v>7.718316562227499</v>
      </c>
      <c r="AE119" s="4">
        <f t="shared" si="14"/>
        <v>12.919723130173773</v>
      </c>
      <c r="AF119" s="4">
        <f t="shared" si="16"/>
        <v>5.2014065679462744</v>
      </c>
      <c r="AG119" s="4">
        <f t="shared" si="17"/>
        <v>0.99788206305859772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4046</v>
      </c>
      <c r="J120">
        <v>7817</v>
      </c>
      <c r="L120">
        <v>2354</v>
      </c>
      <c r="M120">
        <v>3.5190000000000001</v>
      </c>
      <c r="N120">
        <v>6.9009999999999998</v>
      </c>
      <c r="O120">
        <v>3.3820000000000001</v>
      </c>
      <c r="Q120">
        <v>0.13</v>
      </c>
      <c r="R120">
        <v>1</v>
      </c>
      <c r="S120">
        <v>0</v>
      </c>
      <c r="T120">
        <v>0</v>
      </c>
      <c r="V120">
        <v>0</v>
      </c>
      <c r="Y120" s="1">
        <v>44477</v>
      </c>
      <c r="Z120" s="2">
        <v>0.36642361111111116</v>
      </c>
      <c r="AB120">
        <v>1</v>
      </c>
      <c r="AD120" s="4">
        <f t="shared" si="15"/>
        <v>5.1105024900342393</v>
      </c>
      <c r="AE120" s="4">
        <f t="shared" si="14"/>
        <v>9.3527208158269861</v>
      </c>
      <c r="AF120" s="4">
        <f t="shared" si="16"/>
        <v>4.2422183257927468</v>
      </c>
      <c r="AG120" s="4">
        <f t="shared" si="17"/>
        <v>0.31189375716236289</v>
      </c>
      <c r="BC120" s="4"/>
      <c r="BD120" s="4"/>
      <c r="BE120" s="4"/>
      <c r="BF120" s="4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3252</v>
      </c>
      <c r="J121">
        <v>7659</v>
      </c>
      <c r="L121">
        <v>2324</v>
      </c>
      <c r="M121">
        <v>2.91</v>
      </c>
      <c r="N121">
        <v>6.7679999999999998</v>
      </c>
      <c r="O121">
        <v>3.8580000000000001</v>
      </c>
      <c r="Q121">
        <v>0.127</v>
      </c>
      <c r="R121">
        <v>1</v>
      </c>
      <c r="S121">
        <v>0</v>
      </c>
      <c r="T121">
        <v>0</v>
      </c>
      <c r="V121">
        <v>0</v>
      </c>
      <c r="Y121" s="1">
        <v>44477</v>
      </c>
      <c r="Z121" s="2">
        <v>0.37283564814814812</v>
      </c>
      <c r="AB121">
        <v>1</v>
      </c>
      <c r="AD121" s="4">
        <f t="shared" si="15"/>
        <v>4.0459244060643433</v>
      </c>
      <c r="AE121" s="4">
        <f t="shared" si="14"/>
        <v>9.1525836121100852</v>
      </c>
      <c r="AF121" s="4">
        <f t="shared" si="16"/>
        <v>5.1066592060457419</v>
      </c>
      <c r="AG121" s="4">
        <f t="shared" si="17"/>
        <v>0.30807067539069521</v>
      </c>
      <c r="AJ121">
        <f>ABS(100*(AD121-AD122)/(AVERAGE(AD121:AD122)))</f>
        <v>0.99913622421417247</v>
      </c>
      <c r="AK121">
        <f>ABS(100*((AVERAGE(AD121:AD122)-AVERAGE(AD115:AD116))/(AVERAGE(AD115:AD116,AD121:AD122))))</f>
        <v>4.8437819474190995</v>
      </c>
      <c r="AO121">
        <f>ABS(100*(AE121-AE122)/(AVERAGE(AE121:AE122)))</f>
        <v>2.8781554699012752</v>
      </c>
      <c r="AP121">
        <f>ABS(100*((AVERAGE(AE121:AE122)-AVERAGE(AE115:AE116))/(AVERAGE(AE115:AE116,AE121:AE122))))</f>
        <v>2.9833868262452992</v>
      </c>
      <c r="AT121">
        <f>ABS(100*(AF121-AF122)/(AVERAGE(AF121:AF122)))</f>
        <v>5.8454640546169738</v>
      </c>
      <c r="AU121">
        <f>ABS(100*((AVERAGE(AF121:AF122)-AVERAGE(AF115:AF116))/(AVERAGE(AF115:AF116,AF121:AF122))))</f>
        <v>1.5822872128823644</v>
      </c>
      <c r="AY121">
        <f>ABS(100*(AG121-AG122)/(AVERAGE(AG121:AG122)))</f>
        <v>1.4373994442182259</v>
      </c>
      <c r="AZ121">
        <f>ABS(100*((AVERAGE(AG121:AG122)-AVERAGE(AG115:AG116))/(AVERAGE(AG115:AG116,AG121:AG122))))</f>
        <v>2.7477640777893129</v>
      </c>
      <c r="BC121" s="4">
        <f>AVERAGE(AD121:AD122)</f>
        <v>4.0258127294150379</v>
      </c>
      <c r="BD121" s="4">
        <f>AVERAGE(AE121:AE122)</f>
        <v>9.286219529781814</v>
      </c>
      <c r="BE121" s="4">
        <f>AVERAGE(AF121:AF122)</f>
        <v>5.2604068003667752</v>
      </c>
      <c r="BF121" s="4">
        <f>AVERAGE(AG121:AG122)</f>
        <v>0.31030080642416802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3222</v>
      </c>
      <c r="J122">
        <v>7870</v>
      </c>
      <c r="L122">
        <v>2359</v>
      </c>
      <c r="M122">
        <v>2.887</v>
      </c>
      <c r="N122">
        <v>6.9459999999999997</v>
      </c>
      <c r="O122">
        <v>4.0590000000000002</v>
      </c>
      <c r="Q122">
        <v>0.13100000000000001</v>
      </c>
      <c r="R122">
        <v>1</v>
      </c>
      <c r="S122">
        <v>0</v>
      </c>
      <c r="T122">
        <v>0</v>
      </c>
      <c r="V122">
        <v>0</v>
      </c>
      <c r="Y122" s="1">
        <v>44477</v>
      </c>
      <c r="Z122" s="2">
        <v>0.37966435185185188</v>
      </c>
      <c r="AB122">
        <v>1</v>
      </c>
      <c r="AD122" s="4">
        <f t="shared" si="15"/>
        <v>4.0057010527657324</v>
      </c>
      <c r="AE122" s="4">
        <f t="shared" si="14"/>
        <v>9.419855447453541</v>
      </c>
      <c r="AF122" s="4">
        <f t="shared" si="16"/>
        <v>5.4141543946878086</v>
      </c>
      <c r="AG122" s="4">
        <f t="shared" si="17"/>
        <v>0.31253093745764088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1082</v>
      </c>
      <c r="J123">
        <v>526</v>
      </c>
      <c r="L123">
        <v>182</v>
      </c>
      <c r="M123">
        <v>1.2450000000000001</v>
      </c>
      <c r="N123">
        <v>0.72399999999999998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44477</v>
      </c>
      <c r="Z123" s="2">
        <v>0.39104166666666668</v>
      </c>
      <c r="AB123">
        <v>1</v>
      </c>
      <c r="AD123" s="4">
        <f t="shared" si="15"/>
        <v>1.1364351841315028</v>
      </c>
      <c r="AE123" s="4">
        <f t="shared" si="14"/>
        <v>0.11727554810595452</v>
      </c>
      <c r="AF123" s="4">
        <f t="shared" si="16"/>
        <v>-1.0191596360255484</v>
      </c>
      <c r="AG123" s="4">
        <f t="shared" si="17"/>
        <v>3.5102636893623917E-2</v>
      </c>
      <c r="BC123" s="4"/>
      <c r="BD123" s="4"/>
      <c r="BE123" s="4"/>
      <c r="BF123" s="4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210</v>
      </c>
      <c r="J124">
        <v>550</v>
      </c>
      <c r="L124">
        <v>242</v>
      </c>
      <c r="M124">
        <v>0.57599999999999996</v>
      </c>
      <c r="N124">
        <v>0.745</v>
      </c>
      <c r="O124">
        <v>0.16900000000000001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44477</v>
      </c>
      <c r="Z124" s="2">
        <v>0.39673611111111112</v>
      </c>
      <c r="AB124">
        <v>1</v>
      </c>
      <c r="AD124" s="4">
        <f t="shared" si="15"/>
        <v>-3.2723618414781205E-2</v>
      </c>
      <c r="AE124" s="4">
        <f t="shared" si="14"/>
        <v>0.14767613601231916</v>
      </c>
      <c r="AF124" s="4">
        <f t="shared" si="16"/>
        <v>0.18039975442710038</v>
      </c>
      <c r="AG124" s="4">
        <f t="shared" si="17"/>
        <v>4.274880043695925E-2</v>
      </c>
      <c r="AJ124">
        <f>ABS(100*(AD124-AD125)/(AVERAGE(AD124:AD125)))</f>
        <v>62.135602262592791</v>
      </c>
      <c r="AO124">
        <f>ABS(100*(AE124-AE125)/(AVERAGE(AE124:AE125)))</f>
        <v>41.414654806501041</v>
      </c>
      <c r="AT124">
        <f>ABS(100*(AF124-AF125)/(AVERAGE(AF124:AF125)))</f>
        <v>12.466851476361576</v>
      </c>
      <c r="AY124">
        <f>ABS(100*(AG124-AG125)/(AVERAGE(AG124:AG125)))</f>
        <v>0.59443677649941618</v>
      </c>
      <c r="BC124" s="4">
        <f>AVERAGE(AD124:AD125)</f>
        <v>-4.7472181290938456E-2</v>
      </c>
      <c r="BD124" s="4">
        <f>AVERAGE(AE124:AE125)</f>
        <v>0.12234231275701528</v>
      </c>
      <c r="BE124" s="4">
        <f>AVERAGE(AF124:AF125)</f>
        <v>0.16981449404795373</v>
      </c>
      <c r="BF124" s="4">
        <f>AVERAGE(AG124:AG125)</f>
        <v>4.2876236496014838E-2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188</v>
      </c>
      <c r="J125">
        <v>510</v>
      </c>
      <c r="L125">
        <v>244</v>
      </c>
      <c r="M125">
        <v>0.55900000000000005</v>
      </c>
      <c r="N125">
        <v>0.71099999999999997</v>
      </c>
      <c r="O125">
        <v>0.152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44477</v>
      </c>
      <c r="Z125" s="2">
        <v>0.40278935185185188</v>
      </c>
      <c r="AB125">
        <v>1</v>
      </c>
      <c r="AD125" s="4">
        <f t="shared" si="15"/>
        <v>-6.2220744167095714E-2</v>
      </c>
      <c r="AE125" s="4">
        <f t="shared" si="14"/>
        <v>9.7008489501711398E-2</v>
      </c>
      <c r="AF125" s="4">
        <f t="shared" si="16"/>
        <v>0.15922923366880712</v>
      </c>
      <c r="AG125" s="4">
        <f t="shared" si="17"/>
        <v>4.3003672555070427E-2</v>
      </c>
      <c r="BC125" s="4"/>
      <c r="BD125" s="4"/>
      <c r="BE125" s="4"/>
      <c r="BF125" s="4"/>
    </row>
    <row r="126" spans="1:58" x14ac:dyDescent="0.35">
      <c r="A126">
        <v>103</v>
      </c>
      <c r="B126">
        <v>2</v>
      </c>
      <c r="C126" t="s">
        <v>89</v>
      </c>
      <c r="D126" t="s">
        <v>27</v>
      </c>
      <c r="G126">
        <v>0.3</v>
      </c>
      <c r="H126">
        <v>0.3</v>
      </c>
      <c r="I126">
        <v>2251</v>
      </c>
      <c r="J126">
        <v>9162</v>
      </c>
      <c r="L126">
        <v>3871</v>
      </c>
      <c r="M126">
        <v>3.57</v>
      </c>
      <c r="N126">
        <v>13.4</v>
      </c>
      <c r="O126">
        <v>9.83</v>
      </c>
      <c r="Q126">
        <v>0.48099999999999998</v>
      </c>
      <c r="R126">
        <v>1</v>
      </c>
      <c r="S126">
        <v>0</v>
      </c>
      <c r="T126">
        <v>0</v>
      </c>
      <c r="V126">
        <v>0</v>
      </c>
      <c r="Y126" s="1">
        <v>44477</v>
      </c>
      <c r="Z126" s="2">
        <v>0.41402777777777783</v>
      </c>
      <c r="AB126">
        <v>1</v>
      </c>
      <c r="AD126" s="4">
        <f t="shared" si="15"/>
        <v>4.5063419738900548</v>
      </c>
      <c r="AE126" s="4">
        <f t="shared" si="14"/>
        <v>18.42736738291029</v>
      </c>
      <c r="AF126" s="4">
        <f t="shared" si="16"/>
        <v>13.921025409020235</v>
      </c>
      <c r="AG126" s="4">
        <f t="shared" si="17"/>
        <v>0.84202376458281847</v>
      </c>
    </row>
    <row r="127" spans="1:58" x14ac:dyDescent="0.35">
      <c r="A127">
        <v>104</v>
      </c>
      <c r="B127">
        <v>2</v>
      </c>
      <c r="C127" t="s">
        <v>89</v>
      </c>
      <c r="D127" t="s">
        <v>27</v>
      </c>
      <c r="G127">
        <v>0.3</v>
      </c>
      <c r="H127">
        <v>0.3</v>
      </c>
      <c r="I127">
        <v>3850</v>
      </c>
      <c r="J127">
        <v>9576</v>
      </c>
      <c r="L127">
        <v>4255</v>
      </c>
      <c r="M127">
        <v>5.6139999999999999</v>
      </c>
      <c r="N127">
        <v>13.984999999999999</v>
      </c>
      <c r="O127">
        <v>8.3719999999999999</v>
      </c>
      <c r="Q127">
        <v>0.54800000000000004</v>
      </c>
      <c r="R127">
        <v>1</v>
      </c>
      <c r="S127">
        <v>0</v>
      </c>
      <c r="T127">
        <v>0</v>
      </c>
      <c r="V127">
        <v>0</v>
      </c>
      <c r="Y127" s="1">
        <v>44477</v>
      </c>
      <c r="Z127" s="2">
        <v>0.4203587962962963</v>
      </c>
      <c r="AB127">
        <v>1</v>
      </c>
      <c r="AD127" s="4">
        <f t="shared" si="15"/>
        <v>8.0795165252499714</v>
      </c>
      <c r="AE127" s="4">
        <f t="shared" si="14"/>
        <v>19.301384285218269</v>
      </c>
      <c r="AF127" s="4">
        <f t="shared" si="16"/>
        <v>11.221867759968298</v>
      </c>
      <c r="AG127" s="4">
        <f t="shared" si="17"/>
        <v>0.92358284237839539</v>
      </c>
      <c r="AJ127">
        <f>ABS(100*(AD127-AD128)/(AVERAGE(AD127:AD128)))</f>
        <v>3.1844589106597176</v>
      </c>
      <c r="AO127">
        <f>ABS(100*(AE127-AE128)/(AVERAGE(AE127:AE128)))</f>
        <v>2.9951783548134085</v>
      </c>
      <c r="AT127">
        <f>ABS(100*(AF127-AF128)/(AVERAGE(AF127:AF128)))</f>
        <v>2.8586746266056351</v>
      </c>
      <c r="AY127">
        <f>ABS(100*(AG127-AG128)/(AVERAGE(AG127:AG128)))</f>
        <v>4.3640097578124912</v>
      </c>
      <c r="BC127" s="4">
        <f>AVERAGE(AD127:AD128)</f>
        <v>8.2102424234704561</v>
      </c>
      <c r="BD127" s="4">
        <f>AVERAGE(AE127:AE128)</f>
        <v>19.594834404592206</v>
      </c>
      <c r="BE127" s="4">
        <f>AVERAGE(AF127:AF128)</f>
        <v>11.384591981121751</v>
      </c>
      <c r="BF127" s="4">
        <f>AVERAGE(AG127:AG128)</f>
        <v>0.94418500525904903</v>
      </c>
    </row>
    <row r="128" spans="1:58" x14ac:dyDescent="0.35">
      <c r="A128">
        <v>105</v>
      </c>
      <c r="B128">
        <v>2</v>
      </c>
      <c r="C128" t="s">
        <v>89</v>
      </c>
      <c r="D128" t="s">
        <v>27</v>
      </c>
      <c r="G128">
        <v>0.3</v>
      </c>
      <c r="H128">
        <v>0.3</v>
      </c>
      <c r="I128">
        <v>3967</v>
      </c>
      <c r="J128">
        <v>9854</v>
      </c>
      <c r="L128">
        <v>4449</v>
      </c>
      <c r="M128">
        <v>5.7629999999999999</v>
      </c>
      <c r="N128">
        <v>14.377000000000001</v>
      </c>
      <c r="O128">
        <v>8.6140000000000008</v>
      </c>
      <c r="Q128">
        <v>0.58199999999999996</v>
      </c>
      <c r="R128">
        <v>1</v>
      </c>
      <c r="S128">
        <v>0</v>
      </c>
      <c r="T128">
        <v>0</v>
      </c>
      <c r="V128">
        <v>0</v>
      </c>
      <c r="Y128" s="1">
        <v>44477</v>
      </c>
      <c r="Z128" s="2">
        <v>0.42712962962962964</v>
      </c>
      <c r="AB128">
        <v>1</v>
      </c>
      <c r="AD128" s="4">
        <f t="shared" si="15"/>
        <v>8.3409683216909407</v>
      </c>
      <c r="AE128" s="4">
        <f t="shared" si="14"/>
        <v>19.888284523966146</v>
      </c>
      <c r="AF128" s="4">
        <f t="shared" si="16"/>
        <v>11.547316202275205</v>
      </c>
      <c r="AG128" s="4">
        <f t="shared" si="17"/>
        <v>0.96478716813970267</v>
      </c>
      <c r="BC128" s="4"/>
      <c r="BD128" s="4"/>
      <c r="BE128" s="4"/>
      <c r="BF128" s="4"/>
    </row>
    <row r="129" spans="1:58" x14ac:dyDescent="0.35">
      <c r="A129">
        <v>106</v>
      </c>
      <c r="B129">
        <v>4</v>
      </c>
      <c r="C129" t="s">
        <v>63</v>
      </c>
      <c r="D129" t="s">
        <v>27</v>
      </c>
      <c r="G129">
        <v>0.6</v>
      </c>
      <c r="H129">
        <v>0.6</v>
      </c>
      <c r="I129">
        <v>4457</v>
      </c>
      <c r="J129">
        <v>7086</v>
      </c>
      <c r="L129">
        <v>3155</v>
      </c>
      <c r="M129">
        <v>3.1949999999999998</v>
      </c>
      <c r="N129">
        <v>5.2350000000000003</v>
      </c>
      <c r="O129">
        <v>2.04</v>
      </c>
      <c r="Q129">
        <v>0.17799999999999999</v>
      </c>
      <c r="R129">
        <v>1</v>
      </c>
      <c r="S129">
        <v>0</v>
      </c>
      <c r="T129">
        <v>0</v>
      </c>
      <c r="V129">
        <v>0</v>
      </c>
      <c r="Y129" s="1">
        <v>44477</v>
      </c>
      <c r="Z129" s="2">
        <v>0.43890046296296298</v>
      </c>
      <c r="AB129">
        <v>1</v>
      </c>
      <c r="AD129" s="4">
        <f t="shared" si="15"/>
        <v>4.7179686918543382</v>
      </c>
      <c r="AE129" s="4">
        <f t="shared" si="14"/>
        <v>7.0223079798713579</v>
      </c>
      <c r="AF129" s="4">
        <f t="shared" si="16"/>
        <v>2.3043392880170197</v>
      </c>
      <c r="AG129" s="4">
        <f t="shared" si="17"/>
        <v>0.34497503372157462</v>
      </c>
    </row>
    <row r="130" spans="1:58" x14ac:dyDescent="0.35">
      <c r="A130">
        <v>107</v>
      </c>
      <c r="B130">
        <v>4</v>
      </c>
      <c r="C130" t="s">
        <v>63</v>
      </c>
      <c r="D130" t="s">
        <v>27</v>
      </c>
      <c r="G130">
        <v>0.6</v>
      </c>
      <c r="H130">
        <v>0.6</v>
      </c>
      <c r="I130">
        <v>3385</v>
      </c>
      <c r="J130">
        <v>7076</v>
      </c>
      <c r="L130">
        <v>3168</v>
      </c>
      <c r="M130">
        <v>2.5099999999999998</v>
      </c>
      <c r="N130">
        <v>5.2270000000000003</v>
      </c>
      <c r="O130">
        <v>2.718</v>
      </c>
      <c r="Q130">
        <v>0.17899999999999999</v>
      </c>
      <c r="R130">
        <v>1</v>
      </c>
      <c r="S130">
        <v>0</v>
      </c>
      <c r="T130">
        <v>0</v>
      </c>
      <c r="V130">
        <v>0</v>
      </c>
      <c r="Y130" s="1">
        <v>44477</v>
      </c>
      <c r="Z130" s="2">
        <v>0.44526620370370368</v>
      </c>
      <c r="AB130">
        <v>1</v>
      </c>
      <c r="AD130" s="4">
        <f t="shared" si="15"/>
        <v>3.5202066158512646</v>
      </c>
      <c r="AE130" s="4">
        <f t="shared" si="14"/>
        <v>7.0117522201816476</v>
      </c>
      <c r="AF130" s="4">
        <f t="shared" si="16"/>
        <v>3.491545604330383</v>
      </c>
      <c r="AG130" s="4">
        <f t="shared" si="17"/>
        <v>0.34635559102801022</v>
      </c>
      <c r="AI130">
        <f>ABS(100*(AD130-3)/3)</f>
        <v>17.340220528375486</v>
      </c>
      <c r="AJ130">
        <f>ABS(100*(AD130-AD131)/(AVERAGE(AD130:AD131)))</f>
        <v>0.8286605463605593</v>
      </c>
      <c r="AN130">
        <f t="shared" ref="AN130" si="18">ABS(100*(AE130-6)/6)</f>
        <v>16.862537003027459</v>
      </c>
      <c r="AO130">
        <f>ABS(100*(AE130-AE131)/(AVERAGE(AE130:AE131)))</f>
        <v>0.75556273598563761</v>
      </c>
      <c r="AS130">
        <f>ABS(100*(AF130-3)/3)</f>
        <v>16.384853477679432</v>
      </c>
      <c r="AT130">
        <f>ABS(100*(AF130-AF131)/(AVERAGE(AF130:AF131)))</f>
        <v>0.68191873809032932</v>
      </c>
      <c r="AX130">
        <f t="shared" ref="AX130" si="19">ABS(100*(AG130-0.3)/0.3)</f>
        <v>15.451863676003413</v>
      </c>
      <c r="AY130">
        <f>ABS(100*(AG130-AG131)/(AVERAGE(AG130:AG131)))</f>
        <v>0.51988515802912494</v>
      </c>
      <c r="BC130" s="4">
        <f>AVERAGE(AD130:AD131)</f>
        <v>3.5056815160489885</v>
      </c>
      <c r="BD130" s="4">
        <f>AVERAGE(AE130:AE131)</f>
        <v>6.9853628209573735</v>
      </c>
      <c r="BE130" s="4">
        <f>AVERAGE(AF130:AF131)</f>
        <v>3.479681304908385</v>
      </c>
      <c r="BF130" s="4">
        <f>AVERAGE(AG130:AG131)</f>
        <v>0.3472582631129873</v>
      </c>
    </row>
    <row r="131" spans="1:58" x14ac:dyDescent="0.35">
      <c r="A131">
        <v>108</v>
      </c>
      <c r="B131">
        <v>4</v>
      </c>
      <c r="C131" t="s">
        <v>63</v>
      </c>
      <c r="D131" t="s">
        <v>27</v>
      </c>
      <c r="G131">
        <v>0.6</v>
      </c>
      <c r="H131">
        <v>0.6</v>
      </c>
      <c r="I131">
        <v>3359</v>
      </c>
      <c r="J131">
        <v>7026</v>
      </c>
      <c r="L131">
        <v>3185</v>
      </c>
      <c r="M131">
        <v>2.4929999999999999</v>
      </c>
      <c r="N131">
        <v>5.1920000000000002</v>
      </c>
      <c r="O131">
        <v>2.6989999999999998</v>
      </c>
      <c r="Q131">
        <v>0.18099999999999999</v>
      </c>
      <c r="R131">
        <v>1</v>
      </c>
      <c r="S131">
        <v>0</v>
      </c>
      <c r="T131">
        <v>0</v>
      </c>
      <c r="V131">
        <v>0</v>
      </c>
      <c r="Y131" s="1">
        <v>44477</v>
      </c>
      <c r="Z131" s="2">
        <v>0.45206018518518515</v>
      </c>
      <c r="AB131">
        <v>1</v>
      </c>
      <c r="AD131" s="4">
        <f t="shared" si="15"/>
        <v>3.4911564162467119</v>
      </c>
      <c r="AE131" s="4">
        <f t="shared" si="14"/>
        <v>6.9589734217330985</v>
      </c>
      <c r="AF131" s="4">
        <f t="shared" si="16"/>
        <v>3.4678170054863866</v>
      </c>
      <c r="AG131" s="4">
        <f t="shared" si="17"/>
        <v>0.34816093519796437</v>
      </c>
    </row>
    <row r="132" spans="1:58" x14ac:dyDescent="0.35">
      <c r="A132">
        <v>109</v>
      </c>
      <c r="B132">
        <v>8</v>
      </c>
      <c r="R132">
        <v>1</v>
      </c>
    </row>
  </sheetData>
  <conditionalFormatting sqref="AW45 AR45 AY31:AZ37 AR42:AR43 AW42:AW43 AR35:AR39 AW31:AW39 AJ35:AK39 AT35:AU39 AO35:AP39">
    <cfRule type="cellIs" dxfId="2770" priority="267" operator="greaterThan">
      <formula>20</formula>
    </cfRule>
  </conditionalFormatting>
  <conditionalFormatting sqref="AQ45 AV45 BA45 AL45:AM45 BA31:BA37 AL42:AM43 BA42:BA43 AV42:AV43 AQ42:AQ43 AL35:AM39 AV35:AV39 AQ35:AQ39">
    <cfRule type="cellIs" dxfId="2769" priority="266" operator="between">
      <formula>80</formula>
      <formula>120</formula>
    </cfRule>
  </conditionalFormatting>
  <conditionalFormatting sqref="AY39">
    <cfRule type="cellIs" dxfId="2768" priority="265" operator="greaterThan">
      <formula>20</formula>
    </cfRule>
  </conditionalFormatting>
  <conditionalFormatting sqref="AJ43:AK43 AT43:AU43 AY43:AZ43 AY45:AZ45 AT45:AU45 AJ45:AK45">
    <cfRule type="cellIs" dxfId="2767" priority="264" operator="greaterThan">
      <formula>20</formula>
    </cfRule>
  </conditionalFormatting>
  <conditionalFormatting sqref="AJ45">
    <cfRule type="cellIs" dxfId="2766" priority="261" operator="greaterThan">
      <formula>20</formula>
    </cfRule>
  </conditionalFormatting>
  <conditionalFormatting sqref="AY45">
    <cfRule type="cellIs" dxfId="2765" priority="258" operator="greaterThan">
      <formula>20</formula>
    </cfRule>
  </conditionalFormatting>
  <conditionalFormatting sqref="AL30:AM35 AV30:AV35">
    <cfRule type="cellIs" dxfId="2764" priority="256" operator="between">
      <formula>80</formula>
      <formula>120</formula>
    </cfRule>
  </conditionalFormatting>
  <conditionalFormatting sqref="AO43:AP43 AO45:AP45">
    <cfRule type="cellIs" dxfId="2763" priority="263" operator="greaterThan">
      <formula>20</formula>
    </cfRule>
  </conditionalFormatting>
  <conditionalFormatting sqref="AO30:AP35">
    <cfRule type="cellIs" dxfId="2762" priority="255" operator="greaterThan">
      <formula>20</formula>
    </cfRule>
  </conditionalFormatting>
  <conditionalFormatting sqref="AQ30:AQ35">
    <cfRule type="cellIs" dxfId="2761" priority="254" operator="between">
      <formula>80</formula>
      <formula>120</formula>
    </cfRule>
  </conditionalFormatting>
  <conditionalFormatting sqref="AI30:AI44 AN30:AN44 AS30:AS44 AX30:AX44">
    <cfRule type="cellIs" dxfId="2760" priority="262" operator="lessThan">
      <formula>20</formula>
    </cfRule>
  </conditionalFormatting>
  <conditionalFormatting sqref="AO45">
    <cfRule type="cellIs" dxfId="2759" priority="260" operator="greaterThan">
      <formula>20</formula>
    </cfRule>
  </conditionalFormatting>
  <conditionalFormatting sqref="AT45">
    <cfRule type="cellIs" dxfId="2758" priority="259" operator="greaterThan">
      <formula>20</formula>
    </cfRule>
  </conditionalFormatting>
  <conditionalFormatting sqref="AR30:AR35 AJ30:AK35 AT30:AU35">
    <cfRule type="cellIs" dxfId="2757" priority="257" operator="greaterThan">
      <formula>20</formula>
    </cfRule>
  </conditionalFormatting>
  <conditionalFormatting sqref="AO43">
    <cfRule type="cellIs" dxfId="2756" priority="252" operator="greaterThan">
      <formula>20</formula>
    </cfRule>
  </conditionalFormatting>
  <conditionalFormatting sqref="AY43 AY45">
    <cfRule type="cellIs" dxfId="2755" priority="250" operator="greaterThan">
      <formula>20</formula>
    </cfRule>
  </conditionalFormatting>
  <conditionalFormatting sqref="AJ43">
    <cfRule type="cellIs" dxfId="2754" priority="253" operator="greaterThan">
      <formula>20</formula>
    </cfRule>
  </conditionalFormatting>
  <conditionalFormatting sqref="AT43 AT45">
    <cfRule type="cellIs" dxfId="2753" priority="251" operator="greaterThan">
      <formula>20</formula>
    </cfRule>
  </conditionalFormatting>
  <conditionalFormatting sqref="BA76">
    <cfRule type="cellIs" dxfId="2752" priority="141" operator="between">
      <formula>80</formula>
      <formula>120</formula>
    </cfRule>
  </conditionalFormatting>
  <conditionalFormatting sqref="AJ44">
    <cfRule type="cellIs" dxfId="2751" priority="249" operator="greaterThan">
      <formula>20</formula>
    </cfRule>
  </conditionalFormatting>
  <conditionalFormatting sqref="AO44">
    <cfRule type="cellIs" dxfId="2750" priority="248" operator="greaterThan">
      <formula>20</formula>
    </cfRule>
  </conditionalFormatting>
  <conditionalFormatting sqref="AT44">
    <cfRule type="cellIs" dxfId="2749" priority="247" operator="greaterThan">
      <formula>20</formula>
    </cfRule>
  </conditionalFormatting>
  <conditionalFormatting sqref="AY44">
    <cfRule type="cellIs" dxfId="2748" priority="246" operator="greaterThan">
      <formula>20</formula>
    </cfRule>
  </conditionalFormatting>
  <conditionalFormatting sqref="AJ41">
    <cfRule type="cellIs" dxfId="2747" priority="245" operator="greaterThan">
      <formula>20</formula>
    </cfRule>
  </conditionalFormatting>
  <conditionalFormatting sqref="AO41">
    <cfRule type="cellIs" dxfId="2746" priority="244" operator="greaterThan">
      <formula>20</formula>
    </cfRule>
  </conditionalFormatting>
  <conditionalFormatting sqref="AT41">
    <cfRule type="cellIs" dxfId="2745" priority="243" operator="greaterThan">
      <formula>20</formula>
    </cfRule>
  </conditionalFormatting>
  <conditionalFormatting sqref="AY41">
    <cfRule type="cellIs" dxfId="2744" priority="242" operator="greaterThan">
      <formula>20</formula>
    </cfRule>
  </conditionalFormatting>
  <conditionalFormatting sqref="AJ42">
    <cfRule type="cellIs" dxfId="2743" priority="241" operator="greaterThan">
      <formula>20</formula>
    </cfRule>
  </conditionalFormatting>
  <conditionalFormatting sqref="AO42">
    <cfRule type="cellIs" dxfId="2742" priority="240" operator="greaterThan">
      <formula>20</formula>
    </cfRule>
  </conditionalFormatting>
  <conditionalFormatting sqref="AT42">
    <cfRule type="cellIs" dxfId="2741" priority="239" operator="greaterThan">
      <formula>20</formula>
    </cfRule>
  </conditionalFormatting>
  <conditionalFormatting sqref="AY42">
    <cfRule type="cellIs" dxfId="2740" priority="238" operator="greaterThan">
      <formula>20</formula>
    </cfRule>
  </conditionalFormatting>
  <conditionalFormatting sqref="AT81">
    <cfRule type="cellIs" dxfId="2739" priority="132" operator="greaterThan">
      <formula>20</formula>
    </cfRule>
  </conditionalFormatting>
  <conditionalFormatting sqref="AY81">
    <cfRule type="cellIs" dxfId="2738" priority="131" operator="greaterThan">
      <formula>20</formula>
    </cfRule>
  </conditionalFormatting>
  <conditionalFormatting sqref="AJ84">
    <cfRule type="cellIs" dxfId="2737" priority="130" operator="greaterThan">
      <formula>20</formula>
    </cfRule>
  </conditionalFormatting>
  <conditionalFormatting sqref="AO84">
    <cfRule type="cellIs" dxfId="2736" priority="129" operator="greaterThan">
      <formula>20</formula>
    </cfRule>
  </conditionalFormatting>
  <conditionalFormatting sqref="AJ78 AJ75 AJ72 AJ69 AJ66 AJ63 AJ60 AJ57 AJ54 AJ51 AJ48">
    <cfRule type="cellIs" dxfId="2735" priority="237" operator="greaterThan">
      <formula>20</formula>
    </cfRule>
  </conditionalFormatting>
  <conditionalFormatting sqref="AO78 AO75 AO72 AO69 AO66 AO63 AO60 AO57 AO54 AO51 AO48">
    <cfRule type="cellIs" dxfId="2734" priority="236" operator="greaterThan">
      <formula>20</formula>
    </cfRule>
  </conditionalFormatting>
  <conditionalFormatting sqref="AT78 AT75 AT72 AT69 AT66 AT63 AT60 AT57 AT54 AT51 AT48">
    <cfRule type="cellIs" dxfId="2733" priority="235" operator="greaterThan">
      <formula>20</formula>
    </cfRule>
  </conditionalFormatting>
  <conditionalFormatting sqref="AY78 AY75 AY72 AY69 AY66 AY63 AY60 AY57 AY54 AY51 AY48">
    <cfRule type="cellIs" dxfId="2732" priority="234" operator="greaterThan">
      <formula>20</formula>
    </cfRule>
  </conditionalFormatting>
  <conditionalFormatting sqref="AJ85">
    <cfRule type="cellIs" dxfId="2731" priority="233" operator="greaterThan">
      <formula>20</formula>
    </cfRule>
  </conditionalFormatting>
  <conditionalFormatting sqref="AO85">
    <cfRule type="cellIs" dxfId="2730" priority="232" operator="greaterThan">
      <formula>20</formula>
    </cfRule>
  </conditionalFormatting>
  <conditionalFormatting sqref="AT85">
    <cfRule type="cellIs" dxfId="2729" priority="231" operator="greaterThan">
      <formula>20</formula>
    </cfRule>
  </conditionalFormatting>
  <conditionalFormatting sqref="AY85">
    <cfRule type="cellIs" dxfId="2728" priority="230" operator="greaterThan">
      <formula>20</formula>
    </cfRule>
  </conditionalFormatting>
  <conditionalFormatting sqref="AL79">
    <cfRule type="cellIs" dxfId="2727" priority="229" operator="between">
      <formula>80</formula>
      <formula>120</formula>
    </cfRule>
  </conditionalFormatting>
  <conditionalFormatting sqref="AK78">
    <cfRule type="cellIs" dxfId="2726" priority="228" operator="greaterThan">
      <formula>20</formula>
    </cfRule>
  </conditionalFormatting>
  <conditionalFormatting sqref="AL78">
    <cfRule type="cellIs" dxfId="2725" priority="227" operator="between">
      <formula>80</formula>
      <formula>120</formula>
    </cfRule>
  </conditionalFormatting>
  <conditionalFormatting sqref="AL78">
    <cfRule type="cellIs" dxfId="2724" priority="226" operator="between">
      <formula>80</formula>
      <formula>120</formula>
    </cfRule>
  </conditionalFormatting>
  <conditionalFormatting sqref="AP76">
    <cfRule type="cellIs" dxfId="2723" priority="162" operator="greaterThan">
      <formula>20</formula>
    </cfRule>
  </conditionalFormatting>
  <conditionalFormatting sqref="AL80">
    <cfRule type="cellIs" dxfId="2722" priority="225" operator="between">
      <formula>80</formula>
      <formula>120</formula>
    </cfRule>
  </conditionalFormatting>
  <conditionalFormatting sqref="AJ79 AJ76 AJ73 AJ70 AJ67 AJ64 AJ61 AJ58 AJ55 AJ52 AJ49 AJ46">
    <cfRule type="cellIs" dxfId="2721" priority="180" operator="greaterThan">
      <formula>20</formula>
    </cfRule>
  </conditionalFormatting>
  <conditionalFormatting sqref="AO79 AO76 AO73 AO70 AO67 AO64 AO61 AO58 AO55 AO52 AO49 AO46">
    <cfRule type="cellIs" dxfId="2720" priority="179" operator="greaterThan">
      <formula>20</formula>
    </cfRule>
  </conditionalFormatting>
  <conditionalFormatting sqref="AT79 AT76 AT73 AT70 AT67 AT64 AT61 AT58 AT55 AT52 AT49 AT46">
    <cfRule type="cellIs" dxfId="2719" priority="178" operator="greaterThan">
      <formula>20</formula>
    </cfRule>
  </conditionalFormatting>
  <conditionalFormatting sqref="AY79 AY76 AY73 AY70 AY67 AY64 AY61 AY58 AY55 AY52 AY49 AY46">
    <cfRule type="cellIs" dxfId="2718" priority="177" operator="greaterThan">
      <formula>20</formula>
    </cfRule>
  </conditionalFormatting>
  <conditionalFormatting sqref="AO83">
    <cfRule type="cellIs" dxfId="2717" priority="175" operator="greaterThan">
      <formula>20</formula>
    </cfRule>
  </conditionalFormatting>
  <conditionalFormatting sqref="AT83">
    <cfRule type="cellIs" dxfId="2716" priority="174" operator="greaterThan">
      <formula>20</formula>
    </cfRule>
  </conditionalFormatting>
  <conditionalFormatting sqref="AQ79">
    <cfRule type="cellIs" dxfId="2715" priority="224" operator="between">
      <formula>80</formula>
      <formula>120</formula>
    </cfRule>
  </conditionalFormatting>
  <conditionalFormatting sqref="AQ79">
    <cfRule type="cellIs" dxfId="2714" priority="223" operator="between">
      <formula>80</formula>
      <formula>120</formula>
    </cfRule>
  </conditionalFormatting>
  <conditionalFormatting sqref="AP78">
    <cfRule type="cellIs" dxfId="2713" priority="222" operator="greaterThan">
      <formula>20</formula>
    </cfRule>
  </conditionalFormatting>
  <conditionalFormatting sqref="AQ78">
    <cfRule type="cellIs" dxfId="2712" priority="221" operator="between">
      <formula>80</formula>
      <formula>120</formula>
    </cfRule>
  </conditionalFormatting>
  <conditionalFormatting sqref="AQ78">
    <cfRule type="cellIs" dxfId="2711" priority="220" operator="between">
      <formula>80</formula>
      <formula>120</formula>
    </cfRule>
  </conditionalFormatting>
  <conditionalFormatting sqref="AQ78">
    <cfRule type="cellIs" dxfId="2710" priority="219" operator="between">
      <formula>80</formula>
      <formula>120</formula>
    </cfRule>
  </conditionalFormatting>
  <conditionalFormatting sqref="AQ80">
    <cfRule type="cellIs" dxfId="2709" priority="218" operator="between">
      <formula>80</formula>
      <formula>120</formula>
    </cfRule>
  </conditionalFormatting>
  <conditionalFormatting sqref="AQ80">
    <cfRule type="cellIs" dxfId="2708" priority="217" operator="between">
      <formula>80</formula>
      <formula>120</formula>
    </cfRule>
  </conditionalFormatting>
  <conditionalFormatting sqref="AV79">
    <cfRule type="cellIs" dxfId="2707" priority="216" operator="between">
      <formula>80</formula>
      <formula>120</formula>
    </cfRule>
  </conditionalFormatting>
  <conditionalFormatting sqref="AU78">
    <cfRule type="cellIs" dxfId="2706" priority="215" operator="greaterThan">
      <formula>20</formula>
    </cfRule>
  </conditionalFormatting>
  <conditionalFormatting sqref="AV78">
    <cfRule type="cellIs" dxfId="2705" priority="214" operator="between">
      <formula>80</formula>
      <formula>120</formula>
    </cfRule>
  </conditionalFormatting>
  <conditionalFormatting sqref="AV78">
    <cfRule type="cellIs" dxfId="2704" priority="212" operator="between">
      <formula>80</formula>
      <formula>120</formula>
    </cfRule>
  </conditionalFormatting>
  <conditionalFormatting sqref="AV78">
    <cfRule type="cellIs" dxfId="2703" priority="213" operator="between">
      <formula>80</formula>
      <formula>120</formula>
    </cfRule>
  </conditionalFormatting>
  <conditionalFormatting sqref="AV80">
    <cfRule type="cellIs" dxfId="2702" priority="211" operator="between">
      <formula>80</formula>
      <formula>120</formula>
    </cfRule>
  </conditionalFormatting>
  <conditionalFormatting sqref="AX85">
    <cfRule type="cellIs" dxfId="2701" priority="119" operator="lessThan">
      <formula>20</formula>
    </cfRule>
  </conditionalFormatting>
  <conditionalFormatting sqref="BA79">
    <cfRule type="cellIs" dxfId="2700" priority="210" operator="between">
      <formula>80</formula>
      <formula>120</formula>
    </cfRule>
  </conditionalFormatting>
  <conditionalFormatting sqref="AZ78">
    <cfRule type="cellIs" dxfId="2699" priority="209" operator="greaterThan">
      <formula>20</formula>
    </cfRule>
  </conditionalFormatting>
  <conditionalFormatting sqref="BA78">
    <cfRule type="cellIs" dxfId="2698" priority="208" operator="between">
      <formula>80</formula>
      <formula>120</formula>
    </cfRule>
  </conditionalFormatting>
  <conditionalFormatting sqref="BA78">
    <cfRule type="cellIs" dxfId="2697" priority="207" operator="between">
      <formula>80</formula>
      <formula>120</formula>
    </cfRule>
  </conditionalFormatting>
  <conditionalFormatting sqref="BA78">
    <cfRule type="cellIs" dxfId="2696" priority="205" operator="between">
      <formula>80</formula>
      <formula>120</formula>
    </cfRule>
  </conditionalFormatting>
  <conditionalFormatting sqref="BA78">
    <cfRule type="cellIs" dxfId="2695" priority="206" operator="between">
      <formula>80</formula>
      <formula>120</formula>
    </cfRule>
  </conditionalFormatting>
  <conditionalFormatting sqref="BA80">
    <cfRule type="cellIs" dxfId="2694" priority="204" operator="between">
      <formula>80</formula>
      <formula>120</formula>
    </cfRule>
  </conditionalFormatting>
  <conditionalFormatting sqref="AT84">
    <cfRule type="cellIs" dxfId="2693" priority="128" operator="greaterThan">
      <formula>20</formula>
    </cfRule>
  </conditionalFormatting>
  <conditionalFormatting sqref="AO85 AO82">
    <cfRule type="cellIs" dxfId="2692" priority="125" operator="greaterThan">
      <formula>20</formula>
    </cfRule>
  </conditionalFormatting>
  <conditionalFormatting sqref="AQ86">
    <cfRule type="cellIs" dxfId="2691" priority="117" operator="between">
      <formula>80</formula>
      <formula>120</formula>
    </cfRule>
  </conditionalFormatting>
  <conditionalFormatting sqref="BA86">
    <cfRule type="cellIs" dxfId="2690" priority="114" operator="between">
      <formula>80</formula>
      <formula>120</formula>
    </cfRule>
  </conditionalFormatting>
  <conditionalFormatting sqref="AW87 AR87">
    <cfRule type="cellIs" dxfId="2689" priority="113" operator="greaterThan">
      <formula>20</formula>
    </cfRule>
  </conditionalFormatting>
  <conditionalFormatting sqref="AQ87 AV87 BA87 AL87:AM87">
    <cfRule type="cellIs" dxfId="2688" priority="112" operator="between">
      <formula>80</formula>
      <formula>120</formula>
    </cfRule>
  </conditionalFormatting>
  <conditionalFormatting sqref="AY87:AZ87 AT87:AU87 AJ87:AK87">
    <cfRule type="cellIs" dxfId="2687" priority="111" operator="greaterThan">
      <formula>20</formula>
    </cfRule>
  </conditionalFormatting>
  <conditionalFormatting sqref="AY38">
    <cfRule type="cellIs" dxfId="2686" priority="203" operator="greaterThan">
      <formula>20</formula>
    </cfRule>
  </conditionalFormatting>
  <conditionalFormatting sqref="AJ42:AK42 AT42:AU42 AY42:AZ42">
    <cfRule type="cellIs" dxfId="2685" priority="202" operator="greaterThan">
      <formula>20</formula>
    </cfRule>
  </conditionalFormatting>
  <conditionalFormatting sqref="AO42:AP42">
    <cfRule type="cellIs" dxfId="2684" priority="201" operator="greaterThan">
      <formula>20</formula>
    </cfRule>
  </conditionalFormatting>
  <conditionalFormatting sqref="AO42">
    <cfRule type="cellIs" dxfId="2683" priority="199" operator="greaterThan">
      <formula>20</formula>
    </cfRule>
  </conditionalFormatting>
  <conditionalFormatting sqref="AY42 AY44">
    <cfRule type="cellIs" dxfId="2682" priority="197" operator="greaterThan">
      <formula>20</formula>
    </cfRule>
  </conditionalFormatting>
  <conditionalFormatting sqref="AJ42">
    <cfRule type="cellIs" dxfId="2681" priority="200" operator="greaterThan">
      <formula>20</formula>
    </cfRule>
  </conditionalFormatting>
  <conditionalFormatting sqref="AT42 AT44">
    <cfRule type="cellIs" dxfId="2680" priority="198" operator="greaterThan">
      <formula>20</formula>
    </cfRule>
  </conditionalFormatting>
  <conditionalFormatting sqref="AR44 AW44 AJ44:AK44 AT44:AU44 AY44:AZ44">
    <cfRule type="cellIs" dxfId="2679" priority="196" operator="greaterThan">
      <formula>20</formula>
    </cfRule>
  </conditionalFormatting>
  <conditionalFormatting sqref="AL44:AM44 BA44 AV44">
    <cfRule type="cellIs" dxfId="2678" priority="195" operator="between">
      <formula>80</formula>
      <formula>120</formula>
    </cfRule>
  </conditionalFormatting>
  <conditionalFormatting sqref="AO44:AP44">
    <cfRule type="cellIs" dxfId="2677" priority="194" operator="greaterThan">
      <formula>20</formula>
    </cfRule>
  </conditionalFormatting>
  <conditionalFormatting sqref="AQ44">
    <cfRule type="cellIs" dxfId="2676" priority="193" operator="between">
      <formula>80</formula>
      <formula>120</formula>
    </cfRule>
  </conditionalFormatting>
  <conditionalFormatting sqref="AJ43">
    <cfRule type="cellIs" dxfId="2675" priority="192" operator="greaterThan">
      <formula>20</formula>
    </cfRule>
  </conditionalFormatting>
  <conditionalFormatting sqref="AO43">
    <cfRule type="cellIs" dxfId="2674" priority="191" operator="greaterThan">
      <formula>20</formula>
    </cfRule>
  </conditionalFormatting>
  <conditionalFormatting sqref="AT43">
    <cfRule type="cellIs" dxfId="2673" priority="190" operator="greaterThan">
      <formula>20</formula>
    </cfRule>
  </conditionalFormatting>
  <conditionalFormatting sqref="AY43">
    <cfRule type="cellIs" dxfId="2672" priority="189" operator="greaterThan">
      <formula>20</formula>
    </cfRule>
  </conditionalFormatting>
  <conditionalFormatting sqref="AJ40">
    <cfRule type="cellIs" dxfId="2671" priority="188" operator="greaterThan">
      <formula>20</formula>
    </cfRule>
  </conditionalFormatting>
  <conditionalFormatting sqref="AO40">
    <cfRule type="cellIs" dxfId="2670" priority="187" operator="greaterThan">
      <formula>20</formula>
    </cfRule>
  </conditionalFormatting>
  <conditionalFormatting sqref="AT40">
    <cfRule type="cellIs" dxfId="2669" priority="186" operator="greaterThan">
      <formula>20</formula>
    </cfRule>
  </conditionalFormatting>
  <conditionalFormatting sqref="AY40">
    <cfRule type="cellIs" dxfId="2668" priority="185" operator="greaterThan">
      <formula>20</formula>
    </cfRule>
  </conditionalFormatting>
  <conditionalFormatting sqref="AJ41">
    <cfRule type="cellIs" dxfId="2667" priority="184" operator="greaterThan">
      <formula>20</formula>
    </cfRule>
  </conditionalFormatting>
  <conditionalFormatting sqref="AO41">
    <cfRule type="cellIs" dxfId="2666" priority="183" operator="greaterThan">
      <formula>20</formula>
    </cfRule>
  </conditionalFormatting>
  <conditionalFormatting sqref="AT41">
    <cfRule type="cellIs" dxfId="2665" priority="182" operator="greaterThan">
      <formula>20</formula>
    </cfRule>
  </conditionalFormatting>
  <conditionalFormatting sqref="AY41">
    <cfRule type="cellIs" dxfId="2664" priority="181" operator="greaterThan">
      <formula>20</formula>
    </cfRule>
  </conditionalFormatting>
  <conditionalFormatting sqref="AJ83">
    <cfRule type="cellIs" dxfId="2663" priority="176" operator="greaterThan">
      <formula>20</formula>
    </cfRule>
  </conditionalFormatting>
  <conditionalFormatting sqref="AY83">
    <cfRule type="cellIs" dxfId="2662" priority="173" operator="greaterThan">
      <formula>20</formula>
    </cfRule>
  </conditionalFormatting>
  <conditionalFormatting sqref="AK79">
    <cfRule type="cellIs" dxfId="2661" priority="165" operator="lessThan">
      <formula>20</formula>
    </cfRule>
  </conditionalFormatting>
  <conditionalFormatting sqref="AL77">
    <cfRule type="cellIs" dxfId="2660" priority="172" operator="between">
      <formula>80</formula>
      <formula>120</formula>
    </cfRule>
  </conditionalFormatting>
  <conditionalFormatting sqref="AK76">
    <cfRule type="cellIs" dxfId="2659" priority="171" operator="greaterThan">
      <formula>20</formula>
    </cfRule>
  </conditionalFormatting>
  <conditionalFormatting sqref="AL76">
    <cfRule type="cellIs" dxfId="2658" priority="170" operator="between">
      <formula>80</formula>
      <formula>120</formula>
    </cfRule>
  </conditionalFormatting>
  <conditionalFormatting sqref="AL76">
    <cfRule type="cellIs" dxfId="2657" priority="169" operator="between">
      <formula>80</formula>
      <formula>120</formula>
    </cfRule>
  </conditionalFormatting>
  <conditionalFormatting sqref="AK79">
    <cfRule type="cellIs" dxfId="2656" priority="168" operator="greaterThan">
      <formula>20</formula>
    </cfRule>
  </conditionalFormatting>
  <conditionalFormatting sqref="AL78:AL79">
    <cfRule type="cellIs" dxfId="2655" priority="167" operator="between">
      <formula>80</formula>
      <formula>120</formula>
    </cfRule>
  </conditionalFormatting>
  <conditionalFormatting sqref="AK79">
    <cfRule type="cellIs" dxfId="2654" priority="166" operator="greaterThan">
      <formula>20</formula>
    </cfRule>
  </conditionalFormatting>
  <conditionalFormatting sqref="AQ77">
    <cfRule type="cellIs" dxfId="2653" priority="164" operator="between">
      <formula>80</formula>
      <formula>120</formula>
    </cfRule>
  </conditionalFormatting>
  <conditionalFormatting sqref="AQ77">
    <cfRule type="cellIs" dxfId="2652" priority="163" operator="between">
      <formula>80</formula>
      <formula>120</formula>
    </cfRule>
  </conditionalFormatting>
  <conditionalFormatting sqref="AQ76">
    <cfRule type="cellIs" dxfId="2651" priority="161" operator="between">
      <formula>80</formula>
      <formula>120</formula>
    </cfRule>
  </conditionalFormatting>
  <conditionalFormatting sqref="AQ76">
    <cfRule type="cellIs" dxfId="2650" priority="160" operator="between">
      <formula>80</formula>
      <formula>120</formula>
    </cfRule>
  </conditionalFormatting>
  <conditionalFormatting sqref="AQ76">
    <cfRule type="cellIs" dxfId="2649" priority="159" operator="between">
      <formula>80</formula>
      <formula>120</formula>
    </cfRule>
  </conditionalFormatting>
  <conditionalFormatting sqref="AP79">
    <cfRule type="cellIs" dxfId="2648" priority="158" operator="greaterThan">
      <formula>20</formula>
    </cfRule>
  </conditionalFormatting>
  <conditionalFormatting sqref="AQ78:AQ79">
    <cfRule type="cellIs" dxfId="2647" priority="157" operator="between">
      <formula>80</formula>
      <formula>120</formula>
    </cfRule>
  </conditionalFormatting>
  <conditionalFormatting sqref="AQ78:AQ79">
    <cfRule type="cellIs" dxfId="2646" priority="156" operator="between">
      <formula>80</formula>
      <formula>120</formula>
    </cfRule>
  </conditionalFormatting>
  <conditionalFormatting sqref="AP79">
    <cfRule type="cellIs" dxfId="2645" priority="155" operator="greaterThan">
      <formula>20</formula>
    </cfRule>
  </conditionalFormatting>
  <conditionalFormatting sqref="AP79">
    <cfRule type="cellIs" dxfId="2644" priority="154" operator="lessThan">
      <formula>20</formula>
    </cfRule>
  </conditionalFormatting>
  <conditionalFormatting sqref="AV77">
    <cfRule type="cellIs" dxfId="2643" priority="153" operator="between">
      <formula>80</formula>
      <formula>120</formula>
    </cfRule>
  </conditionalFormatting>
  <conditionalFormatting sqref="AU76">
    <cfRule type="cellIs" dxfId="2642" priority="152" operator="greaterThan">
      <formula>20</formula>
    </cfRule>
  </conditionalFormatting>
  <conditionalFormatting sqref="AV76">
    <cfRule type="cellIs" dxfId="2641" priority="151" operator="between">
      <formula>80</formula>
      <formula>120</formula>
    </cfRule>
  </conditionalFormatting>
  <conditionalFormatting sqref="AV76">
    <cfRule type="cellIs" dxfId="2640" priority="149" operator="between">
      <formula>80</formula>
      <formula>120</formula>
    </cfRule>
  </conditionalFormatting>
  <conditionalFormatting sqref="AV76">
    <cfRule type="cellIs" dxfId="2639" priority="150" operator="between">
      <formula>80</formula>
      <formula>120</formula>
    </cfRule>
  </conditionalFormatting>
  <conditionalFormatting sqref="AU79">
    <cfRule type="cellIs" dxfId="2638" priority="148" operator="greaterThan">
      <formula>20</formula>
    </cfRule>
  </conditionalFormatting>
  <conditionalFormatting sqref="AV78:AV79">
    <cfRule type="cellIs" dxfId="2637" priority="147" operator="between">
      <formula>80</formula>
      <formula>120</formula>
    </cfRule>
  </conditionalFormatting>
  <conditionalFormatting sqref="AU79">
    <cfRule type="cellIs" dxfId="2636" priority="146" operator="greaterThan">
      <formula>20</formula>
    </cfRule>
  </conditionalFormatting>
  <conditionalFormatting sqref="AU79">
    <cfRule type="cellIs" dxfId="2635" priority="145" operator="lessThan">
      <formula>20</formula>
    </cfRule>
  </conditionalFormatting>
  <conditionalFormatting sqref="BA77">
    <cfRule type="cellIs" dxfId="2634" priority="144" operator="between">
      <formula>80</formula>
      <formula>120</formula>
    </cfRule>
  </conditionalFormatting>
  <conditionalFormatting sqref="AZ76">
    <cfRule type="cellIs" dxfId="2633" priority="143" operator="greaterThan">
      <formula>20</formula>
    </cfRule>
  </conditionalFormatting>
  <conditionalFormatting sqref="BA76">
    <cfRule type="cellIs" dxfId="2632" priority="142" operator="between">
      <formula>80</formula>
      <formula>120</formula>
    </cfRule>
  </conditionalFormatting>
  <conditionalFormatting sqref="BA76">
    <cfRule type="cellIs" dxfId="2631" priority="139" operator="between">
      <formula>80</formula>
      <formula>120</formula>
    </cfRule>
  </conditionalFormatting>
  <conditionalFormatting sqref="BA76">
    <cfRule type="cellIs" dxfId="2630" priority="140" operator="between">
      <formula>80</formula>
      <formula>120</formula>
    </cfRule>
  </conditionalFormatting>
  <conditionalFormatting sqref="AZ79">
    <cfRule type="cellIs" dxfId="2629" priority="138" operator="greaterThan">
      <formula>20</formula>
    </cfRule>
  </conditionalFormatting>
  <conditionalFormatting sqref="BA78:BA79">
    <cfRule type="cellIs" dxfId="2628" priority="137" operator="between">
      <formula>80</formula>
      <formula>120</formula>
    </cfRule>
  </conditionalFormatting>
  <conditionalFormatting sqref="AZ79">
    <cfRule type="cellIs" dxfId="2627" priority="136" operator="greaterThan">
      <formula>20</formula>
    </cfRule>
  </conditionalFormatting>
  <conditionalFormatting sqref="AZ79">
    <cfRule type="cellIs" dxfId="2626" priority="135" operator="lessThan">
      <formula>20</formula>
    </cfRule>
  </conditionalFormatting>
  <conditionalFormatting sqref="AJ81">
    <cfRule type="cellIs" dxfId="2625" priority="134" operator="greaterThan">
      <formula>20</formula>
    </cfRule>
  </conditionalFormatting>
  <conditionalFormatting sqref="AO81">
    <cfRule type="cellIs" dxfId="2624" priority="133" operator="greaterThan">
      <formula>20</formula>
    </cfRule>
  </conditionalFormatting>
  <conditionalFormatting sqref="AY84">
    <cfRule type="cellIs" dxfId="2623" priority="127" operator="greaterThan">
      <formula>20</formula>
    </cfRule>
  </conditionalFormatting>
  <conditionalFormatting sqref="AJ85 AJ82">
    <cfRule type="cellIs" dxfId="2622" priority="126" operator="greaterThan">
      <formula>20</formula>
    </cfRule>
  </conditionalFormatting>
  <conditionalFormatting sqref="AT85 AT82">
    <cfRule type="cellIs" dxfId="2621" priority="124" operator="greaterThan">
      <formula>20</formula>
    </cfRule>
  </conditionalFormatting>
  <conditionalFormatting sqref="AY85 AY82">
    <cfRule type="cellIs" dxfId="2620" priority="123" operator="greaterThan">
      <formula>20</formula>
    </cfRule>
  </conditionalFormatting>
  <conditionalFormatting sqref="AI85">
    <cfRule type="cellIs" dxfId="2619" priority="122" operator="lessThan">
      <formula>20</formula>
    </cfRule>
  </conditionalFormatting>
  <conditionalFormatting sqref="AN85">
    <cfRule type="cellIs" dxfId="2618" priority="121" operator="lessThan">
      <formula>20</formula>
    </cfRule>
  </conditionalFormatting>
  <conditionalFormatting sqref="AS85">
    <cfRule type="cellIs" dxfId="2617" priority="120" operator="lessThan">
      <formula>20</formula>
    </cfRule>
  </conditionalFormatting>
  <conditionalFormatting sqref="AL86">
    <cfRule type="cellIs" dxfId="2616" priority="118" operator="between">
      <formula>80</formula>
      <formula>120</formula>
    </cfRule>
  </conditionalFormatting>
  <conditionalFormatting sqref="AQ86">
    <cfRule type="cellIs" dxfId="2615" priority="116" operator="between">
      <formula>80</formula>
      <formula>120</formula>
    </cfRule>
  </conditionalFormatting>
  <conditionalFormatting sqref="AV86">
    <cfRule type="cellIs" dxfId="2614" priority="115" operator="between">
      <formula>80</formula>
      <formula>120</formula>
    </cfRule>
  </conditionalFormatting>
  <conditionalFormatting sqref="AL131">
    <cfRule type="cellIs" dxfId="2613" priority="7" operator="between">
      <formula>80</formula>
      <formula>120</formula>
    </cfRule>
  </conditionalFormatting>
  <conditionalFormatting sqref="AQ131">
    <cfRule type="cellIs" dxfId="2612" priority="6" operator="between">
      <formula>80</formula>
      <formula>120</formula>
    </cfRule>
  </conditionalFormatting>
  <conditionalFormatting sqref="AQ131">
    <cfRule type="cellIs" dxfId="2611" priority="5" operator="between">
      <formula>80</formula>
      <formula>120</formula>
    </cfRule>
  </conditionalFormatting>
  <conditionalFormatting sqref="AV131">
    <cfRule type="cellIs" dxfId="2610" priority="4" operator="between">
      <formula>80</formula>
      <formula>120</formula>
    </cfRule>
  </conditionalFormatting>
  <conditionalFormatting sqref="BA131">
    <cfRule type="cellIs" dxfId="2609" priority="3" operator="between">
      <formula>80</formula>
      <formula>120</formula>
    </cfRule>
  </conditionalFormatting>
  <conditionalFormatting sqref="AJ87">
    <cfRule type="cellIs" dxfId="2608" priority="109" operator="greaterThan">
      <formula>20</formula>
    </cfRule>
  </conditionalFormatting>
  <conditionalFormatting sqref="AY87">
    <cfRule type="cellIs" dxfId="2607" priority="106" operator="greaterThan">
      <formula>20</formula>
    </cfRule>
  </conditionalFormatting>
  <conditionalFormatting sqref="AO87:AP87">
    <cfRule type="cellIs" dxfId="2606" priority="110" operator="greaterThan">
      <formula>20</formula>
    </cfRule>
  </conditionalFormatting>
  <conditionalFormatting sqref="AO87">
    <cfRule type="cellIs" dxfId="2605" priority="108" operator="greaterThan">
      <formula>20</formula>
    </cfRule>
  </conditionalFormatting>
  <conditionalFormatting sqref="AT87">
    <cfRule type="cellIs" dxfId="2604" priority="107" operator="greaterThan">
      <formula>20</formula>
    </cfRule>
  </conditionalFormatting>
  <conditionalFormatting sqref="AY87">
    <cfRule type="cellIs" dxfId="2603" priority="104" operator="greaterThan">
      <formula>20</formula>
    </cfRule>
  </conditionalFormatting>
  <conditionalFormatting sqref="AT87">
    <cfRule type="cellIs" dxfId="2602" priority="105" operator="greaterThan">
      <formula>20</formula>
    </cfRule>
  </conditionalFormatting>
  <conditionalFormatting sqref="AJ120 AJ117 AJ114 AJ111 AJ108 AJ105 AJ102 AJ99 AJ96 AJ93 AJ90">
    <cfRule type="cellIs" dxfId="2601" priority="103" operator="greaterThan">
      <formula>20</formula>
    </cfRule>
  </conditionalFormatting>
  <conditionalFormatting sqref="AO120 AO117 AO114 AO111 AO108 AO105 AO102 AO99 AO96 AO93 AO90">
    <cfRule type="cellIs" dxfId="2600" priority="102" operator="greaterThan">
      <formula>20</formula>
    </cfRule>
  </conditionalFormatting>
  <conditionalFormatting sqref="AT120 AT117 AT114 AT111 AT108 AT105 AT102 AT99 AT96 AT93 AT90">
    <cfRule type="cellIs" dxfId="2599" priority="101" operator="greaterThan">
      <formula>20</formula>
    </cfRule>
  </conditionalFormatting>
  <conditionalFormatting sqref="AY120 AY117 AY114 AY111 AY108 AY105 AY102 AY99 AY96 AY93 AY90">
    <cfRule type="cellIs" dxfId="2598" priority="100" operator="greaterThan">
      <formula>20</formula>
    </cfRule>
  </conditionalFormatting>
  <conditionalFormatting sqref="AJ130 AJ127">
    <cfRule type="cellIs" dxfId="2597" priority="99" operator="greaterThan">
      <formula>20</formula>
    </cfRule>
  </conditionalFormatting>
  <conditionalFormatting sqref="AO130 AO127">
    <cfRule type="cellIs" dxfId="2596" priority="98" operator="greaterThan">
      <formula>20</formula>
    </cfRule>
  </conditionalFormatting>
  <conditionalFormatting sqref="AT130 AT127">
    <cfRule type="cellIs" dxfId="2595" priority="97" operator="greaterThan">
      <formula>20</formula>
    </cfRule>
  </conditionalFormatting>
  <conditionalFormatting sqref="AY130 AY127">
    <cfRule type="cellIs" dxfId="2594" priority="96" operator="greaterThan">
      <formula>20</formula>
    </cfRule>
  </conditionalFormatting>
  <conditionalFormatting sqref="AL121">
    <cfRule type="cellIs" dxfId="2593" priority="95" operator="between">
      <formula>80</formula>
      <formula>120</formula>
    </cfRule>
  </conditionalFormatting>
  <conditionalFormatting sqref="AK120">
    <cfRule type="cellIs" dxfId="2592" priority="94" operator="greaterThan">
      <formula>20</formula>
    </cfRule>
  </conditionalFormatting>
  <conditionalFormatting sqref="AL120">
    <cfRule type="cellIs" dxfId="2591" priority="93" operator="between">
      <formula>80</formula>
      <formula>120</formula>
    </cfRule>
  </conditionalFormatting>
  <conditionalFormatting sqref="AL120">
    <cfRule type="cellIs" dxfId="2590" priority="92" operator="between">
      <formula>80</formula>
      <formula>120</formula>
    </cfRule>
  </conditionalFormatting>
  <conditionalFormatting sqref="AL122">
    <cfRule type="cellIs" dxfId="2589" priority="91" operator="between">
      <formula>80</formula>
      <formula>120</formula>
    </cfRule>
  </conditionalFormatting>
  <conditionalFormatting sqref="AQ121">
    <cfRule type="cellIs" dxfId="2588" priority="90" operator="between">
      <formula>80</formula>
      <formula>120</formula>
    </cfRule>
  </conditionalFormatting>
  <conditionalFormatting sqref="AQ121">
    <cfRule type="cellIs" dxfId="2587" priority="89" operator="between">
      <formula>80</formula>
      <formula>120</formula>
    </cfRule>
  </conditionalFormatting>
  <conditionalFormatting sqref="AP120">
    <cfRule type="cellIs" dxfId="2586" priority="88" operator="greaterThan">
      <formula>20</formula>
    </cfRule>
  </conditionalFormatting>
  <conditionalFormatting sqref="AQ120">
    <cfRule type="cellIs" dxfId="2585" priority="87" operator="between">
      <formula>80</formula>
      <formula>120</formula>
    </cfRule>
  </conditionalFormatting>
  <conditionalFormatting sqref="AQ120">
    <cfRule type="cellIs" dxfId="2584" priority="86" operator="between">
      <formula>80</formula>
      <formula>120</formula>
    </cfRule>
  </conditionalFormatting>
  <conditionalFormatting sqref="AQ120">
    <cfRule type="cellIs" dxfId="2583" priority="85" operator="between">
      <formula>80</formula>
      <formula>120</formula>
    </cfRule>
  </conditionalFormatting>
  <conditionalFormatting sqref="AQ122">
    <cfRule type="cellIs" dxfId="2582" priority="84" operator="between">
      <formula>80</formula>
      <formula>120</formula>
    </cfRule>
  </conditionalFormatting>
  <conditionalFormatting sqref="AQ122">
    <cfRule type="cellIs" dxfId="2581" priority="83" operator="between">
      <formula>80</formula>
      <formula>120</formula>
    </cfRule>
  </conditionalFormatting>
  <conditionalFormatting sqref="AV121">
    <cfRule type="cellIs" dxfId="2580" priority="82" operator="between">
      <formula>80</formula>
      <formula>120</formula>
    </cfRule>
  </conditionalFormatting>
  <conditionalFormatting sqref="AU120">
    <cfRule type="cellIs" dxfId="2579" priority="81" operator="greaterThan">
      <formula>20</formula>
    </cfRule>
  </conditionalFormatting>
  <conditionalFormatting sqref="AV120">
    <cfRule type="cellIs" dxfId="2578" priority="80" operator="between">
      <formula>80</formula>
      <formula>120</formula>
    </cfRule>
  </conditionalFormatting>
  <conditionalFormatting sqref="AV120">
    <cfRule type="cellIs" dxfId="2577" priority="78" operator="between">
      <formula>80</formula>
      <formula>120</formula>
    </cfRule>
  </conditionalFormatting>
  <conditionalFormatting sqref="AV120">
    <cfRule type="cellIs" dxfId="2576" priority="79" operator="between">
      <formula>80</formula>
      <formula>120</formula>
    </cfRule>
  </conditionalFormatting>
  <conditionalFormatting sqref="AV122">
    <cfRule type="cellIs" dxfId="2575" priority="77" operator="between">
      <formula>80</formula>
      <formula>120</formula>
    </cfRule>
  </conditionalFormatting>
  <conditionalFormatting sqref="BA121">
    <cfRule type="cellIs" dxfId="2574" priority="76" operator="between">
      <formula>80</formula>
      <formula>120</formula>
    </cfRule>
  </conditionalFormatting>
  <conditionalFormatting sqref="AZ120">
    <cfRule type="cellIs" dxfId="2573" priority="75" operator="greaterThan">
      <formula>20</formula>
    </cfRule>
  </conditionalFormatting>
  <conditionalFormatting sqref="BA120">
    <cfRule type="cellIs" dxfId="2572" priority="74" operator="between">
      <formula>80</formula>
      <formula>120</formula>
    </cfRule>
  </conditionalFormatting>
  <conditionalFormatting sqref="BA120">
    <cfRule type="cellIs" dxfId="2571" priority="73" operator="between">
      <formula>80</formula>
      <formula>120</formula>
    </cfRule>
  </conditionalFormatting>
  <conditionalFormatting sqref="BA120">
    <cfRule type="cellIs" dxfId="2570" priority="71" operator="between">
      <formula>80</formula>
      <formula>120</formula>
    </cfRule>
  </conditionalFormatting>
  <conditionalFormatting sqref="BA120">
    <cfRule type="cellIs" dxfId="2569" priority="72" operator="between">
      <formula>80</formula>
      <formula>120</formula>
    </cfRule>
  </conditionalFormatting>
  <conditionalFormatting sqref="BA122">
    <cfRule type="cellIs" dxfId="2568" priority="70" operator="between">
      <formula>80</formula>
      <formula>120</formula>
    </cfRule>
  </conditionalFormatting>
  <conditionalFormatting sqref="AJ121 AJ118 AJ115 AJ112 AJ109 AJ106 AJ103 AJ100 AJ97 AJ94 AJ91 AJ88">
    <cfRule type="cellIs" dxfId="2567" priority="69" operator="greaterThan">
      <formula>20</formula>
    </cfRule>
  </conditionalFormatting>
  <conditionalFormatting sqref="AO121 AO118 AO115 AO112 AO109 AO106 AO103 AO100 AO97 AO94 AO91 AO88">
    <cfRule type="cellIs" dxfId="2566" priority="68" operator="greaterThan">
      <formula>20</formula>
    </cfRule>
  </conditionalFormatting>
  <conditionalFormatting sqref="AT121 AT118 AT115 AT112 AT109 AT106 AT103 AT100 AT97 AT94 AT91 AT88">
    <cfRule type="cellIs" dxfId="2565" priority="67" operator="greaterThan">
      <formula>20</formula>
    </cfRule>
  </conditionalFormatting>
  <conditionalFormatting sqref="AY121 AY118 AY115 AY112 AY109 AY106 AY103 AY100 AY97 AY94 AY91 AY88">
    <cfRule type="cellIs" dxfId="2564" priority="66" operator="greaterThan">
      <formula>20</formula>
    </cfRule>
  </conditionalFormatting>
  <conditionalFormatting sqref="AJ128 AJ125">
    <cfRule type="cellIs" dxfId="2563" priority="65" operator="greaterThan">
      <formula>20</formula>
    </cfRule>
  </conditionalFormatting>
  <conditionalFormatting sqref="AO128 AO125">
    <cfRule type="cellIs" dxfId="2562" priority="64" operator="greaterThan">
      <formula>20</formula>
    </cfRule>
  </conditionalFormatting>
  <conditionalFormatting sqref="AT128 AT125">
    <cfRule type="cellIs" dxfId="2561" priority="63" operator="greaterThan">
      <formula>20</formula>
    </cfRule>
  </conditionalFormatting>
  <conditionalFormatting sqref="AY128 AY125">
    <cfRule type="cellIs" dxfId="2560" priority="62" operator="greaterThan">
      <formula>20</formula>
    </cfRule>
  </conditionalFormatting>
  <conditionalFormatting sqref="AK121">
    <cfRule type="cellIs" dxfId="2559" priority="54" operator="lessThan">
      <formula>20</formula>
    </cfRule>
  </conditionalFormatting>
  <conditionalFormatting sqref="AL119">
    <cfRule type="cellIs" dxfId="2558" priority="61" operator="between">
      <formula>80</formula>
      <formula>120</formula>
    </cfRule>
  </conditionalFormatting>
  <conditionalFormatting sqref="AK118">
    <cfRule type="cellIs" dxfId="2557" priority="60" operator="greaterThan">
      <formula>20</formula>
    </cfRule>
  </conditionalFormatting>
  <conditionalFormatting sqref="AL118">
    <cfRule type="cellIs" dxfId="2556" priority="59" operator="between">
      <formula>80</formula>
      <formula>120</formula>
    </cfRule>
  </conditionalFormatting>
  <conditionalFormatting sqref="AL118">
    <cfRule type="cellIs" dxfId="2555" priority="58" operator="between">
      <formula>80</formula>
      <formula>120</formula>
    </cfRule>
  </conditionalFormatting>
  <conditionalFormatting sqref="AK121">
    <cfRule type="cellIs" dxfId="2554" priority="57" operator="greaterThan">
      <formula>20</formula>
    </cfRule>
  </conditionalFormatting>
  <conditionalFormatting sqref="AL120:AL121">
    <cfRule type="cellIs" dxfId="2553" priority="56" operator="between">
      <formula>80</formula>
      <formula>120</formula>
    </cfRule>
  </conditionalFormatting>
  <conditionalFormatting sqref="AK121">
    <cfRule type="cellIs" dxfId="2552" priority="55" operator="greaterThan">
      <formula>20</formula>
    </cfRule>
  </conditionalFormatting>
  <conditionalFormatting sqref="AQ119">
    <cfRule type="cellIs" dxfId="2551" priority="53" operator="between">
      <formula>80</formula>
      <formula>120</formula>
    </cfRule>
  </conditionalFormatting>
  <conditionalFormatting sqref="AQ119">
    <cfRule type="cellIs" dxfId="2550" priority="52" operator="between">
      <formula>80</formula>
      <formula>120</formula>
    </cfRule>
  </conditionalFormatting>
  <conditionalFormatting sqref="AP118">
    <cfRule type="cellIs" dxfId="2549" priority="51" operator="greaterThan">
      <formula>20</formula>
    </cfRule>
  </conditionalFormatting>
  <conditionalFormatting sqref="AQ118">
    <cfRule type="cellIs" dxfId="2548" priority="50" operator="between">
      <formula>80</formula>
      <formula>120</formula>
    </cfRule>
  </conditionalFormatting>
  <conditionalFormatting sqref="AQ118">
    <cfRule type="cellIs" dxfId="2547" priority="49" operator="between">
      <formula>80</formula>
      <formula>120</formula>
    </cfRule>
  </conditionalFormatting>
  <conditionalFormatting sqref="AQ118">
    <cfRule type="cellIs" dxfId="2546" priority="48" operator="between">
      <formula>80</formula>
      <formula>120</formula>
    </cfRule>
  </conditionalFormatting>
  <conditionalFormatting sqref="AP121">
    <cfRule type="cellIs" dxfId="2545" priority="47" operator="greaterThan">
      <formula>20</formula>
    </cfRule>
  </conditionalFormatting>
  <conditionalFormatting sqref="AQ120:AQ121">
    <cfRule type="cellIs" dxfId="2544" priority="46" operator="between">
      <formula>80</formula>
      <formula>120</formula>
    </cfRule>
  </conditionalFormatting>
  <conditionalFormatting sqref="AQ120:AQ121">
    <cfRule type="cellIs" dxfId="2543" priority="45" operator="between">
      <formula>80</formula>
      <formula>120</formula>
    </cfRule>
  </conditionalFormatting>
  <conditionalFormatting sqref="AP121">
    <cfRule type="cellIs" dxfId="2542" priority="44" operator="greaterThan">
      <formula>20</formula>
    </cfRule>
  </conditionalFormatting>
  <conditionalFormatting sqref="AP121">
    <cfRule type="cellIs" dxfId="2541" priority="43" operator="lessThan">
      <formula>20</formula>
    </cfRule>
  </conditionalFormatting>
  <conditionalFormatting sqref="AV119">
    <cfRule type="cellIs" dxfId="2540" priority="42" operator="between">
      <formula>80</formula>
      <formula>120</formula>
    </cfRule>
  </conditionalFormatting>
  <conditionalFormatting sqref="AU118">
    <cfRule type="cellIs" dxfId="2539" priority="41" operator="greaterThan">
      <formula>20</formula>
    </cfRule>
  </conditionalFormatting>
  <conditionalFormatting sqref="AV118">
    <cfRule type="cellIs" dxfId="2538" priority="40" operator="between">
      <formula>80</formula>
      <formula>120</formula>
    </cfRule>
  </conditionalFormatting>
  <conditionalFormatting sqref="AV118">
    <cfRule type="cellIs" dxfId="2537" priority="38" operator="between">
      <formula>80</formula>
      <formula>120</formula>
    </cfRule>
  </conditionalFormatting>
  <conditionalFormatting sqref="AV118">
    <cfRule type="cellIs" dxfId="2536" priority="39" operator="between">
      <formula>80</formula>
      <formula>120</formula>
    </cfRule>
  </conditionalFormatting>
  <conditionalFormatting sqref="AU121">
    <cfRule type="cellIs" dxfId="2535" priority="37" operator="greaterThan">
      <formula>20</formula>
    </cfRule>
  </conditionalFormatting>
  <conditionalFormatting sqref="AV120:AV121">
    <cfRule type="cellIs" dxfId="2534" priority="36" operator="between">
      <formula>80</formula>
      <formula>120</formula>
    </cfRule>
  </conditionalFormatting>
  <conditionalFormatting sqref="AU121">
    <cfRule type="cellIs" dxfId="2533" priority="35" operator="greaterThan">
      <formula>20</formula>
    </cfRule>
  </conditionalFormatting>
  <conditionalFormatting sqref="AU121">
    <cfRule type="cellIs" dxfId="2532" priority="34" operator="lessThan">
      <formula>20</formula>
    </cfRule>
  </conditionalFormatting>
  <conditionalFormatting sqref="BA119">
    <cfRule type="cellIs" dxfId="2531" priority="33" operator="between">
      <formula>80</formula>
      <formula>120</formula>
    </cfRule>
  </conditionalFormatting>
  <conditionalFormatting sqref="AZ118">
    <cfRule type="cellIs" dxfId="2530" priority="32" operator="greaterThan">
      <formula>20</formula>
    </cfRule>
  </conditionalFormatting>
  <conditionalFormatting sqref="BA118">
    <cfRule type="cellIs" dxfId="2529" priority="31" operator="between">
      <formula>80</formula>
      <formula>120</formula>
    </cfRule>
  </conditionalFormatting>
  <conditionalFormatting sqref="BA118">
    <cfRule type="cellIs" dxfId="2528" priority="30" operator="between">
      <formula>80</formula>
      <formula>120</formula>
    </cfRule>
  </conditionalFormatting>
  <conditionalFormatting sqref="BA118">
    <cfRule type="cellIs" dxfId="2527" priority="28" operator="between">
      <formula>80</formula>
      <formula>120</formula>
    </cfRule>
  </conditionalFormatting>
  <conditionalFormatting sqref="BA118">
    <cfRule type="cellIs" dxfId="2526" priority="29" operator="between">
      <formula>80</formula>
      <formula>120</formula>
    </cfRule>
  </conditionalFormatting>
  <conditionalFormatting sqref="AZ121">
    <cfRule type="cellIs" dxfId="2525" priority="27" operator="greaterThan">
      <formula>20</formula>
    </cfRule>
  </conditionalFormatting>
  <conditionalFormatting sqref="BA120:BA121">
    <cfRule type="cellIs" dxfId="2524" priority="26" operator="between">
      <formula>80</formula>
      <formula>120</formula>
    </cfRule>
  </conditionalFormatting>
  <conditionalFormatting sqref="AZ121">
    <cfRule type="cellIs" dxfId="2523" priority="25" operator="greaterThan">
      <formula>20</formula>
    </cfRule>
  </conditionalFormatting>
  <conditionalFormatting sqref="AZ121">
    <cfRule type="cellIs" dxfId="2522" priority="24" operator="lessThan">
      <formula>20</formula>
    </cfRule>
  </conditionalFormatting>
  <conditionalFormatting sqref="AJ123">
    <cfRule type="cellIs" dxfId="2521" priority="23" operator="greaterThan">
      <formula>20</formula>
    </cfRule>
  </conditionalFormatting>
  <conditionalFormatting sqref="AO123">
    <cfRule type="cellIs" dxfId="2520" priority="22" operator="greaterThan">
      <formula>20</formula>
    </cfRule>
  </conditionalFormatting>
  <conditionalFormatting sqref="AT123">
    <cfRule type="cellIs" dxfId="2519" priority="21" operator="greaterThan">
      <formula>20</formula>
    </cfRule>
  </conditionalFormatting>
  <conditionalFormatting sqref="AY123">
    <cfRule type="cellIs" dxfId="2518" priority="20" operator="greaterThan">
      <formula>20</formula>
    </cfRule>
  </conditionalFormatting>
  <conditionalFormatting sqref="AJ129 AJ126">
    <cfRule type="cellIs" dxfId="2517" priority="19" operator="greaterThan">
      <formula>20</formula>
    </cfRule>
  </conditionalFormatting>
  <conditionalFormatting sqref="AO129 AO126">
    <cfRule type="cellIs" dxfId="2516" priority="18" operator="greaterThan">
      <formula>20</formula>
    </cfRule>
  </conditionalFormatting>
  <conditionalFormatting sqref="AT129 AT126">
    <cfRule type="cellIs" dxfId="2515" priority="17" operator="greaterThan">
      <formula>20</formula>
    </cfRule>
  </conditionalFormatting>
  <conditionalFormatting sqref="AY129 AY126">
    <cfRule type="cellIs" dxfId="2514" priority="16" operator="greaterThan">
      <formula>20</formula>
    </cfRule>
  </conditionalFormatting>
  <conditionalFormatting sqref="AJ130 AJ127 AJ124">
    <cfRule type="cellIs" dxfId="2513" priority="15" operator="greaterThan">
      <formula>20</formula>
    </cfRule>
  </conditionalFormatting>
  <conditionalFormatting sqref="AO130 AO127 AO124">
    <cfRule type="cellIs" dxfId="2512" priority="14" operator="greaterThan">
      <formula>20</formula>
    </cfRule>
  </conditionalFormatting>
  <conditionalFormatting sqref="AT130 AT127 AT124">
    <cfRule type="cellIs" dxfId="2511" priority="13" operator="greaterThan">
      <formula>20</formula>
    </cfRule>
  </conditionalFormatting>
  <conditionalFormatting sqref="AY130 AY127 AY124">
    <cfRule type="cellIs" dxfId="2510" priority="12" operator="greaterThan">
      <formula>20</formula>
    </cfRule>
  </conditionalFormatting>
  <conditionalFormatting sqref="AI130">
    <cfRule type="cellIs" dxfId="2509" priority="11" operator="lessThan">
      <formula>20</formula>
    </cfRule>
  </conditionalFormatting>
  <conditionalFormatting sqref="AN130">
    <cfRule type="cellIs" dxfId="2508" priority="10" operator="lessThan">
      <formula>20</formula>
    </cfRule>
  </conditionalFormatting>
  <conditionalFormatting sqref="AS130">
    <cfRule type="cellIs" dxfId="2507" priority="9" operator="lessThan">
      <formula>20</formula>
    </cfRule>
  </conditionalFormatting>
  <conditionalFormatting sqref="AX130">
    <cfRule type="cellIs" dxfId="2506" priority="8" operator="lessThan">
      <formula>20</formula>
    </cfRule>
  </conditionalFormatting>
  <conditionalFormatting sqref="I24:I131">
    <cfRule type="cellIs" dxfId="2505" priority="2" operator="greaterThan">
      <formula>10000</formula>
    </cfRule>
  </conditionalFormatting>
  <conditionalFormatting sqref="J24:J131">
    <cfRule type="cellIs" dxfId="2504" priority="1" operator="greaterThan">
      <formula>20000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topLeftCell="N3" zoomScale="85" zoomScaleNormal="85" workbookViewId="0">
      <selection activeCell="BC24" sqref="BC24:BF134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0.54296875" customWidth="1"/>
    <col min="26" max="26" width="12.453125" customWidth="1"/>
  </cols>
  <sheetData>
    <row r="1" spans="1:9" x14ac:dyDescent="0.35">
      <c r="A1" t="s">
        <v>68</v>
      </c>
    </row>
    <row r="12" spans="1:9" x14ac:dyDescent="0.35">
      <c r="A12" t="s">
        <v>29</v>
      </c>
      <c r="C12" t="s">
        <v>66</v>
      </c>
      <c r="D12" t="s">
        <v>30</v>
      </c>
      <c r="E12" s="3" t="s">
        <v>8</v>
      </c>
      <c r="F12" t="s">
        <v>31</v>
      </c>
      <c r="G12" s="3" t="s">
        <v>9</v>
      </c>
      <c r="H12" t="s">
        <v>32</v>
      </c>
      <c r="I12" s="3" t="s">
        <v>11</v>
      </c>
    </row>
    <row r="13" spans="1:9" x14ac:dyDescent="0.35">
      <c r="G13" s="3"/>
      <c r="I13" s="3"/>
    </row>
    <row r="14" spans="1:9" x14ac:dyDescent="0.35">
      <c r="D14">
        <v>0</v>
      </c>
      <c r="E14" s="3">
        <f>AVERAGE(I28:I29)</f>
        <v>365</v>
      </c>
      <c r="F14">
        <v>0</v>
      </c>
      <c r="G14" s="3">
        <f>AVERAGE(J28:J29)</f>
        <v>820</v>
      </c>
      <c r="H14">
        <v>0</v>
      </c>
      <c r="I14" s="3">
        <f>AVERAGE(L28:L29)</f>
        <v>298.5</v>
      </c>
    </row>
    <row r="15" spans="1:9" x14ac:dyDescent="0.35">
      <c r="D15">
        <f>3*G31/1000</f>
        <v>6.0000000000000006E-4</v>
      </c>
      <c r="E15" s="3">
        <f>AVERAGE(I31:I32)</f>
        <v>997.5</v>
      </c>
      <c r="F15">
        <f>6*H31/1000</f>
        <v>1.2000000000000001E-3</v>
      </c>
      <c r="G15" s="3">
        <f>AVERAGE(J31:J32)</f>
        <v>1927</v>
      </c>
      <c r="H15">
        <f>0.3*H31/1000</f>
        <v>5.9999999999999995E-5</v>
      </c>
      <c r="I15" s="3">
        <f>AVERAGE(L31:L32)</f>
        <v>899</v>
      </c>
    </row>
    <row r="16" spans="1:9" x14ac:dyDescent="0.35">
      <c r="D16">
        <f>3*G34/1000</f>
        <v>1.7999999999999997E-3</v>
      </c>
      <c r="E16" s="3">
        <f>AVERAGE(I34:I35)</f>
        <v>3100</v>
      </c>
      <c r="F16">
        <f>6*H34/1000</f>
        <v>3.5999999999999995E-3</v>
      </c>
      <c r="G16" s="3">
        <f>AVERAGE(J34:J35)</f>
        <v>6497</v>
      </c>
      <c r="H16">
        <f>0.3*H34/1000</f>
        <v>1.7999999999999998E-4</v>
      </c>
      <c r="I16" s="3">
        <f>AVERAGE(L34:L35)</f>
        <v>3272</v>
      </c>
    </row>
    <row r="17" spans="1:58" x14ac:dyDescent="0.35">
      <c r="D17">
        <f>9*G37/1000</f>
        <v>2.9970000000000005E-3</v>
      </c>
      <c r="E17" s="3">
        <f>AVERAGE(I37:I38)</f>
        <v>4750.5</v>
      </c>
      <c r="F17">
        <f>18*H37/1000</f>
        <v>5.9940000000000011E-3</v>
      </c>
      <c r="G17" s="3">
        <f>AVERAGE(J37:J38)</f>
        <v>9915</v>
      </c>
      <c r="H17">
        <f>0.9*H37/1000</f>
        <v>2.9970000000000002E-4</v>
      </c>
      <c r="I17" s="3">
        <f>AVERAGE(L37:L38)</f>
        <v>4703.5</v>
      </c>
    </row>
    <row r="18" spans="1:58" x14ac:dyDescent="0.35">
      <c r="D18">
        <f>9*G40/1000</f>
        <v>4.2030000000000001E-3</v>
      </c>
      <c r="E18" s="3">
        <f>AVERAGE(I40:I41)</f>
        <v>6884.5</v>
      </c>
      <c r="F18">
        <f>18*H40/1000</f>
        <v>8.4060000000000003E-3</v>
      </c>
      <c r="G18" s="3">
        <f>AVERAGE(J40:J41)</f>
        <v>14320</v>
      </c>
      <c r="H18">
        <f>0.9*H40/1000</f>
        <v>4.2030000000000002E-4</v>
      </c>
      <c r="I18" s="3">
        <f>AVERAGE(L40:L41)</f>
        <v>7257</v>
      </c>
    </row>
    <row r="19" spans="1:58" x14ac:dyDescent="0.35">
      <c r="D19">
        <f>9*G43/1000</f>
        <v>5.3999999999999994E-3</v>
      </c>
      <c r="E19" s="3">
        <f>AVERAGE(I43:I44)</f>
        <v>8670.5</v>
      </c>
      <c r="F19">
        <f>18*H43/1000</f>
        <v>1.0799999999999999E-2</v>
      </c>
      <c r="G19" s="3">
        <f>AVERAGE(J43:J44)</f>
        <v>17956.5</v>
      </c>
      <c r="H19">
        <f>0.9*H43/1000</f>
        <v>5.4000000000000001E-4</v>
      </c>
      <c r="I19" s="3">
        <f>AVERAGE(L43:L44)</f>
        <v>9019.5</v>
      </c>
    </row>
    <row r="20" spans="1:58" x14ac:dyDescent="0.35">
      <c r="C20" t="s">
        <v>33</v>
      </c>
      <c r="E20" s="5">
        <f>SLOPE(D13:D19,E13:E19)</f>
        <v>6.3858802327225511E-7</v>
      </c>
      <c r="F20" s="5"/>
      <c r="G20" s="5">
        <f>SLOPE(F13:F19,G13:G19)</f>
        <v>6.1459577717588908E-7</v>
      </c>
      <c r="H20" s="5"/>
      <c r="I20" s="5">
        <f>SLOPE(H13:H19,I13:I19)</f>
        <v>6.038604653144028E-8</v>
      </c>
    </row>
    <row r="21" spans="1:58" x14ac:dyDescent="0.35">
      <c r="C21" t="s">
        <v>34</v>
      </c>
      <c r="E21" s="5">
        <f>INTERCEPT(D13:D19,E13:E19)</f>
        <v>-1.3609136006786883E-4</v>
      </c>
      <c r="F21" s="5"/>
      <c r="G21" s="5">
        <f>INTERCEPT(F13:F19,G13:G19)</f>
        <v>-2.6867351615507407E-4</v>
      </c>
      <c r="H21" s="5"/>
      <c r="I21" s="5">
        <f>INTERCEPT(H13:H19,I13:I19)</f>
        <v>-6.1324485336482128E-6</v>
      </c>
    </row>
    <row r="22" spans="1:58" x14ac:dyDescent="0.35">
      <c r="C22" t="s">
        <v>35</v>
      </c>
      <c r="E22" s="6">
        <f>RSQ(D13:D19,E13:E19)</f>
        <v>0.99843431741526156</v>
      </c>
      <c r="F22" s="6"/>
      <c r="G22" s="6">
        <f>RSQ(F13:F19,G13:G19)</f>
        <v>0.99774894653904667</v>
      </c>
      <c r="H22" s="6"/>
      <c r="I22" s="6">
        <f>RSQ(H13:H19,I13:I19)</f>
        <v>0.99530028907156842</v>
      </c>
    </row>
    <row r="23" spans="1:58" s="3" customFormat="1" ht="174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36</v>
      </c>
      <c r="AB23" s="3" t="s">
        <v>37</v>
      </c>
      <c r="AC23" s="3" t="s">
        <v>38</v>
      </c>
      <c r="AD23" s="3" t="s">
        <v>39</v>
      </c>
      <c r="AE23" s="3" t="s">
        <v>40</v>
      </c>
      <c r="AF23" s="3" t="s">
        <v>41</v>
      </c>
      <c r="AG23" s="3" t="s">
        <v>42</v>
      </c>
      <c r="AI23" s="3" t="s">
        <v>43</v>
      </c>
      <c r="AJ23" s="3" t="s">
        <v>44</v>
      </c>
      <c r="AK23" s="3" t="s">
        <v>45</v>
      </c>
      <c r="AL23" s="3" t="s">
        <v>46</v>
      </c>
      <c r="AN23" s="3" t="s">
        <v>47</v>
      </c>
      <c r="AO23" s="3" t="s">
        <v>48</v>
      </c>
      <c r="AP23" s="3" t="s">
        <v>49</v>
      </c>
      <c r="AQ23" s="3" t="s">
        <v>50</v>
      </c>
      <c r="AS23" s="3" t="s">
        <v>51</v>
      </c>
      <c r="AT23" s="3" t="s">
        <v>52</v>
      </c>
      <c r="AU23" s="3" t="s">
        <v>53</v>
      </c>
      <c r="AV23" s="3" t="s">
        <v>54</v>
      </c>
      <c r="AX23" s="3" t="s">
        <v>55</v>
      </c>
      <c r="AY23" s="3" t="s">
        <v>56</v>
      </c>
      <c r="AZ23" s="3" t="s">
        <v>57</v>
      </c>
      <c r="BA23" s="3" t="s">
        <v>58</v>
      </c>
      <c r="BC23" s="3" t="s">
        <v>59</v>
      </c>
      <c r="BD23" s="3" t="s">
        <v>60</v>
      </c>
      <c r="BE23" s="3" t="s">
        <v>61</v>
      </c>
      <c r="BF23" s="3" t="s">
        <v>62</v>
      </c>
    </row>
    <row r="24" spans="1:58" x14ac:dyDescent="0.35">
      <c r="A24">
        <v>1</v>
      </c>
      <c r="B24">
        <v>1</v>
      </c>
      <c r="C24" t="s">
        <v>26</v>
      </c>
      <c r="D24" t="s">
        <v>27</v>
      </c>
      <c r="G24">
        <v>0.3</v>
      </c>
      <c r="H24">
        <v>0.3</v>
      </c>
      <c r="I24">
        <v>3267</v>
      </c>
      <c r="J24">
        <v>9916</v>
      </c>
      <c r="L24">
        <v>4239</v>
      </c>
      <c r="M24">
        <v>4.8689999999999998</v>
      </c>
      <c r="N24">
        <v>14.465</v>
      </c>
      <c r="O24">
        <v>9.5960000000000001</v>
      </c>
      <c r="Q24">
        <v>0.54600000000000004</v>
      </c>
      <c r="R24">
        <v>1</v>
      </c>
      <c r="S24">
        <v>0</v>
      </c>
      <c r="T24">
        <v>0</v>
      </c>
      <c r="V24">
        <v>0</v>
      </c>
      <c r="Y24" s="1">
        <v>44477</v>
      </c>
      <c r="Z24" s="2">
        <v>0.48656250000000001</v>
      </c>
      <c r="AB24">
        <v>1</v>
      </c>
      <c r="AD24" s="4">
        <f>((I24*$E$20)+$E$21)*1000/G24</f>
        <v>6.5005857065419619</v>
      </c>
      <c r="AE24" s="4">
        <f t="shared" ref="AE24:AE87" si="0">((J24*$G$20)+$G$21)*1000/H24</f>
        <v>19.418860701070141</v>
      </c>
      <c r="AF24" s="4">
        <f>AE24-AD24</f>
        <v>12.918274994528179</v>
      </c>
      <c r="AG24" s="4">
        <f>((L24*$I$20)+$I$21)*1000/H24</f>
        <v>0.83281334237709048</v>
      </c>
    </row>
    <row r="25" spans="1:58" x14ac:dyDescent="0.35">
      <c r="A25">
        <v>2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4482</v>
      </c>
      <c r="J25">
        <v>9942</v>
      </c>
      <c r="L25">
        <v>4320</v>
      </c>
      <c r="M25">
        <v>6.4219999999999997</v>
      </c>
      <c r="N25">
        <v>14.502000000000001</v>
      </c>
      <c r="O25">
        <v>8.08</v>
      </c>
      <c r="Q25">
        <v>0.56000000000000005</v>
      </c>
      <c r="R25">
        <v>1</v>
      </c>
      <c r="S25">
        <v>0</v>
      </c>
      <c r="T25">
        <v>0</v>
      </c>
      <c r="V25">
        <v>0</v>
      </c>
      <c r="Y25" s="1">
        <v>44477</v>
      </c>
      <c r="Z25" s="2">
        <v>0.49290509259259258</v>
      </c>
      <c r="AB25">
        <v>1</v>
      </c>
      <c r="AD25" s="4">
        <f t="shared" ref="AD25:AD88" si="1">((I25*$E$20)+$E$21)*1000/G25</f>
        <v>9.0868672007945968</v>
      </c>
      <c r="AE25" s="4">
        <f t="shared" si="0"/>
        <v>19.472125668425385</v>
      </c>
      <c r="AF25" s="4">
        <f t="shared" ref="AF25:AF88" si="2">AE25-AD25</f>
        <v>10.385258467630788</v>
      </c>
      <c r="AG25" s="4">
        <f t="shared" ref="AG25:AG88" si="3">((L25*$I$20)+$I$21)*1000/H25</f>
        <v>0.84911757494057927</v>
      </c>
    </row>
    <row r="26" spans="1:58" x14ac:dyDescent="0.35">
      <c r="A26">
        <v>3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4579</v>
      </c>
      <c r="J26">
        <v>10424</v>
      </c>
      <c r="L26">
        <v>4637</v>
      </c>
      <c r="M26">
        <v>6.5469999999999997</v>
      </c>
      <c r="N26">
        <v>15.182</v>
      </c>
      <c r="O26">
        <v>8.6349999999999998</v>
      </c>
      <c r="Q26">
        <v>0.61499999999999999</v>
      </c>
      <c r="R26">
        <v>1</v>
      </c>
      <c r="S26">
        <v>0</v>
      </c>
      <c r="T26">
        <v>0</v>
      </c>
      <c r="V26">
        <v>0</v>
      </c>
      <c r="Y26" s="1">
        <v>44477</v>
      </c>
      <c r="Z26" s="2">
        <v>0.49959490740740736</v>
      </c>
      <c r="AB26">
        <v>1</v>
      </c>
      <c r="AD26" s="4">
        <f t="shared" si="1"/>
        <v>9.2933439949859569</v>
      </c>
      <c r="AE26" s="4">
        <f t="shared" si="0"/>
        <v>20.459576217087982</v>
      </c>
      <c r="AF26" s="4">
        <f t="shared" si="2"/>
        <v>11.166232222102025</v>
      </c>
      <c r="AG26" s="4">
        <f t="shared" si="3"/>
        <v>0.91292549744213458</v>
      </c>
    </row>
    <row r="27" spans="1:58" x14ac:dyDescent="0.35">
      <c r="A27">
        <v>4</v>
      </c>
      <c r="B27">
        <v>3</v>
      </c>
      <c r="C27" t="s">
        <v>28</v>
      </c>
      <c r="D27" t="s">
        <v>27</v>
      </c>
      <c r="G27">
        <v>0.5</v>
      </c>
      <c r="H27">
        <v>0.5</v>
      </c>
      <c r="I27">
        <v>2505</v>
      </c>
      <c r="J27">
        <v>928</v>
      </c>
      <c r="L27">
        <v>386</v>
      </c>
      <c r="M27">
        <v>2.3370000000000002</v>
      </c>
      <c r="N27">
        <v>1.0640000000000001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44477</v>
      </c>
      <c r="Z27" s="2">
        <v>0.51085648148148144</v>
      </c>
      <c r="AB27">
        <v>1</v>
      </c>
      <c r="AD27" s="4">
        <f t="shared" si="1"/>
        <v>2.9271432764582603</v>
      </c>
      <c r="AE27" s="4">
        <f t="shared" si="0"/>
        <v>0.60334273012830197</v>
      </c>
      <c r="AF27" s="4">
        <f t="shared" si="2"/>
        <v>-2.3238005463299585</v>
      </c>
      <c r="AG27" s="4">
        <f t="shared" si="3"/>
        <v>3.4353130854975468E-2</v>
      </c>
    </row>
    <row r="28" spans="1:58" x14ac:dyDescent="0.35">
      <c r="A28">
        <v>5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421</v>
      </c>
      <c r="J28">
        <v>772</v>
      </c>
      <c r="L28">
        <v>281</v>
      </c>
      <c r="M28">
        <v>0.73799999999999999</v>
      </c>
      <c r="N28">
        <v>0.93300000000000005</v>
      </c>
      <c r="O28">
        <v>0.19500000000000001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44477</v>
      </c>
      <c r="Z28" s="2">
        <v>0.51655092592592589</v>
      </c>
      <c r="AB28">
        <v>1</v>
      </c>
      <c r="AD28" s="4">
        <f t="shared" si="1"/>
        <v>0.26550839545950111</v>
      </c>
      <c r="AE28" s="4">
        <f t="shared" si="0"/>
        <v>0.41158884764942455</v>
      </c>
      <c r="AF28" s="4">
        <f t="shared" si="2"/>
        <v>0.14608045218992344</v>
      </c>
      <c r="AG28" s="4">
        <f t="shared" si="3"/>
        <v>2.1672061083373013E-2</v>
      </c>
      <c r="BC28" s="4">
        <f>AVERAGE(AD28:AD29)</f>
        <v>0.19398653685300854</v>
      </c>
      <c r="BD28" s="4">
        <f>AVERAGE(AE28:AE29)</f>
        <v>0.47059004225830992</v>
      </c>
      <c r="BE28" s="4">
        <f>AVERAGE(AF28:AF29)</f>
        <v>0.27660350540530143</v>
      </c>
      <c r="BF28" s="4">
        <f>AVERAGE(AG28:AG29)</f>
        <v>2.3785572711973423E-2</v>
      </c>
    </row>
    <row r="29" spans="1:58" x14ac:dyDescent="0.35">
      <c r="A29">
        <v>6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309</v>
      </c>
      <c r="J29">
        <v>868</v>
      </c>
      <c r="L29">
        <v>316</v>
      </c>
      <c r="M29">
        <v>0.65200000000000002</v>
      </c>
      <c r="N29">
        <v>1.014</v>
      </c>
      <c r="O29">
        <v>0.36199999999999999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44477</v>
      </c>
      <c r="Z29" s="2">
        <v>0.52260416666666665</v>
      </c>
      <c r="AB29">
        <v>1</v>
      </c>
      <c r="AD29" s="4">
        <f t="shared" si="1"/>
        <v>0.122464678246516</v>
      </c>
      <c r="AE29" s="4">
        <f t="shared" si="0"/>
        <v>0.52959123686719534</v>
      </c>
      <c r="AF29" s="4">
        <f t="shared" si="2"/>
        <v>0.40712655862067937</v>
      </c>
      <c r="AG29" s="4">
        <f t="shared" si="3"/>
        <v>2.5899084340573829E-2</v>
      </c>
    </row>
    <row r="30" spans="1:58" x14ac:dyDescent="0.35">
      <c r="A30">
        <v>7</v>
      </c>
      <c r="B30">
        <v>4</v>
      </c>
      <c r="C30" t="s">
        <v>63</v>
      </c>
      <c r="D30" t="s">
        <v>27</v>
      </c>
      <c r="G30">
        <v>0.2</v>
      </c>
      <c r="H30">
        <v>0.2</v>
      </c>
      <c r="I30">
        <v>462</v>
      </c>
      <c r="J30">
        <v>1866</v>
      </c>
      <c r="L30">
        <v>860</v>
      </c>
      <c r="M30">
        <v>1.9239999999999999</v>
      </c>
      <c r="N30">
        <v>4.6479999999999997</v>
      </c>
      <c r="O30">
        <v>2.7240000000000002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44477</v>
      </c>
      <c r="Z30" s="2">
        <v>0.5332986111111111</v>
      </c>
      <c r="AB30">
        <v>1</v>
      </c>
      <c r="AD30" s="4">
        <f t="shared" si="1"/>
        <v>0.79468153341956527</v>
      </c>
      <c r="AE30" s="4">
        <f t="shared" si="0"/>
        <v>4.3908110202756747</v>
      </c>
      <c r="AF30" s="4">
        <f t="shared" si="2"/>
        <v>3.5961294868561096</v>
      </c>
      <c r="AG30" s="4">
        <f t="shared" si="3"/>
        <v>0.22899775741695211</v>
      </c>
      <c r="AI30">
        <f>ABS(100*(AD30-3)/3)</f>
        <v>73.510615552681159</v>
      </c>
      <c r="AN30">
        <f t="shared" ref="AN30:AN35" si="4">ABS(100*(AE30-6)/6)</f>
        <v>26.819816328738753</v>
      </c>
      <c r="AS30">
        <f t="shared" ref="AS30:AS35" si="5">ABS(100*(AF30-3)/3)</f>
        <v>19.870982895203653</v>
      </c>
      <c r="AX30">
        <f t="shared" ref="AX30:AX35" si="6">ABS(100*(AG30-0.3)/0.3)</f>
        <v>23.667414194349295</v>
      </c>
    </row>
    <row r="31" spans="1:58" x14ac:dyDescent="0.35">
      <c r="A31">
        <v>8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1010</v>
      </c>
      <c r="J31">
        <v>1924</v>
      </c>
      <c r="L31">
        <v>894</v>
      </c>
      <c r="M31">
        <v>2.9750000000000001</v>
      </c>
      <c r="N31">
        <v>4.7720000000000002</v>
      </c>
      <c r="O31">
        <v>1.7969999999999999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44477</v>
      </c>
      <c r="Z31" s="2">
        <v>0.53907407407407404</v>
      </c>
      <c r="AB31">
        <v>1</v>
      </c>
      <c r="AD31" s="4">
        <f t="shared" si="1"/>
        <v>2.5444127171855437</v>
      </c>
      <c r="AE31" s="4">
        <f t="shared" si="0"/>
        <v>4.5690437956566816</v>
      </c>
      <c r="AF31" s="4">
        <f t="shared" si="2"/>
        <v>2.0246310784711379</v>
      </c>
      <c r="AG31" s="4">
        <f t="shared" si="3"/>
        <v>0.23926338532729699</v>
      </c>
      <c r="AI31">
        <f t="shared" ref="AI31:AI35" si="7">ABS(100*(AD31-3)/3)</f>
        <v>15.186242760481875</v>
      </c>
      <c r="AN31">
        <f t="shared" si="4"/>
        <v>23.849270072388638</v>
      </c>
      <c r="AS31">
        <f t="shared" si="5"/>
        <v>32.512297384295401</v>
      </c>
      <c r="AX31">
        <f t="shared" si="6"/>
        <v>20.245538224234334</v>
      </c>
      <c r="BC31" s="4">
        <f>AVERAGE(AD31:AD32)</f>
        <v>2.5045009657310278</v>
      </c>
      <c r="BD31" s="4">
        <f>AVERAGE(AE31:AE32)</f>
        <v>4.5782627323143199</v>
      </c>
      <c r="BE31" s="4">
        <f>AVERAGE(AF31:AF32)</f>
        <v>2.0737617665832921</v>
      </c>
      <c r="BF31" s="4">
        <f>AVERAGE(AG31:AG32)</f>
        <v>0.24077303649058299</v>
      </c>
    </row>
    <row r="32" spans="1:58" x14ac:dyDescent="0.35">
      <c r="A32">
        <v>9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985</v>
      </c>
      <c r="J32">
        <v>1930</v>
      </c>
      <c r="L32">
        <v>904</v>
      </c>
      <c r="M32">
        <v>2.9260000000000002</v>
      </c>
      <c r="N32">
        <v>4.7830000000000004</v>
      </c>
      <c r="O32">
        <v>1.857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44477</v>
      </c>
      <c r="Z32" s="2">
        <v>0.54523148148148148</v>
      </c>
      <c r="AB32">
        <v>1</v>
      </c>
      <c r="AD32" s="4">
        <f t="shared" si="1"/>
        <v>2.4645892142765122</v>
      </c>
      <c r="AE32" s="4">
        <f t="shared" si="0"/>
        <v>4.5874816689719591</v>
      </c>
      <c r="AF32" s="4">
        <f t="shared" si="2"/>
        <v>2.1228924546954469</v>
      </c>
      <c r="AG32" s="4">
        <f t="shared" si="3"/>
        <v>0.24228268765386898</v>
      </c>
      <c r="AI32">
        <f t="shared" si="7"/>
        <v>17.847026190782927</v>
      </c>
      <c r="AN32">
        <f t="shared" si="4"/>
        <v>23.541972183800681</v>
      </c>
      <c r="AS32">
        <f t="shared" si="5"/>
        <v>29.236918176818438</v>
      </c>
      <c r="AX32">
        <f t="shared" si="6"/>
        <v>19.239104115377003</v>
      </c>
    </row>
    <row r="33" spans="1:58" x14ac:dyDescent="0.35">
      <c r="A33">
        <v>10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3094</v>
      </c>
      <c r="J33">
        <v>6519</v>
      </c>
      <c r="L33">
        <v>3182</v>
      </c>
      <c r="M33">
        <v>2.3239999999999998</v>
      </c>
      <c r="N33">
        <v>4.8339999999999996</v>
      </c>
      <c r="O33">
        <v>2.5110000000000001</v>
      </c>
      <c r="Q33">
        <v>0.18099999999999999</v>
      </c>
      <c r="R33">
        <v>1</v>
      </c>
      <c r="S33">
        <v>0</v>
      </c>
      <c r="T33">
        <v>0</v>
      </c>
      <c r="V33">
        <v>0</v>
      </c>
      <c r="Y33" s="1">
        <v>44477</v>
      </c>
      <c r="Z33" s="2">
        <v>0.55708333333333326</v>
      </c>
      <c r="AB33">
        <v>1</v>
      </c>
      <c r="AD33" s="4">
        <f t="shared" si="1"/>
        <v>3.0661666398941474</v>
      </c>
      <c r="AE33" s="4">
        <f t="shared" si="0"/>
        <v>6.2297939254242447</v>
      </c>
      <c r="AF33" s="4">
        <f t="shared" si="2"/>
        <v>3.1636272855300973</v>
      </c>
      <c r="AG33" s="4">
        <f t="shared" si="3"/>
        <v>0.31002658588232462</v>
      </c>
      <c r="AI33">
        <f t="shared" si="7"/>
        <v>2.2055546631382463</v>
      </c>
      <c r="AN33">
        <f t="shared" si="4"/>
        <v>3.8298987570707452</v>
      </c>
      <c r="AS33">
        <f t="shared" si="5"/>
        <v>5.4542428510032437</v>
      </c>
      <c r="AX33">
        <f t="shared" si="6"/>
        <v>3.3421952941082118</v>
      </c>
    </row>
    <row r="34" spans="1:58" x14ac:dyDescent="0.35">
      <c r="A34">
        <v>11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3105</v>
      </c>
      <c r="J34">
        <v>6509</v>
      </c>
      <c r="L34">
        <v>3275</v>
      </c>
      <c r="M34">
        <v>2.331</v>
      </c>
      <c r="N34">
        <v>4.8280000000000003</v>
      </c>
      <c r="O34">
        <v>2.4969999999999999</v>
      </c>
      <c r="Q34">
        <v>0.189</v>
      </c>
      <c r="R34">
        <v>1</v>
      </c>
      <c r="S34">
        <v>0</v>
      </c>
      <c r="T34">
        <v>0</v>
      </c>
      <c r="V34">
        <v>0</v>
      </c>
      <c r="Y34" s="1">
        <v>44477</v>
      </c>
      <c r="Z34" s="2">
        <v>0.56336805555555558</v>
      </c>
      <c r="AB34">
        <v>1</v>
      </c>
      <c r="AD34" s="4">
        <f t="shared" si="1"/>
        <v>3.0778740869874723</v>
      </c>
      <c r="AE34" s="4">
        <f t="shared" si="0"/>
        <v>6.2195506624713133</v>
      </c>
      <c r="AF34" s="4">
        <f t="shared" si="2"/>
        <v>3.1416765754838409</v>
      </c>
      <c r="AG34" s="4">
        <f t="shared" si="3"/>
        <v>0.31938642309469789</v>
      </c>
      <c r="AI34">
        <f t="shared" si="7"/>
        <v>2.5958028995824112</v>
      </c>
      <c r="AN34">
        <f t="shared" si="4"/>
        <v>3.6591777078552212</v>
      </c>
      <c r="AS34">
        <f t="shared" si="5"/>
        <v>4.7225525161280313</v>
      </c>
      <c r="AX34">
        <f t="shared" si="6"/>
        <v>6.4621410315659675</v>
      </c>
      <c r="BC34" s="4">
        <f>AVERAGE(AD34:AD35)</f>
        <v>3.0725525201268704</v>
      </c>
      <c r="BD34" s="4">
        <f>AVERAGE(AE34:AE35)</f>
        <v>6.2072587469277956</v>
      </c>
      <c r="BE34" s="4">
        <f>AVERAGE(AF34:AF35)</f>
        <v>3.1347062268009251</v>
      </c>
      <c r="BF34" s="4">
        <f>AVERAGE(AG34:AG35)</f>
        <v>0.31908449286204066</v>
      </c>
    </row>
    <row r="35" spans="1:58" x14ac:dyDescent="0.35">
      <c r="A35">
        <v>12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3095</v>
      </c>
      <c r="J35">
        <v>6485</v>
      </c>
      <c r="L35">
        <v>3269</v>
      </c>
      <c r="M35">
        <v>2.3250000000000002</v>
      </c>
      <c r="N35">
        <v>4.8099999999999996</v>
      </c>
      <c r="O35">
        <v>2.4860000000000002</v>
      </c>
      <c r="Q35">
        <v>0.188</v>
      </c>
      <c r="R35">
        <v>1</v>
      </c>
      <c r="S35">
        <v>0</v>
      </c>
      <c r="T35">
        <v>0</v>
      </c>
      <c r="V35">
        <v>0</v>
      </c>
      <c r="Y35" s="1">
        <v>44477</v>
      </c>
      <c r="Z35" s="2">
        <v>0.5701504629629629</v>
      </c>
      <c r="AB35">
        <v>1</v>
      </c>
      <c r="AD35" s="4">
        <f t="shared" si="1"/>
        <v>3.067230953266268</v>
      </c>
      <c r="AE35" s="4">
        <f t="shared" si="0"/>
        <v>6.1949668313842778</v>
      </c>
      <c r="AF35" s="4">
        <f t="shared" si="2"/>
        <v>3.1277358781180098</v>
      </c>
      <c r="AG35" s="4">
        <f t="shared" si="3"/>
        <v>0.31878256262938348</v>
      </c>
      <c r="AI35">
        <f t="shared" si="7"/>
        <v>2.2410317755422682</v>
      </c>
      <c r="AN35">
        <f t="shared" si="4"/>
        <v>3.249447189737964</v>
      </c>
      <c r="AS35">
        <f t="shared" si="5"/>
        <v>4.2578626039336598</v>
      </c>
      <c r="AX35">
        <f t="shared" si="6"/>
        <v>6.2608542097944975</v>
      </c>
    </row>
    <row r="36" spans="1:58" x14ac:dyDescent="0.35">
      <c r="A36">
        <v>13</v>
      </c>
      <c r="B36">
        <v>6</v>
      </c>
      <c r="C36" t="s">
        <v>67</v>
      </c>
      <c r="D36" t="s">
        <v>27</v>
      </c>
      <c r="G36">
        <v>0.33300000000000002</v>
      </c>
      <c r="H36">
        <v>0.33300000000000002</v>
      </c>
      <c r="I36">
        <v>3575</v>
      </c>
      <c r="J36">
        <v>9824</v>
      </c>
      <c r="L36">
        <v>4696</v>
      </c>
      <c r="M36">
        <v>4.7409999999999997</v>
      </c>
      <c r="N36">
        <v>12.914</v>
      </c>
      <c r="O36">
        <v>8.173</v>
      </c>
      <c r="Q36">
        <v>0.56299999999999994</v>
      </c>
      <c r="R36">
        <v>1</v>
      </c>
      <c r="S36">
        <v>0</v>
      </c>
      <c r="T36">
        <v>0</v>
      </c>
      <c r="V36">
        <v>0</v>
      </c>
      <c r="Y36" s="1">
        <v>44477</v>
      </c>
      <c r="Z36" s="2">
        <v>0.58185185185185184</v>
      </c>
      <c r="AB36">
        <v>1</v>
      </c>
      <c r="AD36" s="4">
        <f t="shared" si="1"/>
        <v>6.4470294988902195</v>
      </c>
      <c r="AE36" s="4">
        <f t="shared" si="0"/>
        <v>17.32467086732991</v>
      </c>
      <c r="AF36" s="4">
        <f t="shared" si="2"/>
        <v>10.87764136843969</v>
      </c>
      <c r="AG36" s="4">
        <f t="shared" si="3"/>
        <v>0.83315443236635234</v>
      </c>
      <c r="AI36">
        <f>ABS(100*(AD36-9)/9)</f>
        <v>28.366338901219784</v>
      </c>
      <c r="AN36">
        <f>ABS(100*(AE36-18)/18)</f>
        <v>3.7518285148338313</v>
      </c>
      <c r="AS36">
        <f>ABS(100*(AF36-9)/9)</f>
        <v>20.862681871552113</v>
      </c>
      <c r="AX36">
        <f>ABS(100*(AG36-0.9)/0.9)</f>
        <v>7.4272852926275199</v>
      </c>
    </row>
    <row r="37" spans="1:58" x14ac:dyDescent="0.35">
      <c r="A37">
        <v>14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4703</v>
      </c>
      <c r="J37">
        <v>9925</v>
      </c>
      <c r="L37">
        <v>4707</v>
      </c>
      <c r="M37">
        <v>6.0410000000000004</v>
      </c>
      <c r="N37">
        <v>13.042999999999999</v>
      </c>
      <c r="O37">
        <v>7.0019999999999998</v>
      </c>
      <c r="Q37">
        <v>0.56499999999999995</v>
      </c>
      <c r="R37">
        <v>1</v>
      </c>
      <c r="S37">
        <v>0</v>
      </c>
      <c r="T37">
        <v>0</v>
      </c>
      <c r="V37">
        <v>0</v>
      </c>
      <c r="Y37" s="1">
        <v>44477</v>
      </c>
      <c r="Z37" s="2">
        <v>0.5881481481481482</v>
      </c>
      <c r="AB37">
        <v>1</v>
      </c>
      <c r="AD37" s="4">
        <f t="shared" si="1"/>
        <v>8.6101745146592989</v>
      </c>
      <c r="AE37" s="4">
        <f t="shared" si="0"/>
        <v>17.511079796743619</v>
      </c>
      <c r="AF37" s="4">
        <f t="shared" si="2"/>
        <v>8.9009052820843202</v>
      </c>
      <c r="AG37" s="4">
        <f t="shared" si="3"/>
        <v>0.83514916663615979</v>
      </c>
      <c r="AI37">
        <f t="shared" ref="AI37:AI44" si="8">ABS(100*(AD37-9)/9)</f>
        <v>4.3313942815633446</v>
      </c>
      <c r="AN37">
        <f t="shared" ref="AN37:AN44" si="9">ABS(100*(AE37-18)/18)</f>
        <v>2.7162233514243379</v>
      </c>
      <c r="AS37">
        <f t="shared" ref="AS37:AS44" si="10">ABS(100*(AF37-9)/9)</f>
        <v>1.1010524212853312</v>
      </c>
      <c r="AX37">
        <f t="shared" ref="AX37:AX44" si="11">ABS(100*(AG37-0.9)/0.9)</f>
        <v>7.2056481515378037</v>
      </c>
      <c r="BC37" s="4">
        <f>AVERAGE(AD37:AD38)</f>
        <v>8.7012643978587949</v>
      </c>
      <c r="BD37" s="4">
        <f>AVERAGE(AE37:AE38)</f>
        <v>17.492623467098696</v>
      </c>
      <c r="BE37" s="4">
        <f>AVERAGE(AF37:AF38)</f>
        <v>8.7913590692399026</v>
      </c>
      <c r="BF37" s="4">
        <f>AVERAGE(AG37:AG38)</f>
        <v>0.83451447845940285</v>
      </c>
    </row>
    <row r="38" spans="1:58" x14ac:dyDescent="0.35">
      <c r="A38">
        <v>15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4798</v>
      </c>
      <c r="J38">
        <v>9905</v>
      </c>
      <c r="L38">
        <v>4700</v>
      </c>
      <c r="M38">
        <v>6.149</v>
      </c>
      <c r="N38">
        <v>13.018000000000001</v>
      </c>
      <c r="O38">
        <v>6.8680000000000003</v>
      </c>
      <c r="Q38">
        <v>0.56399999999999995</v>
      </c>
      <c r="R38">
        <v>1</v>
      </c>
      <c r="S38">
        <v>0</v>
      </c>
      <c r="T38">
        <v>0</v>
      </c>
      <c r="V38">
        <v>0</v>
      </c>
      <c r="Y38" s="1">
        <v>44477</v>
      </c>
      <c r="Z38" s="2">
        <v>0.59487268518518521</v>
      </c>
      <c r="AB38">
        <v>1</v>
      </c>
      <c r="AD38" s="4">
        <f t="shared" si="1"/>
        <v>8.7923542810582909</v>
      </c>
      <c r="AE38" s="4">
        <f t="shared" si="0"/>
        <v>17.474167137453776</v>
      </c>
      <c r="AF38" s="4">
        <f t="shared" si="2"/>
        <v>8.6818128563954851</v>
      </c>
      <c r="AG38" s="4">
        <f t="shared" si="3"/>
        <v>0.83387979028264592</v>
      </c>
      <c r="AI38">
        <f t="shared" si="8"/>
        <v>2.3071746549078793</v>
      </c>
      <c r="AN38">
        <f t="shared" si="9"/>
        <v>2.9212936808123562</v>
      </c>
      <c r="AS38">
        <f t="shared" si="10"/>
        <v>3.5354127067168326</v>
      </c>
      <c r="AX38">
        <f t="shared" si="11"/>
        <v>7.3466899685949008</v>
      </c>
      <c r="BC38" s="4"/>
      <c r="BD38" s="4"/>
      <c r="BE38" s="4"/>
      <c r="BF38" s="4"/>
    </row>
    <row r="39" spans="1:58" x14ac:dyDescent="0.35">
      <c r="A39">
        <v>16</v>
      </c>
      <c r="B39">
        <v>7</v>
      </c>
      <c r="C39" t="s">
        <v>67</v>
      </c>
      <c r="D39" t="s">
        <v>27</v>
      </c>
      <c r="G39">
        <v>0.46700000000000003</v>
      </c>
      <c r="H39">
        <v>0.46700000000000003</v>
      </c>
      <c r="I39">
        <v>6812</v>
      </c>
      <c r="J39">
        <v>14207</v>
      </c>
      <c r="L39">
        <v>7311</v>
      </c>
      <c r="M39">
        <v>6.04</v>
      </c>
      <c r="N39">
        <v>13.185</v>
      </c>
      <c r="O39">
        <v>7.1449999999999996</v>
      </c>
      <c r="Q39">
        <v>0.69399999999999995</v>
      </c>
      <c r="R39">
        <v>1</v>
      </c>
      <c r="S39">
        <v>0</v>
      </c>
      <c r="T39">
        <v>0</v>
      </c>
      <c r="V39">
        <v>0</v>
      </c>
      <c r="Y39" s="1">
        <v>44477</v>
      </c>
      <c r="Z39" s="2">
        <v>0.6072453703703703</v>
      </c>
      <c r="AB39">
        <v>1</v>
      </c>
      <c r="AD39" s="4">
        <f t="shared" si="1"/>
        <v>9.0234909089137751</v>
      </c>
      <c r="AE39" s="4">
        <f t="shared" si="0"/>
        <v>18.121817323731868</v>
      </c>
      <c r="AF39" s="4">
        <f t="shared" si="2"/>
        <v>9.0983264148180929</v>
      </c>
      <c r="AG39" s="4">
        <f t="shared" si="3"/>
        <v>0.93222684723278726</v>
      </c>
      <c r="AI39">
        <f t="shared" si="8"/>
        <v>0.26101009904194605</v>
      </c>
      <c r="AN39">
        <f t="shared" si="9"/>
        <v>0.67676290962148911</v>
      </c>
      <c r="AS39">
        <f t="shared" si="10"/>
        <v>1.0925157202010323</v>
      </c>
      <c r="AX39">
        <f t="shared" si="11"/>
        <v>3.5807608036430261</v>
      </c>
      <c r="BC39" s="4"/>
      <c r="BD39" s="4"/>
      <c r="BE39" s="4"/>
      <c r="BF39" s="4"/>
    </row>
    <row r="40" spans="1:58" x14ac:dyDescent="0.35">
      <c r="A40">
        <v>17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6854</v>
      </c>
      <c r="J40">
        <v>14398</v>
      </c>
      <c r="L40">
        <v>7297</v>
      </c>
      <c r="M40">
        <v>6.0739999999999998</v>
      </c>
      <c r="N40">
        <v>13.358000000000001</v>
      </c>
      <c r="O40">
        <v>7.2839999999999998</v>
      </c>
      <c r="Q40">
        <v>0.69299999999999995</v>
      </c>
      <c r="R40">
        <v>1</v>
      </c>
      <c r="S40">
        <v>0</v>
      </c>
      <c r="T40">
        <v>0</v>
      </c>
      <c r="V40">
        <v>0</v>
      </c>
      <c r="Y40" s="1">
        <v>44477</v>
      </c>
      <c r="Z40" s="2">
        <v>0.61371527777777779</v>
      </c>
      <c r="AB40">
        <v>1</v>
      </c>
      <c r="AD40" s="4">
        <f t="shared" si="1"/>
        <v>9.0809228082230558</v>
      </c>
      <c r="AE40" s="4">
        <f t="shared" si="0"/>
        <v>18.373183048444062</v>
      </c>
      <c r="AF40" s="4">
        <f t="shared" si="2"/>
        <v>9.2922602402210064</v>
      </c>
      <c r="AG40" s="4">
        <f t="shared" si="3"/>
        <v>0.93041655889993891</v>
      </c>
      <c r="AI40">
        <f t="shared" si="8"/>
        <v>0.89914231358950836</v>
      </c>
      <c r="AN40">
        <f t="shared" si="9"/>
        <v>2.0732391580225675</v>
      </c>
      <c r="AS40">
        <f t="shared" si="10"/>
        <v>3.2473360024556266</v>
      </c>
      <c r="AX40">
        <f t="shared" si="11"/>
        <v>3.3796176555487647</v>
      </c>
      <c r="BC40" s="4">
        <f>AVERAGE(AD40:AD41)</f>
        <v>9.1226293065309871</v>
      </c>
      <c r="BD40" s="4">
        <f>AVERAGE(AE40:AE41)</f>
        <v>18.270531077095626</v>
      </c>
      <c r="BE40" s="4">
        <f>AVERAGE(AF40:AF41)</f>
        <v>9.1479017705646388</v>
      </c>
      <c r="BF40" s="4">
        <f>AVERAGE(AG40:AG41)</f>
        <v>0.92524430652037237</v>
      </c>
    </row>
    <row r="41" spans="1:58" x14ac:dyDescent="0.35">
      <c r="A41">
        <v>18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6915</v>
      </c>
      <c r="J41">
        <v>14242</v>
      </c>
      <c r="L41">
        <v>7217</v>
      </c>
      <c r="M41">
        <v>6.1239999999999997</v>
      </c>
      <c r="N41">
        <v>13.215999999999999</v>
      </c>
      <c r="O41">
        <v>7.0919999999999996</v>
      </c>
      <c r="Q41">
        <v>0.68400000000000005</v>
      </c>
      <c r="R41">
        <v>1</v>
      </c>
      <c r="S41">
        <v>0</v>
      </c>
      <c r="T41">
        <v>0</v>
      </c>
      <c r="V41">
        <v>0</v>
      </c>
      <c r="Y41" s="1">
        <v>44477</v>
      </c>
      <c r="Z41" s="2">
        <v>0.62069444444444444</v>
      </c>
      <c r="AB41">
        <v>1</v>
      </c>
      <c r="AD41" s="4">
        <f t="shared" si="1"/>
        <v>9.1643358048389185</v>
      </c>
      <c r="AE41" s="4">
        <f t="shared" si="0"/>
        <v>18.16787910574719</v>
      </c>
      <c r="AF41" s="4">
        <f t="shared" si="2"/>
        <v>9.0035433009082713</v>
      </c>
      <c r="AG41" s="4">
        <f t="shared" si="3"/>
        <v>0.92007205414080573</v>
      </c>
      <c r="AI41">
        <f t="shared" si="8"/>
        <v>1.8259533870990947</v>
      </c>
      <c r="AN41">
        <f t="shared" si="9"/>
        <v>0.93266169859549874</v>
      </c>
      <c r="AS41">
        <f t="shared" si="10"/>
        <v>3.937001009190292E-2</v>
      </c>
      <c r="AX41">
        <f t="shared" si="11"/>
        <v>2.2302282378673008</v>
      </c>
      <c r="BC41" s="4"/>
      <c r="BD41" s="4"/>
      <c r="BE41" s="4"/>
      <c r="BF41" s="4"/>
    </row>
    <row r="42" spans="1:58" x14ac:dyDescent="0.35">
      <c r="A42">
        <v>19</v>
      </c>
      <c r="B42">
        <v>8</v>
      </c>
      <c r="C42" t="s">
        <v>67</v>
      </c>
      <c r="D42" t="s">
        <v>27</v>
      </c>
      <c r="G42">
        <v>0.6</v>
      </c>
      <c r="H42">
        <v>0.6</v>
      </c>
      <c r="I42">
        <v>8793</v>
      </c>
      <c r="J42">
        <v>18062</v>
      </c>
      <c r="L42">
        <v>9010</v>
      </c>
      <c r="M42">
        <v>5.9669999999999996</v>
      </c>
      <c r="N42">
        <v>12.984</v>
      </c>
      <c r="O42">
        <v>7.016</v>
      </c>
      <c r="Q42">
        <v>0.68899999999999995</v>
      </c>
      <c r="R42">
        <v>1</v>
      </c>
      <c r="S42">
        <v>0</v>
      </c>
      <c r="T42">
        <v>0</v>
      </c>
      <c r="V42">
        <v>0</v>
      </c>
      <c r="Y42" s="1">
        <v>44477</v>
      </c>
      <c r="Z42" s="2">
        <v>0.63329861111111108</v>
      </c>
      <c r="AB42">
        <v>1</v>
      </c>
      <c r="AD42" s="4">
        <f t="shared" si="1"/>
        <v>9.1316885476084497</v>
      </c>
      <c r="AE42" s="4">
        <f t="shared" si="0"/>
        <v>18.053592351993057</v>
      </c>
      <c r="AF42" s="4">
        <f t="shared" si="2"/>
        <v>8.9219038043846073</v>
      </c>
      <c r="AG42" s="4">
        <f t="shared" si="3"/>
        <v>0.89657638452438115</v>
      </c>
      <c r="AI42">
        <f t="shared" si="8"/>
        <v>1.4632060845383303</v>
      </c>
      <c r="AN42">
        <f t="shared" si="9"/>
        <v>0.29773528885031669</v>
      </c>
      <c r="AS42">
        <f t="shared" si="10"/>
        <v>0.86773550683769685</v>
      </c>
      <c r="AX42">
        <f t="shared" si="11"/>
        <v>0.38040171951320761</v>
      </c>
      <c r="BC42" s="4"/>
      <c r="BD42" s="4"/>
      <c r="BE42" s="4"/>
      <c r="BF42" s="4"/>
    </row>
    <row r="43" spans="1:58" x14ac:dyDescent="0.35">
      <c r="A43">
        <v>20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8638</v>
      </c>
      <c r="J43">
        <v>17988</v>
      </c>
      <c r="L43">
        <v>9004</v>
      </c>
      <c r="M43">
        <v>5.8680000000000003</v>
      </c>
      <c r="N43">
        <v>12.930999999999999</v>
      </c>
      <c r="O43">
        <v>7.0629999999999997</v>
      </c>
      <c r="Q43">
        <v>0.68799999999999994</v>
      </c>
      <c r="R43">
        <v>1</v>
      </c>
      <c r="S43">
        <v>0</v>
      </c>
      <c r="T43">
        <v>0</v>
      </c>
      <c r="V43">
        <v>0</v>
      </c>
      <c r="Y43" s="1">
        <v>44477</v>
      </c>
      <c r="Z43" s="2">
        <v>0.63987268518518514</v>
      </c>
      <c r="AB43">
        <v>1</v>
      </c>
      <c r="AD43" s="4">
        <f t="shared" si="1"/>
        <v>8.9667199749297843</v>
      </c>
      <c r="AE43" s="4">
        <f t="shared" si="0"/>
        <v>17.977792206141366</v>
      </c>
      <c r="AF43" s="4">
        <f t="shared" si="2"/>
        <v>9.0110722312115819</v>
      </c>
      <c r="AG43" s="4">
        <f t="shared" si="3"/>
        <v>0.8959725240590668</v>
      </c>
      <c r="AI43">
        <f t="shared" si="8"/>
        <v>0.36977805633572952</v>
      </c>
      <c r="AN43">
        <f t="shared" si="9"/>
        <v>0.12337663254796559</v>
      </c>
      <c r="AS43">
        <f t="shared" si="10"/>
        <v>0.12302479123979834</v>
      </c>
      <c r="AX43">
        <f t="shared" si="11"/>
        <v>0.44749732677035808</v>
      </c>
      <c r="BC43" s="4">
        <f>AVERAGE(AD43:AD44)</f>
        <v>9.0013101595236975</v>
      </c>
      <c r="BD43" s="4">
        <f>AVERAGE(AE43:AE44)</f>
        <v>17.945525927839633</v>
      </c>
      <c r="BE43" s="4">
        <f>AVERAGE(AF43:AF44)</f>
        <v>8.9442157683159351</v>
      </c>
      <c r="BF43" s="4">
        <f>AVERAGE(AG43:AG44)</f>
        <v>0.89753249692779569</v>
      </c>
    </row>
    <row r="44" spans="1:58" x14ac:dyDescent="0.35">
      <c r="A44">
        <v>21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8703</v>
      </c>
      <c r="J44">
        <v>17925</v>
      </c>
      <c r="L44">
        <v>9035</v>
      </c>
      <c r="M44">
        <v>5.91</v>
      </c>
      <c r="N44">
        <v>12.887</v>
      </c>
      <c r="O44">
        <v>6.9770000000000003</v>
      </c>
      <c r="Q44">
        <v>0.69099999999999995</v>
      </c>
      <c r="R44">
        <v>1</v>
      </c>
      <c r="S44">
        <v>0</v>
      </c>
      <c r="T44">
        <v>0</v>
      </c>
      <c r="V44">
        <v>0</v>
      </c>
      <c r="Y44" s="1">
        <v>44477</v>
      </c>
      <c r="Z44" s="2">
        <v>0.64689814814814817</v>
      </c>
      <c r="AB44">
        <v>1</v>
      </c>
      <c r="AD44" s="4">
        <f t="shared" si="1"/>
        <v>9.0359003441176124</v>
      </c>
      <c r="AE44" s="4">
        <f t="shared" si="0"/>
        <v>17.913259649537899</v>
      </c>
      <c r="AF44" s="4">
        <f t="shared" si="2"/>
        <v>8.8773593054202866</v>
      </c>
      <c r="AG44" s="4">
        <f t="shared" si="3"/>
        <v>0.89909246979652457</v>
      </c>
      <c r="AI44">
        <f t="shared" si="8"/>
        <v>0.39889271241791607</v>
      </c>
      <c r="AN44">
        <f t="shared" si="9"/>
        <v>0.48189083590056075</v>
      </c>
      <c r="AS44">
        <f t="shared" si="10"/>
        <v>1.3626743842190376</v>
      </c>
      <c r="AX44">
        <f t="shared" si="11"/>
        <v>0.10083668927504982</v>
      </c>
    </row>
    <row r="45" spans="1:58" x14ac:dyDescent="0.35">
      <c r="A45">
        <v>22</v>
      </c>
      <c r="B45">
        <v>9</v>
      </c>
      <c r="C45" t="s">
        <v>153</v>
      </c>
      <c r="D45" t="s">
        <v>27</v>
      </c>
      <c r="G45">
        <v>0.5</v>
      </c>
      <c r="H45">
        <v>0.5</v>
      </c>
      <c r="I45">
        <v>4981</v>
      </c>
      <c r="J45">
        <v>6038</v>
      </c>
      <c r="L45">
        <v>5719</v>
      </c>
      <c r="M45">
        <v>4.2359999999999998</v>
      </c>
      <c r="N45">
        <v>5.3929999999999998</v>
      </c>
      <c r="O45">
        <v>1.157</v>
      </c>
      <c r="Q45">
        <v>0.48199999999999998</v>
      </c>
      <c r="R45">
        <v>1</v>
      </c>
      <c r="S45">
        <v>0</v>
      </c>
      <c r="T45">
        <v>0</v>
      </c>
      <c r="V45">
        <v>0</v>
      </c>
      <c r="Y45" s="1">
        <v>44477</v>
      </c>
      <c r="Z45" s="2">
        <v>0.65908564814814818</v>
      </c>
      <c r="AB45">
        <v>1</v>
      </c>
      <c r="AD45" s="4">
        <f t="shared" si="1"/>
        <v>6.0894311677024673</v>
      </c>
      <c r="AE45" s="4">
        <f t="shared" si="0"/>
        <v>6.8845115728658888</v>
      </c>
      <c r="AF45" s="4">
        <f t="shared" si="2"/>
        <v>0.79508040516342149</v>
      </c>
      <c r="AG45" s="4">
        <f t="shared" si="3"/>
        <v>0.67843070315931753</v>
      </c>
    </row>
    <row r="46" spans="1:58" x14ac:dyDescent="0.35">
      <c r="A46">
        <v>23</v>
      </c>
      <c r="B46">
        <v>9</v>
      </c>
      <c r="C46" t="s">
        <v>153</v>
      </c>
      <c r="D46" t="s">
        <v>27</v>
      </c>
      <c r="G46">
        <v>0.5</v>
      </c>
      <c r="H46">
        <v>0.5</v>
      </c>
      <c r="I46">
        <v>4071</v>
      </c>
      <c r="J46">
        <v>5961</v>
      </c>
      <c r="L46">
        <v>5756</v>
      </c>
      <c r="M46">
        <v>3.5379999999999998</v>
      </c>
      <c r="N46">
        <v>5.3280000000000003</v>
      </c>
      <c r="O46">
        <v>1.79</v>
      </c>
      <c r="Q46">
        <v>0.48599999999999999</v>
      </c>
      <c r="R46">
        <v>1</v>
      </c>
      <c r="S46">
        <v>0</v>
      </c>
      <c r="T46">
        <v>0</v>
      </c>
      <c r="V46">
        <v>0</v>
      </c>
      <c r="Y46" s="1">
        <v>44477</v>
      </c>
      <c r="Z46" s="2">
        <v>0.66523148148148148</v>
      </c>
      <c r="AB46">
        <v>1</v>
      </c>
      <c r="AD46" s="4">
        <f t="shared" si="1"/>
        <v>4.9272009653469633</v>
      </c>
      <c r="AE46" s="4">
        <f t="shared" si="0"/>
        <v>6.7898638231808013</v>
      </c>
      <c r="AF46" s="4">
        <f t="shared" si="2"/>
        <v>1.862662857833838</v>
      </c>
      <c r="AG46" s="4">
        <f t="shared" si="3"/>
        <v>0.6828992706026441</v>
      </c>
      <c r="AJ46">
        <f>ABS(100*(AD46-AD47)/(AVERAGE(AD46:AD47)))</f>
        <v>0.33754072855374212</v>
      </c>
      <c r="AO46">
        <f>ABS(100*(AE46-AE47)/(AVERAGE(AE46:AE47)))</f>
        <v>0.18119732847669873</v>
      </c>
      <c r="AT46">
        <f>ABS(100*(AF46-AF47)/(AVERAGE(AF46:AF47)))</f>
        <v>0.23119531251925002</v>
      </c>
      <c r="AY46">
        <f>ABS(100*(AG46-AG47)/(AVERAGE(AG46:AG47)))</f>
        <v>7.0715782426320081E-2</v>
      </c>
      <c r="BC46" s="4">
        <f>AVERAGE(AD46:AD47)</f>
        <v>4.9188993210444245</v>
      </c>
      <c r="BD46" s="4">
        <f>AVERAGE(AE46:AE47)</f>
        <v>6.7837178654090424</v>
      </c>
      <c r="BE46" s="4">
        <f>AVERAGE(AF46:AF47)</f>
        <v>1.8648185443646184</v>
      </c>
      <c r="BF46" s="4">
        <f>AVERAGE(AG46:AG47)</f>
        <v>0.68314081478876987</v>
      </c>
    </row>
    <row r="47" spans="1:58" x14ac:dyDescent="0.35">
      <c r="A47">
        <v>24</v>
      </c>
      <c r="B47">
        <v>9</v>
      </c>
      <c r="C47" t="s">
        <v>153</v>
      </c>
      <c r="D47" t="s">
        <v>27</v>
      </c>
      <c r="G47">
        <v>0.5</v>
      </c>
      <c r="H47">
        <v>0.5</v>
      </c>
      <c r="I47">
        <v>4058</v>
      </c>
      <c r="J47">
        <v>5951</v>
      </c>
      <c r="L47">
        <v>5760</v>
      </c>
      <c r="M47">
        <v>3.528</v>
      </c>
      <c r="N47">
        <v>5.32</v>
      </c>
      <c r="O47">
        <v>1.792</v>
      </c>
      <c r="Q47">
        <v>0.48599999999999999</v>
      </c>
      <c r="R47">
        <v>1</v>
      </c>
      <c r="S47">
        <v>0</v>
      </c>
      <c r="T47">
        <v>0</v>
      </c>
      <c r="V47">
        <v>0</v>
      </c>
      <c r="Y47" s="1">
        <v>44477</v>
      </c>
      <c r="Z47" s="2">
        <v>0.67193287037037042</v>
      </c>
      <c r="AB47">
        <v>1</v>
      </c>
      <c r="AD47" s="4">
        <f t="shared" si="1"/>
        <v>4.9105976767418849</v>
      </c>
      <c r="AE47" s="4">
        <f t="shared" si="0"/>
        <v>6.7775719076372836</v>
      </c>
      <c r="AF47" s="4">
        <f t="shared" si="2"/>
        <v>1.8669742308953987</v>
      </c>
      <c r="AG47" s="4">
        <f t="shared" si="3"/>
        <v>0.68338235897489552</v>
      </c>
      <c r="BC47" s="4"/>
      <c r="BD47" s="4"/>
      <c r="BE47" s="4"/>
      <c r="BF47" s="4"/>
    </row>
    <row r="48" spans="1:58" x14ac:dyDescent="0.35">
      <c r="A48">
        <v>25</v>
      </c>
      <c r="B48">
        <v>10</v>
      </c>
      <c r="C48" t="s">
        <v>154</v>
      </c>
      <c r="D48" t="s">
        <v>27</v>
      </c>
      <c r="G48">
        <v>0.5</v>
      </c>
      <c r="H48">
        <v>0.5</v>
      </c>
      <c r="I48">
        <v>2583</v>
      </c>
      <c r="J48">
        <v>4595</v>
      </c>
      <c r="L48">
        <v>1557</v>
      </c>
      <c r="M48">
        <v>2.3959999999999999</v>
      </c>
      <c r="N48">
        <v>4.1710000000000003</v>
      </c>
      <c r="O48">
        <v>1.7749999999999999</v>
      </c>
      <c r="Q48">
        <v>4.7E-2</v>
      </c>
      <c r="R48">
        <v>1</v>
      </c>
      <c r="S48">
        <v>0</v>
      </c>
      <c r="T48">
        <v>0</v>
      </c>
      <c r="V48">
        <v>0</v>
      </c>
      <c r="Y48" s="1">
        <v>44477</v>
      </c>
      <c r="Z48" s="2">
        <v>0.6834837962962963</v>
      </c>
      <c r="AB48">
        <v>1</v>
      </c>
      <c r="AD48" s="4">
        <f t="shared" si="1"/>
        <v>3.0267630080887322</v>
      </c>
      <c r="AE48" s="4">
        <f t="shared" si="0"/>
        <v>5.1107881599362726</v>
      </c>
      <c r="AF48" s="4">
        <f t="shared" si="2"/>
        <v>2.0840251518475403</v>
      </c>
      <c r="AG48" s="4">
        <f t="shared" si="3"/>
        <v>0.17577725183160861</v>
      </c>
      <c r="BC48" s="4"/>
      <c r="BD48" s="4"/>
      <c r="BE48" s="4"/>
      <c r="BF48" s="4"/>
    </row>
    <row r="49" spans="1:58" x14ac:dyDescent="0.35">
      <c r="A49">
        <v>26</v>
      </c>
      <c r="B49">
        <v>10</v>
      </c>
      <c r="C49" t="s">
        <v>154</v>
      </c>
      <c r="D49" t="s">
        <v>27</v>
      </c>
      <c r="G49">
        <v>0.5</v>
      </c>
      <c r="H49">
        <v>0.5</v>
      </c>
      <c r="I49">
        <v>1980</v>
      </c>
      <c r="J49">
        <v>4554</v>
      </c>
      <c r="L49">
        <v>1479</v>
      </c>
      <c r="M49">
        <v>1.9339999999999999</v>
      </c>
      <c r="N49">
        <v>4.1360000000000001</v>
      </c>
      <c r="O49">
        <v>2.2029999999999998</v>
      </c>
      <c r="Q49">
        <v>3.9E-2</v>
      </c>
      <c r="R49">
        <v>1</v>
      </c>
      <c r="S49">
        <v>0</v>
      </c>
      <c r="T49">
        <v>0</v>
      </c>
      <c r="V49">
        <v>0</v>
      </c>
      <c r="Y49" s="1">
        <v>44477</v>
      </c>
      <c r="Z49" s="2">
        <v>0.68972222222222224</v>
      </c>
      <c r="AB49">
        <v>1</v>
      </c>
      <c r="AD49" s="4">
        <f t="shared" si="1"/>
        <v>2.2566258520223927</v>
      </c>
      <c r="AE49" s="4">
        <f t="shared" si="0"/>
        <v>5.0603913062078503</v>
      </c>
      <c r="AF49" s="4">
        <f t="shared" si="2"/>
        <v>2.8037654541854575</v>
      </c>
      <c r="AG49" s="4">
        <f t="shared" si="3"/>
        <v>0.1663570285727039</v>
      </c>
      <c r="AJ49">
        <f>ABS(100*(AD49-AD50)/(AVERAGE(AD49:AD50)))</f>
        <v>0.22664339557721996</v>
      </c>
      <c r="AO49">
        <f>ABS(100*(AE49-AE50)/(AVERAGE(AE49:AE50)))</f>
        <v>1.4434797559825367</v>
      </c>
      <c r="AT49">
        <f>ABS(100*(AF49-AF50)/(AVERAGE(AF49:AF50)))</f>
        <v>2.4336523484276364</v>
      </c>
      <c r="AY49">
        <f>ABS(100*(AG49-AG50)/(AVERAGE(AG49:AG50)))</f>
        <v>1.1548628209355696</v>
      </c>
      <c r="BC49" s="4">
        <f>AVERAGE(AD49:AD50)</f>
        <v>2.2540714999293039</v>
      </c>
      <c r="BD49" s="4">
        <f>AVERAGE(AE49:AE50)</f>
        <v>5.0241301553544719</v>
      </c>
      <c r="BE49" s="4">
        <f>AVERAGE(AF49:AF50)</f>
        <v>2.7700586554251689</v>
      </c>
      <c r="BF49" s="4">
        <f>AVERAGE(AG49:AG50)</f>
        <v>0.16732320531720696</v>
      </c>
    </row>
    <row r="50" spans="1:58" x14ac:dyDescent="0.35">
      <c r="A50">
        <v>27</v>
      </c>
      <c r="B50">
        <v>10</v>
      </c>
      <c r="C50" t="s">
        <v>154</v>
      </c>
      <c r="D50" t="s">
        <v>27</v>
      </c>
      <c r="G50">
        <v>0.5</v>
      </c>
      <c r="H50">
        <v>0.5</v>
      </c>
      <c r="I50">
        <v>1976</v>
      </c>
      <c r="J50">
        <v>4495</v>
      </c>
      <c r="L50">
        <v>1495</v>
      </c>
      <c r="M50">
        <v>1.931</v>
      </c>
      <c r="N50">
        <v>4.0869999999999997</v>
      </c>
      <c r="O50">
        <v>2.1560000000000001</v>
      </c>
      <c r="Q50">
        <v>0.04</v>
      </c>
      <c r="R50">
        <v>1</v>
      </c>
      <c r="S50">
        <v>0</v>
      </c>
      <c r="T50">
        <v>0</v>
      </c>
      <c r="V50">
        <v>0</v>
      </c>
      <c r="Y50" s="1">
        <v>44477</v>
      </c>
      <c r="Z50" s="2">
        <v>0.69627314814814811</v>
      </c>
      <c r="AB50">
        <v>1</v>
      </c>
      <c r="AD50" s="4">
        <f t="shared" si="1"/>
        <v>2.2515171478362146</v>
      </c>
      <c r="AE50" s="4">
        <f t="shared" si="0"/>
        <v>4.9878690045010945</v>
      </c>
      <c r="AF50" s="4">
        <f t="shared" si="2"/>
        <v>2.7363518566648799</v>
      </c>
      <c r="AG50" s="4">
        <f t="shared" si="3"/>
        <v>0.16828938206171001</v>
      </c>
      <c r="BC50" s="4"/>
      <c r="BD50" s="4"/>
      <c r="BE50" s="4"/>
      <c r="BF50" s="4"/>
    </row>
    <row r="51" spans="1:58" x14ac:dyDescent="0.35">
      <c r="A51">
        <v>28</v>
      </c>
      <c r="B51">
        <v>11</v>
      </c>
      <c r="C51" t="s">
        <v>155</v>
      </c>
      <c r="D51" t="s">
        <v>27</v>
      </c>
      <c r="G51">
        <v>0.5</v>
      </c>
      <c r="H51">
        <v>0.5</v>
      </c>
      <c r="I51">
        <v>2163</v>
      </c>
      <c r="J51">
        <v>4195</v>
      </c>
      <c r="L51">
        <v>995</v>
      </c>
      <c r="M51">
        <v>2.0739999999999998</v>
      </c>
      <c r="N51">
        <v>3.8330000000000002</v>
      </c>
      <c r="O51">
        <v>1.758</v>
      </c>
      <c r="Q51">
        <v>0</v>
      </c>
      <c r="R51">
        <v>1</v>
      </c>
      <c r="S51">
        <v>0</v>
      </c>
      <c r="T51">
        <v>0</v>
      </c>
      <c r="V51">
        <v>0</v>
      </c>
      <c r="Y51" s="1">
        <v>44477</v>
      </c>
      <c r="Z51" s="2">
        <v>0.70769675925925923</v>
      </c>
      <c r="AB51">
        <v>1</v>
      </c>
      <c r="AD51" s="4">
        <f t="shared" si="1"/>
        <v>2.4903490685400378</v>
      </c>
      <c r="AE51" s="4">
        <f t="shared" si="0"/>
        <v>4.6191115381955612</v>
      </c>
      <c r="AF51" s="4">
        <f t="shared" si="2"/>
        <v>2.1287624696555234</v>
      </c>
      <c r="AG51" s="4">
        <f t="shared" si="3"/>
        <v>0.10790333553026973</v>
      </c>
      <c r="BC51" s="4"/>
      <c r="BD51" s="4"/>
      <c r="BE51" s="4"/>
      <c r="BF51" s="4"/>
    </row>
    <row r="52" spans="1:58" x14ac:dyDescent="0.35">
      <c r="A52">
        <v>29</v>
      </c>
      <c r="B52">
        <v>11</v>
      </c>
      <c r="C52" t="s">
        <v>155</v>
      </c>
      <c r="D52" t="s">
        <v>27</v>
      </c>
      <c r="G52">
        <v>0.5</v>
      </c>
      <c r="H52">
        <v>0.5</v>
      </c>
      <c r="I52">
        <v>2254</v>
      </c>
      <c r="J52">
        <v>4168</v>
      </c>
      <c r="L52">
        <v>983</v>
      </c>
      <c r="M52">
        <v>2.1440000000000001</v>
      </c>
      <c r="N52">
        <v>3.8090000000000002</v>
      </c>
      <c r="O52">
        <v>1.665</v>
      </c>
      <c r="Q52">
        <v>0</v>
      </c>
      <c r="R52">
        <v>1</v>
      </c>
      <c r="S52">
        <v>0</v>
      </c>
      <c r="T52">
        <v>0</v>
      </c>
      <c r="V52">
        <v>0</v>
      </c>
      <c r="Y52" s="1">
        <v>44477</v>
      </c>
      <c r="Z52" s="2">
        <v>0.71384259259259253</v>
      </c>
      <c r="AB52">
        <v>1</v>
      </c>
      <c r="AD52" s="4">
        <f t="shared" si="1"/>
        <v>2.6065720887755885</v>
      </c>
      <c r="AE52" s="4">
        <f t="shared" si="0"/>
        <v>4.5859233662280632</v>
      </c>
      <c r="AF52" s="4">
        <f t="shared" si="2"/>
        <v>1.9793512774524746</v>
      </c>
      <c r="AG52" s="4">
        <f t="shared" si="3"/>
        <v>0.10645407041351516</v>
      </c>
      <c r="AJ52">
        <f>ABS(100*(AD52-AD53)/(AVERAGE(AD52:AD53)))</f>
        <v>1.2821226729824369</v>
      </c>
      <c r="AO52">
        <f>ABS(100*(AE52-AE53)/(AVERAGE(AE52:AE53)))</f>
        <v>1.2949016717959847</v>
      </c>
      <c r="AT52">
        <f>ABS(100*(AF52-AF53)/(AVERAGE(AF52:AF53)))</f>
        <v>1.3117325810114651</v>
      </c>
      <c r="AY52">
        <f>ABS(100*(AG52-AG53)/(AVERAGE(AG52:AG53)))</f>
        <v>2.1790341868053686</v>
      </c>
      <c r="BC52" s="4">
        <f>AVERAGE(AD52:AD53)</f>
        <v>2.5899688001705101</v>
      </c>
      <c r="BD52" s="4">
        <f>AVERAGE(AE52:AE53)</f>
        <v>4.5564227689236212</v>
      </c>
      <c r="BE52" s="4">
        <f>AVERAGE(AF52:AF53)</f>
        <v>1.9664539687531108</v>
      </c>
      <c r="BF52" s="4">
        <f>AVERAGE(AG52:AG53)</f>
        <v>0.1053067355294178</v>
      </c>
    </row>
    <row r="53" spans="1:58" x14ac:dyDescent="0.35">
      <c r="A53">
        <v>30</v>
      </c>
      <c r="B53">
        <v>11</v>
      </c>
      <c r="C53" t="s">
        <v>155</v>
      </c>
      <c r="D53" t="s">
        <v>27</v>
      </c>
      <c r="G53">
        <v>0.5</v>
      </c>
      <c r="H53">
        <v>0.5</v>
      </c>
      <c r="I53">
        <v>2228</v>
      </c>
      <c r="J53">
        <v>4120</v>
      </c>
      <c r="L53">
        <v>964</v>
      </c>
      <c r="M53">
        <v>2.1240000000000001</v>
      </c>
      <c r="N53">
        <v>3.7690000000000001</v>
      </c>
      <c r="O53">
        <v>1.645</v>
      </c>
      <c r="Q53">
        <v>0</v>
      </c>
      <c r="R53">
        <v>1</v>
      </c>
      <c r="S53">
        <v>0</v>
      </c>
      <c r="T53">
        <v>0</v>
      </c>
      <c r="V53">
        <v>0</v>
      </c>
      <c r="Y53" s="1">
        <v>44477</v>
      </c>
      <c r="Z53" s="2">
        <v>0.72032407407407406</v>
      </c>
      <c r="AB53">
        <v>1</v>
      </c>
      <c r="AD53" s="4">
        <f t="shared" si="1"/>
        <v>2.5733655115654313</v>
      </c>
      <c r="AE53" s="4">
        <f t="shared" si="0"/>
        <v>4.5269221716191783</v>
      </c>
      <c r="AF53" s="4">
        <f t="shared" si="2"/>
        <v>1.9535566600537471</v>
      </c>
      <c r="AG53" s="4">
        <f t="shared" si="3"/>
        <v>0.10415940064532044</v>
      </c>
      <c r="BC53" s="4"/>
      <c r="BD53" s="4"/>
      <c r="BE53" s="4"/>
      <c r="BF53" s="4"/>
    </row>
    <row r="54" spans="1:58" x14ac:dyDescent="0.35">
      <c r="A54">
        <v>31</v>
      </c>
      <c r="B54">
        <v>12</v>
      </c>
      <c r="C54" t="s">
        <v>156</v>
      </c>
      <c r="D54" t="s">
        <v>27</v>
      </c>
      <c r="G54">
        <v>0.5</v>
      </c>
      <c r="H54">
        <v>0.5</v>
      </c>
      <c r="I54">
        <v>2702</v>
      </c>
      <c r="J54">
        <v>4839</v>
      </c>
      <c r="L54">
        <v>3476</v>
      </c>
      <c r="M54">
        <v>2.488</v>
      </c>
      <c r="N54">
        <v>4.3780000000000001</v>
      </c>
      <c r="O54">
        <v>1.89</v>
      </c>
      <c r="Q54">
        <v>0.248</v>
      </c>
      <c r="R54">
        <v>1</v>
      </c>
      <c r="S54">
        <v>0</v>
      </c>
      <c r="T54">
        <v>0</v>
      </c>
      <c r="V54">
        <v>0</v>
      </c>
      <c r="Y54" s="1">
        <v>44477</v>
      </c>
      <c r="Z54" s="2">
        <v>0.73172453703703699</v>
      </c>
      <c r="AB54">
        <v>1</v>
      </c>
      <c r="AD54" s="4">
        <f t="shared" si="1"/>
        <v>3.1787469576275291</v>
      </c>
      <c r="AE54" s="4">
        <f t="shared" si="0"/>
        <v>5.410710899198107</v>
      </c>
      <c r="AF54" s="4">
        <f t="shared" si="2"/>
        <v>2.2319639415705779</v>
      </c>
      <c r="AG54" s="4">
        <f t="shared" si="3"/>
        <v>0.40753889841927643</v>
      </c>
      <c r="BC54" s="4"/>
      <c r="BD54" s="4"/>
      <c r="BE54" s="4"/>
      <c r="BF54" s="4"/>
    </row>
    <row r="55" spans="1:58" x14ac:dyDescent="0.35">
      <c r="A55">
        <v>32</v>
      </c>
      <c r="B55">
        <v>12</v>
      </c>
      <c r="C55" t="s">
        <v>156</v>
      </c>
      <c r="D55" t="s">
        <v>27</v>
      </c>
      <c r="G55">
        <v>0.5</v>
      </c>
      <c r="H55">
        <v>0.5</v>
      </c>
      <c r="I55">
        <v>2876</v>
      </c>
      <c r="J55">
        <v>4874</v>
      </c>
      <c r="L55">
        <v>3510</v>
      </c>
      <c r="M55">
        <v>2.621</v>
      </c>
      <c r="N55">
        <v>4.407</v>
      </c>
      <c r="O55">
        <v>1.786</v>
      </c>
      <c r="Q55">
        <v>0.251</v>
      </c>
      <c r="R55">
        <v>1</v>
      </c>
      <c r="S55">
        <v>0</v>
      </c>
      <c r="T55">
        <v>0</v>
      </c>
      <c r="V55">
        <v>0</v>
      </c>
      <c r="Y55" s="1">
        <v>44477</v>
      </c>
      <c r="Z55" s="2">
        <v>0.73788194444444455</v>
      </c>
      <c r="AB55">
        <v>1</v>
      </c>
      <c r="AD55" s="4">
        <f t="shared" si="1"/>
        <v>3.4009755897262735</v>
      </c>
      <c r="AE55" s="4">
        <f t="shared" si="0"/>
        <v>5.453732603600419</v>
      </c>
      <c r="AF55" s="4">
        <f t="shared" si="2"/>
        <v>2.0527570138741456</v>
      </c>
      <c r="AG55" s="4">
        <f t="shared" si="3"/>
        <v>0.4116451495834143</v>
      </c>
      <c r="AJ55">
        <f>ABS(100*(AD55-AD56)/(AVERAGE(AD55:AD56)))</f>
        <v>1.6388026287103081</v>
      </c>
      <c r="AO55">
        <f>ABS(100*(AE55-AE56)/(AVERAGE(AE55:AE56)))</f>
        <v>2.0952686000756415</v>
      </c>
      <c r="AT55">
        <f>ABS(100*(AF55-AF56)/(AVERAGE(AF55:AF56)))</f>
        <v>8.6011871617483031</v>
      </c>
      <c r="AY55">
        <f>ABS(100*(AG55-AG56)/(AVERAGE(AG55:AG56)))</f>
        <v>1.5075617816446558</v>
      </c>
      <c r="BC55" s="4">
        <f>AVERAGE(AD55:AD56)</f>
        <v>3.429073462750253</v>
      </c>
      <c r="BD55" s="4">
        <f>AVERAGE(AE55:AE56)</f>
        <v>5.397189792100237</v>
      </c>
      <c r="BE55" s="4">
        <f>AVERAGE(AF55:AF56)</f>
        <v>1.9681163293499842</v>
      </c>
      <c r="BF55" s="4">
        <f>AVERAGE(AG55:AG56)</f>
        <v>0.4085654612103109</v>
      </c>
    </row>
    <row r="56" spans="1:58" x14ac:dyDescent="0.35">
      <c r="A56">
        <v>33</v>
      </c>
      <c r="B56">
        <v>12</v>
      </c>
      <c r="C56" t="s">
        <v>156</v>
      </c>
      <c r="D56" t="s">
        <v>27</v>
      </c>
      <c r="G56">
        <v>0.5</v>
      </c>
      <c r="H56">
        <v>0.5</v>
      </c>
      <c r="I56">
        <v>2920</v>
      </c>
      <c r="J56">
        <v>4782</v>
      </c>
      <c r="L56">
        <v>3459</v>
      </c>
      <c r="M56">
        <v>2.6549999999999998</v>
      </c>
      <c r="N56">
        <v>4.33</v>
      </c>
      <c r="O56">
        <v>1.675</v>
      </c>
      <c r="Q56">
        <v>0.246</v>
      </c>
      <c r="R56">
        <v>1</v>
      </c>
      <c r="S56">
        <v>0</v>
      </c>
      <c r="T56">
        <v>0</v>
      </c>
      <c r="V56">
        <v>0</v>
      </c>
      <c r="Y56" s="1">
        <v>44477</v>
      </c>
      <c r="Z56" s="2">
        <v>0.74444444444444446</v>
      </c>
      <c r="AB56">
        <v>1</v>
      </c>
      <c r="AD56" s="4">
        <f t="shared" si="1"/>
        <v>3.4571713357742322</v>
      </c>
      <c r="AE56" s="4">
        <f t="shared" si="0"/>
        <v>5.3406469806000549</v>
      </c>
      <c r="AF56" s="4">
        <f t="shared" si="2"/>
        <v>1.8834756448258227</v>
      </c>
      <c r="AG56" s="4">
        <f t="shared" si="3"/>
        <v>0.40548577283720744</v>
      </c>
      <c r="BC56" s="4"/>
      <c r="BD56" s="4"/>
      <c r="BE56" s="4"/>
      <c r="BF56" s="4"/>
    </row>
    <row r="57" spans="1:58" x14ac:dyDescent="0.35">
      <c r="A57">
        <v>34</v>
      </c>
      <c r="B57">
        <v>13</v>
      </c>
      <c r="C57" t="s">
        <v>157</v>
      </c>
      <c r="D57" t="s">
        <v>27</v>
      </c>
      <c r="G57">
        <v>0.5</v>
      </c>
      <c r="H57">
        <v>0.5</v>
      </c>
      <c r="I57">
        <v>3506</v>
      </c>
      <c r="J57">
        <v>5938</v>
      </c>
      <c r="L57">
        <v>1794</v>
      </c>
      <c r="M57">
        <v>3.1040000000000001</v>
      </c>
      <c r="N57">
        <v>5.3090000000000002</v>
      </c>
      <c r="O57">
        <v>2.2050000000000001</v>
      </c>
      <c r="Q57">
        <v>7.1999999999999995E-2</v>
      </c>
      <c r="R57">
        <v>1</v>
      </c>
      <c r="S57">
        <v>0</v>
      </c>
      <c r="T57">
        <v>0</v>
      </c>
      <c r="V57">
        <v>0</v>
      </c>
      <c r="Y57" s="1">
        <v>44477</v>
      </c>
      <c r="Z57" s="2">
        <v>0.75594907407407408</v>
      </c>
      <c r="AB57">
        <v>1</v>
      </c>
      <c r="AD57" s="4">
        <f t="shared" si="1"/>
        <v>4.2055964990493155</v>
      </c>
      <c r="AE57" s="4">
        <f t="shared" si="0"/>
        <v>6.7615924174307107</v>
      </c>
      <c r="AF57" s="4">
        <f t="shared" si="2"/>
        <v>2.5559959183813952</v>
      </c>
      <c r="AG57" s="4">
        <f t="shared" si="3"/>
        <v>0.2044002378875113</v>
      </c>
      <c r="BC57" s="4"/>
      <c r="BD57" s="4"/>
      <c r="BE57" s="4"/>
      <c r="BF57" s="4"/>
    </row>
    <row r="58" spans="1:58" x14ac:dyDescent="0.35">
      <c r="A58">
        <v>35</v>
      </c>
      <c r="B58">
        <v>13</v>
      </c>
      <c r="C58" t="s">
        <v>157</v>
      </c>
      <c r="D58" t="s">
        <v>27</v>
      </c>
      <c r="G58">
        <v>0.5</v>
      </c>
      <c r="H58">
        <v>0.5</v>
      </c>
      <c r="I58">
        <v>3768</v>
      </c>
      <c r="J58">
        <v>5863</v>
      </c>
      <c r="L58">
        <v>1741</v>
      </c>
      <c r="M58">
        <v>3.306</v>
      </c>
      <c r="N58">
        <v>5.2450000000000001</v>
      </c>
      <c r="O58">
        <v>1.94</v>
      </c>
      <c r="Q58">
        <v>6.6000000000000003E-2</v>
      </c>
      <c r="R58">
        <v>1</v>
      </c>
      <c r="S58">
        <v>0</v>
      </c>
      <c r="T58">
        <v>0</v>
      </c>
      <c r="V58">
        <v>0</v>
      </c>
      <c r="Y58" s="1">
        <v>44477</v>
      </c>
      <c r="Z58" s="2">
        <v>0.76224537037037043</v>
      </c>
      <c r="AB58">
        <v>1</v>
      </c>
      <c r="AD58" s="4">
        <f t="shared" si="1"/>
        <v>4.5402166232439773</v>
      </c>
      <c r="AE58" s="4">
        <f t="shared" si="0"/>
        <v>6.6694030508543278</v>
      </c>
      <c r="AF58" s="4">
        <f t="shared" si="2"/>
        <v>2.1291864276103505</v>
      </c>
      <c r="AG58" s="4">
        <f t="shared" si="3"/>
        <v>0.19799931695517864</v>
      </c>
      <c r="AJ58">
        <f>ABS(100*(AD58-AD59)/(AVERAGE(AD58:AD59)))</f>
        <v>1.9600117397815384</v>
      </c>
      <c r="AO58">
        <f>ABS(100*(AE58-AE59)/(AVERAGE(AE58:AE59)))</f>
        <v>1.300046011878887</v>
      </c>
      <c r="AT58">
        <f>ABS(100*(AF58-AF59)/(AVERAGE(AF58:AF59)))</f>
        <v>7.9118999733602218</v>
      </c>
      <c r="AY58">
        <f>ABS(100*(AG58-AG59)/(AVERAGE(AG58:AG59)))</f>
        <v>2.1123199782422399</v>
      </c>
      <c r="BC58" s="4">
        <f>AVERAGE(AD58:AD59)</f>
        <v>4.4961540496381911</v>
      </c>
      <c r="BD58" s="4">
        <f>AVERAGE(AE58:AE59)</f>
        <v>6.7130393510338155</v>
      </c>
      <c r="BE58" s="4">
        <f>AVERAGE(AF58:AF59)</f>
        <v>2.216885301395624</v>
      </c>
      <c r="BF58" s="4">
        <f>AVERAGE(AG58:AG59)</f>
        <v>0.20011282858377905</v>
      </c>
    </row>
    <row r="59" spans="1:58" x14ac:dyDescent="0.35">
      <c r="A59">
        <v>36</v>
      </c>
      <c r="B59">
        <v>13</v>
      </c>
      <c r="C59" t="s">
        <v>157</v>
      </c>
      <c r="D59" t="s">
        <v>27</v>
      </c>
      <c r="G59">
        <v>0.5</v>
      </c>
      <c r="H59">
        <v>0.5</v>
      </c>
      <c r="I59">
        <v>3699</v>
      </c>
      <c r="J59">
        <v>5934</v>
      </c>
      <c r="L59">
        <v>1776</v>
      </c>
      <c r="M59">
        <v>3.2530000000000001</v>
      </c>
      <c r="N59">
        <v>5.306</v>
      </c>
      <c r="O59">
        <v>2.0539999999999998</v>
      </c>
      <c r="Q59">
        <v>7.0000000000000007E-2</v>
      </c>
      <c r="R59">
        <v>1</v>
      </c>
      <c r="S59">
        <v>0</v>
      </c>
      <c r="T59">
        <v>0</v>
      </c>
      <c r="V59">
        <v>0</v>
      </c>
      <c r="Y59" s="1">
        <v>44477</v>
      </c>
      <c r="Z59" s="2">
        <v>0.76891203703703714</v>
      </c>
      <c r="AB59">
        <v>1</v>
      </c>
      <c r="AD59" s="4">
        <f t="shared" si="1"/>
        <v>4.4520914760324057</v>
      </c>
      <c r="AE59" s="4">
        <f t="shared" si="0"/>
        <v>6.7566756512133033</v>
      </c>
      <c r="AF59" s="4">
        <f t="shared" si="2"/>
        <v>2.3045841751808975</v>
      </c>
      <c r="AG59" s="4">
        <f t="shared" si="3"/>
        <v>0.20222634021237945</v>
      </c>
      <c r="BC59" s="4"/>
      <c r="BD59" s="4"/>
      <c r="BE59" s="4"/>
      <c r="BF59" s="4"/>
    </row>
    <row r="60" spans="1:58" x14ac:dyDescent="0.35">
      <c r="A60">
        <v>37</v>
      </c>
      <c r="B60">
        <v>14</v>
      </c>
      <c r="C60" t="s">
        <v>158</v>
      </c>
      <c r="D60" t="s">
        <v>27</v>
      </c>
      <c r="G60">
        <v>0.5</v>
      </c>
      <c r="H60">
        <v>0.5</v>
      </c>
      <c r="I60">
        <v>3479</v>
      </c>
      <c r="J60">
        <v>5157</v>
      </c>
      <c r="L60">
        <v>7882</v>
      </c>
      <c r="M60">
        <v>3.0840000000000001</v>
      </c>
      <c r="N60">
        <v>4.6479999999999997</v>
      </c>
      <c r="O60">
        <v>1.5640000000000001</v>
      </c>
      <c r="Q60">
        <v>0.70799999999999996</v>
      </c>
      <c r="R60">
        <v>1</v>
      </c>
      <c r="S60">
        <v>0</v>
      </c>
      <c r="T60">
        <v>0</v>
      </c>
      <c r="V60">
        <v>0</v>
      </c>
      <c r="Y60" s="1">
        <v>44477</v>
      </c>
      <c r="Z60" s="2">
        <v>0.78039351851851846</v>
      </c>
      <c r="AB60">
        <v>1</v>
      </c>
      <c r="AD60" s="4">
        <f t="shared" si="1"/>
        <v>4.1711127457926134</v>
      </c>
      <c r="AE60" s="4">
        <f t="shared" si="0"/>
        <v>5.801593813481972</v>
      </c>
      <c r="AF60" s="4">
        <f t="shared" si="2"/>
        <v>1.6304810676893586</v>
      </c>
      <c r="AG60" s="4">
        <f t="shared" si="3"/>
        <v>0.93966074045432813</v>
      </c>
      <c r="BC60" s="4"/>
      <c r="BD60" s="4"/>
      <c r="BE60" s="4"/>
      <c r="BF60" s="4"/>
    </row>
    <row r="61" spans="1:58" x14ac:dyDescent="0.35">
      <c r="A61">
        <v>38</v>
      </c>
      <c r="B61">
        <v>14</v>
      </c>
      <c r="C61" t="s">
        <v>158</v>
      </c>
      <c r="D61" t="s">
        <v>27</v>
      </c>
      <c r="G61">
        <v>0.5</v>
      </c>
      <c r="H61">
        <v>0.5</v>
      </c>
      <c r="I61">
        <v>3354</v>
      </c>
      <c r="J61">
        <v>5225</v>
      </c>
      <c r="L61">
        <v>8110</v>
      </c>
      <c r="M61">
        <v>2.988</v>
      </c>
      <c r="N61">
        <v>4.7050000000000001</v>
      </c>
      <c r="O61">
        <v>1.718</v>
      </c>
      <c r="Q61">
        <v>0.73199999999999998</v>
      </c>
      <c r="R61">
        <v>1</v>
      </c>
      <c r="S61">
        <v>0</v>
      </c>
      <c r="T61">
        <v>0</v>
      </c>
      <c r="V61">
        <v>0</v>
      </c>
      <c r="Y61" s="1">
        <v>44477</v>
      </c>
      <c r="Z61" s="2">
        <v>0.7865509259259259</v>
      </c>
      <c r="AB61">
        <v>1</v>
      </c>
      <c r="AD61" s="4">
        <f t="shared" si="1"/>
        <v>4.0114657399745504</v>
      </c>
      <c r="AE61" s="4">
        <f t="shared" si="0"/>
        <v>5.8851788391778923</v>
      </c>
      <c r="AF61" s="4">
        <f t="shared" si="2"/>
        <v>1.8737130992033419</v>
      </c>
      <c r="AG61" s="4">
        <f t="shared" si="3"/>
        <v>0.96719677767266499</v>
      </c>
      <c r="AJ61">
        <f>ABS(100*(AD61-AD62)/(AVERAGE(AD61:AD62)))</f>
        <v>0</v>
      </c>
      <c r="AO61">
        <f>ABS(100*(AE61-AE62)/(AVERAGE(AE61:AE62)))</f>
        <v>0.92323603653819175</v>
      </c>
      <c r="AT61">
        <f>ABS(100*(AF61-AF62)/(AVERAGE(AF61:AF62)))</f>
        <v>2.9287529700374706</v>
      </c>
      <c r="AY61">
        <f>ABS(100*(AG61-AG62)/(AVERAGE(AG61:AG62)))</f>
        <v>0.92831339018561476</v>
      </c>
      <c r="BC61" s="4">
        <f>AVERAGE(AD61:AD62)</f>
        <v>4.0114657399745504</v>
      </c>
      <c r="BD61" s="4">
        <f>AVERAGE(AE61:AE62)</f>
        <v>5.8581366249821532</v>
      </c>
      <c r="BE61" s="4">
        <f>AVERAGE(AF61:AF62)</f>
        <v>1.8466708850076032</v>
      </c>
      <c r="BF61" s="4">
        <f>AVERAGE(AG61:AG62)</f>
        <v>0.96272821022933841</v>
      </c>
    </row>
    <row r="62" spans="1:58" x14ac:dyDescent="0.35">
      <c r="A62">
        <v>39</v>
      </c>
      <c r="B62">
        <v>14</v>
      </c>
      <c r="C62" t="s">
        <v>158</v>
      </c>
      <c r="D62" t="s">
        <v>27</v>
      </c>
      <c r="G62">
        <v>0.5</v>
      </c>
      <c r="H62">
        <v>0.5</v>
      </c>
      <c r="I62">
        <v>3354</v>
      </c>
      <c r="J62">
        <v>5181</v>
      </c>
      <c r="L62">
        <v>8036</v>
      </c>
      <c r="M62">
        <v>2.988</v>
      </c>
      <c r="N62">
        <v>4.6680000000000001</v>
      </c>
      <c r="O62">
        <v>1.68</v>
      </c>
      <c r="Q62">
        <v>0.72399999999999998</v>
      </c>
      <c r="R62">
        <v>1</v>
      </c>
      <c r="S62">
        <v>0</v>
      </c>
      <c r="T62">
        <v>0</v>
      </c>
      <c r="V62">
        <v>0</v>
      </c>
      <c r="Y62" s="1">
        <v>44477</v>
      </c>
      <c r="Z62" s="2">
        <v>0.79310185185185178</v>
      </c>
      <c r="AB62">
        <v>1</v>
      </c>
      <c r="AD62" s="4">
        <f t="shared" si="1"/>
        <v>4.0114657399745504</v>
      </c>
      <c r="AE62" s="4">
        <f t="shared" si="0"/>
        <v>5.8310944107864149</v>
      </c>
      <c r="AF62" s="4">
        <f t="shared" si="2"/>
        <v>1.8196286708118645</v>
      </c>
      <c r="AG62" s="4">
        <f t="shared" si="3"/>
        <v>0.95825964278601172</v>
      </c>
      <c r="BC62" s="4"/>
      <c r="BD62" s="4"/>
      <c r="BE62" s="4"/>
      <c r="BF62" s="4"/>
    </row>
    <row r="63" spans="1:58" x14ac:dyDescent="0.35">
      <c r="A63">
        <v>40</v>
      </c>
      <c r="B63">
        <v>15</v>
      </c>
      <c r="C63" t="s">
        <v>159</v>
      </c>
      <c r="D63" t="s">
        <v>27</v>
      </c>
      <c r="G63">
        <v>0.5</v>
      </c>
      <c r="H63">
        <v>0.5</v>
      </c>
      <c r="I63">
        <v>2400</v>
      </c>
      <c r="J63">
        <v>4479</v>
      </c>
      <c r="L63">
        <v>1617</v>
      </c>
      <c r="M63">
        <v>2.2559999999999998</v>
      </c>
      <c r="N63">
        <v>4.0730000000000004</v>
      </c>
      <c r="O63">
        <v>1.8169999999999999</v>
      </c>
      <c r="Q63">
        <v>5.2999999999999999E-2</v>
      </c>
      <c r="R63">
        <v>1</v>
      </c>
      <c r="S63">
        <v>0</v>
      </c>
      <c r="T63">
        <v>0</v>
      </c>
      <c r="V63">
        <v>0</v>
      </c>
      <c r="Y63" s="1">
        <v>44477</v>
      </c>
      <c r="Z63" s="2">
        <v>0.80452546296296301</v>
      </c>
      <c r="AB63">
        <v>1</v>
      </c>
      <c r="AD63" s="4">
        <f t="shared" si="1"/>
        <v>2.7930397915710867</v>
      </c>
      <c r="AE63" s="4">
        <f t="shared" si="0"/>
        <v>4.9682019396314665</v>
      </c>
      <c r="AF63" s="4">
        <f t="shared" si="2"/>
        <v>2.1751621480603798</v>
      </c>
      <c r="AG63" s="4">
        <f t="shared" si="3"/>
        <v>0.18302357741538144</v>
      </c>
      <c r="BC63" s="4"/>
      <c r="BD63" s="4"/>
      <c r="BE63" s="4"/>
      <c r="BF63" s="4"/>
    </row>
    <row r="64" spans="1:58" x14ac:dyDescent="0.35">
      <c r="A64">
        <v>41</v>
      </c>
      <c r="B64">
        <v>15</v>
      </c>
      <c r="C64" t="s">
        <v>159</v>
      </c>
      <c r="D64" t="s">
        <v>27</v>
      </c>
      <c r="G64">
        <v>0.5</v>
      </c>
      <c r="H64">
        <v>0.5</v>
      </c>
      <c r="I64">
        <v>1945</v>
      </c>
      <c r="J64">
        <v>4414</v>
      </c>
      <c r="L64">
        <v>1619</v>
      </c>
      <c r="M64">
        <v>1.907</v>
      </c>
      <c r="N64">
        <v>4.0179999999999998</v>
      </c>
      <c r="O64">
        <v>2.1110000000000002</v>
      </c>
      <c r="Q64">
        <v>5.2999999999999999E-2</v>
      </c>
      <c r="R64">
        <v>1</v>
      </c>
      <c r="S64">
        <v>0</v>
      </c>
      <c r="T64">
        <v>0</v>
      </c>
      <c r="V64">
        <v>0</v>
      </c>
      <c r="Y64" s="1">
        <v>44477</v>
      </c>
      <c r="Z64" s="2">
        <v>0.81053240740740751</v>
      </c>
      <c r="AB64">
        <v>1</v>
      </c>
      <c r="AD64" s="4">
        <f t="shared" si="1"/>
        <v>2.2119246903933347</v>
      </c>
      <c r="AE64" s="4">
        <f t="shared" si="0"/>
        <v>4.8883044885986005</v>
      </c>
      <c r="AF64" s="4">
        <f t="shared" si="2"/>
        <v>2.6763797982052657</v>
      </c>
      <c r="AG64" s="4">
        <f t="shared" si="3"/>
        <v>0.18326512160150721</v>
      </c>
      <c r="AJ64">
        <f>ABS(100*(AD64-AD65)/(AVERAGE(AD64:AD65)))</f>
        <v>2.3960471010893762</v>
      </c>
      <c r="AO64">
        <f>ABS(100*(AE64-AE65)/(AVERAGE(AE64:AE65)))</f>
        <v>1.769538688654827</v>
      </c>
      <c r="AT64">
        <f>ABS(100*(AF64-AF65)/(AVERAGE(AF64:AF65)))</f>
        <v>1.2487473573782661</v>
      </c>
      <c r="AY64">
        <f>ABS(100*(AG64-AG65)/(AVERAGE(AG64:AG65)))</f>
        <v>2.9422661822309122</v>
      </c>
      <c r="BC64" s="4">
        <f>AVERAGE(AD64:AD65)</f>
        <v>2.2387453873707694</v>
      </c>
      <c r="BD64" s="4">
        <f>AVERAGE(AE64:AE65)</f>
        <v>4.9319407887780891</v>
      </c>
      <c r="BE64" s="4">
        <f>AVERAGE(AF64:AF65)</f>
        <v>2.6931954014073192</v>
      </c>
      <c r="BF64" s="4">
        <f>AVERAGE(AG64:AG65)</f>
        <v>0.18060813555412383</v>
      </c>
    </row>
    <row r="65" spans="1:58" x14ac:dyDescent="0.35">
      <c r="A65">
        <v>42</v>
      </c>
      <c r="B65">
        <v>15</v>
      </c>
      <c r="C65" t="s">
        <v>159</v>
      </c>
      <c r="D65" t="s">
        <v>27</v>
      </c>
      <c r="G65">
        <v>0.5</v>
      </c>
      <c r="H65">
        <v>0.5</v>
      </c>
      <c r="I65">
        <v>1987</v>
      </c>
      <c r="J65">
        <v>4485</v>
      </c>
      <c r="L65">
        <v>1575</v>
      </c>
      <c r="M65">
        <v>1.94</v>
      </c>
      <c r="N65">
        <v>4.0780000000000003</v>
      </c>
      <c r="O65">
        <v>2.1379999999999999</v>
      </c>
      <c r="Q65">
        <v>4.9000000000000002E-2</v>
      </c>
      <c r="R65">
        <v>1</v>
      </c>
      <c r="S65">
        <v>0</v>
      </c>
      <c r="T65">
        <v>0</v>
      </c>
      <c r="V65">
        <v>0</v>
      </c>
      <c r="Y65" s="1">
        <v>44477</v>
      </c>
      <c r="Z65" s="2">
        <v>0.81704861111111116</v>
      </c>
      <c r="AB65">
        <v>1</v>
      </c>
      <c r="AD65" s="4">
        <f t="shared" si="1"/>
        <v>2.2655660843482042</v>
      </c>
      <c r="AE65" s="4">
        <f t="shared" si="0"/>
        <v>4.9755770889575768</v>
      </c>
      <c r="AF65" s="4">
        <f t="shared" si="2"/>
        <v>2.7100110046093726</v>
      </c>
      <c r="AG65" s="4">
        <f t="shared" si="3"/>
        <v>0.17795114950674046</v>
      </c>
      <c r="BC65" s="4"/>
      <c r="BD65" s="4"/>
      <c r="BE65" s="4"/>
      <c r="BF65" s="4"/>
    </row>
    <row r="66" spans="1:58" x14ac:dyDescent="0.35">
      <c r="A66">
        <v>43</v>
      </c>
      <c r="B66">
        <v>16</v>
      </c>
      <c r="C66" t="s">
        <v>160</v>
      </c>
      <c r="D66" t="s">
        <v>27</v>
      </c>
      <c r="G66">
        <v>0.5</v>
      </c>
      <c r="H66">
        <v>0.5</v>
      </c>
      <c r="I66">
        <v>2693</v>
      </c>
      <c r="J66">
        <v>6797</v>
      </c>
      <c r="L66">
        <v>3692</v>
      </c>
      <c r="M66">
        <v>2.4809999999999999</v>
      </c>
      <c r="N66">
        <v>6.0369999999999999</v>
      </c>
      <c r="O66">
        <v>3.556</v>
      </c>
      <c r="Q66">
        <v>0.27</v>
      </c>
      <c r="R66">
        <v>1</v>
      </c>
      <c r="S66">
        <v>0</v>
      </c>
      <c r="T66">
        <v>0</v>
      </c>
      <c r="V66">
        <v>0</v>
      </c>
      <c r="Y66" s="1">
        <v>44477</v>
      </c>
      <c r="Z66" s="2">
        <v>0.82844907407407409</v>
      </c>
      <c r="AB66">
        <v>1</v>
      </c>
      <c r="AD66" s="4">
        <f t="shared" si="1"/>
        <v>3.1672523732086284</v>
      </c>
      <c r="AE66" s="4">
        <f t="shared" si="0"/>
        <v>7.8174679626188874</v>
      </c>
      <c r="AF66" s="4">
        <f t="shared" si="2"/>
        <v>4.6502155894102586</v>
      </c>
      <c r="AG66" s="4">
        <f t="shared" si="3"/>
        <v>0.4336256705208586</v>
      </c>
      <c r="BC66" s="4"/>
      <c r="BD66" s="4"/>
      <c r="BE66" s="4"/>
      <c r="BF66" s="4"/>
    </row>
    <row r="67" spans="1:58" x14ac:dyDescent="0.35">
      <c r="A67">
        <v>44</v>
      </c>
      <c r="B67">
        <v>16</v>
      </c>
      <c r="C67" t="s">
        <v>160</v>
      </c>
      <c r="D67" t="s">
        <v>27</v>
      </c>
      <c r="G67">
        <v>0.5</v>
      </c>
      <c r="H67">
        <v>0.5</v>
      </c>
      <c r="I67">
        <v>2978</v>
      </c>
      <c r="J67">
        <v>6820</v>
      </c>
      <c r="L67">
        <v>3683</v>
      </c>
      <c r="M67">
        <v>2.7</v>
      </c>
      <c r="N67">
        <v>6.056</v>
      </c>
      <c r="O67">
        <v>3.3559999999999999</v>
      </c>
      <c r="Q67">
        <v>0.26900000000000002</v>
      </c>
      <c r="R67">
        <v>1</v>
      </c>
      <c r="S67">
        <v>0</v>
      </c>
      <c r="T67">
        <v>0</v>
      </c>
      <c r="V67">
        <v>0</v>
      </c>
      <c r="Y67" s="1">
        <v>44477</v>
      </c>
      <c r="Z67" s="2">
        <v>0.83468749999999992</v>
      </c>
      <c r="AB67">
        <v>1</v>
      </c>
      <c r="AD67" s="4">
        <f t="shared" si="1"/>
        <v>3.5312475464738138</v>
      </c>
      <c r="AE67" s="4">
        <f t="shared" si="0"/>
        <v>7.8457393683689789</v>
      </c>
      <c r="AF67" s="4">
        <f t="shared" si="2"/>
        <v>4.3144918218951656</v>
      </c>
      <c r="AG67" s="4">
        <f t="shared" si="3"/>
        <v>0.43253872168329266</v>
      </c>
      <c r="AJ67">
        <f>ABS(100*(AD67-AD68)/(AVERAGE(AD67:AD68)))</f>
        <v>0.83533478419999141</v>
      </c>
      <c r="AO67">
        <f>ABS(100*(AE67-AE68)/(AVERAGE(AE67:AE68)))</f>
        <v>0.90457580487618505</v>
      </c>
      <c r="AT67">
        <f>ABS(100*(AF67-AF68)/(AVERAGE(AF67:AF68)))</f>
        <v>2.3063499322659617</v>
      </c>
      <c r="AY67">
        <f>ABS(100*(AG67-AG68)/(AVERAGE(AG67:AG68)))</f>
        <v>2.2363668996754762</v>
      </c>
      <c r="BC67" s="4">
        <f>AVERAGE(AD67:AD68)</f>
        <v>3.516560021938552</v>
      </c>
      <c r="BD67" s="4">
        <f>AVERAGE(AE67:AE68)</f>
        <v>7.8813859234451797</v>
      </c>
      <c r="BE67" s="4">
        <f>AVERAGE(AF67:AF68)</f>
        <v>4.3648259015066282</v>
      </c>
      <c r="BF67" s="4">
        <f>AVERAGE(AG67:AG68)</f>
        <v>0.43742999145233935</v>
      </c>
    </row>
    <row r="68" spans="1:58" x14ac:dyDescent="0.35">
      <c r="A68">
        <v>45</v>
      </c>
      <c r="B68">
        <v>16</v>
      </c>
      <c r="C68" t="s">
        <v>160</v>
      </c>
      <c r="D68" t="s">
        <v>27</v>
      </c>
      <c r="G68">
        <v>0.5</v>
      </c>
      <c r="H68">
        <v>0.5</v>
      </c>
      <c r="I68">
        <v>2955</v>
      </c>
      <c r="J68">
        <v>6878</v>
      </c>
      <c r="L68">
        <v>3764</v>
      </c>
      <c r="M68">
        <v>2.6819999999999999</v>
      </c>
      <c r="N68">
        <v>6.1050000000000004</v>
      </c>
      <c r="O68">
        <v>3.4239999999999999</v>
      </c>
      <c r="Q68">
        <v>0.27800000000000002</v>
      </c>
      <c r="R68">
        <v>1</v>
      </c>
      <c r="S68">
        <v>0</v>
      </c>
      <c r="T68">
        <v>0</v>
      </c>
      <c r="V68">
        <v>0</v>
      </c>
      <c r="Y68" s="1">
        <v>44477</v>
      </c>
      <c r="Z68" s="2">
        <v>0.84163194444444445</v>
      </c>
      <c r="AB68">
        <v>1</v>
      </c>
      <c r="AD68" s="4">
        <f t="shared" si="1"/>
        <v>3.5018724974032902</v>
      </c>
      <c r="AE68" s="4">
        <f t="shared" si="0"/>
        <v>7.9170324785213815</v>
      </c>
      <c r="AF68" s="4">
        <f t="shared" si="2"/>
        <v>4.4151599811180908</v>
      </c>
      <c r="AG68" s="4">
        <f t="shared" si="3"/>
        <v>0.44232126122138604</v>
      </c>
      <c r="BC68" s="4"/>
      <c r="BD68" s="4"/>
      <c r="BE68" s="4"/>
      <c r="BF68" s="4"/>
    </row>
    <row r="69" spans="1:58" x14ac:dyDescent="0.35">
      <c r="A69">
        <v>46</v>
      </c>
      <c r="B69">
        <v>17</v>
      </c>
      <c r="C69" t="s">
        <v>161</v>
      </c>
      <c r="D69" t="s">
        <v>27</v>
      </c>
      <c r="G69">
        <v>0.5</v>
      </c>
      <c r="H69">
        <v>0.5</v>
      </c>
      <c r="I69">
        <v>2884</v>
      </c>
      <c r="J69">
        <v>6056</v>
      </c>
      <c r="L69">
        <v>1838</v>
      </c>
      <c r="M69">
        <v>2.6280000000000001</v>
      </c>
      <c r="N69">
        <v>5.4089999999999998</v>
      </c>
      <c r="O69">
        <v>2.7810000000000001</v>
      </c>
      <c r="Q69">
        <v>7.5999999999999998E-2</v>
      </c>
      <c r="R69">
        <v>1</v>
      </c>
      <c r="S69">
        <v>0</v>
      </c>
      <c r="T69">
        <v>0</v>
      </c>
      <c r="V69">
        <v>0</v>
      </c>
      <c r="Y69" s="1">
        <v>44477</v>
      </c>
      <c r="Z69" s="2">
        <v>0.8531712962962964</v>
      </c>
      <c r="AB69">
        <v>1</v>
      </c>
      <c r="AD69" s="4">
        <f t="shared" si="1"/>
        <v>3.4111929980986297</v>
      </c>
      <c r="AE69" s="4">
        <f t="shared" si="0"/>
        <v>6.9066370208442205</v>
      </c>
      <c r="AF69" s="4">
        <f t="shared" si="2"/>
        <v>3.4954440227455907</v>
      </c>
      <c r="AG69" s="4">
        <f t="shared" si="3"/>
        <v>0.20971420998227805</v>
      </c>
      <c r="BC69" s="4"/>
      <c r="BD69" s="4"/>
      <c r="BE69" s="4"/>
      <c r="BF69" s="4"/>
    </row>
    <row r="70" spans="1:58" x14ac:dyDescent="0.35">
      <c r="A70">
        <v>47</v>
      </c>
      <c r="B70">
        <v>17</v>
      </c>
      <c r="C70" t="s">
        <v>161</v>
      </c>
      <c r="D70" t="s">
        <v>27</v>
      </c>
      <c r="G70">
        <v>0.5</v>
      </c>
      <c r="H70">
        <v>0.5</v>
      </c>
      <c r="I70">
        <v>2961</v>
      </c>
      <c r="J70">
        <v>6048</v>
      </c>
      <c r="L70">
        <v>1856</v>
      </c>
      <c r="M70">
        <v>2.6859999999999999</v>
      </c>
      <c r="N70">
        <v>5.4020000000000001</v>
      </c>
      <c r="O70">
        <v>2.7160000000000002</v>
      </c>
      <c r="Q70">
        <v>7.8E-2</v>
      </c>
      <c r="R70">
        <v>1</v>
      </c>
      <c r="S70">
        <v>0</v>
      </c>
      <c r="T70">
        <v>0</v>
      </c>
      <c r="V70">
        <v>0</v>
      </c>
      <c r="Y70" s="1">
        <v>44477</v>
      </c>
      <c r="Z70" s="2">
        <v>0.85940972222222223</v>
      </c>
      <c r="AB70">
        <v>1</v>
      </c>
      <c r="AD70" s="4">
        <f t="shared" si="1"/>
        <v>3.5095355536825572</v>
      </c>
      <c r="AE70" s="4">
        <f t="shared" si="0"/>
        <v>6.8968034884094065</v>
      </c>
      <c r="AF70" s="4">
        <f t="shared" si="2"/>
        <v>3.3872679347268493</v>
      </c>
      <c r="AG70" s="4">
        <f t="shared" si="3"/>
        <v>0.2118881076574099</v>
      </c>
      <c r="AJ70">
        <f>ABS(100*(AD70-AD71)/(AVERAGE(AD70:AD71)))</f>
        <v>0.54736792931498213</v>
      </c>
      <c r="AO70">
        <f>ABS(100*(AE70-AE71)/(AVERAGE(AE70:AE71)))</f>
        <v>0.88717838309431429</v>
      </c>
      <c r="AT70">
        <f>ABS(100*(AF70-AF71)/(AVERAGE(AF70:AF71)))</f>
        <v>2.3520180332197862</v>
      </c>
      <c r="AY70">
        <f>ABS(100*(AG70-AG71)/(AVERAGE(AG70:AG71)))</f>
        <v>0.62895025992169895</v>
      </c>
      <c r="BC70" s="4">
        <f>AVERAGE(AD70:AD71)</f>
        <v>3.4999567333334731</v>
      </c>
      <c r="BD70" s="4">
        <f>AVERAGE(AE70:AE71)</f>
        <v>6.9275332772682008</v>
      </c>
      <c r="BE70" s="4">
        <f>AVERAGE(AF70:AF71)</f>
        <v>3.4275765439347277</v>
      </c>
      <c r="BF70" s="4">
        <f>AVERAGE(AG70:AG71)</f>
        <v>0.21122386114556407</v>
      </c>
    </row>
    <row r="71" spans="1:58" x14ac:dyDescent="0.35">
      <c r="A71">
        <v>48</v>
      </c>
      <c r="B71">
        <v>17</v>
      </c>
      <c r="C71" t="s">
        <v>161</v>
      </c>
      <c r="D71" t="s">
        <v>27</v>
      </c>
      <c r="G71">
        <v>0.5</v>
      </c>
      <c r="H71">
        <v>0.5</v>
      </c>
      <c r="I71">
        <v>2946</v>
      </c>
      <c r="J71">
        <v>6098</v>
      </c>
      <c r="L71">
        <v>1845</v>
      </c>
      <c r="M71">
        <v>2.6749999999999998</v>
      </c>
      <c r="N71">
        <v>5.444</v>
      </c>
      <c r="O71">
        <v>2.7690000000000001</v>
      </c>
      <c r="Q71">
        <v>7.6999999999999999E-2</v>
      </c>
      <c r="R71">
        <v>1</v>
      </c>
      <c r="S71">
        <v>0</v>
      </c>
      <c r="T71">
        <v>0</v>
      </c>
      <c r="V71">
        <v>0</v>
      </c>
      <c r="Y71" s="1">
        <v>44477</v>
      </c>
      <c r="Z71" s="2">
        <v>0.86606481481481479</v>
      </c>
      <c r="AB71">
        <v>1</v>
      </c>
      <c r="AD71" s="4">
        <f t="shared" si="1"/>
        <v>3.4903779129843895</v>
      </c>
      <c r="AE71" s="4">
        <f t="shared" si="0"/>
        <v>6.9582630661269951</v>
      </c>
      <c r="AF71" s="4">
        <f t="shared" si="2"/>
        <v>3.4678851531426056</v>
      </c>
      <c r="AG71" s="4">
        <f t="shared" si="3"/>
        <v>0.21055961463371822</v>
      </c>
      <c r="BC71" s="4"/>
      <c r="BD71" s="4"/>
      <c r="BE71" s="4"/>
      <c r="BF71" s="4"/>
    </row>
    <row r="72" spans="1:58" x14ac:dyDescent="0.35">
      <c r="A72">
        <v>49</v>
      </c>
      <c r="B72">
        <v>18</v>
      </c>
      <c r="C72" t="s">
        <v>162</v>
      </c>
      <c r="D72" t="s">
        <v>27</v>
      </c>
      <c r="G72">
        <v>0.5</v>
      </c>
      <c r="H72">
        <v>0.5</v>
      </c>
      <c r="I72">
        <v>3093</v>
      </c>
      <c r="J72">
        <v>5441</v>
      </c>
      <c r="L72">
        <v>1140</v>
      </c>
      <c r="M72">
        <v>2.7879999999999998</v>
      </c>
      <c r="N72">
        <v>4.8879999999999999</v>
      </c>
      <c r="O72">
        <v>2.1</v>
      </c>
      <c r="Q72">
        <v>3.0000000000000001E-3</v>
      </c>
      <c r="R72">
        <v>1</v>
      </c>
      <c r="S72">
        <v>0</v>
      </c>
      <c r="T72">
        <v>0</v>
      </c>
      <c r="V72">
        <v>0</v>
      </c>
      <c r="Y72" s="1">
        <v>44477</v>
      </c>
      <c r="Z72" s="2">
        <v>0.87752314814814814</v>
      </c>
      <c r="AB72">
        <v>1</v>
      </c>
      <c r="AD72" s="4">
        <f t="shared" si="1"/>
        <v>3.6781227918264325</v>
      </c>
      <c r="AE72" s="4">
        <f t="shared" si="0"/>
        <v>6.1506842149178773</v>
      </c>
      <c r="AF72" s="4">
        <f t="shared" si="2"/>
        <v>2.4725614230914448</v>
      </c>
      <c r="AG72" s="4">
        <f t="shared" si="3"/>
        <v>0.12541528902438742</v>
      </c>
      <c r="BC72" s="4"/>
      <c r="BD72" s="4"/>
      <c r="BE72" s="4"/>
      <c r="BF72" s="4"/>
    </row>
    <row r="73" spans="1:58" x14ac:dyDescent="0.35">
      <c r="A73">
        <v>50</v>
      </c>
      <c r="B73">
        <v>18</v>
      </c>
      <c r="C73" t="s">
        <v>162</v>
      </c>
      <c r="D73" t="s">
        <v>27</v>
      </c>
      <c r="G73">
        <v>0.5</v>
      </c>
      <c r="H73">
        <v>0.5</v>
      </c>
      <c r="I73">
        <v>3167</v>
      </c>
      <c r="J73">
        <v>5439</v>
      </c>
      <c r="L73">
        <v>1149</v>
      </c>
      <c r="M73">
        <v>2.8450000000000002</v>
      </c>
      <c r="N73">
        <v>4.8860000000000001</v>
      </c>
      <c r="O73">
        <v>2.0419999999999998</v>
      </c>
      <c r="Q73">
        <v>4.0000000000000001E-3</v>
      </c>
      <c r="R73">
        <v>1</v>
      </c>
      <c r="S73">
        <v>0</v>
      </c>
      <c r="T73">
        <v>0</v>
      </c>
      <c r="V73">
        <v>0</v>
      </c>
      <c r="Y73" s="1">
        <v>44477</v>
      </c>
      <c r="Z73" s="2">
        <v>0.88369212962962962</v>
      </c>
      <c r="AB73">
        <v>1</v>
      </c>
      <c r="AD73" s="4">
        <f t="shared" si="1"/>
        <v>3.7726338192707258</v>
      </c>
      <c r="AE73" s="4">
        <f t="shared" si="0"/>
        <v>6.1482258318091727</v>
      </c>
      <c r="AF73" s="4">
        <f t="shared" si="2"/>
        <v>2.3755920125384469</v>
      </c>
      <c r="AG73" s="4">
        <f t="shared" si="3"/>
        <v>0.12650223786195336</v>
      </c>
      <c r="AJ73">
        <f>ABS(100*(AD73-AD74)/(AVERAGE(AD73:AD74)))</f>
        <v>0.27119682179281546</v>
      </c>
      <c r="AO73">
        <f>ABS(100*(AE73-AE74)/(AVERAGE(AE73:AE74)))</f>
        <v>0.55823094781232097</v>
      </c>
      <c r="AT73">
        <f>ABS(100*(AF73-AF74)/(AVERAGE(AF73:AF74)))</f>
        <v>1.8614036010866699</v>
      </c>
      <c r="AY73">
        <f>ABS(100*(AG73-AG74)/(AVERAGE(AG73:AG74)))</f>
        <v>0</v>
      </c>
      <c r="BC73" s="4">
        <f>AVERAGE(AD73:AD74)</f>
        <v>3.7675251150845481</v>
      </c>
      <c r="BD73" s="4">
        <f>AVERAGE(AE73:AE74)</f>
        <v>6.1654345135700979</v>
      </c>
      <c r="BE73" s="4">
        <f>AVERAGE(AF73:AF74)</f>
        <v>2.3979093984855497</v>
      </c>
      <c r="BF73" s="4">
        <f>AVERAGE(AG73:AG74)</f>
        <v>0.12650223786195336</v>
      </c>
    </row>
    <row r="74" spans="1:58" x14ac:dyDescent="0.35">
      <c r="A74">
        <v>51</v>
      </c>
      <c r="B74">
        <v>18</v>
      </c>
      <c r="C74" t="s">
        <v>162</v>
      </c>
      <c r="D74" t="s">
        <v>27</v>
      </c>
      <c r="G74">
        <v>0.5</v>
      </c>
      <c r="H74">
        <v>0.5</v>
      </c>
      <c r="I74">
        <v>3159</v>
      </c>
      <c r="J74">
        <v>5467</v>
      </c>
      <c r="L74">
        <v>1149</v>
      </c>
      <c r="M74">
        <v>2.8380000000000001</v>
      </c>
      <c r="N74">
        <v>4.91</v>
      </c>
      <c r="O74">
        <v>2.0710000000000002</v>
      </c>
      <c r="Q74">
        <v>4.0000000000000001E-3</v>
      </c>
      <c r="R74">
        <v>1</v>
      </c>
      <c r="S74">
        <v>0</v>
      </c>
      <c r="T74">
        <v>0</v>
      </c>
      <c r="V74">
        <v>0</v>
      </c>
      <c r="Y74" s="1">
        <v>44477</v>
      </c>
      <c r="Z74" s="2">
        <v>0.89034722222222218</v>
      </c>
      <c r="AB74">
        <v>1</v>
      </c>
      <c r="AD74" s="4">
        <f t="shared" si="1"/>
        <v>3.7624164108983704</v>
      </c>
      <c r="AE74" s="4">
        <f t="shared" si="0"/>
        <v>6.182643195331023</v>
      </c>
      <c r="AF74" s="4">
        <f t="shared" si="2"/>
        <v>2.4202267844326526</v>
      </c>
      <c r="AG74" s="4">
        <f t="shared" si="3"/>
        <v>0.12650223786195336</v>
      </c>
      <c r="BC74" s="4"/>
      <c r="BD74" s="4"/>
      <c r="BE74" s="4"/>
      <c r="BF74" s="4"/>
    </row>
    <row r="75" spans="1:58" x14ac:dyDescent="0.35">
      <c r="A75">
        <v>52</v>
      </c>
      <c r="B75">
        <v>19</v>
      </c>
      <c r="C75" t="s">
        <v>64</v>
      </c>
      <c r="D75" t="s">
        <v>27</v>
      </c>
      <c r="G75">
        <v>0.5</v>
      </c>
      <c r="H75">
        <v>0.5</v>
      </c>
      <c r="I75">
        <v>5104</v>
      </c>
      <c r="J75">
        <v>10322</v>
      </c>
      <c r="L75">
        <v>4168</v>
      </c>
      <c r="M75">
        <v>4.3310000000000004</v>
      </c>
      <c r="N75">
        <v>9.0229999999999997</v>
      </c>
      <c r="O75">
        <v>4.6929999999999996</v>
      </c>
      <c r="Q75">
        <v>0.32</v>
      </c>
      <c r="R75">
        <v>1</v>
      </c>
      <c r="S75">
        <v>0</v>
      </c>
      <c r="T75">
        <v>0</v>
      </c>
      <c r="V75">
        <v>0</v>
      </c>
      <c r="Y75" s="1">
        <v>44477</v>
      </c>
      <c r="Z75" s="2">
        <v>0.90211805555555558</v>
      </c>
      <c r="AB75">
        <v>1</v>
      </c>
      <c r="AD75" s="4">
        <f t="shared" si="1"/>
        <v>6.2465238214274432</v>
      </c>
      <c r="AE75" s="4">
        <f t="shared" si="0"/>
        <v>12.150368191708905</v>
      </c>
      <c r="AF75" s="4">
        <f t="shared" si="2"/>
        <v>5.9038443702814618</v>
      </c>
      <c r="AG75" s="4">
        <f t="shared" si="3"/>
        <v>0.49111318681878979</v>
      </c>
      <c r="BC75" s="4"/>
      <c r="BD75" s="4"/>
      <c r="BE75" s="4"/>
      <c r="BF75" s="4"/>
    </row>
    <row r="76" spans="1:58" x14ac:dyDescent="0.35">
      <c r="A76">
        <v>53</v>
      </c>
      <c r="B76">
        <v>19</v>
      </c>
      <c r="C76" t="s">
        <v>64</v>
      </c>
      <c r="D76" t="s">
        <v>27</v>
      </c>
      <c r="G76">
        <v>0.5</v>
      </c>
      <c r="H76">
        <v>0.5</v>
      </c>
      <c r="I76">
        <v>5873</v>
      </c>
      <c r="J76">
        <v>10258</v>
      </c>
      <c r="L76">
        <v>4122</v>
      </c>
      <c r="M76">
        <v>4.9210000000000003</v>
      </c>
      <c r="N76">
        <v>8.9689999999999994</v>
      </c>
      <c r="O76">
        <v>4.048</v>
      </c>
      <c r="Q76">
        <v>0.315</v>
      </c>
      <c r="R76">
        <v>1</v>
      </c>
      <c r="S76">
        <v>0</v>
      </c>
      <c r="T76">
        <v>0</v>
      </c>
      <c r="V76">
        <v>0</v>
      </c>
      <c r="Y76" s="1">
        <v>44477</v>
      </c>
      <c r="Z76" s="2">
        <v>0.90851851851851861</v>
      </c>
      <c r="AB76">
        <v>1</v>
      </c>
      <c r="AD76" s="4">
        <f t="shared" si="1"/>
        <v>7.2286722012201707</v>
      </c>
      <c r="AE76" s="4">
        <f t="shared" si="0"/>
        <v>12.071699932230391</v>
      </c>
      <c r="AF76" s="4">
        <f t="shared" si="2"/>
        <v>4.8430277310102205</v>
      </c>
      <c r="AG76" s="4">
        <f t="shared" si="3"/>
        <v>0.48555767053789717</v>
      </c>
      <c r="AJ76">
        <f>ABS(100*(AD76-AD77)/(AVERAGE(AD76:AD77)))</f>
        <v>1.071983314523459</v>
      </c>
      <c r="AL76">
        <f>100*((AVERAGE(AD76:AD77)*25.225)-(AVERAGE(AD58:AD59)*25))/(1000*0.075)</f>
        <v>94.562688521244866</v>
      </c>
      <c r="AO76">
        <f>ABS(100*(AE76-AE77)/(AVERAGE(AE76:AE77)))</f>
        <v>1.0533944194611375</v>
      </c>
      <c r="AQ76">
        <f>100*((AVERAGE(AE76:AE77)*25.225)-(AVERAGE(AE58:AE59)*25))/(2000*0.075)</f>
        <v>92.196651717672978</v>
      </c>
      <c r="AT76">
        <f>ABS(100*(AF76-AF77)/(AVERAGE(AF76:AF77)))</f>
        <v>1.0256422901832705</v>
      </c>
      <c r="AV76">
        <f>100*((AVERAGE(AF76:AF77)*25.225)-(AVERAGE(AF58:AF59)*25))/(1000*0.075)</f>
        <v>89.830614914101147</v>
      </c>
      <c r="AY76">
        <f>ABS(100*(AG76-AG77)/(AVERAGE(AG76:AG77)))</f>
        <v>0.52096952779829564</v>
      </c>
      <c r="BA76">
        <f>100*((AVERAGE(AG76:AG77)*25.225)-(AVERAGE(AG58:AG59)*25))/(100*0.075)</f>
        <v>97.031460309637993</v>
      </c>
      <c r="BC76" s="4">
        <f>AVERAGE(AD76:AD77)</f>
        <v>7.2676260706397784</v>
      </c>
      <c r="BD76" s="4">
        <f>AVERAGE(AE76:AE77)</f>
        <v>12.135617893056684</v>
      </c>
      <c r="BE76" s="4">
        <f>AVERAGE(AF76:AF77)</f>
        <v>4.8679918224169061</v>
      </c>
      <c r="BF76" s="4">
        <f>AVERAGE(AG76:AG77)</f>
        <v>0.48682577751505746</v>
      </c>
    </row>
    <row r="77" spans="1:58" x14ac:dyDescent="0.35">
      <c r="A77">
        <v>54</v>
      </c>
      <c r="B77">
        <v>19</v>
      </c>
      <c r="C77" t="s">
        <v>64</v>
      </c>
      <c r="D77" t="s">
        <v>27</v>
      </c>
      <c r="G77">
        <v>0.5</v>
      </c>
      <c r="H77">
        <v>0.5</v>
      </c>
      <c r="I77">
        <v>5934</v>
      </c>
      <c r="J77">
        <v>10362</v>
      </c>
      <c r="L77">
        <v>4143</v>
      </c>
      <c r="M77">
        <v>4.9669999999999996</v>
      </c>
      <c r="N77">
        <v>9.0570000000000004</v>
      </c>
      <c r="O77">
        <v>4.0890000000000004</v>
      </c>
      <c r="Q77">
        <v>0.317</v>
      </c>
      <c r="R77">
        <v>1</v>
      </c>
      <c r="S77">
        <v>0</v>
      </c>
      <c r="T77">
        <v>0</v>
      </c>
      <c r="V77">
        <v>0</v>
      </c>
      <c r="Y77" s="1">
        <v>44477</v>
      </c>
      <c r="Z77" s="2">
        <v>0.91533564814814816</v>
      </c>
      <c r="AB77">
        <v>1</v>
      </c>
      <c r="AD77" s="4">
        <f t="shared" si="1"/>
        <v>7.306579940059386</v>
      </c>
      <c r="AE77" s="4">
        <f t="shared" si="0"/>
        <v>12.199535853882978</v>
      </c>
      <c r="AF77" s="4">
        <f t="shared" si="2"/>
        <v>4.8929559138235916</v>
      </c>
      <c r="AG77" s="4">
        <f t="shared" si="3"/>
        <v>0.48809388449221774</v>
      </c>
    </row>
    <row r="78" spans="1:58" x14ac:dyDescent="0.35">
      <c r="A78">
        <v>55</v>
      </c>
      <c r="B78">
        <v>20</v>
      </c>
      <c r="C78" t="s">
        <v>65</v>
      </c>
      <c r="D78" t="s">
        <v>27</v>
      </c>
      <c r="G78">
        <v>0.5</v>
      </c>
      <c r="H78">
        <v>0.5</v>
      </c>
      <c r="I78">
        <v>4033</v>
      </c>
      <c r="J78">
        <v>5724</v>
      </c>
      <c r="L78">
        <v>1148</v>
      </c>
      <c r="M78">
        <v>3.5089999999999999</v>
      </c>
      <c r="N78">
        <v>5.1269999999999998</v>
      </c>
      <c r="O78">
        <v>1.619</v>
      </c>
      <c r="Q78">
        <v>4.0000000000000001E-3</v>
      </c>
      <c r="R78">
        <v>1</v>
      </c>
      <c r="S78">
        <v>0</v>
      </c>
      <c r="T78">
        <v>0</v>
      </c>
      <c r="V78">
        <v>0</v>
      </c>
      <c r="Y78" s="1">
        <v>44477</v>
      </c>
      <c r="Z78" s="2">
        <v>0.92712962962962964</v>
      </c>
      <c r="AB78">
        <v>1</v>
      </c>
      <c r="AD78" s="4">
        <f t="shared" si="1"/>
        <v>4.8786682755782724</v>
      </c>
      <c r="AE78" s="4">
        <f t="shared" si="0"/>
        <v>6.4985454247994294</v>
      </c>
      <c r="AF78" s="4">
        <f t="shared" si="2"/>
        <v>1.619877149221157</v>
      </c>
      <c r="AG78" s="4">
        <f t="shared" si="3"/>
        <v>0.12638146576889045</v>
      </c>
      <c r="BC78" s="4"/>
      <c r="BD78" s="4"/>
      <c r="BE78" s="4"/>
      <c r="BF78" s="4"/>
    </row>
    <row r="79" spans="1:58" x14ac:dyDescent="0.35">
      <c r="A79">
        <v>56</v>
      </c>
      <c r="B79">
        <v>20</v>
      </c>
      <c r="C79" t="s">
        <v>65</v>
      </c>
      <c r="D79" t="s">
        <v>27</v>
      </c>
      <c r="G79">
        <v>0.5</v>
      </c>
      <c r="H79">
        <v>0.5</v>
      </c>
      <c r="I79">
        <v>3384</v>
      </c>
      <c r="J79">
        <v>5648</v>
      </c>
      <c r="L79">
        <v>1114</v>
      </c>
      <c r="M79">
        <v>3.0110000000000001</v>
      </c>
      <c r="N79">
        <v>5.0629999999999997</v>
      </c>
      <c r="O79">
        <v>2.052</v>
      </c>
      <c r="Q79">
        <v>1E-3</v>
      </c>
      <c r="R79">
        <v>1</v>
      </c>
      <c r="S79">
        <v>0</v>
      </c>
      <c r="T79">
        <v>0</v>
      </c>
      <c r="V79">
        <v>0</v>
      </c>
      <c r="Y79" s="1">
        <v>44477</v>
      </c>
      <c r="Z79" s="2">
        <v>0.93333333333333324</v>
      </c>
      <c r="AB79">
        <v>1</v>
      </c>
      <c r="AD79" s="4">
        <f t="shared" si="1"/>
        <v>4.0497810213708849</v>
      </c>
      <c r="AE79" s="4">
        <f t="shared" si="0"/>
        <v>6.4051268666686951</v>
      </c>
      <c r="AF79" s="4">
        <f t="shared" si="2"/>
        <v>2.3553458452978102</v>
      </c>
      <c r="AG79" s="4">
        <f t="shared" si="3"/>
        <v>0.12227521460475251</v>
      </c>
      <c r="AJ79">
        <f>ABS(100*(AD79-AD80)/(AVERAGE(AD79:AD80)))</f>
        <v>1.6855431185089775</v>
      </c>
      <c r="AK79">
        <f>ABS(100*((AVERAGE(AD79:AD80)-AVERAGE(AD73:AD74))/(AVERAGE(AD73:AD74,AD79:AD80))))</f>
        <v>6.3830407057056613</v>
      </c>
      <c r="AO79">
        <f>ABS(100*(AE79-AE80)/(AVERAGE(AE79:AE80)))</f>
        <v>1.2965111051565053</v>
      </c>
      <c r="AP79">
        <f>ABS(100*((AVERAGE(AE79:AE80)-AVERAGE(AE73:AE74))/(AVERAGE(AE73:AE74,AE79:AE80))))</f>
        <v>4.4636372929695387</v>
      </c>
      <c r="AT79">
        <f>ABS(100*(AF79-AF80)/(AVERAGE(AF79:AF80)))</f>
        <v>6.2228046676556144</v>
      </c>
      <c r="AU79">
        <f>ABS(100*((AVERAGE(AF79:AF80)-AVERAGE(AF73:AF74))/(AVERAGE(AF73:AF74,AF79:AF80))))</f>
        <v>1.3698429610602367</v>
      </c>
      <c r="AY79">
        <f>ABS(100*(AG79-AG80)/(AVERAGE(AG79:AG80)))</f>
        <v>5.5691801260966827</v>
      </c>
      <c r="AZ79">
        <f>ABS(100*((AVERAGE(AG79:AG80)-AVERAGE(AG73:AG74))/(AVERAGE(AG73:AG74,AG79:AG80))))</f>
        <v>0.57446726562443851</v>
      </c>
      <c r="BC79" s="4">
        <f>AVERAGE(AD79:AD80)</f>
        <v>4.015935856137455</v>
      </c>
      <c r="BD79" s="4">
        <f>AVERAGE(AE79:AE80)</f>
        <v>6.4469193795166557</v>
      </c>
      <c r="BE79" s="4">
        <f>AVERAGE(AF79:AF80)</f>
        <v>2.4309835233791999</v>
      </c>
      <c r="BF79" s="4">
        <f>AVERAGE(AG79:AG80)</f>
        <v>0.12577760530357604</v>
      </c>
    </row>
    <row r="80" spans="1:58" x14ac:dyDescent="0.35">
      <c r="A80">
        <v>57</v>
      </c>
      <c r="B80">
        <v>20</v>
      </c>
      <c r="C80" t="s">
        <v>65</v>
      </c>
      <c r="D80" t="s">
        <v>27</v>
      </c>
      <c r="G80">
        <v>0.5</v>
      </c>
      <c r="H80">
        <v>0.5</v>
      </c>
      <c r="I80">
        <v>3331</v>
      </c>
      <c r="J80">
        <v>5716</v>
      </c>
      <c r="L80">
        <v>1172</v>
      </c>
      <c r="M80">
        <v>2.97</v>
      </c>
      <c r="N80">
        <v>5.1210000000000004</v>
      </c>
      <c r="O80">
        <v>2.1509999999999998</v>
      </c>
      <c r="Q80">
        <v>7.0000000000000001E-3</v>
      </c>
      <c r="R80">
        <v>1</v>
      </c>
      <c r="S80">
        <v>0</v>
      </c>
      <c r="T80">
        <v>0</v>
      </c>
      <c r="V80">
        <v>0</v>
      </c>
      <c r="Y80" s="1">
        <v>44477</v>
      </c>
      <c r="Z80" s="2">
        <v>0.93994212962962964</v>
      </c>
      <c r="AB80">
        <v>1</v>
      </c>
      <c r="AD80" s="4">
        <f t="shared" si="1"/>
        <v>3.9820906909040255</v>
      </c>
      <c r="AE80" s="4">
        <f t="shared" si="0"/>
        <v>6.4887118923646154</v>
      </c>
      <c r="AF80" s="4">
        <f t="shared" si="2"/>
        <v>2.50662120146059</v>
      </c>
      <c r="AG80" s="4">
        <f t="shared" si="3"/>
        <v>0.12927999600239959</v>
      </c>
    </row>
    <row r="81" spans="1:58" x14ac:dyDescent="0.35">
      <c r="A81">
        <v>58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1075</v>
      </c>
      <c r="J81">
        <v>375</v>
      </c>
      <c r="L81">
        <v>114</v>
      </c>
      <c r="M81">
        <v>1.2390000000000001</v>
      </c>
      <c r="N81">
        <v>0.59599999999999997</v>
      </c>
      <c r="O81">
        <v>0</v>
      </c>
      <c r="Q81">
        <v>0</v>
      </c>
      <c r="R81">
        <v>1</v>
      </c>
      <c r="S81">
        <v>0</v>
      </c>
      <c r="T81">
        <v>0</v>
      </c>
      <c r="V81">
        <v>0</v>
      </c>
      <c r="Y81" s="1">
        <v>44477</v>
      </c>
      <c r="Z81" s="2">
        <v>0.95082175925925927</v>
      </c>
      <c r="AB81">
        <v>1</v>
      </c>
      <c r="AD81" s="4">
        <f t="shared" si="1"/>
        <v>1.1007815298996109</v>
      </c>
      <c r="AE81" s="4">
        <f t="shared" si="0"/>
        <v>-7.6400199428231327E-2</v>
      </c>
      <c r="AF81" s="4">
        <f t="shared" si="2"/>
        <v>-1.1771817293278422</v>
      </c>
      <c r="AG81" s="4">
        <f t="shared" si="3"/>
        <v>1.5031215418719588E-3</v>
      </c>
      <c r="BC81" s="4"/>
      <c r="BD81" s="4"/>
      <c r="BE81" s="4"/>
      <c r="BF81" s="4"/>
    </row>
    <row r="82" spans="1:58" x14ac:dyDescent="0.35">
      <c r="A82">
        <v>59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177</v>
      </c>
      <c r="J82">
        <v>399</v>
      </c>
      <c r="L82">
        <v>128</v>
      </c>
      <c r="M82">
        <v>0.55100000000000005</v>
      </c>
      <c r="N82">
        <v>0.61599999999999999</v>
      </c>
      <c r="O82">
        <v>6.5000000000000002E-2</v>
      </c>
      <c r="Q82">
        <v>0</v>
      </c>
      <c r="R82">
        <v>1</v>
      </c>
      <c r="S82">
        <v>0</v>
      </c>
      <c r="T82">
        <v>0</v>
      </c>
      <c r="V82">
        <v>0</v>
      </c>
      <c r="Y82" s="1">
        <v>44477</v>
      </c>
      <c r="Z82" s="2">
        <v>0.95637731481481481</v>
      </c>
      <c r="AB82">
        <v>1</v>
      </c>
      <c r="AD82" s="4">
        <f t="shared" si="1"/>
        <v>-4.6122559897359354E-2</v>
      </c>
      <c r="AE82" s="4">
        <f t="shared" si="0"/>
        <v>-4.6899602123788638E-2</v>
      </c>
      <c r="AF82" s="4">
        <f t="shared" si="2"/>
        <v>-7.7704222642928367E-4</v>
      </c>
      <c r="AG82" s="4">
        <f t="shared" si="3"/>
        <v>3.1939308447522861E-3</v>
      </c>
      <c r="AJ82">
        <f>ABS(100*(AD82-AD83)/(AVERAGE(AD82:AD83)))</f>
        <v>18.119813967099912</v>
      </c>
      <c r="AO82">
        <f>ABS(100*(AE82-AE83)/(AVERAGE(AE82:AE83)))</f>
        <v>46.319758295024386</v>
      </c>
      <c r="AT82">
        <f>ABS(100*(AF82-AF83)/(AVERAGE(AF82:AF83)))</f>
        <v>191.70901729361108</v>
      </c>
      <c r="AY82">
        <f>ABS(100*(AG82-AG83)/(AVERAGE(AG82:AG83)))</f>
        <v>283.21017650706494</v>
      </c>
      <c r="BC82" s="4">
        <f>AVERAGE(AD82:AD83)</f>
        <v>-4.2291031757725819E-2</v>
      </c>
      <c r="BD82" s="4">
        <f>AVERAGE(AE82:AE83)</f>
        <v>-6.1035304998834083E-2</v>
      </c>
      <c r="BE82" s="4">
        <f>AVERAGE(AF82:AF83)</f>
        <v>-1.8744273241108257E-2</v>
      </c>
      <c r="BF82" s="4">
        <f>AVERAGE(AG82:AG83)</f>
        <v>1.3219634022776372E-3</v>
      </c>
    </row>
    <row r="83" spans="1:58" x14ac:dyDescent="0.35">
      <c r="A83">
        <v>60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183</v>
      </c>
      <c r="J83">
        <v>376</v>
      </c>
      <c r="L83">
        <v>97</v>
      </c>
      <c r="M83">
        <v>0.55500000000000005</v>
      </c>
      <c r="N83">
        <v>0.59699999999999998</v>
      </c>
      <c r="O83">
        <v>4.2000000000000003E-2</v>
      </c>
      <c r="Q83">
        <v>0</v>
      </c>
      <c r="R83">
        <v>1</v>
      </c>
      <c r="S83">
        <v>0</v>
      </c>
      <c r="T83">
        <v>0</v>
      </c>
      <c r="V83">
        <v>0</v>
      </c>
      <c r="Y83" s="1">
        <v>44477</v>
      </c>
      <c r="Z83" s="2">
        <v>0.96233796296296292</v>
      </c>
      <c r="AB83">
        <v>1</v>
      </c>
      <c r="AD83" s="4">
        <f t="shared" si="1"/>
        <v>-3.8459503618092292E-2</v>
      </c>
      <c r="AE83" s="4">
        <f t="shared" si="0"/>
        <v>-7.5171007873879522E-2</v>
      </c>
      <c r="AF83" s="4">
        <f t="shared" si="2"/>
        <v>-3.6711504255787231E-2</v>
      </c>
      <c r="AG83" s="4">
        <f t="shared" si="3"/>
        <v>-5.5000404019701151E-4</v>
      </c>
      <c r="BC83" s="4"/>
      <c r="BD83" s="4"/>
      <c r="BE83" s="4"/>
      <c r="BF83" s="4"/>
    </row>
    <row r="84" spans="1:58" x14ac:dyDescent="0.35">
      <c r="A84">
        <v>61</v>
      </c>
      <c r="B84">
        <v>4</v>
      </c>
      <c r="C84" t="s">
        <v>63</v>
      </c>
      <c r="D84" t="s">
        <v>27</v>
      </c>
      <c r="G84">
        <v>0.6</v>
      </c>
      <c r="H84">
        <v>0.6</v>
      </c>
      <c r="I84">
        <v>2389</v>
      </c>
      <c r="J84">
        <v>6084</v>
      </c>
      <c r="L84">
        <v>2683</v>
      </c>
      <c r="M84">
        <v>1.873</v>
      </c>
      <c r="N84">
        <v>4.5279999999999996</v>
      </c>
      <c r="O84">
        <v>2.6549999999999998</v>
      </c>
      <c r="Q84">
        <v>0.13700000000000001</v>
      </c>
      <c r="R84">
        <v>1</v>
      </c>
      <c r="S84">
        <v>0</v>
      </c>
      <c r="T84">
        <v>0</v>
      </c>
      <c r="V84">
        <v>0</v>
      </c>
      <c r="Y84" s="1">
        <v>44477</v>
      </c>
      <c r="Z84" s="2">
        <v>0.97371527777777767</v>
      </c>
      <c r="AB84">
        <v>1</v>
      </c>
      <c r="AD84" s="4">
        <f t="shared" si="1"/>
        <v>2.3158257125492479</v>
      </c>
      <c r="AE84" s="4">
        <f t="shared" si="0"/>
        <v>5.7842119869717257</v>
      </c>
      <c r="AF84" s="4">
        <f t="shared" si="2"/>
        <v>3.4683862744224778</v>
      </c>
      <c r="AG84" s="4">
        <f t="shared" si="3"/>
        <v>0.25980552385034344</v>
      </c>
    </row>
    <row r="85" spans="1:58" x14ac:dyDescent="0.35">
      <c r="A85">
        <v>62</v>
      </c>
      <c r="B85">
        <v>4</v>
      </c>
      <c r="C85" t="s">
        <v>63</v>
      </c>
      <c r="D85" t="s">
        <v>27</v>
      </c>
      <c r="G85">
        <v>0.6</v>
      </c>
      <c r="H85">
        <v>0.6</v>
      </c>
      <c r="I85">
        <v>3027</v>
      </c>
      <c r="J85">
        <v>6112</v>
      </c>
      <c r="L85">
        <v>2740</v>
      </c>
      <c r="M85">
        <v>2.2810000000000001</v>
      </c>
      <c r="N85">
        <v>4.5469999999999997</v>
      </c>
      <c r="O85">
        <v>2.266</v>
      </c>
      <c r="Q85">
        <v>0.14199999999999999</v>
      </c>
      <c r="R85">
        <v>1</v>
      </c>
      <c r="S85">
        <v>0</v>
      </c>
      <c r="T85">
        <v>0</v>
      </c>
      <c r="V85">
        <v>0</v>
      </c>
      <c r="Y85" s="1">
        <v>44477</v>
      </c>
      <c r="Z85" s="2">
        <v>0.97994212962962957</v>
      </c>
      <c r="AB85">
        <v>1</v>
      </c>
      <c r="AD85" s="4">
        <f t="shared" si="1"/>
        <v>2.9948576439620793</v>
      </c>
      <c r="AE85" s="4">
        <f t="shared" si="0"/>
        <v>5.8128931232399337</v>
      </c>
      <c r="AF85" s="4">
        <f t="shared" si="2"/>
        <v>2.8180354792778544</v>
      </c>
      <c r="AG85" s="4">
        <f t="shared" si="3"/>
        <v>0.26554219827083025</v>
      </c>
      <c r="AI85">
        <f>ABS(100*(AD85-3)/3)</f>
        <v>0.17141186793068938</v>
      </c>
      <c r="AJ85">
        <f>ABS(100*(AD85-AD86)/(AVERAGE(AD85:AD86)))</f>
        <v>1.2010369566891181</v>
      </c>
      <c r="AN85">
        <f t="shared" ref="AN85" si="12">ABS(100*(AE85-6)/6)</f>
        <v>3.1184479460011052</v>
      </c>
      <c r="AO85">
        <f>ABS(100*(AE85-AE86)/(AVERAGE(AE85:AE86)))</f>
        <v>0.26467419163361378</v>
      </c>
      <c r="AS85">
        <f>ABS(100*(AF85-3)/3)</f>
        <v>6.0654840240715204</v>
      </c>
      <c r="AT85">
        <f>ABS(100*(AF85-AF86)/(AVERAGE(AF85:AF86)))</f>
        <v>1.846230456072343</v>
      </c>
      <c r="AX85">
        <f t="shared" ref="AX85" si="13">ABS(100*(AG85-0.3)/0.3)</f>
        <v>11.485933909723245</v>
      </c>
      <c r="AY85">
        <f>ABS(100*(AG85-AG86)/(AVERAGE(AG85:AG86)))</f>
        <v>7.5773478591484783E-2</v>
      </c>
      <c r="BC85" s="4">
        <f>AVERAGE(AD85:AD86)</f>
        <v>3.0129509712881264</v>
      </c>
      <c r="BD85" s="4">
        <f>AVERAGE(AE85:AE86)</f>
        <v>5.8052106760252347</v>
      </c>
      <c r="BE85" s="4">
        <f>AVERAGE(AF85:AF86)</f>
        <v>2.7922597047371083</v>
      </c>
      <c r="BF85" s="4">
        <f>AVERAGE(AG85:AG86)</f>
        <v>0.26564284168171604</v>
      </c>
    </row>
    <row r="86" spans="1:58" x14ac:dyDescent="0.35">
      <c r="A86">
        <v>63</v>
      </c>
      <c r="B86">
        <v>4</v>
      </c>
      <c r="C86" t="s">
        <v>63</v>
      </c>
      <c r="D86" t="s">
        <v>27</v>
      </c>
      <c r="G86">
        <v>0.6</v>
      </c>
      <c r="H86">
        <v>0.6</v>
      </c>
      <c r="I86">
        <v>3061</v>
      </c>
      <c r="J86">
        <v>6097</v>
      </c>
      <c r="L86">
        <v>2742</v>
      </c>
      <c r="M86">
        <v>2.3029999999999999</v>
      </c>
      <c r="N86">
        <v>4.5369999999999999</v>
      </c>
      <c r="O86">
        <v>2.234</v>
      </c>
      <c r="Q86">
        <v>0.14199999999999999</v>
      </c>
      <c r="R86">
        <v>1</v>
      </c>
      <c r="S86">
        <v>0</v>
      </c>
      <c r="T86">
        <v>0</v>
      </c>
      <c r="V86">
        <v>0</v>
      </c>
      <c r="Y86" s="1">
        <v>44477</v>
      </c>
      <c r="Z86" s="2">
        <v>0.98667824074074073</v>
      </c>
      <c r="AB86">
        <v>1</v>
      </c>
      <c r="AD86" s="4">
        <f t="shared" si="1"/>
        <v>3.0310442986141735</v>
      </c>
      <c r="AE86" s="4">
        <f t="shared" si="0"/>
        <v>5.7975282288105356</v>
      </c>
      <c r="AF86" s="4">
        <f t="shared" si="2"/>
        <v>2.7664839301963622</v>
      </c>
      <c r="AG86" s="4">
        <f t="shared" si="3"/>
        <v>0.26574348509260176</v>
      </c>
    </row>
    <row r="87" spans="1:58" x14ac:dyDescent="0.35">
      <c r="A87">
        <v>64</v>
      </c>
      <c r="B87">
        <v>21</v>
      </c>
      <c r="C87" t="s">
        <v>163</v>
      </c>
      <c r="D87" t="s">
        <v>27</v>
      </c>
      <c r="G87">
        <v>0.5</v>
      </c>
      <c r="H87">
        <v>0.5</v>
      </c>
      <c r="I87">
        <v>2823</v>
      </c>
      <c r="J87">
        <v>5654</v>
      </c>
      <c r="L87">
        <v>1507</v>
      </c>
      <c r="M87">
        <v>2.581</v>
      </c>
      <c r="N87">
        <v>5.069</v>
      </c>
      <c r="O87">
        <v>2.488</v>
      </c>
      <c r="Q87">
        <v>4.2000000000000003E-2</v>
      </c>
      <c r="R87">
        <v>1</v>
      </c>
      <c r="S87">
        <v>0</v>
      </c>
      <c r="T87">
        <v>0</v>
      </c>
      <c r="V87">
        <v>0</v>
      </c>
      <c r="Y87" s="1">
        <v>44477</v>
      </c>
      <c r="Z87" s="2">
        <v>0.99810185185185185</v>
      </c>
      <c r="AB87">
        <v>1</v>
      </c>
      <c r="AD87" s="4">
        <f t="shared" si="1"/>
        <v>3.3332852592594149</v>
      </c>
      <c r="AE87" s="4">
        <f t="shared" si="0"/>
        <v>6.4125020159948054</v>
      </c>
      <c r="AF87" s="4">
        <f t="shared" si="2"/>
        <v>3.0792167567353905</v>
      </c>
      <c r="AG87" s="4">
        <f t="shared" si="3"/>
        <v>0.16973864717846457</v>
      </c>
    </row>
    <row r="88" spans="1:58" x14ac:dyDescent="0.35">
      <c r="A88">
        <v>65</v>
      </c>
      <c r="B88">
        <v>21</v>
      </c>
      <c r="C88" t="s">
        <v>163</v>
      </c>
      <c r="D88" t="s">
        <v>27</v>
      </c>
      <c r="G88">
        <v>0.5</v>
      </c>
      <c r="H88">
        <v>0.5</v>
      </c>
      <c r="I88">
        <v>2951</v>
      </c>
      <c r="J88">
        <v>5709</v>
      </c>
      <c r="L88">
        <v>1498</v>
      </c>
      <c r="M88">
        <v>2.6779999999999999</v>
      </c>
      <c r="N88">
        <v>5.1150000000000002</v>
      </c>
      <c r="O88">
        <v>2.4359999999999999</v>
      </c>
      <c r="Q88">
        <v>4.1000000000000002E-2</v>
      </c>
      <c r="R88">
        <v>1</v>
      </c>
      <c r="S88">
        <v>0</v>
      </c>
      <c r="T88">
        <v>0</v>
      </c>
      <c r="V88">
        <v>0</v>
      </c>
      <c r="Y88" s="1">
        <v>44478</v>
      </c>
      <c r="Z88" s="2">
        <v>4.2824074074074075E-3</v>
      </c>
      <c r="AB88">
        <v>1</v>
      </c>
      <c r="AD88" s="4">
        <f t="shared" si="1"/>
        <v>3.4967637932171121</v>
      </c>
      <c r="AE88" s="4">
        <f t="shared" ref="AE88:AE131" si="14">((J88*$G$20)+$G$21)*1000/H88</f>
        <v>6.4801075514841529</v>
      </c>
      <c r="AF88" s="4">
        <f t="shared" si="2"/>
        <v>2.9833437582670408</v>
      </c>
      <c r="AG88" s="4">
        <f t="shared" si="3"/>
        <v>0.16865169834089866</v>
      </c>
      <c r="AJ88">
        <f>ABS(100*(AD88-AD89)/(AVERAGE(AD88:AD89)))</f>
        <v>0.18245597643832737</v>
      </c>
      <c r="AO88">
        <f>ABS(100*(AE88-AE89)/(AVERAGE(AE88:AE89)))</f>
        <v>0.45421467236305174</v>
      </c>
      <c r="AT88">
        <f>ABS(100*(AF88-AF89)/(AVERAGE(AF88:AF89)))</f>
        <v>0.77180234572804818</v>
      </c>
      <c r="AY88">
        <f>ABS(100*(AG88-AG89)/(AVERAGE(AG88:AG89)))</f>
        <v>1.6335854551529803</v>
      </c>
      <c r="BC88" s="4">
        <f>AVERAGE(AD88:AD89)</f>
        <v>3.4999567333334731</v>
      </c>
      <c r="BD88" s="4">
        <f>AVERAGE(AE88:AE89)</f>
        <v>6.4948578501363743</v>
      </c>
      <c r="BE88" s="4">
        <f>AVERAGE(AF88:AF89)</f>
        <v>2.9949011168029012</v>
      </c>
      <c r="BF88" s="4">
        <f>AVERAGE(AG88:AG89)</f>
        <v>0.17004057741112177</v>
      </c>
    </row>
    <row r="89" spans="1:58" x14ac:dyDescent="0.35">
      <c r="A89">
        <v>66</v>
      </c>
      <c r="B89">
        <v>21</v>
      </c>
      <c r="C89" t="s">
        <v>163</v>
      </c>
      <c r="D89" t="s">
        <v>27</v>
      </c>
      <c r="G89">
        <v>0.5</v>
      </c>
      <c r="H89">
        <v>0.5</v>
      </c>
      <c r="I89">
        <v>2956</v>
      </c>
      <c r="J89">
        <v>5733</v>
      </c>
      <c r="L89">
        <v>1521</v>
      </c>
      <c r="M89">
        <v>2.6829999999999998</v>
      </c>
      <c r="N89">
        <v>5.1360000000000001</v>
      </c>
      <c r="O89">
        <v>2.4529999999999998</v>
      </c>
      <c r="Q89">
        <v>4.2999999999999997E-2</v>
      </c>
      <c r="R89">
        <v>1</v>
      </c>
      <c r="S89">
        <v>0</v>
      </c>
      <c r="T89">
        <v>0</v>
      </c>
      <c r="V89">
        <v>0</v>
      </c>
      <c r="Y89" s="1">
        <v>44478</v>
      </c>
      <c r="Z89" s="2">
        <v>1.087962962962963E-2</v>
      </c>
      <c r="AB89">
        <v>1</v>
      </c>
      <c r="AD89" s="4">
        <f t="shared" ref="AD89:AD131" si="15">((I89*$E$20)+$E$21)*1000/G89</f>
        <v>3.5031496734498346</v>
      </c>
      <c r="AE89" s="4">
        <f t="shared" si="14"/>
        <v>6.5096081487885957</v>
      </c>
      <c r="AF89" s="4">
        <f t="shared" ref="AF89:AF131" si="16">AE89-AD89</f>
        <v>3.0064584753387611</v>
      </c>
      <c r="AG89" s="4">
        <f t="shared" ref="AG89:AG131" si="17">((L89*$I$20)+$I$21)*1000/H89</f>
        <v>0.17142945648134489</v>
      </c>
      <c r="BC89" s="4"/>
      <c r="BD89" s="4"/>
      <c r="BE89" s="4"/>
      <c r="BF89" s="4"/>
    </row>
    <row r="90" spans="1:58" x14ac:dyDescent="0.35">
      <c r="A90">
        <v>67</v>
      </c>
      <c r="B90">
        <v>22</v>
      </c>
      <c r="C90" t="s">
        <v>164</v>
      </c>
      <c r="D90" t="s">
        <v>27</v>
      </c>
      <c r="G90">
        <v>0.5</v>
      </c>
      <c r="H90">
        <v>0.5</v>
      </c>
      <c r="I90">
        <v>3208</v>
      </c>
      <c r="J90">
        <v>5464</v>
      </c>
      <c r="L90">
        <v>1041</v>
      </c>
      <c r="M90">
        <v>2.8759999999999999</v>
      </c>
      <c r="N90">
        <v>4.9080000000000004</v>
      </c>
      <c r="O90">
        <v>2.032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44478</v>
      </c>
      <c r="Z90" s="2">
        <v>2.2337962962962962E-2</v>
      </c>
      <c r="AB90">
        <v>1</v>
      </c>
      <c r="AD90" s="4">
        <f t="shared" si="15"/>
        <v>3.8249980371790513</v>
      </c>
      <c r="AE90" s="4">
        <f t="shared" si="14"/>
        <v>6.178955620667967</v>
      </c>
      <c r="AF90" s="4">
        <f t="shared" si="16"/>
        <v>2.3539575834889157</v>
      </c>
      <c r="AG90" s="4">
        <f t="shared" si="17"/>
        <v>0.11345885181116222</v>
      </c>
      <c r="BC90" s="4"/>
      <c r="BD90" s="4"/>
      <c r="BE90" s="4"/>
      <c r="BF90" s="4"/>
    </row>
    <row r="91" spans="1:58" x14ac:dyDescent="0.35">
      <c r="A91">
        <v>68</v>
      </c>
      <c r="B91">
        <v>22</v>
      </c>
      <c r="C91" t="s">
        <v>164</v>
      </c>
      <c r="D91" t="s">
        <v>27</v>
      </c>
      <c r="G91">
        <v>0.5</v>
      </c>
      <c r="H91">
        <v>0.5</v>
      </c>
      <c r="I91">
        <v>3275</v>
      </c>
      <c r="J91">
        <v>5430</v>
      </c>
      <c r="L91">
        <v>1112</v>
      </c>
      <c r="M91">
        <v>2.927</v>
      </c>
      <c r="N91">
        <v>4.8789999999999996</v>
      </c>
      <c r="O91">
        <v>1.952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44478</v>
      </c>
      <c r="Z91" s="2">
        <v>2.854166666666667E-2</v>
      </c>
      <c r="AB91">
        <v>1</v>
      </c>
      <c r="AD91" s="4">
        <f t="shared" si="15"/>
        <v>3.9105688322975336</v>
      </c>
      <c r="AE91" s="4">
        <f t="shared" si="14"/>
        <v>6.1371631078200073</v>
      </c>
      <c r="AF91" s="4">
        <f t="shared" si="16"/>
        <v>2.2265942755224737</v>
      </c>
      <c r="AG91" s="4">
        <f t="shared" si="17"/>
        <v>0.12203367041862677</v>
      </c>
      <c r="AJ91">
        <f>ABS(100*(AD91-AD92)/(AVERAGE(AD91:AD92)))</f>
        <v>1.5800455638835591</v>
      </c>
      <c r="AO91">
        <f>ABS(100*(AE91-AE92)/(AVERAGE(AE91:AE92)))</f>
        <v>0.14029897250758022</v>
      </c>
      <c r="AT91">
        <f>ABS(100*(AF91-AF92)/(AVERAGE(AF91:AF92)))</f>
        <v>2.3391660702513519</v>
      </c>
      <c r="AY91">
        <f>ABS(100*(AG91-AG92)/(AVERAGE(AG91:AG92)))</f>
        <v>0.49605835289292027</v>
      </c>
      <c r="BC91" s="4">
        <f>AVERAGE(AD91:AD92)</f>
        <v>3.8799166071804656</v>
      </c>
      <c r="BD91" s="4">
        <f>AVERAGE(AE91:AE92)</f>
        <v>6.1328609373797764</v>
      </c>
      <c r="BE91" s="4">
        <f>AVERAGE(AF91:AF92)</f>
        <v>2.2529443301993108</v>
      </c>
      <c r="BF91" s="4">
        <f>AVERAGE(AG91:AG92)</f>
        <v>0.12173174018596956</v>
      </c>
    </row>
    <row r="92" spans="1:58" x14ac:dyDescent="0.35">
      <c r="A92">
        <v>69</v>
      </c>
      <c r="B92">
        <v>22</v>
      </c>
      <c r="C92" t="s">
        <v>164</v>
      </c>
      <c r="D92" t="s">
        <v>27</v>
      </c>
      <c r="G92">
        <v>0.5</v>
      </c>
      <c r="H92">
        <v>0.5</v>
      </c>
      <c r="I92">
        <v>3227</v>
      </c>
      <c r="J92">
        <v>5423</v>
      </c>
      <c r="L92">
        <v>1107</v>
      </c>
      <c r="M92">
        <v>2.891</v>
      </c>
      <c r="N92">
        <v>4.8730000000000002</v>
      </c>
      <c r="O92">
        <v>1.982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44478</v>
      </c>
      <c r="Z92" s="2">
        <v>3.5104166666666665E-2</v>
      </c>
      <c r="AB92">
        <v>1</v>
      </c>
      <c r="AD92" s="4">
        <f t="shared" si="15"/>
        <v>3.8492643820633972</v>
      </c>
      <c r="AE92" s="4">
        <f t="shared" si="14"/>
        <v>6.1285587669395447</v>
      </c>
      <c r="AF92" s="4">
        <f t="shared" si="16"/>
        <v>2.2792943848761476</v>
      </c>
      <c r="AG92" s="4">
        <f t="shared" si="17"/>
        <v>0.12142980995331236</v>
      </c>
      <c r="BC92" s="4"/>
      <c r="BD92" s="4"/>
      <c r="BE92" s="4"/>
      <c r="BF92" s="4"/>
    </row>
    <row r="93" spans="1:58" x14ac:dyDescent="0.35">
      <c r="A93">
        <v>70</v>
      </c>
      <c r="B93">
        <v>23</v>
      </c>
      <c r="C93" t="s">
        <v>165</v>
      </c>
      <c r="D93" t="s">
        <v>27</v>
      </c>
      <c r="G93">
        <v>0.5</v>
      </c>
      <c r="H93">
        <v>0.5</v>
      </c>
      <c r="I93">
        <v>3616</v>
      </c>
      <c r="J93">
        <v>5307</v>
      </c>
      <c r="L93">
        <v>5425</v>
      </c>
      <c r="M93">
        <v>3.1890000000000001</v>
      </c>
      <c r="N93">
        <v>4.7750000000000004</v>
      </c>
      <c r="O93">
        <v>1.5860000000000001</v>
      </c>
      <c r="Q93">
        <v>0.45100000000000001</v>
      </c>
      <c r="R93">
        <v>1</v>
      </c>
      <c r="S93">
        <v>0</v>
      </c>
      <c r="T93">
        <v>0</v>
      </c>
      <c r="V93">
        <v>0</v>
      </c>
      <c r="Y93" s="1">
        <v>44478</v>
      </c>
      <c r="Z93" s="2">
        <v>4.670138888888889E-2</v>
      </c>
      <c r="AB93">
        <v>1</v>
      </c>
      <c r="AD93" s="4">
        <f t="shared" si="15"/>
        <v>4.3460858641692113</v>
      </c>
      <c r="AE93" s="4">
        <f t="shared" si="14"/>
        <v>5.9859725466347387</v>
      </c>
      <c r="AF93" s="4">
        <f t="shared" si="16"/>
        <v>1.6398866824655274</v>
      </c>
      <c r="AG93" s="4">
        <f t="shared" si="17"/>
        <v>0.64292370779883057</v>
      </c>
      <c r="BC93" s="4"/>
      <c r="BD93" s="4"/>
      <c r="BE93" s="4"/>
      <c r="BF93" s="4"/>
    </row>
    <row r="94" spans="1:58" x14ac:dyDescent="0.35">
      <c r="A94">
        <v>71</v>
      </c>
      <c r="B94">
        <v>23</v>
      </c>
      <c r="C94" t="s">
        <v>165</v>
      </c>
      <c r="D94" t="s">
        <v>27</v>
      </c>
      <c r="G94">
        <v>0.5</v>
      </c>
      <c r="H94">
        <v>0.5</v>
      </c>
      <c r="I94">
        <v>3743</v>
      </c>
      <c r="J94">
        <v>5321</v>
      </c>
      <c r="L94">
        <v>5376</v>
      </c>
      <c r="M94">
        <v>3.286</v>
      </c>
      <c r="N94">
        <v>4.7869999999999999</v>
      </c>
      <c r="O94">
        <v>1.5</v>
      </c>
      <c r="Q94">
        <v>0.44600000000000001</v>
      </c>
      <c r="R94">
        <v>1</v>
      </c>
      <c r="S94">
        <v>0</v>
      </c>
      <c r="T94">
        <v>0</v>
      </c>
      <c r="V94">
        <v>0</v>
      </c>
      <c r="Y94" s="1">
        <v>44478</v>
      </c>
      <c r="Z94" s="2">
        <v>5.2870370370370373E-2</v>
      </c>
      <c r="AB94">
        <v>1</v>
      </c>
      <c r="AD94" s="4">
        <f t="shared" si="15"/>
        <v>4.508287222080364</v>
      </c>
      <c r="AE94" s="4">
        <f t="shared" si="14"/>
        <v>6.0031812283956629</v>
      </c>
      <c r="AF94" s="4">
        <f t="shared" si="16"/>
        <v>1.4948940063152989</v>
      </c>
      <c r="AG94" s="4">
        <f t="shared" si="17"/>
        <v>0.63700587523874952</v>
      </c>
      <c r="AJ94">
        <f>ABS(100*(AD94-AD95)/(AVERAGE(AD94:AD95)))</f>
        <v>1.0427272784624311</v>
      </c>
      <c r="AO94">
        <f>ABS(100*(AE94-AE95)/(AVERAGE(AE94:AE95)))</f>
        <v>0.28707083225113833</v>
      </c>
      <c r="AT94">
        <f>ABS(100*(AF94-AF95)/(AVERAGE(AF94:AF95)))</f>
        <v>4.407320318195092</v>
      </c>
      <c r="AY94">
        <f>ABS(100*(AG94-AG95)/(AVERAGE(AG94:AG95)))</f>
        <v>2.064004426632096</v>
      </c>
      <c r="BC94" s="4">
        <f>AVERAGE(AD94:AD95)</f>
        <v>4.5319149789414377</v>
      </c>
      <c r="BD94" s="4">
        <f>AVERAGE(AE94:AE95)</f>
        <v>5.9945768875152012</v>
      </c>
      <c r="BE94" s="4">
        <f>AVERAGE(AF94:AF95)</f>
        <v>1.4626619085737631</v>
      </c>
      <c r="BF94" s="4">
        <f>AVERAGE(AG94:AG95)</f>
        <v>0.64364834035720797</v>
      </c>
    </row>
    <row r="95" spans="1:58" x14ac:dyDescent="0.35">
      <c r="A95">
        <v>72</v>
      </c>
      <c r="B95">
        <v>23</v>
      </c>
      <c r="C95" t="s">
        <v>165</v>
      </c>
      <c r="D95" t="s">
        <v>27</v>
      </c>
      <c r="G95">
        <v>0.5</v>
      </c>
      <c r="H95">
        <v>0.5</v>
      </c>
      <c r="I95">
        <v>3780</v>
      </c>
      <c r="J95">
        <v>5307</v>
      </c>
      <c r="L95">
        <v>5486</v>
      </c>
      <c r="M95">
        <v>3.3149999999999999</v>
      </c>
      <c r="N95">
        <v>4.774</v>
      </c>
      <c r="O95">
        <v>1.4590000000000001</v>
      </c>
      <c r="Q95">
        <v>0.45800000000000002</v>
      </c>
      <c r="R95">
        <v>1</v>
      </c>
      <c r="S95">
        <v>0</v>
      </c>
      <c r="T95">
        <v>0</v>
      </c>
      <c r="V95">
        <v>0</v>
      </c>
      <c r="Y95" s="1">
        <v>44478</v>
      </c>
      <c r="Z95" s="2">
        <v>5.9444444444444446E-2</v>
      </c>
      <c r="AB95">
        <v>1</v>
      </c>
      <c r="AD95" s="4">
        <f t="shared" si="15"/>
        <v>4.5555427358025113</v>
      </c>
      <c r="AE95" s="4">
        <f t="shared" si="14"/>
        <v>5.9859725466347387</v>
      </c>
      <c r="AF95" s="4">
        <f t="shared" si="16"/>
        <v>1.4304298108322273</v>
      </c>
      <c r="AG95" s="4">
        <f t="shared" si="17"/>
        <v>0.65029080547566631</v>
      </c>
      <c r="BC95" s="4"/>
      <c r="BD95" s="4"/>
      <c r="BE95" s="4"/>
      <c r="BF95" s="4"/>
    </row>
    <row r="96" spans="1:58" x14ac:dyDescent="0.35">
      <c r="A96">
        <v>73</v>
      </c>
      <c r="B96">
        <v>24</v>
      </c>
      <c r="C96" t="s">
        <v>166</v>
      </c>
      <c r="D96" t="s">
        <v>27</v>
      </c>
      <c r="G96">
        <v>0.5</v>
      </c>
      <c r="H96">
        <v>0.5</v>
      </c>
      <c r="I96">
        <v>3049</v>
      </c>
      <c r="J96">
        <v>8054</v>
      </c>
      <c r="L96">
        <v>5547</v>
      </c>
      <c r="M96">
        <v>2.754</v>
      </c>
      <c r="N96">
        <v>7.101</v>
      </c>
      <c r="O96">
        <v>4.3470000000000004</v>
      </c>
      <c r="Q96">
        <v>0.46400000000000002</v>
      </c>
      <c r="R96">
        <v>1</v>
      </c>
      <c r="S96">
        <v>0</v>
      </c>
      <c r="T96">
        <v>0</v>
      </c>
      <c r="V96">
        <v>0</v>
      </c>
      <c r="Y96" s="1">
        <v>44478</v>
      </c>
      <c r="Z96" s="2">
        <v>7.0972222222222228E-2</v>
      </c>
      <c r="AB96">
        <v>1</v>
      </c>
      <c r="AD96" s="4">
        <f t="shared" si="15"/>
        <v>3.6219270457784738</v>
      </c>
      <c r="AE96" s="4">
        <f t="shared" si="14"/>
        <v>9.3625617464390736</v>
      </c>
      <c r="AF96" s="4">
        <f t="shared" si="16"/>
        <v>5.7406347006605998</v>
      </c>
      <c r="AG96" s="4">
        <f t="shared" si="17"/>
        <v>0.65765790315250205</v>
      </c>
      <c r="BC96" s="4"/>
      <c r="BD96" s="4"/>
      <c r="BE96" s="4"/>
      <c r="BF96" s="4"/>
    </row>
    <row r="97" spans="1:58" x14ac:dyDescent="0.35">
      <c r="A97">
        <v>74</v>
      </c>
      <c r="B97">
        <v>24</v>
      </c>
      <c r="C97" t="s">
        <v>166</v>
      </c>
      <c r="D97" t="s">
        <v>27</v>
      </c>
      <c r="G97">
        <v>0.5</v>
      </c>
      <c r="H97">
        <v>0.5</v>
      </c>
      <c r="I97">
        <v>2808</v>
      </c>
      <c r="J97">
        <v>8157</v>
      </c>
      <c r="L97">
        <v>5565</v>
      </c>
      <c r="M97">
        <v>2.569</v>
      </c>
      <c r="N97">
        <v>7.1890000000000001</v>
      </c>
      <c r="O97">
        <v>4.6189999999999998</v>
      </c>
      <c r="Q97">
        <v>0.46600000000000003</v>
      </c>
      <c r="R97">
        <v>1</v>
      </c>
      <c r="S97">
        <v>0</v>
      </c>
      <c r="T97">
        <v>0</v>
      </c>
      <c r="V97">
        <v>0</v>
      </c>
      <c r="Y97" s="1">
        <v>44478</v>
      </c>
      <c r="Z97" s="2">
        <v>7.72337962962963E-2</v>
      </c>
      <c r="AB97">
        <v>1</v>
      </c>
      <c r="AD97" s="4">
        <f t="shared" si="15"/>
        <v>3.3141276185612472</v>
      </c>
      <c r="AE97" s="4">
        <f t="shared" si="14"/>
        <v>9.4891684765373068</v>
      </c>
      <c r="AF97" s="4">
        <f t="shared" si="16"/>
        <v>6.1750408579760592</v>
      </c>
      <c r="AG97" s="4">
        <f t="shared" si="17"/>
        <v>0.65983180082763382</v>
      </c>
      <c r="AJ97">
        <f>ABS(100*(AD97-AD98)/(AVERAGE(AD97:AD98)))</f>
        <v>0.57639388587063389</v>
      </c>
      <c r="AO97">
        <f>ABS(100*(AE97-AE98)/(AVERAGE(AE97:AE98)))</f>
        <v>0.33736242842046832</v>
      </c>
      <c r="AT97">
        <f>ABS(100*(AF97-AF98)/(AVERAGE(AF97:AF98)))</f>
        <v>0.83123450984921465</v>
      </c>
      <c r="AY97">
        <f>ABS(100*(AG97-AG98)/(AVERAGE(AG97:AG98)))</f>
        <v>0.82706206867233922</v>
      </c>
      <c r="BC97" s="4">
        <f>AVERAGE(AD97:AD98)</f>
        <v>3.3237064389103308</v>
      </c>
      <c r="BD97" s="4">
        <f>AVERAGE(AE97:AE98)</f>
        <v>9.473188986330733</v>
      </c>
      <c r="BE97" s="4">
        <f>AVERAGE(AF97:AF98)</f>
        <v>6.1494825474204031</v>
      </c>
      <c r="BF97" s="4">
        <f>AVERAGE(AG97:AG98)</f>
        <v>0.65711442873371906</v>
      </c>
    </row>
    <row r="98" spans="1:58" x14ac:dyDescent="0.35">
      <c r="A98">
        <v>75</v>
      </c>
      <c r="B98">
        <v>24</v>
      </c>
      <c r="C98" t="s">
        <v>166</v>
      </c>
      <c r="D98" t="s">
        <v>27</v>
      </c>
      <c r="G98">
        <v>0.5</v>
      </c>
      <c r="H98">
        <v>0.5</v>
      </c>
      <c r="I98">
        <v>2823</v>
      </c>
      <c r="J98">
        <v>8131</v>
      </c>
      <c r="L98">
        <v>5520</v>
      </c>
      <c r="M98">
        <v>2.58</v>
      </c>
      <c r="N98">
        <v>7.1669999999999998</v>
      </c>
      <c r="O98">
        <v>4.5860000000000003</v>
      </c>
      <c r="Q98">
        <v>0.46100000000000002</v>
      </c>
      <c r="R98">
        <v>1</v>
      </c>
      <c r="S98">
        <v>0</v>
      </c>
      <c r="T98">
        <v>0</v>
      </c>
      <c r="V98">
        <v>0</v>
      </c>
      <c r="Y98" s="1">
        <v>44478</v>
      </c>
      <c r="Z98" s="2">
        <v>8.3900462962962954E-2</v>
      </c>
      <c r="AB98">
        <v>1</v>
      </c>
      <c r="AD98" s="4">
        <f t="shared" si="15"/>
        <v>3.3332852592594149</v>
      </c>
      <c r="AE98" s="4">
        <f t="shared" si="14"/>
        <v>9.4572094961241611</v>
      </c>
      <c r="AF98" s="4">
        <f t="shared" si="16"/>
        <v>6.1239242368647462</v>
      </c>
      <c r="AG98" s="4">
        <f t="shared" si="17"/>
        <v>0.6543970566398043</v>
      </c>
      <c r="BC98" s="4"/>
      <c r="BD98" s="4"/>
      <c r="BE98" s="4"/>
      <c r="BF98" s="4"/>
    </row>
    <row r="99" spans="1:58" x14ac:dyDescent="0.35">
      <c r="A99">
        <v>76</v>
      </c>
      <c r="B99">
        <v>25</v>
      </c>
      <c r="C99" t="s">
        <v>167</v>
      </c>
      <c r="D99" t="s">
        <v>27</v>
      </c>
      <c r="G99">
        <v>0.5</v>
      </c>
      <c r="H99">
        <v>0.5</v>
      </c>
      <c r="I99">
        <v>2909</v>
      </c>
      <c r="J99">
        <v>4916</v>
      </c>
      <c r="L99">
        <v>5213</v>
      </c>
      <c r="M99">
        <v>2.6459999999999999</v>
      </c>
      <c r="N99">
        <v>4.4429999999999996</v>
      </c>
      <c r="O99">
        <v>1.7969999999999999</v>
      </c>
      <c r="Q99">
        <v>0.42899999999999999</v>
      </c>
      <c r="R99">
        <v>1</v>
      </c>
      <c r="S99">
        <v>0</v>
      </c>
      <c r="T99">
        <v>0</v>
      </c>
      <c r="V99">
        <v>0</v>
      </c>
      <c r="Y99" s="1">
        <v>44478</v>
      </c>
      <c r="Z99" s="2">
        <v>9.5092592592592604E-2</v>
      </c>
      <c r="AB99">
        <v>1</v>
      </c>
      <c r="AD99" s="4">
        <f t="shared" si="15"/>
        <v>3.4431223992622426</v>
      </c>
      <c r="AE99" s="4">
        <f t="shared" si="14"/>
        <v>5.5053586488831927</v>
      </c>
      <c r="AF99" s="4">
        <f t="shared" si="16"/>
        <v>2.0622362496209501</v>
      </c>
      <c r="AG99" s="4">
        <f t="shared" si="17"/>
        <v>0.61732002406949993</v>
      </c>
      <c r="BC99" s="4"/>
      <c r="BD99" s="4"/>
      <c r="BE99" s="4"/>
      <c r="BF99" s="4"/>
    </row>
    <row r="100" spans="1:58" x14ac:dyDescent="0.35">
      <c r="A100">
        <v>77</v>
      </c>
      <c r="B100">
        <v>25</v>
      </c>
      <c r="C100" t="s">
        <v>167</v>
      </c>
      <c r="D100" t="s">
        <v>27</v>
      </c>
      <c r="G100">
        <v>0.5</v>
      </c>
      <c r="H100">
        <v>0.5</v>
      </c>
      <c r="I100">
        <v>2958</v>
      </c>
      <c r="J100">
        <v>4925</v>
      </c>
      <c r="L100">
        <v>5199</v>
      </c>
      <c r="M100">
        <v>2.6840000000000002</v>
      </c>
      <c r="N100">
        <v>4.4509999999999996</v>
      </c>
      <c r="O100">
        <v>1.7669999999999999</v>
      </c>
      <c r="Q100">
        <v>0.42799999999999999</v>
      </c>
      <c r="R100">
        <v>1</v>
      </c>
      <c r="S100">
        <v>0</v>
      </c>
      <c r="T100">
        <v>0</v>
      </c>
      <c r="V100">
        <v>0</v>
      </c>
      <c r="Y100" s="1">
        <v>44478</v>
      </c>
      <c r="Z100" s="2">
        <v>0.10127314814814814</v>
      </c>
      <c r="AB100">
        <v>1</v>
      </c>
      <c r="AD100" s="4">
        <f t="shared" si="15"/>
        <v>3.5057040255429235</v>
      </c>
      <c r="AE100" s="4">
        <f t="shared" si="14"/>
        <v>5.516421372872359</v>
      </c>
      <c r="AF100" s="4">
        <f t="shared" si="16"/>
        <v>2.0107173473294355</v>
      </c>
      <c r="AG100" s="4">
        <f t="shared" si="17"/>
        <v>0.61562921476661969</v>
      </c>
      <c r="AJ100">
        <f>ABS(100*(AD100-AD101)/(AVERAGE(AD100:AD101)))</f>
        <v>0.1092344201894454</v>
      </c>
      <c r="AO100">
        <f>ABS(100*(AE100-AE101)/(AVERAGE(AE100:AE101)))</f>
        <v>2.0257289344341523</v>
      </c>
      <c r="AT100">
        <f>ABS(100*(AF100-AF101)/(AVERAGE(AF100:AF101)))</f>
        <v>5.8592000657701346</v>
      </c>
      <c r="AY100">
        <f>ABS(100*(AG100-AG101)/(AVERAGE(AG100:AG101)))</f>
        <v>0.54779020182566918</v>
      </c>
      <c r="BC100" s="4">
        <f>AVERAGE(AD100:AD101)</f>
        <v>3.5076197896127406</v>
      </c>
      <c r="BD100" s="4">
        <f>AVERAGE(AE100:AE101)</f>
        <v>5.4611077529265293</v>
      </c>
      <c r="BE100" s="4">
        <f>AVERAGE(AF100:AF101)</f>
        <v>1.9534879633137889</v>
      </c>
      <c r="BF100" s="4">
        <f>AVERAGE(AG100:AG101)</f>
        <v>0.61732002406950004</v>
      </c>
    </row>
    <row r="101" spans="1:58" x14ac:dyDescent="0.35">
      <c r="A101">
        <v>78</v>
      </c>
      <c r="B101">
        <v>25</v>
      </c>
      <c r="C101" t="s">
        <v>167</v>
      </c>
      <c r="D101" t="s">
        <v>27</v>
      </c>
      <c r="G101">
        <v>0.5</v>
      </c>
      <c r="H101">
        <v>0.5</v>
      </c>
      <c r="I101">
        <v>2961</v>
      </c>
      <c r="J101">
        <v>4835</v>
      </c>
      <c r="L101">
        <v>5227</v>
      </c>
      <c r="M101">
        <v>2.6869999999999998</v>
      </c>
      <c r="N101">
        <v>4.375</v>
      </c>
      <c r="O101">
        <v>1.6879999999999999</v>
      </c>
      <c r="Q101">
        <v>0.43099999999999999</v>
      </c>
      <c r="R101">
        <v>1</v>
      </c>
      <c r="S101">
        <v>0</v>
      </c>
      <c r="T101">
        <v>0</v>
      </c>
      <c r="V101">
        <v>0</v>
      </c>
      <c r="Y101" s="1">
        <v>44478</v>
      </c>
      <c r="Z101" s="2">
        <v>0.10780092592592593</v>
      </c>
      <c r="AB101">
        <v>1</v>
      </c>
      <c r="AD101" s="4">
        <f t="shared" si="15"/>
        <v>3.5095355536825572</v>
      </c>
      <c r="AE101" s="4">
        <f t="shared" si="14"/>
        <v>5.4057941329806996</v>
      </c>
      <c r="AF101" s="4">
        <f t="shared" si="16"/>
        <v>1.8962585792981423</v>
      </c>
      <c r="AG101" s="4">
        <f t="shared" si="17"/>
        <v>0.61901083337238028</v>
      </c>
      <c r="BC101" s="4"/>
      <c r="BD101" s="4"/>
      <c r="BE101" s="4"/>
      <c r="BF101" s="4"/>
    </row>
    <row r="102" spans="1:58" x14ac:dyDescent="0.35">
      <c r="A102">
        <v>79</v>
      </c>
      <c r="B102">
        <v>26</v>
      </c>
      <c r="C102" t="s">
        <v>168</v>
      </c>
      <c r="D102" t="s">
        <v>27</v>
      </c>
      <c r="G102">
        <v>0.5</v>
      </c>
      <c r="H102">
        <v>0.5</v>
      </c>
      <c r="I102">
        <v>2857</v>
      </c>
      <c r="J102">
        <v>3829</v>
      </c>
      <c r="L102">
        <v>1571</v>
      </c>
      <c r="M102">
        <v>2.6070000000000002</v>
      </c>
      <c r="N102">
        <v>3.5219999999999998</v>
      </c>
      <c r="O102">
        <v>0.91600000000000004</v>
      </c>
      <c r="Q102">
        <v>4.8000000000000001E-2</v>
      </c>
      <c r="R102">
        <v>1</v>
      </c>
      <c r="S102">
        <v>0</v>
      </c>
      <c r="T102">
        <v>0</v>
      </c>
      <c r="V102">
        <v>0</v>
      </c>
      <c r="Y102" s="1">
        <v>44478</v>
      </c>
      <c r="Z102" s="2">
        <v>0.1190625</v>
      </c>
      <c r="AB102">
        <v>1</v>
      </c>
      <c r="AD102" s="4">
        <f t="shared" si="15"/>
        <v>3.376709244841928</v>
      </c>
      <c r="AE102" s="4">
        <f t="shared" si="14"/>
        <v>4.1692274293028104</v>
      </c>
      <c r="AF102" s="4">
        <f t="shared" si="16"/>
        <v>0.7925181844608824</v>
      </c>
      <c r="AG102" s="4">
        <f t="shared" si="17"/>
        <v>0.17746806113448893</v>
      </c>
      <c r="BC102" s="4"/>
      <c r="BD102" s="4"/>
      <c r="BE102" s="4"/>
      <c r="BF102" s="4"/>
    </row>
    <row r="103" spans="1:58" x14ac:dyDescent="0.35">
      <c r="A103">
        <v>80</v>
      </c>
      <c r="B103">
        <v>26</v>
      </c>
      <c r="C103" t="s">
        <v>168</v>
      </c>
      <c r="D103" t="s">
        <v>27</v>
      </c>
      <c r="G103">
        <v>0.5</v>
      </c>
      <c r="H103">
        <v>0.5</v>
      </c>
      <c r="I103">
        <v>2768</v>
      </c>
      <c r="J103">
        <v>3850</v>
      </c>
      <c r="L103">
        <v>1524</v>
      </c>
      <c r="M103">
        <v>2.5390000000000001</v>
      </c>
      <c r="N103">
        <v>3.54</v>
      </c>
      <c r="O103">
        <v>1.002</v>
      </c>
      <c r="Q103">
        <v>4.2999999999999997E-2</v>
      </c>
      <c r="R103">
        <v>1</v>
      </c>
      <c r="S103">
        <v>0</v>
      </c>
      <c r="T103">
        <v>0</v>
      </c>
      <c r="V103">
        <v>0</v>
      </c>
      <c r="Y103" s="1">
        <v>44478</v>
      </c>
      <c r="Z103" s="2">
        <v>0.12509259259259259</v>
      </c>
      <c r="AB103">
        <v>1</v>
      </c>
      <c r="AD103" s="4">
        <f t="shared" si="15"/>
        <v>3.2630405766994666</v>
      </c>
      <c r="AE103" s="4">
        <f t="shared" si="14"/>
        <v>4.1950404519441982</v>
      </c>
      <c r="AF103" s="4">
        <f t="shared" si="16"/>
        <v>0.9319998752447316</v>
      </c>
      <c r="AG103" s="4">
        <f t="shared" si="17"/>
        <v>0.17179177276053353</v>
      </c>
      <c r="AJ103">
        <f>ABS(100*(AD103-AD104)/(AVERAGE(AD103:AD104)))</f>
        <v>0.1174909995715152</v>
      </c>
      <c r="AO103">
        <f>ABS(100*(AE103-AE104)/(AVERAGE(AE103:AE104)))</f>
        <v>5.858496516094254E-2</v>
      </c>
      <c r="AT103">
        <f>ABS(100*(AF103-AF104)/(AVERAGE(AF103:AF104)))</f>
        <v>0.67261359317912006</v>
      </c>
      <c r="AY103">
        <f>ABS(100*(AG103-AG104)/(AVERAGE(AG103:AG104)))</f>
        <v>4.1309627147497858</v>
      </c>
      <c r="BC103" s="4">
        <f>AVERAGE(AD103:AD104)</f>
        <v>3.2611248126296499</v>
      </c>
      <c r="BD103" s="4">
        <f>AVERAGE(AE103:AE104)</f>
        <v>4.1962696434985496</v>
      </c>
      <c r="BE103" s="4">
        <f>AVERAGE(AF103:AF104)</f>
        <v>0.93514483086889966</v>
      </c>
      <c r="BF103" s="4">
        <f>AVERAGE(AG103:AG104)</f>
        <v>0.17541493555241994</v>
      </c>
    </row>
    <row r="104" spans="1:58" x14ac:dyDescent="0.35">
      <c r="A104">
        <v>81</v>
      </c>
      <c r="B104">
        <v>26</v>
      </c>
      <c r="C104" t="s">
        <v>168</v>
      </c>
      <c r="D104" t="s">
        <v>27</v>
      </c>
      <c r="G104">
        <v>0.5</v>
      </c>
      <c r="H104">
        <v>0.5</v>
      </c>
      <c r="I104">
        <v>2765</v>
      </c>
      <c r="J104">
        <v>3852</v>
      </c>
      <c r="L104">
        <v>1584</v>
      </c>
      <c r="M104">
        <v>2.536</v>
      </c>
      <c r="N104">
        <v>3.5419999999999998</v>
      </c>
      <c r="O104">
        <v>1.006</v>
      </c>
      <c r="Q104">
        <v>0.05</v>
      </c>
      <c r="R104">
        <v>1</v>
      </c>
      <c r="S104">
        <v>0</v>
      </c>
      <c r="T104">
        <v>0</v>
      </c>
      <c r="V104">
        <v>0</v>
      </c>
      <c r="Y104" s="1">
        <v>44478</v>
      </c>
      <c r="Z104" s="2">
        <v>0.13160879629629629</v>
      </c>
      <c r="AB104">
        <v>1</v>
      </c>
      <c r="AD104" s="4">
        <f t="shared" si="15"/>
        <v>3.2592090485598333</v>
      </c>
      <c r="AE104" s="4">
        <f t="shared" si="14"/>
        <v>4.197498835052901</v>
      </c>
      <c r="AF104" s="4">
        <f t="shared" si="16"/>
        <v>0.93828978649306771</v>
      </c>
      <c r="AG104" s="4">
        <f t="shared" si="17"/>
        <v>0.17903809834430637</v>
      </c>
      <c r="BC104" s="4"/>
      <c r="BD104" s="4"/>
      <c r="BE104" s="4"/>
      <c r="BF104" s="4"/>
    </row>
    <row r="105" spans="1:58" x14ac:dyDescent="0.35">
      <c r="A105">
        <v>82</v>
      </c>
      <c r="B105">
        <v>27</v>
      </c>
      <c r="C105" t="s">
        <v>169</v>
      </c>
      <c r="D105" t="s">
        <v>27</v>
      </c>
      <c r="G105">
        <v>0.5</v>
      </c>
      <c r="H105">
        <v>0.5</v>
      </c>
      <c r="I105">
        <v>9445</v>
      </c>
      <c r="J105">
        <v>12810</v>
      </c>
      <c r="L105">
        <v>1163</v>
      </c>
      <c r="M105">
        <v>7.6609999999999996</v>
      </c>
      <c r="N105">
        <v>11.131</v>
      </c>
      <c r="O105">
        <v>3.47</v>
      </c>
      <c r="Q105">
        <v>6.0000000000000001E-3</v>
      </c>
      <c r="R105">
        <v>1</v>
      </c>
      <c r="S105">
        <v>0</v>
      </c>
      <c r="T105">
        <v>0</v>
      </c>
      <c r="V105">
        <v>0</v>
      </c>
      <c r="Y105" s="1">
        <v>44478</v>
      </c>
      <c r="Z105" s="2">
        <v>0.14369212962962963</v>
      </c>
      <c r="AB105">
        <v>1</v>
      </c>
      <c r="AD105" s="4">
        <f t="shared" si="15"/>
        <v>11.790745039477162</v>
      </c>
      <c r="AE105" s="4">
        <f t="shared" si="14"/>
        <v>15.208596778936128</v>
      </c>
      <c r="AF105" s="4">
        <f t="shared" si="16"/>
        <v>3.4178517394589658</v>
      </c>
      <c r="AG105" s="4">
        <f t="shared" si="17"/>
        <v>0.12819304716483368</v>
      </c>
      <c r="BC105" s="4"/>
      <c r="BD105" s="4"/>
      <c r="BE105" s="4"/>
      <c r="BF105" s="4"/>
    </row>
    <row r="106" spans="1:58" x14ac:dyDescent="0.35">
      <c r="A106">
        <v>83</v>
      </c>
      <c r="B106">
        <v>27</v>
      </c>
      <c r="C106" t="s">
        <v>169</v>
      </c>
      <c r="D106" t="s">
        <v>27</v>
      </c>
      <c r="G106">
        <v>0.5</v>
      </c>
      <c r="H106">
        <v>0.5</v>
      </c>
      <c r="I106">
        <v>11988</v>
      </c>
      <c r="J106">
        <v>12914</v>
      </c>
      <c r="L106">
        <v>1194</v>
      </c>
      <c r="M106">
        <v>9.6120000000000001</v>
      </c>
      <c r="N106">
        <v>11.218999999999999</v>
      </c>
      <c r="O106">
        <v>1.6080000000000001</v>
      </c>
      <c r="Q106">
        <v>8.9999999999999993E-3</v>
      </c>
      <c r="R106">
        <v>1</v>
      </c>
      <c r="S106">
        <v>0</v>
      </c>
      <c r="T106">
        <v>0</v>
      </c>
      <c r="V106">
        <v>0</v>
      </c>
      <c r="Y106" s="1">
        <v>44478</v>
      </c>
      <c r="Z106" s="2">
        <v>0.15041666666666667</v>
      </c>
      <c r="AB106">
        <v>1</v>
      </c>
      <c r="AD106" s="4">
        <f t="shared" si="15"/>
        <v>15.038603725839851</v>
      </c>
      <c r="AE106" s="4">
        <f t="shared" si="14"/>
        <v>15.336432700588716</v>
      </c>
      <c r="AF106" s="4">
        <f t="shared" si="16"/>
        <v>0.2978289747488656</v>
      </c>
      <c r="AG106" s="4">
        <f t="shared" si="17"/>
        <v>0.13193698204978296</v>
      </c>
      <c r="AJ106">
        <f>ABS(100*(AD106-AD107)/(AVERAGE(AD106:AD107)))</f>
        <v>0.38144039612593589</v>
      </c>
      <c r="AO106">
        <f>ABS(100*(AE106-AE107)/(AVERAGE(AE106:AE107)))</f>
        <v>6.4139335450652549E-2</v>
      </c>
      <c r="AT106">
        <f>ABS(100*(AF106-AF107)/(AVERAGE(AF106:AF107)))</f>
        <v>25.477908237335598</v>
      </c>
      <c r="AY106">
        <f>ABS(100*(AG106-AG107)/(AVERAGE(AG106:AG107)))</f>
        <v>1.2897924767069908</v>
      </c>
      <c r="BC106" s="4">
        <f>AVERAGE(AD106:AD107)</f>
        <v>15.067340186887103</v>
      </c>
      <c r="BD106" s="4">
        <f>AVERAGE(AE106:AE107)</f>
        <v>15.331515934371307</v>
      </c>
      <c r="BE106" s="4">
        <f>AVERAGE(AF106:AF107)</f>
        <v>0.26417574748420503</v>
      </c>
      <c r="BF106" s="4">
        <f>AVERAGE(AG106:AG107)</f>
        <v>0.13109157739834279</v>
      </c>
    </row>
    <row r="107" spans="1:58" x14ac:dyDescent="0.35">
      <c r="A107">
        <v>84</v>
      </c>
      <c r="B107">
        <v>27</v>
      </c>
      <c r="C107" t="s">
        <v>169</v>
      </c>
      <c r="D107" t="s">
        <v>27</v>
      </c>
      <c r="G107">
        <v>0.5</v>
      </c>
      <c r="H107">
        <v>0.5</v>
      </c>
      <c r="I107">
        <v>12033</v>
      </c>
      <c r="J107">
        <v>12906</v>
      </c>
      <c r="L107">
        <v>1180</v>
      </c>
      <c r="M107">
        <v>9.6470000000000002</v>
      </c>
      <c r="N107">
        <v>11.212</v>
      </c>
      <c r="O107">
        <v>1.5649999999999999</v>
      </c>
      <c r="Q107">
        <v>7.0000000000000001E-3</v>
      </c>
      <c r="R107">
        <v>1</v>
      </c>
      <c r="S107">
        <v>0</v>
      </c>
      <c r="T107">
        <v>0</v>
      </c>
      <c r="V107">
        <v>0</v>
      </c>
      <c r="Y107" s="1">
        <v>44478</v>
      </c>
      <c r="Z107" s="2">
        <v>0.15753472222222223</v>
      </c>
      <c r="AB107">
        <v>1</v>
      </c>
      <c r="AD107" s="4">
        <f t="shared" si="15"/>
        <v>15.096076647934355</v>
      </c>
      <c r="AE107" s="4">
        <f t="shared" si="14"/>
        <v>15.3265991681539</v>
      </c>
      <c r="AF107" s="4">
        <f t="shared" si="16"/>
        <v>0.23052252021954445</v>
      </c>
      <c r="AG107" s="4">
        <f t="shared" si="17"/>
        <v>0.13024617274690262</v>
      </c>
      <c r="BC107" s="4"/>
      <c r="BD107" s="4"/>
      <c r="BE107" s="4"/>
      <c r="BF107" s="4"/>
    </row>
    <row r="108" spans="1:58" x14ac:dyDescent="0.35">
      <c r="A108">
        <v>85</v>
      </c>
      <c r="B108">
        <v>28</v>
      </c>
      <c r="C108" t="s">
        <v>170</v>
      </c>
      <c r="D108" t="s">
        <v>27</v>
      </c>
      <c r="G108">
        <v>0.5</v>
      </c>
      <c r="H108">
        <v>0.5</v>
      </c>
      <c r="I108">
        <v>6296</v>
      </c>
      <c r="J108">
        <v>5563</v>
      </c>
      <c r="L108">
        <v>6429</v>
      </c>
      <c r="M108">
        <v>5.2450000000000001</v>
      </c>
      <c r="N108">
        <v>4.9909999999999997</v>
      </c>
      <c r="O108">
        <v>0</v>
      </c>
      <c r="Q108">
        <v>0.55600000000000005</v>
      </c>
      <c r="R108">
        <v>1</v>
      </c>
      <c r="S108">
        <v>0</v>
      </c>
      <c r="T108">
        <v>0</v>
      </c>
      <c r="V108">
        <v>0</v>
      </c>
      <c r="Y108" s="1">
        <v>44478</v>
      </c>
      <c r="Z108" s="2">
        <v>0.16931712962962964</v>
      </c>
      <c r="AB108">
        <v>1</v>
      </c>
      <c r="AD108" s="4">
        <f t="shared" si="15"/>
        <v>7.7689176689084993</v>
      </c>
      <c r="AE108" s="4">
        <f t="shared" si="14"/>
        <v>6.3006455845487936</v>
      </c>
      <c r="AF108" s="4">
        <f t="shared" si="16"/>
        <v>-1.4682720843597057</v>
      </c>
      <c r="AG108" s="4">
        <f t="shared" si="17"/>
        <v>0.76417888923396271</v>
      </c>
      <c r="BC108" s="4"/>
      <c r="BD108" s="4"/>
      <c r="BE108" s="4"/>
      <c r="BF108" s="4"/>
    </row>
    <row r="109" spans="1:58" x14ac:dyDescent="0.35">
      <c r="A109">
        <v>86</v>
      </c>
      <c r="B109">
        <v>28</v>
      </c>
      <c r="C109" t="s">
        <v>170</v>
      </c>
      <c r="D109" t="s">
        <v>27</v>
      </c>
      <c r="G109">
        <v>0.5</v>
      </c>
      <c r="H109">
        <v>0.5</v>
      </c>
      <c r="I109">
        <v>4181</v>
      </c>
      <c r="J109">
        <v>5587</v>
      </c>
      <c r="L109">
        <v>6613</v>
      </c>
      <c r="M109">
        <v>3.6219999999999999</v>
      </c>
      <c r="N109">
        <v>5.0119999999999996</v>
      </c>
      <c r="O109">
        <v>1.39</v>
      </c>
      <c r="Q109">
        <v>0.57599999999999996</v>
      </c>
      <c r="R109">
        <v>1</v>
      </c>
      <c r="S109">
        <v>0</v>
      </c>
      <c r="T109">
        <v>0</v>
      </c>
      <c r="V109">
        <v>0</v>
      </c>
      <c r="Y109" s="1">
        <v>44478</v>
      </c>
      <c r="Z109" s="2">
        <v>0.17553240740740741</v>
      </c>
      <c r="AB109">
        <v>1</v>
      </c>
      <c r="AD109" s="4">
        <f t="shared" si="15"/>
        <v>5.067690330466859</v>
      </c>
      <c r="AE109" s="4">
        <f t="shared" si="14"/>
        <v>6.3301461818532365</v>
      </c>
      <c r="AF109" s="4">
        <f t="shared" si="16"/>
        <v>1.2624558513863775</v>
      </c>
      <c r="AG109" s="4">
        <f t="shared" si="17"/>
        <v>0.78640095435753266</v>
      </c>
      <c r="AJ109">
        <f>ABS(100*(AD109-AD110)/(AVERAGE(AD109:AD110)))</f>
        <v>0.6574144720720797</v>
      </c>
      <c r="AO109">
        <f>ABS(100*(AE109-AE110)/(AVERAGE(AE109:AE110)))</f>
        <v>1.3117675749992568</v>
      </c>
      <c r="AT109">
        <f>ABS(100*(AF109-AF110)/(AVERAGE(AF109:AF110)))</f>
        <v>8.8421438285679361</v>
      </c>
      <c r="AY109">
        <f>ABS(100*(AG109-AG110)/(AVERAGE(AG109:AG110)))</f>
        <v>2.5472121471721816</v>
      </c>
      <c r="BC109" s="4">
        <f>AVERAGE(AD109:AD110)</f>
        <v>5.0510870418617806</v>
      </c>
      <c r="BD109" s="4">
        <f>AVERAGE(AE109:AE110)</f>
        <v>6.3719386947011971</v>
      </c>
      <c r="BE109" s="4">
        <f>AVERAGE(AF109:AF110)</f>
        <v>1.3208516528394165</v>
      </c>
      <c r="BF109" s="4">
        <f>AVERAGE(AG109:AG110)</f>
        <v>0.79654581017481463</v>
      </c>
    </row>
    <row r="110" spans="1:58" x14ac:dyDescent="0.35">
      <c r="A110">
        <v>87</v>
      </c>
      <c r="B110">
        <v>28</v>
      </c>
      <c r="C110" t="s">
        <v>170</v>
      </c>
      <c r="D110" t="s">
        <v>27</v>
      </c>
      <c r="G110">
        <v>0.5</v>
      </c>
      <c r="H110">
        <v>0.5</v>
      </c>
      <c r="I110">
        <v>4155</v>
      </c>
      <c r="J110">
        <v>5655</v>
      </c>
      <c r="L110">
        <v>6781</v>
      </c>
      <c r="M110">
        <v>3.6019999999999999</v>
      </c>
      <c r="N110">
        <v>5.069</v>
      </c>
      <c r="O110">
        <v>1.4670000000000001</v>
      </c>
      <c r="Q110">
        <v>0.59299999999999997</v>
      </c>
      <c r="R110">
        <v>1</v>
      </c>
      <c r="S110">
        <v>0</v>
      </c>
      <c r="T110">
        <v>0</v>
      </c>
      <c r="V110">
        <v>0</v>
      </c>
      <c r="Y110" s="1">
        <v>44478</v>
      </c>
      <c r="Z110" s="2">
        <v>0.18212962962962964</v>
      </c>
      <c r="AB110">
        <v>1</v>
      </c>
      <c r="AD110" s="4">
        <f t="shared" si="15"/>
        <v>5.0344837532567022</v>
      </c>
      <c r="AE110" s="4">
        <f t="shared" si="14"/>
        <v>6.4137312075491577</v>
      </c>
      <c r="AF110" s="4">
        <f t="shared" si="16"/>
        <v>1.3792474542924555</v>
      </c>
      <c r="AG110" s="4">
        <f t="shared" si="17"/>
        <v>0.8066906659920966</v>
      </c>
      <c r="BC110" s="4"/>
      <c r="BD110" s="4"/>
      <c r="BE110" s="4"/>
      <c r="BF110" s="4"/>
    </row>
    <row r="111" spans="1:58" x14ac:dyDescent="0.35">
      <c r="A111">
        <v>88</v>
      </c>
      <c r="B111">
        <v>29</v>
      </c>
      <c r="C111" t="s">
        <v>171</v>
      </c>
      <c r="D111" t="s">
        <v>27</v>
      </c>
      <c r="G111">
        <v>0.5</v>
      </c>
      <c r="H111">
        <v>0.5</v>
      </c>
      <c r="I111">
        <v>3396</v>
      </c>
      <c r="J111">
        <v>4495</v>
      </c>
      <c r="L111">
        <v>2949</v>
      </c>
      <c r="M111">
        <v>3.02</v>
      </c>
      <c r="N111">
        <v>4.0860000000000003</v>
      </c>
      <c r="O111">
        <v>1.0660000000000001</v>
      </c>
      <c r="Q111">
        <v>0.192</v>
      </c>
      <c r="R111">
        <v>1</v>
      </c>
      <c r="S111">
        <v>0</v>
      </c>
      <c r="T111">
        <v>0</v>
      </c>
      <c r="V111">
        <v>0</v>
      </c>
      <c r="Y111" s="1">
        <v>44478</v>
      </c>
      <c r="Z111" s="2">
        <v>0.19351851851851851</v>
      </c>
      <c r="AB111">
        <v>1</v>
      </c>
      <c r="AD111" s="4">
        <f t="shared" si="15"/>
        <v>4.0651071339294189</v>
      </c>
      <c r="AE111" s="4">
        <f t="shared" si="14"/>
        <v>4.9878690045010945</v>
      </c>
      <c r="AF111" s="4">
        <f t="shared" si="16"/>
        <v>0.92276187057167558</v>
      </c>
      <c r="AG111" s="4">
        <f t="shared" si="17"/>
        <v>0.34389200537513837</v>
      </c>
      <c r="BC111" s="4"/>
      <c r="BD111" s="4"/>
      <c r="BE111" s="4"/>
      <c r="BF111" s="4"/>
    </row>
    <row r="112" spans="1:58" x14ac:dyDescent="0.35">
      <c r="A112">
        <v>89</v>
      </c>
      <c r="B112">
        <v>29</v>
      </c>
      <c r="C112" t="s">
        <v>171</v>
      </c>
      <c r="D112" t="s">
        <v>27</v>
      </c>
      <c r="G112">
        <v>0.5</v>
      </c>
      <c r="H112">
        <v>0.5</v>
      </c>
      <c r="I112">
        <v>3079</v>
      </c>
      <c r="J112">
        <v>4499</v>
      </c>
      <c r="L112">
        <v>2897</v>
      </c>
      <c r="M112">
        <v>2.7770000000000001</v>
      </c>
      <c r="N112">
        <v>4.09</v>
      </c>
      <c r="O112">
        <v>1.3129999999999999</v>
      </c>
      <c r="Q112">
        <v>0.187</v>
      </c>
      <c r="R112">
        <v>1</v>
      </c>
      <c r="S112">
        <v>0</v>
      </c>
      <c r="T112">
        <v>0</v>
      </c>
      <c r="V112">
        <v>0</v>
      </c>
      <c r="Y112" s="1">
        <v>44478</v>
      </c>
      <c r="Z112" s="2">
        <v>0.19958333333333333</v>
      </c>
      <c r="AB112">
        <v>1</v>
      </c>
      <c r="AD112" s="4">
        <f t="shared" si="15"/>
        <v>3.6602423271748092</v>
      </c>
      <c r="AE112" s="4">
        <f t="shared" si="14"/>
        <v>4.9927857707185019</v>
      </c>
      <c r="AF112" s="4">
        <f t="shared" si="16"/>
        <v>1.3325434435436927</v>
      </c>
      <c r="AG112" s="4">
        <f t="shared" si="17"/>
        <v>0.33761185653586856</v>
      </c>
      <c r="AJ112">
        <f>ABS(100*(AD112-AD113)/(AVERAGE(AD112:AD113)))</f>
        <v>0.31354656211031257</v>
      </c>
      <c r="AO112">
        <f>ABS(100*(AE112-AE113)/(AVERAGE(AE112:AE113)))</f>
        <v>0.54016293558762862</v>
      </c>
      <c r="AT112">
        <f>ABS(100*(AF112-AF113)/(AVERAGE(AF112:AF113)))</f>
        <v>1.1599962381313687</v>
      </c>
      <c r="AY112">
        <f>ABS(100*(AG112-AG113)/(AVERAGE(AG112:AG113)))</f>
        <v>3.5766070713795999E-2</v>
      </c>
      <c r="BC112" s="4">
        <f>AVERAGE(AD112:AD113)</f>
        <v>3.6659896193842592</v>
      </c>
      <c r="BD112" s="4">
        <f>AVERAGE(AE112:AE113)</f>
        <v>5.0063068778163711</v>
      </c>
      <c r="BE112" s="4">
        <f>AVERAGE(AF112:AF113)</f>
        <v>1.3403172584321117</v>
      </c>
      <c r="BF112" s="4">
        <f>AVERAGE(AG112:AG113)</f>
        <v>0.33767224258240003</v>
      </c>
    </row>
    <row r="113" spans="1:58" x14ac:dyDescent="0.35">
      <c r="A113">
        <v>90</v>
      </c>
      <c r="B113">
        <v>29</v>
      </c>
      <c r="C113" t="s">
        <v>171</v>
      </c>
      <c r="D113" t="s">
        <v>27</v>
      </c>
      <c r="G113">
        <v>0.5</v>
      </c>
      <c r="H113">
        <v>0.5</v>
      </c>
      <c r="I113">
        <v>3088</v>
      </c>
      <c r="J113">
        <v>4521</v>
      </c>
      <c r="L113">
        <v>2898</v>
      </c>
      <c r="M113">
        <v>2.7839999999999998</v>
      </c>
      <c r="N113">
        <v>4.109</v>
      </c>
      <c r="O113">
        <v>1.325</v>
      </c>
      <c r="Q113">
        <v>0.187</v>
      </c>
      <c r="R113">
        <v>1</v>
      </c>
      <c r="S113">
        <v>0</v>
      </c>
      <c r="T113">
        <v>0</v>
      </c>
      <c r="V113">
        <v>0</v>
      </c>
      <c r="Y113" s="1">
        <v>44478</v>
      </c>
      <c r="Z113" s="2">
        <v>0.20612268518518517</v>
      </c>
      <c r="AB113">
        <v>1</v>
      </c>
      <c r="AD113" s="4">
        <f t="shared" si="15"/>
        <v>3.6717369115937095</v>
      </c>
      <c r="AE113" s="4">
        <f t="shared" si="14"/>
        <v>5.0198279849142402</v>
      </c>
      <c r="AF113" s="4">
        <f t="shared" si="16"/>
        <v>1.3480910733205307</v>
      </c>
      <c r="AG113" s="4">
        <f t="shared" si="17"/>
        <v>0.33773262862893144</v>
      </c>
      <c r="BC113" s="4"/>
      <c r="BD113" s="4"/>
      <c r="BE113" s="4"/>
      <c r="BF113" s="4"/>
    </row>
    <row r="114" spans="1:58" x14ac:dyDescent="0.35">
      <c r="A114">
        <v>91</v>
      </c>
      <c r="B114">
        <v>30</v>
      </c>
      <c r="C114" t="s">
        <v>172</v>
      </c>
      <c r="D114" t="s">
        <v>27</v>
      </c>
      <c r="G114">
        <v>0.5</v>
      </c>
      <c r="H114">
        <v>0.5</v>
      </c>
      <c r="I114">
        <v>4183</v>
      </c>
      <c r="J114">
        <v>6011</v>
      </c>
      <c r="L114">
        <v>7302</v>
      </c>
      <c r="M114">
        <v>3.6240000000000001</v>
      </c>
      <c r="N114">
        <v>5.3710000000000004</v>
      </c>
      <c r="O114">
        <v>1.7470000000000001</v>
      </c>
      <c r="Q114">
        <v>0.64800000000000002</v>
      </c>
      <c r="R114">
        <v>1</v>
      </c>
      <c r="S114">
        <v>0</v>
      </c>
      <c r="T114">
        <v>0</v>
      </c>
      <c r="V114">
        <v>0</v>
      </c>
      <c r="Y114" s="1">
        <v>44478</v>
      </c>
      <c r="Z114" s="2">
        <v>0.21753472222222223</v>
      </c>
      <c r="AB114">
        <v>1</v>
      </c>
      <c r="AD114" s="4">
        <f t="shared" si="15"/>
        <v>5.0702446825599488</v>
      </c>
      <c r="AE114" s="4">
        <f t="shared" si="14"/>
        <v>6.8513234008983908</v>
      </c>
      <c r="AF114" s="4">
        <f t="shared" si="16"/>
        <v>1.781078718338442</v>
      </c>
      <c r="AG114" s="4">
        <f t="shared" si="17"/>
        <v>0.86961292647785737</v>
      </c>
      <c r="BC114" s="4"/>
      <c r="BD114" s="4"/>
      <c r="BE114" s="4"/>
      <c r="BF114" s="4"/>
    </row>
    <row r="115" spans="1:58" x14ac:dyDescent="0.35">
      <c r="A115">
        <v>92</v>
      </c>
      <c r="B115">
        <v>30</v>
      </c>
      <c r="C115" t="s">
        <v>172</v>
      </c>
      <c r="D115" t="s">
        <v>27</v>
      </c>
      <c r="G115">
        <v>0.5</v>
      </c>
      <c r="H115">
        <v>0.5</v>
      </c>
      <c r="I115">
        <v>4526</v>
      </c>
      <c r="J115">
        <v>6049</v>
      </c>
      <c r="L115">
        <v>7316</v>
      </c>
      <c r="M115">
        <v>3.887</v>
      </c>
      <c r="N115">
        <v>5.4029999999999996</v>
      </c>
      <c r="O115">
        <v>1.516</v>
      </c>
      <c r="Q115">
        <v>0.64900000000000002</v>
      </c>
      <c r="R115">
        <v>1</v>
      </c>
      <c r="S115">
        <v>0</v>
      </c>
      <c r="T115">
        <v>0</v>
      </c>
      <c r="V115">
        <v>0</v>
      </c>
      <c r="Y115" s="1">
        <v>44478</v>
      </c>
      <c r="Z115" s="2">
        <v>0.22375</v>
      </c>
      <c r="AB115">
        <v>1</v>
      </c>
      <c r="AD115" s="4">
        <f t="shared" si="15"/>
        <v>5.5083160665247153</v>
      </c>
      <c r="AE115" s="4">
        <f t="shared" si="14"/>
        <v>6.8980326799637579</v>
      </c>
      <c r="AF115" s="4">
        <f t="shared" si="16"/>
        <v>1.3897166134390426</v>
      </c>
      <c r="AG115" s="4">
        <f t="shared" si="17"/>
        <v>0.87130373578073783</v>
      </c>
      <c r="AJ115">
        <f>ABS(100*(AD115-AD116)/(AVERAGE(AD115:AD116)))</f>
        <v>0.57798295397533039</v>
      </c>
      <c r="AO115">
        <f>ABS(100*(AE115-AE116)/(AVERAGE(AE115:AE116)))</f>
        <v>0.87698179656756825</v>
      </c>
      <c r="AT115">
        <f>ABS(100*(AF115-AF116)/(AVERAGE(AF115:AF116)))</f>
        <v>6.858981000626482</v>
      </c>
      <c r="AY115">
        <f>ABS(100*(AG115-AG116)/(AVERAGE(AG115:AG116)))</f>
        <v>1.0342051730518891</v>
      </c>
      <c r="BC115" s="4">
        <f>AVERAGE(AD115:AD116)</f>
        <v>5.5242807671065215</v>
      </c>
      <c r="BD115" s="4">
        <f>AVERAGE(AE115:AE116)</f>
        <v>6.8679174868821393</v>
      </c>
      <c r="BE115" s="4">
        <f>AVERAGE(AF115:AF116)</f>
        <v>1.3436367197756174</v>
      </c>
      <c r="BF115" s="4">
        <f>AVERAGE(AG115:AG116)</f>
        <v>0.87583268927059588</v>
      </c>
    </row>
    <row r="116" spans="1:58" x14ac:dyDescent="0.35">
      <c r="A116">
        <v>93</v>
      </c>
      <c r="B116">
        <v>30</v>
      </c>
      <c r="C116" t="s">
        <v>172</v>
      </c>
      <c r="D116" t="s">
        <v>27</v>
      </c>
      <c r="G116">
        <v>0.5</v>
      </c>
      <c r="H116">
        <v>0.5</v>
      </c>
      <c r="I116">
        <v>4551</v>
      </c>
      <c r="J116">
        <v>6000</v>
      </c>
      <c r="L116">
        <v>7391</v>
      </c>
      <c r="M116">
        <v>3.907</v>
      </c>
      <c r="N116">
        <v>5.3620000000000001</v>
      </c>
      <c r="O116">
        <v>1.4550000000000001</v>
      </c>
      <c r="Q116">
        <v>0.65700000000000003</v>
      </c>
      <c r="R116">
        <v>1</v>
      </c>
      <c r="S116">
        <v>0</v>
      </c>
      <c r="T116">
        <v>0</v>
      </c>
      <c r="V116">
        <v>0</v>
      </c>
      <c r="Y116" s="1">
        <v>44478</v>
      </c>
      <c r="Z116" s="2">
        <v>0.23038194444444446</v>
      </c>
      <c r="AB116">
        <v>1</v>
      </c>
      <c r="AD116" s="4">
        <f t="shared" si="15"/>
        <v>5.5402454676883286</v>
      </c>
      <c r="AE116" s="4">
        <f t="shared" si="14"/>
        <v>6.8378022938005207</v>
      </c>
      <c r="AF116" s="4">
        <f t="shared" si="16"/>
        <v>1.2975568261121921</v>
      </c>
      <c r="AG116" s="4">
        <f t="shared" si="17"/>
        <v>0.88036164276045381</v>
      </c>
      <c r="BC116" s="4"/>
      <c r="BD116" s="4"/>
      <c r="BE116" s="4"/>
      <c r="BF116" s="4"/>
    </row>
    <row r="117" spans="1:58" x14ac:dyDescent="0.35">
      <c r="A117">
        <v>94</v>
      </c>
      <c r="B117">
        <v>31</v>
      </c>
      <c r="C117" t="s">
        <v>64</v>
      </c>
      <c r="D117" t="s">
        <v>27</v>
      </c>
      <c r="G117">
        <v>0.5</v>
      </c>
      <c r="H117">
        <v>0.5</v>
      </c>
      <c r="I117">
        <v>5066</v>
      </c>
      <c r="J117">
        <v>9259</v>
      </c>
      <c r="L117">
        <v>8198</v>
      </c>
      <c r="M117">
        <v>4.3010000000000002</v>
      </c>
      <c r="N117">
        <v>8.1229999999999993</v>
      </c>
      <c r="O117">
        <v>3.8210000000000002</v>
      </c>
      <c r="Q117">
        <v>0.74099999999999999</v>
      </c>
      <c r="R117">
        <v>1</v>
      </c>
      <c r="S117">
        <v>0</v>
      </c>
      <c r="T117">
        <v>0</v>
      </c>
      <c r="V117">
        <v>0</v>
      </c>
      <c r="Y117" s="1">
        <v>44478</v>
      </c>
      <c r="Z117" s="2">
        <v>0.24208333333333334</v>
      </c>
      <c r="AB117">
        <v>1</v>
      </c>
      <c r="AD117" s="4">
        <f t="shared" si="15"/>
        <v>6.1979911316587515</v>
      </c>
      <c r="AE117" s="4">
        <f t="shared" si="14"/>
        <v>10.843737569432966</v>
      </c>
      <c r="AF117" s="4">
        <f t="shared" si="16"/>
        <v>4.6457464377742141</v>
      </c>
      <c r="AG117" s="4">
        <f t="shared" si="17"/>
        <v>0.97782472186219849</v>
      </c>
      <c r="BC117" s="4"/>
      <c r="BD117" s="4"/>
      <c r="BE117" s="4"/>
      <c r="BF117" s="4"/>
    </row>
    <row r="118" spans="1:58" x14ac:dyDescent="0.35">
      <c r="A118">
        <v>95</v>
      </c>
      <c r="B118">
        <v>31</v>
      </c>
      <c r="C118" t="s">
        <v>64</v>
      </c>
      <c r="D118" t="s">
        <v>27</v>
      </c>
      <c r="G118">
        <v>0.5</v>
      </c>
      <c r="H118">
        <v>0.5</v>
      </c>
      <c r="I118">
        <v>5283</v>
      </c>
      <c r="J118">
        <v>9213</v>
      </c>
      <c r="L118">
        <v>8194</v>
      </c>
      <c r="M118">
        <v>4.468</v>
      </c>
      <c r="N118">
        <v>8.0839999999999996</v>
      </c>
      <c r="O118">
        <v>3.6160000000000001</v>
      </c>
      <c r="Q118">
        <v>0.74099999999999999</v>
      </c>
      <c r="R118">
        <v>1</v>
      </c>
      <c r="S118">
        <v>0</v>
      </c>
      <c r="T118">
        <v>0</v>
      </c>
      <c r="V118">
        <v>0</v>
      </c>
      <c r="Y118" s="1">
        <v>44478</v>
      </c>
      <c r="Z118" s="2">
        <v>0.24837962962962964</v>
      </c>
      <c r="AB118">
        <v>1</v>
      </c>
      <c r="AD118" s="4">
        <f t="shared" si="15"/>
        <v>6.4751383337589097</v>
      </c>
      <c r="AE118" s="4">
        <f t="shared" si="14"/>
        <v>10.787194757932784</v>
      </c>
      <c r="AF118" s="4">
        <f t="shared" si="16"/>
        <v>4.3120564241738748</v>
      </c>
      <c r="AG118" s="4">
        <f t="shared" si="17"/>
        <v>0.97734163348994696</v>
      </c>
      <c r="AJ118">
        <f>ABS(100*(AD118-AD119)/(AVERAGE(AD118:AD119)))</f>
        <v>0.90322049757228751</v>
      </c>
      <c r="AL118">
        <f>100*((AVERAGE(AD118:AD119)*25.225)-(AVERAGE(AD100:AD101)*25))/(1000*0.075)</f>
        <v>101.84780712207194</v>
      </c>
      <c r="AO118">
        <f>ABS(100*(AE118-AE119)/(AVERAGE(AE118:AE119)))</f>
        <v>0.2967072852856833</v>
      </c>
      <c r="AQ118">
        <f>100*((AVERAGE(AE118:AE119)*25.225)-(AVERAGE(AE100:AE101)*25))/(2000*0.075)</f>
        <v>90.117474203486964</v>
      </c>
      <c r="AT118">
        <f>ABS(100*(AF118-AF119)/(AVERAGE(AF118:AF119)))</f>
        <v>2.1259764802243737</v>
      </c>
      <c r="AV118">
        <f>100*((AVERAGE(AF118:AF119)*25.225)-(AVERAGE(AF100:AF101)*25))/(1000*0.075)</f>
        <v>78.387141284901986</v>
      </c>
      <c r="AY118">
        <f>ABS(100*(AG118-AG119)/(AVERAGE(AG118:AG119)))</f>
        <v>0.46847381228378965</v>
      </c>
      <c r="BA118">
        <f>100*((AVERAGE(AG118:AG119)*25.225)-(AVERAGE(AG100:AG101)*25))/(100*0.075)</f>
        <v>123.711001972655</v>
      </c>
      <c r="BC118" s="4">
        <f>AVERAGE(AD118:AD119)</f>
        <v>6.5045133828294333</v>
      </c>
      <c r="BD118" s="4">
        <f>AVERAGE(AE118:AE119)</f>
        <v>10.771215267726211</v>
      </c>
      <c r="BE118" s="4">
        <f>AVERAGE(AF118:AF119)</f>
        <v>4.2667018848967775</v>
      </c>
      <c r="BF118" s="4">
        <f>AVERAGE(AG118:AG119)</f>
        <v>0.97963630325814166</v>
      </c>
    </row>
    <row r="119" spans="1:58" x14ac:dyDescent="0.35">
      <c r="A119">
        <v>96</v>
      </c>
      <c r="B119">
        <v>31</v>
      </c>
      <c r="C119" t="s">
        <v>64</v>
      </c>
      <c r="D119" t="s">
        <v>27</v>
      </c>
      <c r="G119">
        <v>0.5</v>
      </c>
      <c r="H119">
        <v>0.5</v>
      </c>
      <c r="I119">
        <v>5329</v>
      </c>
      <c r="J119">
        <v>9187</v>
      </c>
      <c r="L119">
        <v>8232</v>
      </c>
      <c r="M119">
        <v>4.5030000000000001</v>
      </c>
      <c r="N119">
        <v>8.0619999999999994</v>
      </c>
      <c r="O119">
        <v>3.5590000000000002</v>
      </c>
      <c r="Q119">
        <v>0.745</v>
      </c>
      <c r="R119">
        <v>1</v>
      </c>
      <c r="S119">
        <v>0</v>
      </c>
      <c r="T119">
        <v>0</v>
      </c>
      <c r="V119">
        <v>0</v>
      </c>
      <c r="Y119" s="1">
        <v>44478</v>
      </c>
      <c r="Z119" s="2">
        <v>0.25513888888888886</v>
      </c>
      <c r="AB119">
        <v>1</v>
      </c>
      <c r="AD119" s="4">
        <f t="shared" si="15"/>
        <v>6.5338884318999577</v>
      </c>
      <c r="AE119" s="4">
        <f t="shared" si="14"/>
        <v>10.755235777519637</v>
      </c>
      <c r="AF119" s="4">
        <f t="shared" si="16"/>
        <v>4.2213473456196793</v>
      </c>
      <c r="AG119" s="4">
        <f t="shared" si="17"/>
        <v>0.98193097302633636</v>
      </c>
    </row>
    <row r="120" spans="1:58" x14ac:dyDescent="0.35">
      <c r="A120">
        <v>97</v>
      </c>
      <c r="B120">
        <v>32</v>
      </c>
      <c r="C120" t="s">
        <v>65</v>
      </c>
      <c r="D120" t="s">
        <v>27</v>
      </c>
      <c r="G120">
        <v>0.5</v>
      </c>
      <c r="H120">
        <v>0.5</v>
      </c>
      <c r="I120">
        <v>4777</v>
      </c>
      <c r="J120">
        <v>6155</v>
      </c>
      <c r="L120">
        <v>7426</v>
      </c>
      <c r="M120">
        <v>4.08</v>
      </c>
      <c r="N120">
        <v>5.4930000000000003</v>
      </c>
      <c r="O120">
        <v>1.413</v>
      </c>
      <c r="Q120">
        <v>0.66100000000000003</v>
      </c>
      <c r="R120">
        <v>1</v>
      </c>
      <c r="S120">
        <v>0</v>
      </c>
      <c r="T120">
        <v>0</v>
      </c>
      <c r="V120">
        <v>0</v>
      </c>
      <c r="Y120" s="1">
        <v>44478</v>
      </c>
      <c r="Z120" s="2">
        <v>0.26674768518518516</v>
      </c>
      <c r="AB120">
        <v>1</v>
      </c>
      <c r="AD120" s="4">
        <f t="shared" si="15"/>
        <v>5.8288872542073875</v>
      </c>
      <c r="AE120" s="4">
        <f t="shared" si="14"/>
        <v>7.0283269847250471</v>
      </c>
      <c r="AF120" s="4">
        <f t="shared" si="16"/>
        <v>1.1994397305176596</v>
      </c>
      <c r="AG120" s="4">
        <f t="shared" si="17"/>
        <v>0.88458866601765462</v>
      </c>
      <c r="BC120" s="4"/>
      <c r="BD120" s="4"/>
      <c r="BE120" s="4"/>
      <c r="BF120" s="4"/>
    </row>
    <row r="121" spans="1:58" x14ac:dyDescent="0.35">
      <c r="A121">
        <v>98</v>
      </c>
      <c r="B121">
        <v>32</v>
      </c>
      <c r="C121" t="s">
        <v>65</v>
      </c>
      <c r="D121" t="s">
        <v>27</v>
      </c>
      <c r="G121">
        <v>0.5</v>
      </c>
      <c r="H121">
        <v>0.5</v>
      </c>
      <c r="I121">
        <v>4635</v>
      </c>
      <c r="J121">
        <v>6118</v>
      </c>
      <c r="L121">
        <v>7362</v>
      </c>
      <c r="M121">
        <v>3.9710000000000001</v>
      </c>
      <c r="N121">
        <v>5.4610000000000003</v>
      </c>
      <c r="O121">
        <v>1.49</v>
      </c>
      <c r="Q121">
        <v>0.65400000000000003</v>
      </c>
      <c r="R121">
        <v>1</v>
      </c>
      <c r="S121">
        <v>0</v>
      </c>
      <c r="T121">
        <v>0</v>
      </c>
      <c r="V121">
        <v>0</v>
      </c>
      <c r="Y121" s="1">
        <v>44478</v>
      </c>
      <c r="Z121" s="2">
        <v>0.27299768518518519</v>
      </c>
      <c r="AB121">
        <v>1</v>
      </c>
      <c r="AD121" s="4">
        <f t="shared" si="15"/>
        <v>5.6475282555980666</v>
      </c>
      <c r="AE121" s="4">
        <f t="shared" si="14"/>
        <v>6.9828468972140305</v>
      </c>
      <c r="AF121" s="4">
        <f t="shared" si="16"/>
        <v>1.3353186416159639</v>
      </c>
      <c r="AG121" s="4">
        <f t="shared" si="17"/>
        <v>0.87685925206163029</v>
      </c>
      <c r="AJ121">
        <f>ABS(100*(AD121-AD122)/(AVERAGE(AD121:AD122)))</f>
        <v>1.3661553438087377</v>
      </c>
      <c r="AK121">
        <f>ABS(100*((AVERAGE(AD121:AD122)-AVERAGE(AD115:AD116))/(AVERAGE(AD115:AD116,AD121:AD122))))</f>
        <v>1.5257062889448483</v>
      </c>
      <c r="AO121">
        <f>ABS(100*(AE121-AE122)/(AVERAGE(AE121:AE122)))</f>
        <v>1.0332124995101433</v>
      </c>
      <c r="AP121">
        <f>ABS(100*((AVERAGE(AE121:AE122)-AVERAGE(AE115:AE116))/(AVERAGE(AE115:AE116,AE121:AE122))))</f>
        <v>2.1774362091402022</v>
      </c>
      <c r="AT121">
        <f>ABS(100*(AF121-AF122)/(AVERAGE(AF121:AF122)))</f>
        <v>10.579004584396115</v>
      </c>
      <c r="AU121">
        <f>ABS(100*((AVERAGE(AF121:AF122)-AVERAGE(AF115:AF116))/(AVERAGE(AF115:AF116,AF121:AF122))))</f>
        <v>4.8126086100090655</v>
      </c>
      <c r="AY121">
        <f>ABS(100*(AG121-AG122)/(AVERAGE(AG121:AG122)))</f>
        <v>2.1257906836887384</v>
      </c>
      <c r="AZ121">
        <f>ABS(100*((AVERAGE(AG121:AG122)-AVERAGE(AG115:AG116))/(AVERAGE(AG115:AG116,AG121:AG122))))</f>
        <v>1.1857118133411331</v>
      </c>
      <c r="BC121" s="4">
        <f>AVERAGE(AD121:AD122)</f>
        <v>5.609212974201732</v>
      </c>
      <c r="BD121" s="4">
        <f>AVERAGE(AE121:AE122)</f>
        <v>7.019108048067408</v>
      </c>
      <c r="BE121" s="4">
        <f>AVERAGE(AF121:AF122)</f>
        <v>1.4098950738656764</v>
      </c>
      <c r="BF121" s="4">
        <f>AVERAGE(AG121:AG122)</f>
        <v>0.88627947532053497</v>
      </c>
    </row>
    <row r="122" spans="1:58" x14ac:dyDescent="0.35">
      <c r="A122">
        <v>99</v>
      </c>
      <c r="B122">
        <v>32</v>
      </c>
      <c r="C122" t="s">
        <v>65</v>
      </c>
      <c r="D122" t="s">
        <v>27</v>
      </c>
      <c r="G122">
        <v>0.5</v>
      </c>
      <c r="H122">
        <v>0.5</v>
      </c>
      <c r="I122">
        <v>4575</v>
      </c>
      <c r="J122">
        <v>6177</v>
      </c>
      <c r="L122">
        <v>7518</v>
      </c>
      <c r="M122">
        <v>3.9249999999999998</v>
      </c>
      <c r="N122">
        <v>5.5110000000000001</v>
      </c>
      <c r="O122">
        <v>1.587</v>
      </c>
      <c r="Q122">
        <v>0.67</v>
      </c>
      <c r="R122">
        <v>1</v>
      </c>
      <c r="S122">
        <v>0</v>
      </c>
      <c r="T122">
        <v>0</v>
      </c>
      <c r="V122">
        <v>0</v>
      </c>
      <c r="Y122" s="1">
        <v>44478</v>
      </c>
      <c r="Z122" s="2">
        <v>0.2797337962962963</v>
      </c>
      <c r="AB122">
        <v>1</v>
      </c>
      <c r="AD122" s="4">
        <f t="shared" si="15"/>
        <v>5.5708976928053966</v>
      </c>
      <c r="AE122" s="4">
        <f t="shared" si="14"/>
        <v>7.0553691989207854</v>
      </c>
      <c r="AF122" s="4">
        <f t="shared" si="16"/>
        <v>1.4844715061153888</v>
      </c>
      <c r="AG122" s="4">
        <f t="shared" si="17"/>
        <v>0.89569969857943965</v>
      </c>
    </row>
    <row r="123" spans="1:58" x14ac:dyDescent="0.35">
      <c r="A123">
        <v>100</v>
      </c>
      <c r="B123">
        <v>3</v>
      </c>
      <c r="C123" t="s">
        <v>28</v>
      </c>
      <c r="D123" t="s">
        <v>27</v>
      </c>
      <c r="G123">
        <v>0.5</v>
      </c>
      <c r="H123">
        <v>0.5</v>
      </c>
      <c r="I123">
        <v>1515</v>
      </c>
      <c r="J123">
        <v>388</v>
      </c>
      <c r="L123">
        <v>325</v>
      </c>
      <c r="M123">
        <v>1.577</v>
      </c>
      <c r="N123">
        <v>0.60699999999999998</v>
      </c>
      <c r="O123">
        <v>0</v>
      </c>
      <c r="Q123">
        <v>0</v>
      </c>
      <c r="R123">
        <v>1</v>
      </c>
      <c r="S123">
        <v>0</v>
      </c>
      <c r="T123">
        <v>0</v>
      </c>
      <c r="V123">
        <v>0</v>
      </c>
      <c r="Y123" s="1">
        <v>44478</v>
      </c>
      <c r="Z123" s="2">
        <v>0.29085648148148152</v>
      </c>
      <c r="AB123">
        <v>1</v>
      </c>
      <c r="AD123" s="4">
        <f t="shared" si="15"/>
        <v>1.6627389903791954</v>
      </c>
      <c r="AE123" s="4">
        <f t="shared" si="14"/>
        <v>-6.0420709221658229E-2</v>
      </c>
      <c r="AF123" s="4">
        <f t="shared" si="16"/>
        <v>-1.7231596996008536</v>
      </c>
      <c r="AG123" s="4">
        <f t="shared" si="17"/>
        <v>2.6986033178139756E-2</v>
      </c>
      <c r="BC123" s="4"/>
      <c r="BD123" s="4"/>
      <c r="BE123" s="4"/>
      <c r="BF123" s="4"/>
    </row>
    <row r="124" spans="1:58" x14ac:dyDescent="0.35">
      <c r="A124">
        <v>101</v>
      </c>
      <c r="B124">
        <v>3</v>
      </c>
      <c r="C124" t="s">
        <v>28</v>
      </c>
      <c r="D124" t="s">
        <v>27</v>
      </c>
      <c r="G124">
        <v>0.5</v>
      </c>
      <c r="H124">
        <v>0.5</v>
      </c>
      <c r="I124">
        <v>264</v>
      </c>
      <c r="J124">
        <v>417</v>
      </c>
      <c r="L124">
        <v>245</v>
      </c>
      <c r="M124">
        <v>0.61799999999999999</v>
      </c>
      <c r="N124">
        <v>0.63200000000000001</v>
      </c>
      <c r="O124">
        <v>1.4E-2</v>
      </c>
      <c r="Q124">
        <v>0</v>
      </c>
      <c r="R124">
        <v>1</v>
      </c>
      <c r="S124">
        <v>0</v>
      </c>
      <c r="T124">
        <v>0</v>
      </c>
      <c r="V124">
        <v>0</v>
      </c>
      <c r="Y124" s="1">
        <v>44478</v>
      </c>
      <c r="Z124" s="2">
        <v>0.29640046296296296</v>
      </c>
      <c r="AB124">
        <v>1</v>
      </c>
      <c r="AD124" s="4">
        <f t="shared" si="15"/>
        <v>6.4991756152013053E-2</v>
      </c>
      <c r="AE124" s="4">
        <f t="shared" si="14"/>
        <v>-2.4774154145456685E-2</v>
      </c>
      <c r="AF124" s="4">
        <f t="shared" si="16"/>
        <v>-8.9765910297469734E-2</v>
      </c>
      <c r="AG124" s="4">
        <f t="shared" si="17"/>
        <v>1.7324265733109311E-2</v>
      </c>
      <c r="AJ124">
        <f>ABS(100*(AD124-AD125)/(AVERAGE(AD124:AD125)))</f>
        <v>114.24309673193939</v>
      </c>
      <c r="AO124">
        <f>ABS(100*(AE124-AE125)/(AVERAGE(AE124:AE125)))</f>
        <v>0</v>
      </c>
      <c r="AT124">
        <f>ABS(100*(AF124-AF125)/(AVERAGE(AF124:AF125)))</f>
        <v>71.449702277508422</v>
      </c>
      <c r="AY124">
        <f>ABS(100*(AG124-AG125)/(AVERAGE(AG124:AG125)))</f>
        <v>14.184827700706174</v>
      </c>
      <c r="BC124" s="4">
        <f>AVERAGE(AD124:AD125)</f>
        <v>4.1363999290939618E-2</v>
      </c>
      <c r="BD124" s="4">
        <f>AVERAGE(AE124:AE125)</f>
        <v>-2.4774154145456685E-2</v>
      </c>
      <c r="BE124" s="4">
        <f>AVERAGE(AF124:AF125)</f>
        <v>-6.6138153436396299E-2</v>
      </c>
      <c r="BF124" s="4">
        <f>AVERAGE(AG124:AG125)</f>
        <v>1.6176930849011947E-2</v>
      </c>
    </row>
    <row r="125" spans="1:58" x14ac:dyDescent="0.35">
      <c r="A125">
        <v>102</v>
      </c>
      <c r="B125">
        <v>3</v>
      </c>
      <c r="C125" t="s">
        <v>28</v>
      </c>
      <c r="D125" t="s">
        <v>27</v>
      </c>
      <c r="G125">
        <v>0.5</v>
      </c>
      <c r="H125">
        <v>0.5</v>
      </c>
      <c r="I125">
        <v>227</v>
      </c>
      <c r="J125">
        <v>417</v>
      </c>
      <c r="L125">
        <v>226</v>
      </c>
      <c r="M125">
        <v>0.58899999999999997</v>
      </c>
      <c r="N125">
        <v>0.63200000000000001</v>
      </c>
      <c r="O125">
        <v>4.2999999999999997E-2</v>
      </c>
      <c r="Q125">
        <v>0</v>
      </c>
      <c r="R125">
        <v>1</v>
      </c>
      <c r="S125">
        <v>0</v>
      </c>
      <c r="T125">
        <v>0</v>
      </c>
      <c r="V125">
        <v>0</v>
      </c>
      <c r="Y125" s="1">
        <v>44478</v>
      </c>
      <c r="Z125" s="2">
        <v>0.30239583333333336</v>
      </c>
      <c r="AB125">
        <v>1</v>
      </c>
      <c r="AD125" s="4">
        <f t="shared" si="15"/>
        <v>1.7736242429866187E-2</v>
      </c>
      <c r="AE125" s="4">
        <f t="shared" si="14"/>
        <v>-2.4774154145456685E-2</v>
      </c>
      <c r="AF125" s="4">
        <f t="shared" si="16"/>
        <v>-4.2510396575322872E-2</v>
      </c>
      <c r="AG125" s="4">
        <f t="shared" si="17"/>
        <v>1.5029595964914582E-2</v>
      </c>
      <c r="BC125" s="4"/>
      <c r="BD125" s="4"/>
      <c r="BE125" s="4"/>
      <c r="BF125" s="4"/>
    </row>
    <row r="126" spans="1:58" x14ac:dyDescent="0.35">
      <c r="A126">
        <v>103</v>
      </c>
      <c r="B126">
        <v>2</v>
      </c>
      <c r="C126" t="s">
        <v>89</v>
      </c>
      <c r="D126" t="s">
        <v>27</v>
      </c>
      <c r="G126">
        <v>0.3</v>
      </c>
      <c r="H126">
        <v>0.3</v>
      </c>
      <c r="I126">
        <v>2117</v>
      </c>
      <c r="J126">
        <v>8654</v>
      </c>
      <c r="L126">
        <v>3977</v>
      </c>
      <c r="M126">
        <v>3.399</v>
      </c>
      <c r="N126">
        <v>12.683999999999999</v>
      </c>
      <c r="O126">
        <v>9.2850000000000001</v>
      </c>
      <c r="Q126">
        <v>0.5</v>
      </c>
      <c r="R126">
        <v>1</v>
      </c>
      <c r="S126">
        <v>0</v>
      </c>
      <c r="T126">
        <v>0</v>
      </c>
      <c r="V126">
        <v>0</v>
      </c>
      <c r="Y126" s="1">
        <v>44478</v>
      </c>
      <c r="Z126" s="2">
        <v>0.31356481481481485</v>
      </c>
      <c r="AB126">
        <v>1</v>
      </c>
      <c r="AD126" s="4">
        <f t="shared" si="15"/>
        <v>4.052664950664985</v>
      </c>
      <c r="AE126" s="4">
        <f t="shared" si="14"/>
        <v>16.833461131750234</v>
      </c>
      <c r="AF126" s="4">
        <f t="shared" si="16"/>
        <v>12.780796181085249</v>
      </c>
      <c r="AG126" s="4">
        <f t="shared" si="17"/>
        <v>0.78007619507296599</v>
      </c>
    </row>
    <row r="127" spans="1:58" x14ac:dyDescent="0.35">
      <c r="A127">
        <v>104</v>
      </c>
      <c r="B127">
        <v>2</v>
      </c>
      <c r="C127" t="s">
        <v>89</v>
      </c>
      <c r="D127" t="s">
        <v>27</v>
      </c>
      <c r="G127">
        <v>0.3</v>
      </c>
      <c r="H127">
        <v>0.3</v>
      </c>
      <c r="I127">
        <v>3503</v>
      </c>
      <c r="J127">
        <v>8887</v>
      </c>
      <c r="L127">
        <v>4264</v>
      </c>
      <c r="M127">
        <v>5.17</v>
      </c>
      <c r="N127">
        <v>13.013</v>
      </c>
      <c r="O127">
        <v>7.843</v>
      </c>
      <c r="Q127">
        <v>0.55000000000000004</v>
      </c>
      <c r="R127">
        <v>1</v>
      </c>
      <c r="S127">
        <v>0</v>
      </c>
      <c r="T127">
        <v>0</v>
      </c>
      <c r="V127">
        <v>0</v>
      </c>
      <c r="Y127" s="1">
        <v>44478</v>
      </c>
      <c r="Z127" s="2">
        <v>0.31979166666666664</v>
      </c>
      <c r="AB127">
        <v>1</v>
      </c>
      <c r="AD127" s="4">
        <f t="shared" si="15"/>
        <v>7.0029416181828044</v>
      </c>
      <c r="AE127" s="4">
        <f t="shared" si="14"/>
        <v>17.31079718535684</v>
      </c>
      <c r="AF127" s="4">
        <f t="shared" si="16"/>
        <v>10.307855567174036</v>
      </c>
      <c r="AG127" s="4">
        <f t="shared" si="17"/>
        <v>0.8378455129213771</v>
      </c>
      <c r="AJ127">
        <f>ABS(100*(AD127-AD128)/(AVERAGE(AD127:AD128)))</f>
        <v>6.6698261128415472</v>
      </c>
      <c r="AO127">
        <f>ABS(100*(AE127-AE128)/(AVERAGE(AE127:AE128)))</f>
        <v>0.48404166779503116</v>
      </c>
      <c r="AT127">
        <f>ABS(100*(AF127-AF128)/(AVERAGE(AF127:AF128)))</f>
        <v>3.9492826579128963</v>
      </c>
      <c r="AY127">
        <f>ABS(100*(AG127-AG128)/(AVERAGE(AG127:AG128)))</f>
        <v>9.614353997419936E-2</v>
      </c>
      <c r="BC127" s="4">
        <f>AVERAGE(AD127:AD128)</f>
        <v>7.2445407536541406</v>
      </c>
      <c r="BD127" s="4">
        <f>AVERAGE(AE127:AE128)</f>
        <v>17.35279456346386</v>
      </c>
      <c r="BE127" s="4">
        <f>AVERAGE(AF127:AF128)</f>
        <v>10.108253809809717</v>
      </c>
      <c r="BF127" s="4">
        <f>AVERAGE(AG127:AG128)</f>
        <v>0.8374429392778342</v>
      </c>
    </row>
    <row r="128" spans="1:58" x14ac:dyDescent="0.35">
      <c r="A128">
        <v>105</v>
      </c>
      <c r="B128">
        <v>2</v>
      </c>
      <c r="C128" t="s">
        <v>89</v>
      </c>
      <c r="D128" t="s">
        <v>27</v>
      </c>
      <c r="G128">
        <v>0.3</v>
      </c>
      <c r="H128">
        <v>0.3</v>
      </c>
      <c r="I128">
        <v>3730</v>
      </c>
      <c r="J128">
        <v>8928</v>
      </c>
      <c r="L128">
        <v>4260</v>
      </c>
      <c r="M128">
        <v>5.4610000000000003</v>
      </c>
      <c r="N128">
        <v>13.07</v>
      </c>
      <c r="O128">
        <v>7.609</v>
      </c>
      <c r="Q128">
        <v>0.54900000000000004</v>
      </c>
      <c r="R128">
        <v>1</v>
      </c>
      <c r="S128">
        <v>0</v>
      </c>
      <c r="T128">
        <v>0</v>
      </c>
      <c r="V128">
        <v>0</v>
      </c>
      <c r="Y128" s="1">
        <v>44478</v>
      </c>
      <c r="Z128" s="2">
        <v>0.32649305555555558</v>
      </c>
      <c r="AB128">
        <v>1</v>
      </c>
      <c r="AD128" s="4">
        <f t="shared" si="15"/>
        <v>7.486139889125476</v>
      </c>
      <c r="AE128" s="4">
        <f t="shared" si="14"/>
        <v>17.394791941570876</v>
      </c>
      <c r="AF128" s="4">
        <f t="shared" si="16"/>
        <v>9.9086520524454009</v>
      </c>
      <c r="AG128" s="4">
        <f t="shared" si="17"/>
        <v>0.83704036563429141</v>
      </c>
      <c r="BC128" s="4"/>
      <c r="BD128" s="4"/>
      <c r="BE128" s="4"/>
      <c r="BF128" s="4"/>
    </row>
    <row r="129" spans="1:58" x14ac:dyDescent="0.35">
      <c r="A129">
        <v>106</v>
      </c>
      <c r="B129">
        <v>4</v>
      </c>
      <c r="C129" t="s">
        <v>63</v>
      </c>
      <c r="D129" t="s">
        <v>27</v>
      </c>
      <c r="G129">
        <v>0.6</v>
      </c>
      <c r="H129">
        <v>0.6</v>
      </c>
      <c r="I129">
        <v>4182</v>
      </c>
      <c r="J129">
        <v>6533</v>
      </c>
      <c r="L129">
        <v>2964</v>
      </c>
      <c r="M129">
        <v>3.0190000000000001</v>
      </c>
      <c r="N129">
        <v>4.8449999999999998</v>
      </c>
      <c r="O129">
        <v>1.825</v>
      </c>
      <c r="Q129">
        <v>0.16200000000000001</v>
      </c>
      <c r="R129">
        <v>1</v>
      </c>
      <c r="S129">
        <v>0</v>
      </c>
      <c r="T129">
        <v>0</v>
      </c>
      <c r="V129">
        <v>0</v>
      </c>
      <c r="Y129" s="1">
        <v>44478</v>
      </c>
      <c r="Z129" s="2">
        <v>0.33826388888888892</v>
      </c>
      <c r="AB129">
        <v>1</v>
      </c>
      <c r="AD129" s="4">
        <f t="shared" si="15"/>
        <v>4.2241395887611697</v>
      </c>
      <c r="AE129" s="4">
        <f t="shared" si="14"/>
        <v>6.2441344935583478</v>
      </c>
      <c r="AF129" s="4">
        <f t="shared" si="16"/>
        <v>2.0199949047971781</v>
      </c>
      <c r="AG129" s="4">
        <f t="shared" si="17"/>
        <v>0.28808632230923464</v>
      </c>
    </row>
    <row r="130" spans="1:58" x14ac:dyDescent="0.35">
      <c r="A130">
        <v>107</v>
      </c>
      <c r="B130">
        <v>4</v>
      </c>
      <c r="C130" t="s">
        <v>63</v>
      </c>
      <c r="D130" t="s">
        <v>27</v>
      </c>
      <c r="G130">
        <v>0.6</v>
      </c>
      <c r="H130">
        <v>0.6</v>
      </c>
      <c r="I130">
        <v>3298</v>
      </c>
      <c r="J130">
        <v>6475</v>
      </c>
      <c r="L130">
        <v>2959</v>
      </c>
      <c r="M130">
        <v>2.4540000000000002</v>
      </c>
      <c r="N130">
        <v>4.8029999999999999</v>
      </c>
      <c r="O130">
        <v>2.3490000000000002</v>
      </c>
      <c r="Q130">
        <v>0.161</v>
      </c>
      <c r="R130">
        <v>1</v>
      </c>
      <c r="S130">
        <v>0</v>
      </c>
      <c r="T130">
        <v>0</v>
      </c>
      <c r="V130">
        <v>0</v>
      </c>
      <c r="Y130" s="1">
        <v>44478</v>
      </c>
      <c r="Z130" s="2">
        <v>0.34461805555555558</v>
      </c>
      <c r="AB130">
        <v>1</v>
      </c>
      <c r="AD130" s="4">
        <f t="shared" si="15"/>
        <v>3.2832865678067145</v>
      </c>
      <c r="AE130" s="4">
        <f t="shared" si="14"/>
        <v>6.1847235684313464</v>
      </c>
      <c r="AF130" s="4">
        <f t="shared" si="16"/>
        <v>2.9014370006246319</v>
      </c>
      <c r="AG130" s="4">
        <f t="shared" si="17"/>
        <v>0.28758310525480596</v>
      </c>
      <c r="AI130">
        <f>ABS(100*(AD130-3)/3)</f>
        <v>9.4428855935571487</v>
      </c>
      <c r="AJ130">
        <f>ABS(100*(AD130-AD131)/(AVERAGE(AD130:AD131)))</f>
        <v>2.2620080092272983</v>
      </c>
      <c r="AN130">
        <f t="shared" ref="AN130" si="18">ABS(100*(AE130-6)/6)</f>
        <v>3.07872614052244</v>
      </c>
      <c r="AO130">
        <f>ABS(100*(AE130-AE131)/(AVERAGE(AE130:AE131)))</f>
        <v>2.2597592749310977</v>
      </c>
      <c r="AS130">
        <f>ABS(100*(AF130-3)/3)</f>
        <v>3.2854333125122683</v>
      </c>
      <c r="AT130">
        <f>ABS(100*(AF130-AF131)/(AVERAGE(AF130:AF131)))</f>
        <v>7.1387995525890684</v>
      </c>
      <c r="AX130">
        <f t="shared" ref="AX130" si="19">ABS(100*(AG130-0.3)/0.3)</f>
        <v>4.138964915064677</v>
      </c>
      <c r="AY130">
        <f>ABS(100*(AG130-AG131)/(AVERAGE(AG130:AG131)))</f>
        <v>1.87210997290273</v>
      </c>
      <c r="BC130" s="4">
        <f>AVERAGE(AD130:AD131)</f>
        <v>3.2465677564685596</v>
      </c>
      <c r="BD130" s="4">
        <f>AVERAGE(AE130:AE131)</f>
        <v>6.2554020828065742</v>
      </c>
      <c r="BE130" s="4">
        <f>AVERAGE(AF130:AF131)</f>
        <v>3.0088343263380142</v>
      </c>
      <c r="BF130" s="4">
        <f>AVERAGE(AG130:AG131)</f>
        <v>0.29030047734872078</v>
      </c>
    </row>
    <row r="131" spans="1:58" x14ac:dyDescent="0.35">
      <c r="A131">
        <v>108</v>
      </c>
      <c r="B131">
        <v>4</v>
      </c>
      <c r="C131" t="s">
        <v>63</v>
      </c>
      <c r="D131" t="s">
        <v>27</v>
      </c>
      <c r="G131">
        <v>0.6</v>
      </c>
      <c r="H131">
        <v>0.6</v>
      </c>
      <c r="I131">
        <v>3229</v>
      </c>
      <c r="J131">
        <v>6613</v>
      </c>
      <c r="L131">
        <v>3013</v>
      </c>
      <c r="M131">
        <v>2.41</v>
      </c>
      <c r="N131">
        <v>4.9009999999999998</v>
      </c>
      <c r="O131">
        <v>2.4910000000000001</v>
      </c>
      <c r="Q131">
        <v>0.16600000000000001</v>
      </c>
      <c r="R131">
        <v>1</v>
      </c>
      <c r="S131">
        <v>0</v>
      </c>
      <c r="T131">
        <v>0</v>
      </c>
      <c r="V131">
        <v>0</v>
      </c>
      <c r="Y131" s="1">
        <v>44478</v>
      </c>
      <c r="Z131" s="2">
        <v>0.35153935185185187</v>
      </c>
      <c r="AB131">
        <v>1</v>
      </c>
      <c r="AD131" s="4">
        <f t="shared" si="15"/>
        <v>3.2098489451304046</v>
      </c>
      <c r="AE131" s="4">
        <f t="shared" si="14"/>
        <v>6.326080597181801</v>
      </c>
      <c r="AF131" s="4">
        <f t="shared" si="16"/>
        <v>3.1162316520513964</v>
      </c>
      <c r="AG131" s="4">
        <f t="shared" si="17"/>
        <v>0.29301784944263559</v>
      </c>
    </row>
    <row r="132" spans="1:58" x14ac:dyDescent="0.35">
      <c r="A132">
        <v>109</v>
      </c>
      <c r="B132">
        <v>8</v>
      </c>
      <c r="R132">
        <v>1</v>
      </c>
    </row>
  </sheetData>
  <conditionalFormatting sqref="AW45 AR45 AY31:AZ37 AR42:AR43 AW42:AW43 AR35:AR39 AW31:AW39 AJ35:AK39 AT35:AU39 AO35:AP39">
    <cfRule type="cellIs" dxfId="2503" priority="267" operator="greaterThan">
      <formula>20</formula>
    </cfRule>
  </conditionalFormatting>
  <conditionalFormatting sqref="AQ45 AV45 BA45 AL45:AM45 BA31:BA37 AL42:AM43 BA42:BA43 AV42:AV43 AQ42:AQ43 AL35:AM39 AV35:AV39 AQ35:AQ39">
    <cfRule type="cellIs" dxfId="2502" priority="266" operator="between">
      <formula>80</formula>
      <formula>120</formula>
    </cfRule>
  </conditionalFormatting>
  <conditionalFormatting sqref="AY39">
    <cfRule type="cellIs" dxfId="2501" priority="265" operator="greaterThan">
      <formula>20</formula>
    </cfRule>
  </conditionalFormatting>
  <conditionalFormatting sqref="AJ43:AK43 AT43:AU43 AY43:AZ43 AY45:AZ45 AT45:AU45 AJ45:AK45">
    <cfRule type="cellIs" dxfId="2500" priority="264" operator="greaterThan">
      <formula>20</formula>
    </cfRule>
  </conditionalFormatting>
  <conditionalFormatting sqref="AJ45">
    <cfRule type="cellIs" dxfId="2499" priority="261" operator="greaterThan">
      <formula>20</formula>
    </cfRule>
  </conditionalFormatting>
  <conditionalFormatting sqref="AY45">
    <cfRule type="cellIs" dxfId="2498" priority="258" operator="greaterThan">
      <formula>20</formula>
    </cfRule>
  </conditionalFormatting>
  <conditionalFormatting sqref="AL30:AM35 AV30:AV35">
    <cfRule type="cellIs" dxfId="2497" priority="256" operator="between">
      <formula>80</formula>
      <formula>120</formula>
    </cfRule>
  </conditionalFormatting>
  <conditionalFormatting sqref="AO43:AP43 AO45:AP45">
    <cfRule type="cellIs" dxfId="2496" priority="263" operator="greaterThan">
      <formula>20</formula>
    </cfRule>
  </conditionalFormatting>
  <conditionalFormatting sqref="AO30:AP35">
    <cfRule type="cellIs" dxfId="2495" priority="255" operator="greaterThan">
      <formula>20</formula>
    </cfRule>
  </conditionalFormatting>
  <conditionalFormatting sqref="AQ30:AQ35">
    <cfRule type="cellIs" dxfId="2494" priority="254" operator="between">
      <formula>80</formula>
      <formula>120</formula>
    </cfRule>
  </conditionalFormatting>
  <conditionalFormatting sqref="AI30:AI44 AN30:AN44 AS30:AS44 AX30:AX44">
    <cfRule type="cellIs" dxfId="2493" priority="262" operator="lessThan">
      <formula>20</formula>
    </cfRule>
  </conditionalFormatting>
  <conditionalFormatting sqref="AO45">
    <cfRule type="cellIs" dxfId="2492" priority="260" operator="greaterThan">
      <formula>20</formula>
    </cfRule>
  </conditionalFormatting>
  <conditionalFormatting sqref="AT45">
    <cfRule type="cellIs" dxfId="2491" priority="259" operator="greaterThan">
      <formula>20</formula>
    </cfRule>
  </conditionalFormatting>
  <conditionalFormatting sqref="AR30:AR35 AJ30:AK35 AT30:AU35">
    <cfRule type="cellIs" dxfId="2490" priority="257" operator="greaterThan">
      <formula>20</formula>
    </cfRule>
  </conditionalFormatting>
  <conditionalFormatting sqref="AO43">
    <cfRule type="cellIs" dxfId="2489" priority="252" operator="greaterThan">
      <formula>20</formula>
    </cfRule>
  </conditionalFormatting>
  <conditionalFormatting sqref="AY43 AY45">
    <cfRule type="cellIs" dxfId="2488" priority="250" operator="greaterThan">
      <formula>20</formula>
    </cfRule>
  </conditionalFormatting>
  <conditionalFormatting sqref="AJ43">
    <cfRule type="cellIs" dxfId="2487" priority="253" operator="greaterThan">
      <formula>20</formula>
    </cfRule>
  </conditionalFormatting>
  <conditionalFormatting sqref="AT43 AT45">
    <cfRule type="cellIs" dxfId="2486" priority="251" operator="greaterThan">
      <formula>20</formula>
    </cfRule>
  </conditionalFormatting>
  <conditionalFormatting sqref="BA76">
    <cfRule type="cellIs" dxfId="2485" priority="141" operator="between">
      <formula>80</formula>
      <formula>120</formula>
    </cfRule>
  </conditionalFormatting>
  <conditionalFormatting sqref="AJ44">
    <cfRule type="cellIs" dxfId="2484" priority="249" operator="greaterThan">
      <formula>20</formula>
    </cfRule>
  </conditionalFormatting>
  <conditionalFormatting sqref="AO44">
    <cfRule type="cellIs" dxfId="2483" priority="248" operator="greaterThan">
      <formula>20</formula>
    </cfRule>
  </conditionalFormatting>
  <conditionalFormatting sqref="AT44">
    <cfRule type="cellIs" dxfId="2482" priority="247" operator="greaterThan">
      <formula>20</formula>
    </cfRule>
  </conditionalFormatting>
  <conditionalFormatting sqref="AY44">
    <cfRule type="cellIs" dxfId="2481" priority="246" operator="greaterThan">
      <formula>20</formula>
    </cfRule>
  </conditionalFormatting>
  <conditionalFormatting sqref="AJ41">
    <cfRule type="cellIs" dxfId="2480" priority="245" operator="greaterThan">
      <formula>20</formula>
    </cfRule>
  </conditionalFormatting>
  <conditionalFormatting sqref="AO41">
    <cfRule type="cellIs" dxfId="2479" priority="244" operator="greaterThan">
      <formula>20</formula>
    </cfRule>
  </conditionalFormatting>
  <conditionalFormatting sqref="AT41">
    <cfRule type="cellIs" dxfId="2478" priority="243" operator="greaterThan">
      <formula>20</formula>
    </cfRule>
  </conditionalFormatting>
  <conditionalFormatting sqref="AY41">
    <cfRule type="cellIs" dxfId="2477" priority="242" operator="greaterThan">
      <formula>20</formula>
    </cfRule>
  </conditionalFormatting>
  <conditionalFormatting sqref="AJ42">
    <cfRule type="cellIs" dxfId="2476" priority="241" operator="greaterThan">
      <formula>20</formula>
    </cfRule>
  </conditionalFormatting>
  <conditionalFormatting sqref="AO42">
    <cfRule type="cellIs" dxfId="2475" priority="240" operator="greaterThan">
      <formula>20</formula>
    </cfRule>
  </conditionalFormatting>
  <conditionalFormatting sqref="AT42">
    <cfRule type="cellIs" dxfId="2474" priority="239" operator="greaterThan">
      <formula>20</formula>
    </cfRule>
  </conditionalFormatting>
  <conditionalFormatting sqref="AY42">
    <cfRule type="cellIs" dxfId="2473" priority="238" operator="greaterThan">
      <formula>20</formula>
    </cfRule>
  </conditionalFormatting>
  <conditionalFormatting sqref="AT81">
    <cfRule type="cellIs" dxfId="2472" priority="132" operator="greaterThan">
      <formula>20</formula>
    </cfRule>
  </conditionalFormatting>
  <conditionalFormatting sqref="AY81">
    <cfRule type="cellIs" dxfId="2471" priority="131" operator="greaterThan">
      <formula>20</formula>
    </cfRule>
  </conditionalFormatting>
  <conditionalFormatting sqref="AJ84">
    <cfRule type="cellIs" dxfId="2470" priority="130" operator="greaterThan">
      <formula>20</formula>
    </cfRule>
  </conditionalFormatting>
  <conditionalFormatting sqref="AO84">
    <cfRule type="cellIs" dxfId="2469" priority="129" operator="greaterThan">
      <formula>20</formula>
    </cfRule>
  </conditionalFormatting>
  <conditionalFormatting sqref="AJ78 AJ75 AJ72 AJ69 AJ66 AJ63 AJ60 AJ57 AJ54 AJ51 AJ48">
    <cfRule type="cellIs" dxfId="2468" priority="237" operator="greaterThan">
      <formula>20</formula>
    </cfRule>
  </conditionalFormatting>
  <conditionalFormatting sqref="AO78 AO75 AO72 AO69 AO66 AO63 AO60 AO57 AO54 AO51 AO48">
    <cfRule type="cellIs" dxfId="2467" priority="236" operator="greaterThan">
      <formula>20</formula>
    </cfRule>
  </conditionalFormatting>
  <conditionalFormatting sqref="AT78 AT75 AT72 AT69 AT66 AT63 AT60 AT57 AT54 AT51 AT48">
    <cfRule type="cellIs" dxfId="2466" priority="235" operator="greaterThan">
      <formula>20</formula>
    </cfRule>
  </conditionalFormatting>
  <conditionalFormatting sqref="AY78 AY75 AY72 AY69 AY66 AY63 AY60 AY57 AY54 AY51 AY48">
    <cfRule type="cellIs" dxfId="2465" priority="234" operator="greaterThan">
      <formula>20</formula>
    </cfRule>
  </conditionalFormatting>
  <conditionalFormatting sqref="AJ85">
    <cfRule type="cellIs" dxfId="2464" priority="233" operator="greaterThan">
      <formula>20</formula>
    </cfRule>
  </conditionalFormatting>
  <conditionalFormatting sqref="AO85">
    <cfRule type="cellIs" dxfId="2463" priority="232" operator="greaterThan">
      <formula>20</formula>
    </cfRule>
  </conditionalFormatting>
  <conditionalFormatting sqref="AT85">
    <cfRule type="cellIs" dxfId="2462" priority="231" operator="greaterThan">
      <formula>20</formula>
    </cfRule>
  </conditionalFormatting>
  <conditionalFormatting sqref="AY85">
    <cfRule type="cellIs" dxfId="2461" priority="230" operator="greaterThan">
      <formula>20</formula>
    </cfRule>
  </conditionalFormatting>
  <conditionalFormatting sqref="AL79">
    <cfRule type="cellIs" dxfId="2460" priority="229" operator="between">
      <formula>80</formula>
      <formula>120</formula>
    </cfRule>
  </conditionalFormatting>
  <conditionalFormatting sqref="AK78">
    <cfRule type="cellIs" dxfId="2459" priority="228" operator="greaterThan">
      <formula>20</formula>
    </cfRule>
  </conditionalFormatting>
  <conditionalFormatting sqref="AL78">
    <cfRule type="cellIs" dxfId="2458" priority="227" operator="between">
      <formula>80</formula>
      <formula>120</formula>
    </cfRule>
  </conditionalFormatting>
  <conditionalFormatting sqref="AL78">
    <cfRule type="cellIs" dxfId="2457" priority="226" operator="between">
      <formula>80</formula>
      <formula>120</formula>
    </cfRule>
  </conditionalFormatting>
  <conditionalFormatting sqref="AP76">
    <cfRule type="cellIs" dxfId="2456" priority="162" operator="greaterThan">
      <formula>20</formula>
    </cfRule>
  </conditionalFormatting>
  <conditionalFormatting sqref="AL80">
    <cfRule type="cellIs" dxfId="2455" priority="225" operator="between">
      <formula>80</formula>
      <formula>120</formula>
    </cfRule>
  </conditionalFormatting>
  <conditionalFormatting sqref="AJ79 AJ76 AJ73 AJ70 AJ67 AJ64 AJ61 AJ58 AJ55 AJ52 AJ49 AJ46">
    <cfRule type="cellIs" dxfId="2454" priority="180" operator="greaterThan">
      <formula>20</formula>
    </cfRule>
  </conditionalFormatting>
  <conditionalFormatting sqref="AO79 AO76 AO73 AO70 AO67 AO64 AO61 AO58 AO55 AO52 AO49 AO46">
    <cfRule type="cellIs" dxfId="2453" priority="179" operator="greaterThan">
      <formula>20</formula>
    </cfRule>
  </conditionalFormatting>
  <conditionalFormatting sqref="AT79 AT76 AT73 AT70 AT67 AT64 AT61 AT58 AT55 AT52 AT49 AT46">
    <cfRule type="cellIs" dxfId="2452" priority="178" operator="greaterThan">
      <formula>20</formula>
    </cfRule>
  </conditionalFormatting>
  <conditionalFormatting sqref="AY79 AY76 AY73 AY70 AY67 AY64 AY61 AY58 AY55 AY52 AY49 AY46">
    <cfRule type="cellIs" dxfId="2451" priority="177" operator="greaterThan">
      <formula>20</formula>
    </cfRule>
  </conditionalFormatting>
  <conditionalFormatting sqref="AO83">
    <cfRule type="cellIs" dxfId="2450" priority="175" operator="greaterThan">
      <formula>20</formula>
    </cfRule>
  </conditionalFormatting>
  <conditionalFormatting sqref="AT83">
    <cfRule type="cellIs" dxfId="2449" priority="174" operator="greaterThan">
      <formula>20</formula>
    </cfRule>
  </conditionalFormatting>
  <conditionalFormatting sqref="AQ79">
    <cfRule type="cellIs" dxfId="2448" priority="224" operator="between">
      <formula>80</formula>
      <formula>120</formula>
    </cfRule>
  </conditionalFormatting>
  <conditionalFormatting sqref="AQ79">
    <cfRule type="cellIs" dxfId="2447" priority="223" operator="between">
      <formula>80</formula>
      <formula>120</formula>
    </cfRule>
  </conditionalFormatting>
  <conditionalFormatting sqref="AP78">
    <cfRule type="cellIs" dxfId="2446" priority="222" operator="greaterThan">
      <formula>20</formula>
    </cfRule>
  </conditionalFormatting>
  <conditionalFormatting sqref="AQ78">
    <cfRule type="cellIs" dxfId="2445" priority="221" operator="between">
      <formula>80</formula>
      <formula>120</formula>
    </cfRule>
  </conditionalFormatting>
  <conditionalFormatting sqref="AQ78">
    <cfRule type="cellIs" dxfId="2444" priority="220" operator="between">
      <formula>80</formula>
      <formula>120</formula>
    </cfRule>
  </conditionalFormatting>
  <conditionalFormatting sqref="AQ78">
    <cfRule type="cellIs" dxfId="2443" priority="219" operator="between">
      <formula>80</formula>
      <formula>120</formula>
    </cfRule>
  </conditionalFormatting>
  <conditionalFormatting sqref="AQ80">
    <cfRule type="cellIs" dxfId="2442" priority="218" operator="between">
      <formula>80</formula>
      <formula>120</formula>
    </cfRule>
  </conditionalFormatting>
  <conditionalFormatting sqref="AQ80">
    <cfRule type="cellIs" dxfId="2441" priority="217" operator="between">
      <formula>80</formula>
      <formula>120</formula>
    </cfRule>
  </conditionalFormatting>
  <conditionalFormatting sqref="AV79">
    <cfRule type="cellIs" dxfId="2440" priority="216" operator="between">
      <formula>80</formula>
      <formula>120</formula>
    </cfRule>
  </conditionalFormatting>
  <conditionalFormatting sqref="AU78">
    <cfRule type="cellIs" dxfId="2439" priority="215" operator="greaterThan">
      <formula>20</formula>
    </cfRule>
  </conditionalFormatting>
  <conditionalFormatting sqref="AV78">
    <cfRule type="cellIs" dxfId="2438" priority="214" operator="between">
      <formula>80</formula>
      <formula>120</formula>
    </cfRule>
  </conditionalFormatting>
  <conditionalFormatting sqref="AV78">
    <cfRule type="cellIs" dxfId="2437" priority="212" operator="between">
      <formula>80</formula>
      <formula>120</formula>
    </cfRule>
  </conditionalFormatting>
  <conditionalFormatting sqref="AV78">
    <cfRule type="cellIs" dxfId="2436" priority="213" operator="between">
      <formula>80</formula>
      <formula>120</formula>
    </cfRule>
  </conditionalFormatting>
  <conditionalFormatting sqref="AV80">
    <cfRule type="cellIs" dxfId="2435" priority="211" operator="between">
      <formula>80</formula>
      <formula>120</formula>
    </cfRule>
  </conditionalFormatting>
  <conditionalFormatting sqref="AX85">
    <cfRule type="cellIs" dxfId="2434" priority="119" operator="lessThan">
      <formula>20</formula>
    </cfRule>
  </conditionalFormatting>
  <conditionalFormatting sqref="BA79">
    <cfRule type="cellIs" dxfId="2433" priority="210" operator="between">
      <formula>80</formula>
      <formula>120</formula>
    </cfRule>
  </conditionalFormatting>
  <conditionalFormatting sqref="AZ78">
    <cfRule type="cellIs" dxfId="2432" priority="209" operator="greaterThan">
      <formula>20</formula>
    </cfRule>
  </conditionalFormatting>
  <conditionalFormatting sqref="BA78">
    <cfRule type="cellIs" dxfId="2431" priority="208" operator="between">
      <formula>80</formula>
      <formula>120</formula>
    </cfRule>
  </conditionalFormatting>
  <conditionalFormatting sqref="BA78">
    <cfRule type="cellIs" dxfId="2430" priority="207" operator="between">
      <formula>80</formula>
      <formula>120</formula>
    </cfRule>
  </conditionalFormatting>
  <conditionalFormatting sqref="BA78">
    <cfRule type="cellIs" dxfId="2429" priority="205" operator="between">
      <formula>80</formula>
      <formula>120</formula>
    </cfRule>
  </conditionalFormatting>
  <conditionalFormatting sqref="BA78">
    <cfRule type="cellIs" dxfId="2428" priority="206" operator="between">
      <formula>80</formula>
      <formula>120</formula>
    </cfRule>
  </conditionalFormatting>
  <conditionalFormatting sqref="BA80">
    <cfRule type="cellIs" dxfId="2427" priority="204" operator="between">
      <formula>80</formula>
      <formula>120</formula>
    </cfRule>
  </conditionalFormatting>
  <conditionalFormatting sqref="AT84">
    <cfRule type="cellIs" dxfId="2426" priority="128" operator="greaterThan">
      <formula>20</formula>
    </cfRule>
  </conditionalFormatting>
  <conditionalFormatting sqref="AO85 AO82">
    <cfRule type="cellIs" dxfId="2425" priority="125" operator="greaterThan">
      <formula>20</formula>
    </cfRule>
  </conditionalFormatting>
  <conditionalFormatting sqref="AQ86">
    <cfRule type="cellIs" dxfId="2424" priority="117" operator="between">
      <formula>80</formula>
      <formula>120</formula>
    </cfRule>
  </conditionalFormatting>
  <conditionalFormatting sqref="BA86">
    <cfRule type="cellIs" dxfId="2423" priority="114" operator="between">
      <formula>80</formula>
      <formula>120</formula>
    </cfRule>
  </conditionalFormatting>
  <conditionalFormatting sqref="AW87 AR87">
    <cfRule type="cellIs" dxfId="2422" priority="113" operator="greaterThan">
      <formula>20</formula>
    </cfRule>
  </conditionalFormatting>
  <conditionalFormatting sqref="AQ87 AV87 BA87 AL87:AM87">
    <cfRule type="cellIs" dxfId="2421" priority="112" operator="between">
      <formula>80</formula>
      <formula>120</formula>
    </cfRule>
  </conditionalFormatting>
  <conditionalFormatting sqref="AY87:AZ87 AT87:AU87 AJ87:AK87">
    <cfRule type="cellIs" dxfId="2420" priority="111" operator="greaterThan">
      <formula>20</formula>
    </cfRule>
  </conditionalFormatting>
  <conditionalFormatting sqref="AY38">
    <cfRule type="cellIs" dxfId="2419" priority="203" operator="greaterThan">
      <formula>20</formula>
    </cfRule>
  </conditionalFormatting>
  <conditionalFormatting sqref="AJ42:AK42 AT42:AU42 AY42:AZ42">
    <cfRule type="cellIs" dxfId="2418" priority="202" operator="greaterThan">
      <formula>20</formula>
    </cfRule>
  </conditionalFormatting>
  <conditionalFormatting sqref="AO42:AP42">
    <cfRule type="cellIs" dxfId="2417" priority="201" operator="greaterThan">
      <formula>20</formula>
    </cfRule>
  </conditionalFormatting>
  <conditionalFormatting sqref="AO42">
    <cfRule type="cellIs" dxfId="2416" priority="199" operator="greaterThan">
      <formula>20</formula>
    </cfRule>
  </conditionalFormatting>
  <conditionalFormatting sqref="AY42 AY44">
    <cfRule type="cellIs" dxfId="2415" priority="197" operator="greaterThan">
      <formula>20</formula>
    </cfRule>
  </conditionalFormatting>
  <conditionalFormatting sqref="AJ42">
    <cfRule type="cellIs" dxfId="2414" priority="200" operator="greaterThan">
      <formula>20</formula>
    </cfRule>
  </conditionalFormatting>
  <conditionalFormatting sqref="AT42 AT44">
    <cfRule type="cellIs" dxfId="2413" priority="198" operator="greaterThan">
      <formula>20</formula>
    </cfRule>
  </conditionalFormatting>
  <conditionalFormatting sqref="AR44 AW44 AJ44:AK44 AT44:AU44 AY44:AZ44">
    <cfRule type="cellIs" dxfId="2412" priority="196" operator="greaterThan">
      <formula>20</formula>
    </cfRule>
  </conditionalFormatting>
  <conditionalFormatting sqref="AL44:AM44 BA44 AV44">
    <cfRule type="cellIs" dxfId="2411" priority="195" operator="between">
      <formula>80</formula>
      <formula>120</formula>
    </cfRule>
  </conditionalFormatting>
  <conditionalFormatting sqref="AO44:AP44">
    <cfRule type="cellIs" dxfId="2410" priority="194" operator="greaterThan">
      <formula>20</formula>
    </cfRule>
  </conditionalFormatting>
  <conditionalFormatting sqref="AQ44">
    <cfRule type="cellIs" dxfId="2409" priority="193" operator="between">
      <formula>80</formula>
      <formula>120</formula>
    </cfRule>
  </conditionalFormatting>
  <conditionalFormatting sqref="AJ43">
    <cfRule type="cellIs" dxfId="2408" priority="192" operator="greaterThan">
      <formula>20</formula>
    </cfRule>
  </conditionalFormatting>
  <conditionalFormatting sqref="AO43">
    <cfRule type="cellIs" dxfId="2407" priority="191" operator="greaterThan">
      <formula>20</formula>
    </cfRule>
  </conditionalFormatting>
  <conditionalFormatting sqref="AT43">
    <cfRule type="cellIs" dxfId="2406" priority="190" operator="greaterThan">
      <formula>20</formula>
    </cfRule>
  </conditionalFormatting>
  <conditionalFormatting sqref="AY43">
    <cfRule type="cellIs" dxfId="2405" priority="189" operator="greaterThan">
      <formula>20</formula>
    </cfRule>
  </conditionalFormatting>
  <conditionalFormatting sqref="AJ40">
    <cfRule type="cellIs" dxfId="2404" priority="188" operator="greaterThan">
      <formula>20</formula>
    </cfRule>
  </conditionalFormatting>
  <conditionalFormatting sqref="AO40">
    <cfRule type="cellIs" dxfId="2403" priority="187" operator="greaterThan">
      <formula>20</formula>
    </cfRule>
  </conditionalFormatting>
  <conditionalFormatting sqref="AT40">
    <cfRule type="cellIs" dxfId="2402" priority="186" operator="greaterThan">
      <formula>20</formula>
    </cfRule>
  </conditionalFormatting>
  <conditionalFormatting sqref="AY40">
    <cfRule type="cellIs" dxfId="2401" priority="185" operator="greaterThan">
      <formula>20</formula>
    </cfRule>
  </conditionalFormatting>
  <conditionalFormatting sqref="AJ41">
    <cfRule type="cellIs" dxfId="2400" priority="184" operator="greaterThan">
      <formula>20</formula>
    </cfRule>
  </conditionalFormatting>
  <conditionalFormatting sqref="AO41">
    <cfRule type="cellIs" dxfId="2399" priority="183" operator="greaterThan">
      <formula>20</formula>
    </cfRule>
  </conditionalFormatting>
  <conditionalFormatting sqref="AT41">
    <cfRule type="cellIs" dxfId="2398" priority="182" operator="greaterThan">
      <formula>20</formula>
    </cfRule>
  </conditionalFormatting>
  <conditionalFormatting sqref="AY41">
    <cfRule type="cellIs" dxfId="2397" priority="181" operator="greaterThan">
      <formula>20</formula>
    </cfRule>
  </conditionalFormatting>
  <conditionalFormatting sqref="AJ83">
    <cfRule type="cellIs" dxfId="2396" priority="176" operator="greaterThan">
      <formula>20</formula>
    </cfRule>
  </conditionalFormatting>
  <conditionalFormatting sqref="AY83">
    <cfRule type="cellIs" dxfId="2395" priority="173" operator="greaterThan">
      <formula>20</formula>
    </cfRule>
  </conditionalFormatting>
  <conditionalFormatting sqref="AK79">
    <cfRule type="cellIs" dxfId="2394" priority="165" operator="lessThan">
      <formula>20</formula>
    </cfRule>
  </conditionalFormatting>
  <conditionalFormatting sqref="AL77">
    <cfRule type="cellIs" dxfId="2393" priority="172" operator="between">
      <formula>80</formula>
      <formula>120</formula>
    </cfRule>
  </conditionalFormatting>
  <conditionalFormatting sqref="AK76">
    <cfRule type="cellIs" dxfId="2392" priority="171" operator="greaterThan">
      <formula>20</formula>
    </cfRule>
  </conditionalFormatting>
  <conditionalFormatting sqref="AL76">
    <cfRule type="cellIs" dxfId="2391" priority="170" operator="between">
      <formula>80</formula>
      <formula>120</formula>
    </cfRule>
  </conditionalFormatting>
  <conditionalFormatting sqref="AL76">
    <cfRule type="cellIs" dxfId="2390" priority="169" operator="between">
      <formula>80</formula>
      <formula>120</formula>
    </cfRule>
  </conditionalFormatting>
  <conditionalFormatting sqref="AK79">
    <cfRule type="cellIs" dxfId="2389" priority="168" operator="greaterThan">
      <formula>20</formula>
    </cfRule>
  </conditionalFormatting>
  <conditionalFormatting sqref="AL78:AL79">
    <cfRule type="cellIs" dxfId="2388" priority="167" operator="between">
      <formula>80</formula>
      <formula>120</formula>
    </cfRule>
  </conditionalFormatting>
  <conditionalFormatting sqref="AK79">
    <cfRule type="cellIs" dxfId="2387" priority="166" operator="greaterThan">
      <formula>20</formula>
    </cfRule>
  </conditionalFormatting>
  <conditionalFormatting sqref="AQ77">
    <cfRule type="cellIs" dxfId="2386" priority="164" operator="between">
      <formula>80</formula>
      <formula>120</formula>
    </cfRule>
  </conditionalFormatting>
  <conditionalFormatting sqref="AQ77">
    <cfRule type="cellIs" dxfId="2385" priority="163" operator="between">
      <formula>80</formula>
      <formula>120</formula>
    </cfRule>
  </conditionalFormatting>
  <conditionalFormatting sqref="AQ76">
    <cfRule type="cellIs" dxfId="2384" priority="161" operator="between">
      <formula>80</formula>
      <formula>120</formula>
    </cfRule>
  </conditionalFormatting>
  <conditionalFormatting sqref="AQ76">
    <cfRule type="cellIs" dxfId="2383" priority="160" operator="between">
      <formula>80</formula>
      <formula>120</formula>
    </cfRule>
  </conditionalFormatting>
  <conditionalFormatting sqref="AQ76">
    <cfRule type="cellIs" dxfId="2382" priority="159" operator="between">
      <formula>80</formula>
      <formula>120</formula>
    </cfRule>
  </conditionalFormatting>
  <conditionalFormatting sqref="AP79">
    <cfRule type="cellIs" dxfId="2381" priority="158" operator="greaterThan">
      <formula>20</formula>
    </cfRule>
  </conditionalFormatting>
  <conditionalFormatting sqref="AQ78:AQ79">
    <cfRule type="cellIs" dxfId="2380" priority="157" operator="between">
      <formula>80</formula>
      <formula>120</formula>
    </cfRule>
  </conditionalFormatting>
  <conditionalFormatting sqref="AQ78:AQ79">
    <cfRule type="cellIs" dxfId="2379" priority="156" operator="between">
      <formula>80</formula>
      <formula>120</formula>
    </cfRule>
  </conditionalFormatting>
  <conditionalFormatting sqref="AP79">
    <cfRule type="cellIs" dxfId="2378" priority="155" operator="greaterThan">
      <formula>20</formula>
    </cfRule>
  </conditionalFormatting>
  <conditionalFormatting sqref="AP79">
    <cfRule type="cellIs" dxfId="2377" priority="154" operator="lessThan">
      <formula>20</formula>
    </cfRule>
  </conditionalFormatting>
  <conditionalFormatting sqref="AV77">
    <cfRule type="cellIs" dxfId="2376" priority="153" operator="between">
      <formula>80</formula>
      <formula>120</formula>
    </cfRule>
  </conditionalFormatting>
  <conditionalFormatting sqref="AU76">
    <cfRule type="cellIs" dxfId="2375" priority="152" operator="greaterThan">
      <formula>20</formula>
    </cfRule>
  </conditionalFormatting>
  <conditionalFormatting sqref="AV76">
    <cfRule type="cellIs" dxfId="2374" priority="151" operator="between">
      <formula>80</formula>
      <formula>120</formula>
    </cfRule>
  </conditionalFormatting>
  <conditionalFormatting sqref="AV76">
    <cfRule type="cellIs" dxfId="2373" priority="149" operator="between">
      <formula>80</formula>
      <formula>120</formula>
    </cfRule>
  </conditionalFormatting>
  <conditionalFormatting sqref="AV76">
    <cfRule type="cellIs" dxfId="2372" priority="150" operator="between">
      <formula>80</formula>
      <formula>120</formula>
    </cfRule>
  </conditionalFormatting>
  <conditionalFormatting sqref="AU79">
    <cfRule type="cellIs" dxfId="2371" priority="148" operator="greaterThan">
      <formula>20</formula>
    </cfRule>
  </conditionalFormatting>
  <conditionalFormatting sqref="AV78:AV79">
    <cfRule type="cellIs" dxfId="2370" priority="147" operator="between">
      <formula>80</formula>
      <formula>120</formula>
    </cfRule>
  </conditionalFormatting>
  <conditionalFormatting sqref="AU79">
    <cfRule type="cellIs" dxfId="2369" priority="146" operator="greaterThan">
      <formula>20</formula>
    </cfRule>
  </conditionalFormatting>
  <conditionalFormatting sqref="AU79">
    <cfRule type="cellIs" dxfId="2368" priority="145" operator="lessThan">
      <formula>20</formula>
    </cfRule>
  </conditionalFormatting>
  <conditionalFormatting sqref="BA77">
    <cfRule type="cellIs" dxfId="2367" priority="144" operator="between">
      <formula>80</formula>
      <formula>120</formula>
    </cfRule>
  </conditionalFormatting>
  <conditionalFormatting sqref="AZ76">
    <cfRule type="cellIs" dxfId="2366" priority="143" operator="greaterThan">
      <formula>20</formula>
    </cfRule>
  </conditionalFormatting>
  <conditionalFormatting sqref="BA76">
    <cfRule type="cellIs" dxfId="2365" priority="142" operator="between">
      <formula>80</formula>
      <formula>120</formula>
    </cfRule>
  </conditionalFormatting>
  <conditionalFormatting sqref="BA76">
    <cfRule type="cellIs" dxfId="2364" priority="139" operator="between">
      <formula>80</formula>
      <formula>120</formula>
    </cfRule>
  </conditionalFormatting>
  <conditionalFormatting sqref="BA76">
    <cfRule type="cellIs" dxfId="2363" priority="140" operator="between">
      <formula>80</formula>
      <formula>120</formula>
    </cfRule>
  </conditionalFormatting>
  <conditionalFormatting sqref="AZ79">
    <cfRule type="cellIs" dxfId="2362" priority="138" operator="greaterThan">
      <formula>20</formula>
    </cfRule>
  </conditionalFormatting>
  <conditionalFormatting sqref="BA78:BA79">
    <cfRule type="cellIs" dxfId="2361" priority="137" operator="between">
      <formula>80</formula>
      <formula>120</formula>
    </cfRule>
  </conditionalFormatting>
  <conditionalFormatting sqref="AZ79">
    <cfRule type="cellIs" dxfId="2360" priority="136" operator="greaterThan">
      <formula>20</formula>
    </cfRule>
  </conditionalFormatting>
  <conditionalFormatting sqref="AZ79">
    <cfRule type="cellIs" dxfId="2359" priority="135" operator="lessThan">
      <formula>20</formula>
    </cfRule>
  </conditionalFormatting>
  <conditionalFormatting sqref="AJ81">
    <cfRule type="cellIs" dxfId="2358" priority="134" operator="greaterThan">
      <formula>20</formula>
    </cfRule>
  </conditionalFormatting>
  <conditionalFormatting sqref="AO81">
    <cfRule type="cellIs" dxfId="2357" priority="133" operator="greaterThan">
      <formula>20</formula>
    </cfRule>
  </conditionalFormatting>
  <conditionalFormatting sqref="AY84">
    <cfRule type="cellIs" dxfId="2356" priority="127" operator="greaterThan">
      <formula>20</formula>
    </cfRule>
  </conditionalFormatting>
  <conditionalFormatting sqref="AJ85 AJ82">
    <cfRule type="cellIs" dxfId="2355" priority="126" operator="greaterThan">
      <formula>20</formula>
    </cfRule>
  </conditionalFormatting>
  <conditionalFormatting sqref="AT85 AT82">
    <cfRule type="cellIs" dxfId="2354" priority="124" operator="greaterThan">
      <formula>20</formula>
    </cfRule>
  </conditionalFormatting>
  <conditionalFormatting sqref="AY85 AY82">
    <cfRule type="cellIs" dxfId="2353" priority="123" operator="greaterThan">
      <formula>20</formula>
    </cfRule>
  </conditionalFormatting>
  <conditionalFormatting sqref="AI85">
    <cfRule type="cellIs" dxfId="2352" priority="122" operator="lessThan">
      <formula>20</formula>
    </cfRule>
  </conditionalFormatting>
  <conditionalFormatting sqref="AN85">
    <cfRule type="cellIs" dxfId="2351" priority="121" operator="lessThan">
      <formula>20</formula>
    </cfRule>
  </conditionalFormatting>
  <conditionalFormatting sqref="AS85">
    <cfRule type="cellIs" dxfId="2350" priority="120" operator="lessThan">
      <formula>20</formula>
    </cfRule>
  </conditionalFormatting>
  <conditionalFormatting sqref="AL86">
    <cfRule type="cellIs" dxfId="2349" priority="118" operator="between">
      <formula>80</formula>
      <formula>120</formula>
    </cfRule>
  </conditionalFormatting>
  <conditionalFormatting sqref="AQ86">
    <cfRule type="cellIs" dxfId="2348" priority="116" operator="between">
      <formula>80</formula>
      <formula>120</formula>
    </cfRule>
  </conditionalFormatting>
  <conditionalFormatting sqref="AV86">
    <cfRule type="cellIs" dxfId="2347" priority="115" operator="between">
      <formula>80</formula>
      <formula>120</formula>
    </cfRule>
  </conditionalFormatting>
  <conditionalFormatting sqref="AL131">
    <cfRule type="cellIs" dxfId="2346" priority="7" operator="between">
      <formula>80</formula>
      <formula>120</formula>
    </cfRule>
  </conditionalFormatting>
  <conditionalFormatting sqref="AQ131">
    <cfRule type="cellIs" dxfId="2345" priority="6" operator="between">
      <formula>80</formula>
      <formula>120</formula>
    </cfRule>
  </conditionalFormatting>
  <conditionalFormatting sqref="AQ131">
    <cfRule type="cellIs" dxfId="2344" priority="5" operator="between">
      <formula>80</formula>
      <formula>120</formula>
    </cfRule>
  </conditionalFormatting>
  <conditionalFormatting sqref="AV131">
    <cfRule type="cellIs" dxfId="2343" priority="4" operator="between">
      <formula>80</formula>
      <formula>120</formula>
    </cfRule>
  </conditionalFormatting>
  <conditionalFormatting sqref="BA131">
    <cfRule type="cellIs" dxfId="2342" priority="3" operator="between">
      <formula>80</formula>
      <formula>120</formula>
    </cfRule>
  </conditionalFormatting>
  <conditionalFormatting sqref="AJ87">
    <cfRule type="cellIs" dxfId="2341" priority="109" operator="greaterThan">
      <formula>20</formula>
    </cfRule>
  </conditionalFormatting>
  <conditionalFormatting sqref="AY87">
    <cfRule type="cellIs" dxfId="2340" priority="106" operator="greaterThan">
      <formula>20</formula>
    </cfRule>
  </conditionalFormatting>
  <conditionalFormatting sqref="AO87:AP87">
    <cfRule type="cellIs" dxfId="2339" priority="110" operator="greaterThan">
      <formula>20</formula>
    </cfRule>
  </conditionalFormatting>
  <conditionalFormatting sqref="AO87">
    <cfRule type="cellIs" dxfId="2338" priority="108" operator="greaterThan">
      <formula>20</formula>
    </cfRule>
  </conditionalFormatting>
  <conditionalFormatting sqref="AT87">
    <cfRule type="cellIs" dxfId="2337" priority="107" operator="greaterThan">
      <formula>20</formula>
    </cfRule>
  </conditionalFormatting>
  <conditionalFormatting sqref="AY87">
    <cfRule type="cellIs" dxfId="2336" priority="104" operator="greaterThan">
      <formula>20</formula>
    </cfRule>
  </conditionalFormatting>
  <conditionalFormatting sqref="AT87">
    <cfRule type="cellIs" dxfId="2335" priority="105" operator="greaterThan">
      <formula>20</formula>
    </cfRule>
  </conditionalFormatting>
  <conditionalFormatting sqref="AJ120 AJ117 AJ114 AJ111 AJ108 AJ105 AJ102 AJ99 AJ96 AJ93 AJ90">
    <cfRule type="cellIs" dxfId="2334" priority="103" operator="greaterThan">
      <formula>20</formula>
    </cfRule>
  </conditionalFormatting>
  <conditionalFormatting sqref="AO120 AO117 AO114 AO111 AO108 AO105 AO102 AO99 AO96 AO93 AO90">
    <cfRule type="cellIs" dxfId="2333" priority="102" operator="greaterThan">
      <formula>20</formula>
    </cfRule>
  </conditionalFormatting>
  <conditionalFormatting sqref="AT120 AT117 AT114 AT111 AT108 AT105 AT102 AT99 AT96 AT93 AT90">
    <cfRule type="cellIs" dxfId="2332" priority="101" operator="greaterThan">
      <formula>20</formula>
    </cfRule>
  </conditionalFormatting>
  <conditionalFormatting sqref="AY120 AY117 AY114 AY111 AY108 AY105 AY102 AY99 AY96 AY93 AY90">
    <cfRule type="cellIs" dxfId="2331" priority="100" operator="greaterThan">
      <formula>20</formula>
    </cfRule>
  </conditionalFormatting>
  <conditionalFormatting sqref="AJ130 AJ127">
    <cfRule type="cellIs" dxfId="2330" priority="99" operator="greaterThan">
      <formula>20</formula>
    </cfRule>
  </conditionalFormatting>
  <conditionalFormatting sqref="AO130 AO127">
    <cfRule type="cellIs" dxfId="2329" priority="98" operator="greaterThan">
      <formula>20</formula>
    </cfRule>
  </conditionalFormatting>
  <conditionalFormatting sqref="AT130 AT127">
    <cfRule type="cellIs" dxfId="2328" priority="97" operator="greaterThan">
      <formula>20</formula>
    </cfRule>
  </conditionalFormatting>
  <conditionalFormatting sqref="AY130 AY127">
    <cfRule type="cellIs" dxfId="2327" priority="96" operator="greaterThan">
      <formula>20</formula>
    </cfRule>
  </conditionalFormatting>
  <conditionalFormatting sqref="AL121">
    <cfRule type="cellIs" dxfId="2326" priority="95" operator="between">
      <formula>80</formula>
      <formula>120</formula>
    </cfRule>
  </conditionalFormatting>
  <conditionalFormatting sqref="AK120">
    <cfRule type="cellIs" dxfId="2325" priority="94" operator="greaterThan">
      <formula>20</formula>
    </cfRule>
  </conditionalFormatting>
  <conditionalFormatting sqref="AL120">
    <cfRule type="cellIs" dxfId="2324" priority="93" operator="between">
      <formula>80</formula>
      <formula>120</formula>
    </cfRule>
  </conditionalFormatting>
  <conditionalFormatting sqref="AL120">
    <cfRule type="cellIs" dxfId="2323" priority="92" operator="between">
      <formula>80</formula>
      <formula>120</formula>
    </cfRule>
  </conditionalFormatting>
  <conditionalFormatting sqref="AL122">
    <cfRule type="cellIs" dxfId="2322" priority="91" operator="between">
      <formula>80</formula>
      <formula>120</formula>
    </cfRule>
  </conditionalFormatting>
  <conditionalFormatting sqref="AQ121">
    <cfRule type="cellIs" dxfId="2321" priority="90" operator="between">
      <formula>80</formula>
      <formula>120</formula>
    </cfRule>
  </conditionalFormatting>
  <conditionalFormatting sqref="AQ121">
    <cfRule type="cellIs" dxfId="2320" priority="89" operator="between">
      <formula>80</formula>
      <formula>120</formula>
    </cfRule>
  </conditionalFormatting>
  <conditionalFormatting sqref="AP120">
    <cfRule type="cellIs" dxfId="2319" priority="88" operator="greaterThan">
      <formula>20</formula>
    </cfRule>
  </conditionalFormatting>
  <conditionalFormatting sqref="AQ120">
    <cfRule type="cellIs" dxfId="2318" priority="87" operator="between">
      <formula>80</formula>
      <formula>120</formula>
    </cfRule>
  </conditionalFormatting>
  <conditionalFormatting sqref="AQ120">
    <cfRule type="cellIs" dxfId="2317" priority="86" operator="between">
      <formula>80</formula>
      <formula>120</formula>
    </cfRule>
  </conditionalFormatting>
  <conditionalFormatting sqref="AQ120">
    <cfRule type="cellIs" dxfId="2316" priority="85" operator="between">
      <formula>80</formula>
      <formula>120</formula>
    </cfRule>
  </conditionalFormatting>
  <conditionalFormatting sqref="AQ122">
    <cfRule type="cellIs" dxfId="2315" priority="84" operator="between">
      <formula>80</formula>
      <formula>120</formula>
    </cfRule>
  </conditionalFormatting>
  <conditionalFormatting sqref="AQ122">
    <cfRule type="cellIs" dxfId="2314" priority="83" operator="between">
      <formula>80</formula>
      <formula>120</formula>
    </cfRule>
  </conditionalFormatting>
  <conditionalFormatting sqref="AV121">
    <cfRule type="cellIs" dxfId="2313" priority="82" operator="between">
      <formula>80</formula>
      <formula>120</formula>
    </cfRule>
  </conditionalFormatting>
  <conditionalFormatting sqref="AU120">
    <cfRule type="cellIs" dxfId="2312" priority="81" operator="greaterThan">
      <formula>20</formula>
    </cfRule>
  </conditionalFormatting>
  <conditionalFormatting sqref="AV120">
    <cfRule type="cellIs" dxfId="2311" priority="80" operator="between">
      <formula>80</formula>
      <formula>120</formula>
    </cfRule>
  </conditionalFormatting>
  <conditionalFormatting sqref="AV120">
    <cfRule type="cellIs" dxfId="2310" priority="78" operator="between">
      <formula>80</formula>
      <formula>120</formula>
    </cfRule>
  </conditionalFormatting>
  <conditionalFormatting sqref="AV120">
    <cfRule type="cellIs" dxfId="2309" priority="79" operator="between">
      <formula>80</formula>
      <formula>120</formula>
    </cfRule>
  </conditionalFormatting>
  <conditionalFormatting sqref="AV122">
    <cfRule type="cellIs" dxfId="2308" priority="77" operator="between">
      <formula>80</formula>
      <formula>120</formula>
    </cfRule>
  </conditionalFormatting>
  <conditionalFormatting sqref="BA121">
    <cfRule type="cellIs" dxfId="2307" priority="76" operator="between">
      <formula>80</formula>
      <formula>120</formula>
    </cfRule>
  </conditionalFormatting>
  <conditionalFormatting sqref="AZ120">
    <cfRule type="cellIs" dxfId="2306" priority="75" operator="greaterThan">
      <formula>20</formula>
    </cfRule>
  </conditionalFormatting>
  <conditionalFormatting sqref="BA120">
    <cfRule type="cellIs" dxfId="2305" priority="74" operator="between">
      <formula>80</formula>
      <formula>120</formula>
    </cfRule>
  </conditionalFormatting>
  <conditionalFormatting sqref="BA120">
    <cfRule type="cellIs" dxfId="2304" priority="73" operator="between">
      <formula>80</formula>
      <formula>120</formula>
    </cfRule>
  </conditionalFormatting>
  <conditionalFormatting sqref="BA120">
    <cfRule type="cellIs" dxfId="2303" priority="71" operator="between">
      <formula>80</formula>
      <formula>120</formula>
    </cfRule>
  </conditionalFormatting>
  <conditionalFormatting sqref="BA120">
    <cfRule type="cellIs" dxfId="2302" priority="72" operator="between">
      <formula>80</formula>
      <formula>120</formula>
    </cfRule>
  </conditionalFormatting>
  <conditionalFormatting sqref="BA122">
    <cfRule type="cellIs" dxfId="2301" priority="70" operator="between">
      <formula>80</formula>
      <formula>120</formula>
    </cfRule>
  </conditionalFormatting>
  <conditionalFormatting sqref="AJ121 AJ118 AJ115 AJ112 AJ109 AJ106 AJ103 AJ100 AJ97 AJ94 AJ91 AJ88">
    <cfRule type="cellIs" dxfId="2300" priority="69" operator="greaterThan">
      <formula>20</formula>
    </cfRule>
  </conditionalFormatting>
  <conditionalFormatting sqref="AO121 AO118 AO115 AO112 AO109 AO106 AO103 AO100 AO97 AO94 AO91 AO88">
    <cfRule type="cellIs" dxfId="2299" priority="68" operator="greaterThan">
      <formula>20</formula>
    </cfRule>
  </conditionalFormatting>
  <conditionalFormatting sqref="AT121 AT118 AT115 AT112 AT109 AT106 AT103 AT100 AT97 AT94 AT91 AT88">
    <cfRule type="cellIs" dxfId="2298" priority="67" operator="greaterThan">
      <formula>20</formula>
    </cfRule>
  </conditionalFormatting>
  <conditionalFormatting sqref="AY121 AY118 AY115 AY112 AY109 AY106 AY103 AY100 AY97 AY94 AY91 AY88">
    <cfRule type="cellIs" dxfId="2297" priority="66" operator="greaterThan">
      <formula>20</formula>
    </cfRule>
  </conditionalFormatting>
  <conditionalFormatting sqref="AJ128 AJ125">
    <cfRule type="cellIs" dxfId="2296" priority="65" operator="greaterThan">
      <formula>20</formula>
    </cfRule>
  </conditionalFormatting>
  <conditionalFormatting sqref="AO128 AO125">
    <cfRule type="cellIs" dxfId="2295" priority="64" operator="greaterThan">
      <formula>20</formula>
    </cfRule>
  </conditionalFormatting>
  <conditionalFormatting sqref="AT128 AT125">
    <cfRule type="cellIs" dxfId="2294" priority="63" operator="greaterThan">
      <formula>20</formula>
    </cfRule>
  </conditionalFormatting>
  <conditionalFormatting sqref="AY128 AY125">
    <cfRule type="cellIs" dxfId="2293" priority="62" operator="greaterThan">
      <formula>20</formula>
    </cfRule>
  </conditionalFormatting>
  <conditionalFormatting sqref="AK121">
    <cfRule type="cellIs" dxfId="2292" priority="54" operator="lessThan">
      <formula>20</formula>
    </cfRule>
  </conditionalFormatting>
  <conditionalFormatting sqref="AL119">
    <cfRule type="cellIs" dxfId="2291" priority="61" operator="between">
      <formula>80</formula>
      <formula>120</formula>
    </cfRule>
  </conditionalFormatting>
  <conditionalFormatting sqref="AK118">
    <cfRule type="cellIs" dxfId="2290" priority="60" operator="greaterThan">
      <formula>20</formula>
    </cfRule>
  </conditionalFormatting>
  <conditionalFormatting sqref="AL118">
    <cfRule type="cellIs" dxfId="2289" priority="59" operator="between">
      <formula>80</formula>
      <formula>120</formula>
    </cfRule>
  </conditionalFormatting>
  <conditionalFormatting sqref="AL118">
    <cfRule type="cellIs" dxfId="2288" priority="58" operator="between">
      <formula>80</formula>
      <formula>120</formula>
    </cfRule>
  </conditionalFormatting>
  <conditionalFormatting sqref="AK121">
    <cfRule type="cellIs" dxfId="2287" priority="57" operator="greaterThan">
      <formula>20</formula>
    </cfRule>
  </conditionalFormatting>
  <conditionalFormatting sqref="AL120:AL121">
    <cfRule type="cellIs" dxfId="2286" priority="56" operator="between">
      <formula>80</formula>
      <formula>120</formula>
    </cfRule>
  </conditionalFormatting>
  <conditionalFormatting sqref="AK121">
    <cfRule type="cellIs" dxfId="2285" priority="55" operator="greaterThan">
      <formula>20</formula>
    </cfRule>
  </conditionalFormatting>
  <conditionalFormatting sqref="AQ119">
    <cfRule type="cellIs" dxfId="2284" priority="53" operator="between">
      <formula>80</formula>
      <formula>120</formula>
    </cfRule>
  </conditionalFormatting>
  <conditionalFormatting sqref="AQ119">
    <cfRule type="cellIs" dxfId="2283" priority="52" operator="between">
      <formula>80</formula>
      <formula>120</formula>
    </cfRule>
  </conditionalFormatting>
  <conditionalFormatting sqref="AP118">
    <cfRule type="cellIs" dxfId="2282" priority="51" operator="greaterThan">
      <formula>20</formula>
    </cfRule>
  </conditionalFormatting>
  <conditionalFormatting sqref="AQ118">
    <cfRule type="cellIs" dxfId="2281" priority="50" operator="between">
      <formula>80</formula>
      <formula>120</formula>
    </cfRule>
  </conditionalFormatting>
  <conditionalFormatting sqref="AQ118">
    <cfRule type="cellIs" dxfId="2280" priority="49" operator="between">
      <formula>80</formula>
      <formula>120</formula>
    </cfRule>
  </conditionalFormatting>
  <conditionalFormatting sqref="AQ118">
    <cfRule type="cellIs" dxfId="2279" priority="48" operator="between">
      <formula>80</formula>
      <formula>120</formula>
    </cfRule>
  </conditionalFormatting>
  <conditionalFormatting sqref="AP121">
    <cfRule type="cellIs" dxfId="2278" priority="47" operator="greaterThan">
      <formula>20</formula>
    </cfRule>
  </conditionalFormatting>
  <conditionalFormatting sqref="AQ120:AQ121">
    <cfRule type="cellIs" dxfId="2277" priority="46" operator="between">
      <formula>80</formula>
      <formula>120</formula>
    </cfRule>
  </conditionalFormatting>
  <conditionalFormatting sqref="AQ120:AQ121">
    <cfRule type="cellIs" dxfId="2276" priority="45" operator="between">
      <formula>80</formula>
      <formula>120</formula>
    </cfRule>
  </conditionalFormatting>
  <conditionalFormatting sqref="AP121">
    <cfRule type="cellIs" dxfId="2275" priority="44" operator="greaterThan">
      <formula>20</formula>
    </cfRule>
  </conditionalFormatting>
  <conditionalFormatting sqref="AP121">
    <cfRule type="cellIs" dxfId="2274" priority="43" operator="lessThan">
      <formula>20</formula>
    </cfRule>
  </conditionalFormatting>
  <conditionalFormatting sqref="AV119">
    <cfRule type="cellIs" dxfId="2273" priority="42" operator="between">
      <formula>80</formula>
      <formula>120</formula>
    </cfRule>
  </conditionalFormatting>
  <conditionalFormatting sqref="AU118">
    <cfRule type="cellIs" dxfId="2272" priority="41" operator="greaterThan">
      <formula>20</formula>
    </cfRule>
  </conditionalFormatting>
  <conditionalFormatting sqref="AV118">
    <cfRule type="cellIs" dxfId="2271" priority="40" operator="between">
      <formula>80</formula>
      <formula>120</formula>
    </cfRule>
  </conditionalFormatting>
  <conditionalFormatting sqref="AV118">
    <cfRule type="cellIs" dxfId="2270" priority="38" operator="between">
      <formula>80</formula>
      <formula>120</formula>
    </cfRule>
  </conditionalFormatting>
  <conditionalFormatting sqref="AV118">
    <cfRule type="cellIs" dxfId="2269" priority="39" operator="between">
      <formula>80</formula>
      <formula>120</formula>
    </cfRule>
  </conditionalFormatting>
  <conditionalFormatting sqref="AU121">
    <cfRule type="cellIs" dxfId="2268" priority="37" operator="greaterThan">
      <formula>20</formula>
    </cfRule>
  </conditionalFormatting>
  <conditionalFormatting sqref="AV120:AV121">
    <cfRule type="cellIs" dxfId="2267" priority="36" operator="between">
      <formula>80</formula>
      <formula>120</formula>
    </cfRule>
  </conditionalFormatting>
  <conditionalFormatting sqref="AU121">
    <cfRule type="cellIs" dxfId="2266" priority="35" operator="greaterThan">
      <formula>20</formula>
    </cfRule>
  </conditionalFormatting>
  <conditionalFormatting sqref="AU121">
    <cfRule type="cellIs" dxfId="2265" priority="34" operator="lessThan">
      <formula>20</formula>
    </cfRule>
  </conditionalFormatting>
  <conditionalFormatting sqref="BA119">
    <cfRule type="cellIs" dxfId="2264" priority="33" operator="between">
      <formula>80</formula>
      <formula>120</formula>
    </cfRule>
  </conditionalFormatting>
  <conditionalFormatting sqref="AZ118">
    <cfRule type="cellIs" dxfId="2263" priority="32" operator="greaterThan">
      <formula>20</formula>
    </cfRule>
  </conditionalFormatting>
  <conditionalFormatting sqref="BA118">
    <cfRule type="cellIs" dxfId="2262" priority="31" operator="between">
      <formula>80</formula>
      <formula>120</formula>
    </cfRule>
  </conditionalFormatting>
  <conditionalFormatting sqref="BA118">
    <cfRule type="cellIs" dxfId="2261" priority="30" operator="between">
      <formula>80</formula>
      <formula>120</formula>
    </cfRule>
  </conditionalFormatting>
  <conditionalFormatting sqref="BA118">
    <cfRule type="cellIs" dxfId="2260" priority="28" operator="between">
      <formula>80</formula>
      <formula>120</formula>
    </cfRule>
  </conditionalFormatting>
  <conditionalFormatting sqref="BA118">
    <cfRule type="cellIs" dxfId="2259" priority="29" operator="between">
      <formula>80</formula>
      <formula>120</formula>
    </cfRule>
  </conditionalFormatting>
  <conditionalFormatting sqref="AZ121">
    <cfRule type="cellIs" dxfId="2258" priority="27" operator="greaterThan">
      <formula>20</formula>
    </cfRule>
  </conditionalFormatting>
  <conditionalFormatting sqref="BA120:BA121">
    <cfRule type="cellIs" dxfId="2257" priority="26" operator="between">
      <formula>80</formula>
      <formula>120</formula>
    </cfRule>
  </conditionalFormatting>
  <conditionalFormatting sqref="AZ121">
    <cfRule type="cellIs" dxfId="2256" priority="25" operator="greaterThan">
      <formula>20</formula>
    </cfRule>
  </conditionalFormatting>
  <conditionalFormatting sqref="AZ121">
    <cfRule type="cellIs" dxfId="2255" priority="24" operator="lessThan">
      <formula>20</formula>
    </cfRule>
  </conditionalFormatting>
  <conditionalFormatting sqref="AJ123">
    <cfRule type="cellIs" dxfId="2254" priority="23" operator="greaterThan">
      <formula>20</formula>
    </cfRule>
  </conditionalFormatting>
  <conditionalFormatting sqref="AO123">
    <cfRule type="cellIs" dxfId="2253" priority="22" operator="greaterThan">
      <formula>20</formula>
    </cfRule>
  </conditionalFormatting>
  <conditionalFormatting sqref="AT123">
    <cfRule type="cellIs" dxfId="2252" priority="21" operator="greaterThan">
      <formula>20</formula>
    </cfRule>
  </conditionalFormatting>
  <conditionalFormatting sqref="AY123">
    <cfRule type="cellIs" dxfId="2251" priority="20" operator="greaterThan">
      <formula>20</formula>
    </cfRule>
  </conditionalFormatting>
  <conditionalFormatting sqref="AJ129 AJ126">
    <cfRule type="cellIs" dxfId="2250" priority="19" operator="greaterThan">
      <formula>20</formula>
    </cfRule>
  </conditionalFormatting>
  <conditionalFormatting sqref="AO129 AO126">
    <cfRule type="cellIs" dxfId="2249" priority="18" operator="greaterThan">
      <formula>20</formula>
    </cfRule>
  </conditionalFormatting>
  <conditionalFormatting sqref="AT129 AT126">
    <cfRule type="cellIs" dxfId="2248" priority="17" operator="greaterThan">
      <formula>20</formula>
    </cfRule>
  </conditionalFormatting>
  <conditionalFormatting sqref="AY129 AY126">
    <cfRule type="cellIs" dxfId="2247" priority="16" operator="greaterThan">
      <formula>20</formula>
    </cfRule>
  </conditionalFormatting>
  <conditionalFormatting sqref="AJ130 AJ127 AJ124">
    <cfRule type="cellIs" dxfId="2246" priority="15" operator="greaterThan">
      <formula>20</formula>
    </cfRule>
  </conditionalFormatting>
  <conditionalFormatting sqref="AO130 AO127 AO124">
    <cfRule type="cellIs" dxfId="2245" priority="14" operator="greaterThan">
      <formula>20</formula>
    </cfRule>
  </conditionalFormatting>
  <conditionalFormatting sqref="AT130 AT127 AT124">
    <cfRule type="cellIs" dxfId="2244" priority="13" operator="greaterThan">
      <formula>20</formula>
    </cfRule>
  </conditionalFormatting>
  <conditionalFormatting sqref="AY130 AY127 AY124">
    <cfRule type="cellIs" dxfId="2243" priority="12" operator="greaterThan">
      <formula>20</formula>
    </cfRule>
  </conditionalFormatting>
  <conditionalFormatting sqref="AI130">
    <cfRule type="cellIs" dxfId="2242" priority="11" operator="lessThan">
      <formula>20</formula>
    </cfRule>
  </conditionalFormatting>
  <conditionalFormatting sqref="AN130">
    <cfRule type="cellIs" dxfId="2241" priority="10" operator="lessThan">
      <formula>20</formula>
    </cfRule>
  </conditionalFormatting>
  <conditionalFormatting sqref="AS130">
    <cfRule type="cellIs" dxfId="2240" priority="9" operator="lessThan">
      <formula>20</formula>
    </cfRule>
  </conditionalFormatting>
  <conditionalFormatting sqref="AX130">
    <cfRule type="cellIs" dxfId="2239" priority="8" operator="lessThan">
      <formula>20</formula>
    </cfRule>
  </conditionalFormatting>
  <conditionalFormatting sqref="I24:I131">
    <cfRule type="cellIs" dxfId="2238" priority="2" operator="greaterThan">
      <formula>10000</formula>
    </cfRule>
  </conditionalFormatting>
  <conditionalFormatting sqref="J24:J131">
    <cfRule type="cellIs" dxfId="2237" priority="1" operator="greaterThan">
      <formula>20000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3"/>
  <sheetViews>
    <sheetView topLeftCell="A15" workbookViewId="0">
      <selection activeCell="BD40" sqref="BD40:BF45"/>
    </sheetView>
  </sheetViews>
  <sheetFormatPr defaultRowHeight="14.5" x14ac:dyDescent="0.35"/>
  <cols>
    <col min="3" max="3" width="17.26953125" customWidth="1"/>
    <col min="5" max="5" width="11.81640625" bestFit="1" customWidth="1"/>
    <col min="7" max="7" width="6.1796875" customWidth="1"/>
    <col min="8" max="8" width="8.1796875" customWidth="1"/>
    <col min="9" max="9" width="12" customWidth="1"/>
    <col min="10" max="10" width="4.54296875" customWidth="1"/>
    <col min="13" max="13" width="5" customWidth="1"/>
    <col min="14" max="15" width="5.26953125" customWidth="1"/>
    <col min="19" max="19" width="6.26953125" customWidth="1"/>
    <col min="20" max="20" width="5.453125" customWidth="1"/>
    <col min="23" max="23" width="6.1796875" customWidth="1"/>
    <col min="24" max="24" width="5.81640625" customWidth="1"/>
    <col min="25" max="25" width="12" customWidth="1"/>
    <col min="26" max="26" width="11.1796875" customWidth="1"/>
    <col min="34" max="34" width="12.1796875" customWidth="1"/>
  </cols>
  <sheetData>
    <row r="1" spans="1:58" x14ac:dyDescent="0.35">
      <c r="A1" s="10"/>
      <c r="D1" t="s">
        <v>181</v>
      </c>
      <c r="E1" s="3" t="s">
        <v>10</v>
      </c>
      <c r="G1" s="3"/>
      <c r="H1" t="s">
        <v>32</v>
      </c>
      <c r="I1" s="3" t="s">
        <v>11</v>
      </c>
    </row>
    <row r="2" spans="1:58" x14ac:dyDescent="0.35">
      <c r="A2" t="s">
        <v>182</v>
      </c>
      <c r="D2">
        <v>0</v>
      </c>
      <c r="E2">
        <f>AVERAGE(K17:K18)</f>
        <v>374</v>
      </c>
      <c r="G2" s="3"/>
      <c r="H2">
        <v>0</v>
      </c>
      <c r="I2">
        <f>AVERAGE(L17:L18)</f>
        <v>847</v>
      </c>
    </row>
    <row r="3" spans="1:58" x14ac:dyDescent="0.35">
      <c r="A3">
        <f>D3*1000/0.5</f>
        <v>1.2000000000000002</v>
      </c>
      <c r="D3">
        <f>3*F19/1000</f>
        <v>6.0000000000000006E-4</v>
      </c>
      <c r="E3">
        <f>AVERAGE(K20:K21)</f>
        <v>940.5</v>
      </c>
      <c r="G3" s="3"/>
      <c r="H3">
        <f>0.3*F19/1000</f>
        <v>5.9999999999999995E-5</v>
      </c>
      <c r="I3">
        <f>AVERAGE(L20:L21)</f>
        <v>861</v>
      </c>
    </row>
    <row r="4" spans="1:58" x14ac:dyDescent="0.35">
      <c r="A4">
        <f t="shared" ref="A4:A8" si="0">D4*1000/0.5</f>
        <v>3.5999999999999996</v>
      </c>
      <c r="D4">
        <f>3*F23/1000</f>
        <v>1.7999999999999997E-3</v>
      </c>
      <c r="E4">
        <f>AVERAGE(K23:K24)</f>
        <v>3156.5</v>
      </c>
      <c r="G4" s="3"/>
      <c r="H4">
        <f>0.3*F23/1000</f>
        <v>1.7999999999999998E-4</v>
      </c>
      <c r="I4">
        <f>AVERAGE(L23:L24)</f>
        <v>2901</v>
      </c>
    </row>
    <row r="5" spans="1:58" x14ac:dyDescent="0.35">
      <c r="A5">
        <f t="shared" si="0"/>
        <v>5.9940000000000007</v>
      </c>
      <c r="D5">
        <f>9*F26/1000</f>
        <v>2.9970000000000005E-3</v>
      </c>
      <c r="E5">
        <f>AVERAGE(K26:K27)</f>
        <v>4583</v>
      </c>
      <c r="G5" s="3"/>
      <c r="H5">
        <f>0.9*F26/1000</f>
        <v>2.9970000000000002E-4</v>
      </c>
      <c r="I5">
        <f>AVERAGE(L26:L27)</f>
        <v>4403.5</v>
      </c>
    </row>
    <row r="6" spans="1:58" x14ac:dyDescent="0.35">
      <c r="A6">
        <f t="shared" si="0"/>
        <v>8.4060000000000006</v>
      </c>
      <c r="D6">
        <f>9*F29/1000</f>
        <v>4.2030000000000001E-3</v>
      </c>
      <c r="E6">
        <f>AVERAGE(K29:K30)</f>
        <v>6955</v>
      </c>
      <c r="G6" s="3"/>
      <c r="H6">
        <f>0.9*F29/1000</f>
        <v>4.2030000000000002E-4</v>
      </c>
      <c r="I6">
        <f>AVERAGE(L29:L30)</f>
        <v>6607</v>
      </c>
    </row>
    <row r="7" spans="1:58" x14ac:dyDescent="0.35">
      <c r="A7">
        <f t="shared" si="0"/>
        <v>10.799999999999999</v>
      </c>
      <c r="D7">
        <f>9*F32/1000</f>
        <v>5.3999999999999994E-3</v>
      </c>
      <c r="E7">
        <f>AVERAGE(K32:K33)</f>
        <v>8718</v>
      </c>
      <c r="G7" s="3"/>
      <c r="H7">
        <f>0.9*F32/1000</f>
        <v>5.4000000000000001E-4</v>
      </c>
      <c r="I7">
        <f>AVERAGE(L32:L33)</f>
        <v>8219.5</v>
      </c>
    </row>
    <row r="8" spans="1:58" x14ac:dyDescent="0.35">
      <c r="A8">
        <f t="shared" si="0"/>
        <v>18</v>
      </c>
      <c r="D8">
        <f>9*F35/1000</f>
        <v>8.9999999999999993E-3</v>
      </c>
      <c r="E8">
        <f>AVERAGE(K34:K35)</f>
        <v>14202</v>
      </c>
      <c r="G8" s="3"/>
      <c r="H8">
        <f>0.9*F35/1000</f>
        <v>8.9999999999999998E-4</v>
      </c>
      <c r="I8">
        <f>AVERAGE(L34:L35)</f>
        <v>13579.5</v>
      </c>
    </row>
    <row r="9" spans="1:58" x14ac:dyDescent="0.35">
      <c r="C9" t="s">
        <v>33</v>
      </c>
      <c r="E9">
        <f>SLOPE(D2:D8,E2:E8)</f>
        <v>6.4023585090047231E-7</v>
      </c>
      <c r="I9">
        <f>SLOPE(H2:H8,I2:I8)</f>
        <v>6.8087116486381436E-8</v>
      </c>
    </row>
    <row r="10" spans="1:58" x14ac:dyDescent="0.35">
      <c r="C10" t="s">
        <v>34</v>
      </c>
      <c r="E10" s="11">
        <f>INTERCEPT(D2:D8,E2:E8)</f>
        <v>-1.3196306281492657E-4</v>
      </c>
      <c r="G10" s="11"/>
      <c r="I10" s="11">
        <f>INTERCEPT(H2:H8,I2:I8)</f>
        <v>-2.1102538320809047E-5</v>
      </c>
    </row>
    <row r="11" spans="1:58" x14ac:dyDescent="0.35">
      <c r="C11" t="s">
        <v>35</v>
      </c>
      <c r="E11">
        <f>RSQ(D2:D8,E2:E8)</f>
        <v>0.99841447461718691</v>
      </c>
      <c r="I11">
        <f>RSQ(H2:H8,I2:I8)</f>
        <v>0.9959030719864681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36</v>
      </c>
      <c r="AB12" s="3" t="s">
        <v>37</v>
      </c>
      <c r="AC12" s="3" t="s">
        <v>38</v>
      </c>
      <c r="AE12" s="3" t="s">
        <v>183</v>
      </c>
      <c r="AG12" s="3" t="s">
        <v>42</v>
      </c>
      <c r="AN12" s="3" t="s">
        <v>184</v>
      </c>
      <c r="AO12" s="3" t="s">
        <v>185</v>
      </c>
      <c r="AP12" s="3" t="s">
        <v>186</v>
      </c>
      <c r="AQ12" s="3" t="s">
        <v>187</v>
      </c>
      <c r="AX12" s="3" t="s">
        <v>55</v>
      </c>
      <c r="AY12" s="3" t="s">
        <v>56</v>
      </c>
      <c r="AZ12" s="3" t="s">
        <v>57</v>
      </c>
      <c r="BA12" s="3" t="s">
        <v>58</v>
      </c>
      <c r="BD12" s="3" t="s">
        <v>188</v>
      </c>
      <c r="BF12" s="3" t="s">
        <v>62</v>
      </c>
    </row>
    <row r="13" spans="1:58" x14ac:dyDescent="0.35">
      <c r="A13">
        <v>1</v>
      </c>
      <c r="B13">
        <v>1</v>
      </c>
      <c r="C13" t="s">
        <v>26</v>
      </c>
      <c r="D13" t="s">
        <v>189</v>
      </c>
      <c r="E13" t="s">
        <v>190</v>
      </c>
      <c r="F13">
        <v>0.5</v>
      </c>
      <c r="K13">
        <v>1414</v>
      </c>
      <c r="L13">
        <v>8786</v>
      </c>
      <c r="P13">
        <v>1.464</v>
      </c>
      <c r="Q13">
        <v>0.88900000000000001</v>
      </c>
      <c r="R13">
        <v>1</v>
      </c>
      <c r="U13">
        <v>0</v>
      </c>
      <c r="V13">
        <v>0</v>
      </c>
      <c r="Y13" s="1">
        <v>44480</v>
      </c>
      <c r="Z13" s="2">
        <v>0.7111574074074074</v>
      </c>
      <c r="AB13">
        <v>1</v>
      </c>
      <c r="AD13" s="4"/>
      <c r="AE13" s="4">
        <f>((K13*$E$9)+$E$10)*1000/F13</f>
        <v>1.5466608607166827</v>
      </c>
      <c r="AF13" s="4"/>
      <c r="AG13" s="4">
        <f>((L13*$I$9)+$I$10)*1000/F13</f>
        <v>1.1542217342570766</v>
      </c>
    </row>
    <row r="14" spans="1:58" x14ac:dyDescent="0.35">
      <c r="A14">
        <v>2</v>
      </c>
      <c r="B14">
        <v>1</v>
      </c>
      <c r="C14" t="s">
        <v>26</v>
      </c>
      <c r="D14" t="s">
        <v>189</v>
      </c>
      <c r="E14" t="s">
        <v>190</v>
      </c>
      <c r="F14">
        <v>0.5</v>
      </c>
      <c r="K14">
        <v>1240</v>
      </c>
      <c r="L14">
        <v>9156</v>
      </c>
      <c r="P14">
        <v>1.2909999999999999</v>
      </c>
      <c r="Q14">
        <v>0.92600000000000005</v>
      </c>
      <c r="R14">
        <v>1</v>
      </c>
      <c r="U14">
        <v>0</v>
      </c>
      <c r="V14">
        <v>0</v>
      </c>
      <c r="Y14" s="1">
        <v>44480</v>
      </c>
      <c r="Z14" s="2">
        <v>0.71317129629629628</v>
      </c>
      <c r="AB14">
        <v>1</v>
      </c>
      <c r="AD14" s="4"/>
      <c r="AE14" s="4">
        <f t="shared" ref="AE14:AE78" si="1">((K14*$E$9)+$E$10)*1000/F14</f>
        <v>1.3238587846033181</v>
      </c>
      <c r="AF14" s="4"/>
      <c r="AG14" s="4">
        <f t="shared" ref="AG14:AG78" si="2">((L14*$I$9)+$I$10)*1000/F14</f>
        <v>1.2046062004569986</v>
      </c>
    </row>
    <row r="15" spans="1:58" x14ac:dyDescent="0.35">
      <c r="A15">
        <v>3</v>
      </c>
      <c r="B15">
        <v>1</v>
      </c>
      <c r="C15" t="s">
        <v>26</v>
      </c>
      <c r="D15" t="s">
        <v>189</v>
      </c>
      <c r="E15" t="s">
        <v>190</v>
      </c>
      <c r="F15">
        <v>0.5</v>
      </c>
      <c r="K15">
        <v>1133</v>
      </c>
      <c r="L15">
        <v>9185</v>
      </c>
      <c r="P15">
        <v>1.1850000000000001</v>
      </c>
      <c r="Q15">
        <v>0.92900000000000005</v>
      </c>
      <c r="R15">
        <v>1</v>
      </c>
      <c r="U15">
        <v>0</v>
      </c>
      <c r="V15">
        <v>0</v>
      </c>
      <c r="Y15" s="1">
        <v>44480</v>
      </c>
      <c r="Z15" s="2">
        <v>0.71557870370370369</v>
      </c>
      <c r="AB15">
        <v>1</v>
      </c>
      <c r="AD15" s="4"/>
      <c r="AE15" s="4">
        <f t="shared" si="1"/>
        <v>1.1868483125106171</v>
      </c>
      <c r="AF15" s="4"/>
      <c r="AG15" s="4">
        <f t="shared" si="2"/>
        <v>1.2085552532132087</v>
      </c>
    </row>
    <row r="16" spans="1:58" x14ac:dyDescent="0.35">
      <c r="A16">
        <v>4</v>
      </c>
      <c r="B16">
        <v>3</v>
      </c>
      <c r="C16" t="s">
        <v>28</v>
      </c>
      <c r="D16" t="s">
        <v>189</v>
      </c>
      <c r="E16" t="s">
        <v>190</v>
      </c>
      <c r="F16">
        <v>0.5</v>
      </c>
      <c r="K16">
        <v>339</v>
      </c>
      <c r="L16">
        <v>952</v>
      </c>
      <c r="P16">
        <v>0.35799999999999998</v>
      </c>
      <c r="Q16">
        <v>9.2999999999999999E-2</v>
      </c>
      <c r="R16">
        <v>1</v>
      </c>
      <c r="U16">
        <v>0</v>
      </c>
      <c r="V16">
        <v>0</v>
      </c>
      <c r="Y16" s="1">
        <v>44480</v>
      </c>
      <c r="Z16" s="2">
        <v>0.72662037037037042</v>
      </c>
      <c r="AB16">
        <v>1</v>
      </c>
      <c r="AD16" s="4"/>
      <c r="AE16" s="4">
        <f t="shared" si="1"/>
        <v>0.1701537812806671</v>
      </c>
      <c r="AF16" s="4"/>
      <c r="AG16" s="4">
        <f t="shared" si="2"/>
        <v>8.7432793148452162E-2</v>
      </c>
    </row>
    <row r="17" spans="1:58" x14ac:dyDescent="0.35">
      <c r="A17">
        <v>5</v>
      </c>
      <c r="B17">
        <v>3</v>
      </c>
      <c r="C17" t="s">
        <v>28</v>
      </c>
      <c r="D17" t="s">
        <v>189</v>
      </c>
      <c r="E17" t="s">
        <v>190</v>
      </c>
      <c r="F17">
        <v>0.5</v>
      </c>
      <c r="K17">
        <v>361</v>
      </c>
      <c r="L17">
        <v>914</v>
      </c>
      <c r="P17">
        <v>0.38100000000000001</v>
      </c>
      <c r="Q17">
        <v>8.8999999999999996E-2</v>
      </c>
      <c r="R17">
        <v>1</v>
      </c>
      <c r="U17">
        <v>0</v>
      </c>
      <c r="V17">
        <v>0</v>
      </c>
      <c r="Y17" s="1">
        <v>44480</v>
      </c>
      <c r="Z17" s="2">
        <v>0.72863425925925929</v>
      </c>
      <c r="AB17">
        <v>1</v>
      </c>
      <c r="AD17" s="4"/>
      <c r="AE17" s="4">
        <f>((K17*$E$9)+$E$10)*1000/F17</f>
        <v>0.19832415872028789</v>
      </c>
      <c r="AF17" s="4"/>
      <c r="AG17" s="4">
        <f t="shared" si="2"/>
        <v>8.2258172295487167E-2</v>
      </c>
    </row>
    <row r="18" spans="1:58" x14ac:dyDescent="0.35">
      <c r="A18">
        <v>6</v>
      </c>
      <c r="B18">
        <v>3</v>
      </c>
      <c r="C18" t="s">
        <v>28</v>
      </c>
      <c r="D18" t="s">
        <v>189</v>
      </c>
      <c r="E18" t="s">
        <v>190</v>
      </c>
      <c r="F18">
        <v>0.5</v>
      </c>
      <c r="K18">
        <v>387</v>
      </c>
      <c r="L18">
        <v>780</v>
      </c>
      <c r="P18">
        <v>0.40899999999999997</v>
      </c>
      <c r="Q18">
        <v>7.5999999999999998E-2</v>
      </c>
      <c r="R18">
        <v>1</v>
      </c>
      <c r="U18">
        <v>0</v>
      </c>
      <c r="V18">
        <v>0</v>
      </c>
      <c r="Y18" s="1">
        <v>44480</v>
      </c>
      <c r="Z18" s="2">
        <v>0.73106481481481478</v>
      </c>
      <c r="AB18">
        <v>1</v>
      </c>
      <c r="AD18" s="4"/>
      <c r="AE18" s="4">
        <f t="shared" si="1"/>
        <v>0.23161642296711243</v>
      </c>
      <c r="AF18" s="4"/>
      <c r="AG18" s="4">
        <f t="shared" si="2"/>
        <v>6.4010825077136943E-2</v>
      </c>
    </row>
    <row r="19" spans="1:58" x14ac:dyDescent="0.35">
      <c r="A19">
        <v>7</v>
      </c>
      <c r="B19">
        <v>4</v>
      </c>
      <c r="C19" t="s">
        <v>191</v>
      </c>
      <c r="D19" t="s">
        <v>189</v>
      </c>
      <c r="E19" t="s">
        <v>190</v>
      </c>
      <c r="F19">
        <v>0.2</v>
      </c>
      <c r="K19">
        <v>980</v>
      </c>
      <c r="L19">
        <v>895</v>
      </c>
      <c r="P19">
        <v>2.5840000000000001</v>
      </c>
      <c r="Q19">
        <v>0.218</v>
      </c>
      <c r="R19">
        <v>1</v>
      </c>
      <c r="U19">
        <v>0</v>
      </c>
      <c r="V19">
        <v>0</v>
      </c>
      <c r="Y19" s="1">
        <v>44480</v>
      </c>
      <c r="Z19" s="2">
        <v>0.74230324074074072</v>
      </c>
      <c r="AB19">
        <v>1</v>
      </c>
      <c r="AD19" s="4"/>
      <c r="AE19" s="4">
        <f t="shared" si="1"/>
        <v>2.4773403553376814</v>
      </c>
      <c r="AF19" s="4"/>
      <c r="AG19" s="4">
        <f t="shared" si="2"/>
        <v>0.19917715467251165</v>
      </c>
      <c r="AN19">
        <f t="shared" ref="AN19:AN24" si="3">ABS(100*(AE19-3)/3)</f>
        <v>17.42198815541062</v>
      </c>
      <c r="AX19">
        <f t="shared" ref="AX19:AX24" si="4">ABS(100*(AG19-0.3)/0.3)</f>
        <v>33.607615109162779</v>
      </c>
    </row>
    <row r="20" spans="1:58" x14ac:dyDescent="0.35">
      <c r="A20">
        <v>8</v>
      </c>
      <c r="B20">
        <v>4</v>
      </c>
      <c r="C20" t="s">
        <v>191</v>
      </c>
      <c r="D20" t="s">
        <v>189</v>
      </c>
      <c r="E20" t="s">
        <v>190</v>
      </c>
      <c r="F20">
        <v>0.2</v>
      </c>
      <c r="K20">
        <v>948</v>
      </c>
      <c r="L20">
        <v>881</v>
      </c>
      <c r="P20">
        <v>2.5019999999999998</v>
      </c>
      <c r="Q20">
        <v>0.214</v>
      </c>
      <c r="R20">
        <v>1</v>
      </c>
      <c r="U20">
        <v>0</v>
      </c>
      <c r="V20">
        <v>0</v>
      </c>
      <c r="Y20" s="1">
        <v>44480</v>
      </c>
      <c r="Z20" s="2">
        <v>0.74421296296296291</v>
      </c>
      <c r="AB20">
        <v>1</v>
      </c>
      <c r="AD20" s="4"/>
      <c r="AE20" s="4">
        <f t="shared" si="1"/>
        <v>2.3749026191936053</v>
      </c>
      <c r="AF20" s="4"/>
      <c r="AG20" s="4">
        <f t="shared" si="2"/>
        <v>0.19441105651846499</v>
      </c>
      <c r="AN20">
        <f t="shared" si="3"/>
        <v>20.836579360213154</v>
      </c>
      <c r="AX20">
        <f t="shared" si="4"/>
        <v>35.196314493845001</v>
      </c>
    </row>
    <row r="21" spans="1:58" x14ac:dyDescent="0.35">
      <c r="A21">
        <v>9</v>
      </c>
      <c r="B21">
        <v>4</v>
      </c>
      <c r="C21" t="s">
        <v>191</v>
      </c>
      <c r="D21" t="s">
        <v>189</v>
      </c>
      <c r="E21" t="s">
        <v>190</v>
      </c>
      <c r="F21">
        <v>0.2</v>
      </c>
      <c r="K21">
        <v>933</v>
      </c>
      <c r="L21">
        <v>841</v>
      </c>
      <c r="P21">
        <v>2.4620000000000002</v>
      </c>
      <c r="Q21">
        <v>0.20499999999999999</v>
      </c>
      <c r="R21">
        <v>1</v>
      </c>
      <c r="U21">
        <v>0</v>
      </c>
      <c r="V21">
        <v>0</v>
      </c>
      <c r="Y21" s="1">
        <v>44480</v>
      </c>
      <c r="Z21" s="2">
        <v>0.74653935185185183</v>
      </c>
      <c r="AB21">
        <v>1</v>
      </c>
      <c r="AD21" s="4"/>
      <c r="AE21" s="4">
        <f t="shared" si="1"/>
        <v>2.3268849303760706</v>
      </c>
      <c r="AF21" s="4"/>
      <c r="AG21" s="4">
        <f t="shared" si="2"/>
        <v>0.18079363322118869</v>
      </c>
      <c r="AN21">
        <f t="shared" si="3"/>
        <v>22.437168987464315</v>
      </c>
      <c r="AX21">
        <f t="shared" si="4"/>
        <v>39.735455592937107</v>
      </c>
    </row>
    <row r="22" spans="1:58" x14ac:dyDescent="0.35">
      <c r="A22">
        <v>10</v>
      </c>
      <c r="B22">
        <v>5</v>
      </c>
      <c r="C22" t="s">
        <v>191</v>
      </c>
      <c r="D22" t="s">
        <v>189</v>
      </c>
      <c r="E22" t="s">
        <v>190</v>
      </c>
      <c r="F22">
        <v>0.6</v>
      </c>
      <c r="K22">
        <v>3084</v>
      </c>
      <c r="L22">
        <v>2770</v>
      </c>
      <c r="P22">
        <v>2.6040000000000001</v>
      </c>
      <c r="Q22">
        <v>0.23200000000000001</v>
      </c>
      <c r="R22">
        <v>1</v>
      </c>
      <c r="U22">
        <v>0</v>
      </c>
      <c r="V22">
        <v>0</v>
      </c>
      <c r="Y22" s="1">
        <v>44480</v>
      </c>
      <c r="Z22" s="2">
        <v>0.75802083333333325</v>
      </c>
      <c r="AB22">
        <v>1</v>
      </c>
      <c r="AD22" s="4"/>
      <c r="AE22" s="4">
        <f t="shared" si="1"/>
        <v>3.0708738356035501</v>
      </c>
      <c r="AF22" s="4"/>
      <c r="AG22" s="4">
        <f t="shared" si="2"/>
        <v>0.27916462391077923</v>
      </c>
      <c r="AN22">
        <f t="shared" si="3"/>
        <v>2.3624611867850032</v>
      </c>
      <c r="AX22">
        <f t="shared" si="4"/>
        <v>6.9451253630735872</v>
      </c>
      <c r="BC22" s="4"/>
      <c r="BD22" s="4"/>
      <c r="BE22" s="4"/>
      <c r="BF22" s="4"/>
    </row>
    <row r="23" spans="1:58" x14ac:dyDescent="0.35">
      <c r="A23">
        <v>11</v>
      </c>
      <c r="B23">
        <v>5</v>
      </c>
      <c r="C23" t="s">
        <v>191</v>
      </c>
      <c r="D23" t="s">
        <v>189</v>
      </c>
      <c r="E23" t="s">
        <v>190</v>
      </c>
      <c r="F23">
        <v>0.6</v>
      </c>
      <c r="K23">
        <v>3124</v>
      </c>
      <c r="L23">
        <v>2889</v>
      </c>
      <c r="P23">
        <v>2.6379999999999999</v>
      </c>
      <c r="Q23">
        <v>0.24199999999999999</v>
      </c>
      <c r="R23">
        <v>1</v>
      </c>
      <c r="U23">
        <v>0</v>
      </c>
      <c r="V23">
        <v>0</v>
      </c>
      <c r="Y23" s="1">
        <v>44480</v>
      </c>
      <c r="Z23" s="2">
        <v>0.76019675925925922</v>
      </c>
      <c r="AB23">
        <v>1</v>
      </c>
      <c r="AD23" s="4"/>
      <c r="AE23" s="4">
        <f t="shared" si="1"/>
        <v>3.1135562256635811</v>
      </c>
      <c r="AF23" s="4"/>
      <c r="AG23" s="4">
        <f t="shared" si="2"/>
        <v>0.29266856868057822</v>
      </c>
      <c r="AN23">
        <f t="shared" si="3"/>
        <v>3.7852075221193715</v>
      </c>
      <c r="AX23">
        <f t="shared" si="4"/>
        <v>2.4438104398072555</v>
      </c>
    </row>
    <row r="24" spans="1:58" x14ac:dyDescent="0.35">
      <c r="A24">
        <v>12</v>
      </c>
      <c r="B24">
        <v>5</v>
      </c>
      <c r="C24" t="s">
        <v>191</v>
      </c>
      <c r="D24" t="s">
        <v>189</v>
      </c>
      <c r="E24" t="s">
        <v>190</v>
      </c>
      <c r="F24">
        <v>0.6</v>
      </c>
      <c r="K24">
        <v>3189</v>
      </c>
      <c r="L24">
        <v>2913</v>
      </c>
      <c r="P24">
        <v>2.6920000000000002</v>
      </c>
      <c r="Q24">
        <v>0.24399999999999999</v>
      </c>
      <c r="R24">
        <v>1</v>
      </c>
      <c r="U24">
        <v>0</v>
      </c>
      <c r="V24">
        <v>0</v>
      </c>
      <c r="Y24" s="1">
        <v>44480</v>
      </c>
      <c r="Z24" s="2">
        <v>0.76282407407407404</v>
      </c>
      <c r="AB24">
        <v>1</v>
      </c>
      <c r="AD24" s="4"/>
      <c r="AE24" s="4">
        <f>((K24*$E$9)+$E$10)*1000/F24</f>
        <v>3.182915109511133</v>
      </c>
      <c r="AF24" s="4"/>
      <c r="AG24" s="4">
        <f t="shared" si="2"/>
        <v>0.29539205334003349</v>
      </c>
      <c r="AN24">
        <f t="shared" si="3"/>
        <v>6.097170317037766</v>
      </c>
      <c r="AX24">
        <f t="shared" si="4"/>
        <v>1.5359822199888333</v>
      </c>
    </row>
    <row r="25" spans="1:58" x14ac:dyDescent="0.35">
      <c r="A25">
        <v>13</v>
      </c>
      <c r="B25">
        <v>6</v>
      </c>
      <c r="C25" t="s">
        <v>192</v>
      </c>
      <c r="D25" t="s">
        <v>189</v>
      </c>
      <c r="E25" t="s">
        <v>190</v>
      </c>
      <c r="F25">
        <v>0.33300000000000002</v>
      </c>
      <c r="K25">
        <v>4556</v>
      </c>
      <c r="L25">
        <v>4234</v>
      </c>
      <c r="P25">
        <v>6.9059999999999997</v>
      </c>
      <c r="Q25">
        <v>0.64200000000000002</v>
      </c>
      <c r="R25">
        <v>1</v>
      </c>
      <c r="U25">
        <v>0</v>
      </c>
      <c r="V25">
        <v>0</v>
      </c>
      <c r="Y25" s="1">
        <v>44480</v>
      </c>
      <c r="Z25" s="2">
        <v>0.77418981481481486</v>
      </c>
      <c r="AB25">
        <v>1</v>
      </c>
      <c r="AD25" s="4"/>
      <c r="AE25" s="4">
        <f t="shared" si="1"/>
        <v>8.3632176393021762</v>
      </c>
      <c r="AF25" s="4"/>
      <c r="AG25" s="4">
        <f t="shared" si="2"/>
        <v>0.80233727592351334</v>
      </c>
      <c r="AN25">
        <f>ABS(100*(AE25-9)/9)</f>
        <v>7.0753595633091528</v>
      </c>
      <c r="AX25">
        <f>ABS(100*(AG25-0.9)/0.9)</f>
        <v>10.851413786276296</v>
      </c>
      <c r="BC25" s="4"/>
      <c r="BD25" s="4"/>
      <c r="BE25" s="4"/>
      <c r="BF25" s="4"/>
    </row>
    <row r="26" spans="1:58" x14ac:dyDescent="0.35">
      <c r="A26">
        <v>14</v>
      </c>
      <c r="B26">
        <v>6</v>
      </c>
      <c r="C26" t="s">
        <v>192</v>
      </c>
      <c r="D26" t="s">
        <v>189</v>
      </c>
      <c r="E26" t="s">
        <v>190</v>
      </c>
      <c r="F26">
        <v>0.33300000000000002</v>
      </c>
      <c r="K26">
        <v>4547</v>
      </c>
      <c r="L26">
        <v>4340</v>
      </c>
      <c r="P26">
        <v>6.891</v>
      </c>
      <c r="Q26">
        <v>0.65900000000000003</v>
      </c>
      <c r="R26">
        <v>1</v>
      </c>
      <c r="U26">
        <v>0</v>
      </c>
      <c r="V26">
        <v>0</v>
      </c>
      <c r="Y26" s="1">
        <v>44480</v>
      </c>
      <c r="Z26" s="2">
        <v>0.77635416666666668</v>
      </c>
      <c r="AB26">
        <v>1</v>
      </c>
      <c r="AD26" s="4"/>
      <c r="AE26" s="4">
        <f t="shared" si="1"/>
        <v>8.3459139676562195</v>
      </c>
      <c r="AF26" s="4"/>
      <c r="AG26" s="4">
        <f t="shared" si="2"/>
        <v>0.82401065234260162</v>
      </c>
      <c r="AN26">
        <f t="shared" ref="AN26:AN36" si="5">ABS(100*(AE26-9)/9)</f>
        <v>7.2676225815975606</v>
      </c>
      <c r="AX26">
        <f t="shared" ref="AX26:AX36" si="6">ABS(100*(AG26-0.9)/0.9)</f>
        <v>8.4432608508220444</v>
      </c>
    </row>
    <row r="27" spans="1:58" x14ac:dyDescent="0.35">
      <c r="A27">
        <v>15</v>
      </c>
      <c r="B27">
        <v>6</v>
      </c>
      <c r="C27" t="s">
        <v>192</v>
      </c>
      <c r="D27" t="s">
        <v>189</v>
      </c>
      <c r="E27" t="s">
        <v>190</v>
      </c>
      <c r="F27">
        <v>0.33300000000000002</v>
      </c>
      <c r="K27">
        <v>4619</v>
      </c>
      <c r="L27">
        <v>4467</v>
      </c>
      <c r="P27">
        <v>7</v>
      </c>
      <c r="Q27">
        <v>0.67800000000000005</v>
      </c>
      <c r="R27">
        <v>1</v>
      </c>
      <c r="U27">
        <v>0</v>
      </c>
      <c r="V27">
        <v>0</v>
      </c>
      <c r="Y27" s="1">
        <v>44480</v>
      </c>
      <c r="Z27" s="2">
        <v>0.7788425925925927</v>
      </c>
      <c r="AB27">
        <v>1</v>
      </c>
      <c r="AD27" s="4"/>
      <c r="AE27" s="4">
        <f t="shared" si="1"/>
        <v>8.4843433408238891</v>
      </c>
      <c r="AF27" s="4"/>
      <c r="AG27" s="4">
        <f t="shared" si="2"/>
        <v>0.84997781088245294</v>
      </c>
      <c r="AN27">
        <f t="shared" si="5"/>
        <v>5.7295184352901209</v>
      </c>
      <c r="AX27">
        <f t="shared" si="6"/>
        <v>5.5580210130607872</v>
      </c>
      <c r="BC27" s="4"/>
      <c r="BD27" s="4"/>
      <c r="BE27" s="4"/>
      <c r="BF27" s="4"/>
    </row>
    <row r="28" spans="1:58" x14ac:dyDescent="0.35">
      <c r="A28">
        <v>16</v>
      </c>
      <c r="B28">
        <v>7</v>
      </c>
      <c r="C28" t="s">
        <v>192</v>
      </c>
      <c r="D28" t="s">
        <v>189</v>
      </c>
      <c r="E28" t="s">
        <v>190</v>
      </c>
      <c r="F28">
        <v>0.46700000000000003</v>
      </c>
      <c r="K28">
        <v>6720</v>
      </c>
      <c r="L28">
        <v>6201</v>
      </c>
      <c r="P28">
        <v>7.2619999999999996</v>
      </c>
      <c r="Q28">
        <v>0.67200000000000004</v>
      </c>
      <c r="R28">
        <v>1</v>
      </c>
      <c r="U28">
        <v>0</v>
      </c>
      <c r="V28">
        <v>0</v>
      </c>
      <c r="Y28" s="1">
        <v>44480</v>
      </c>
      <c r="Z28" s="2">
        <v>0.7903472222222222</v>
      </c>
      <c r="AB28">
        <v>1</v>
      </c>
      <c r="AD28" s="4"/>
      <c r="AE28" s="4">
        <f t="shared" si="1"/>
        <v>8.9302395187071664</v>
      </c>
      <c r="AF28" s="4"/>
      <c r="AG28" s="4">
        <f t="shared" si="2"/>
        <v>0.85889865312899827</v>
      </c>
      <c r="AN28">
        <f t="shared" si="5"/>
        <v>0.77511645880926261</v>
      </c>
      <c r="AX28">
        <f t="shared" si="6"/>
        <v>4.5668163190001945</v>
      </c>
    </row>
    <row r="29" spans="1:58" x14ac:dyDescent="0.35">
      <c r="A29">
        <v>17</v>
      </c>
      <c r="B29">
        <v>7</v>
      </c>
      <c r="C29" t="s">
        <v>192</v>
      </c>
      <c r="D29" t="s">
        <v>189</v>
      </c>
      <c r="E29" t="s">
        <v>190</v>
      </c>
      <c r="F29">
        <v>0.46700000000000003</v>
      </c>
      <c r="K29">
        <v>6838</v>
      </c>
      <c r="L29">
        <v>6482</v>
      </c>
      <c r="P29">
        <v>7.39</v>
      </c>
      <c r="Q29">
        <v>0.70199999999999996</v>
      </c>
      <c r="R29">
        <v>1</v>
      </c>
      <c r="U29">
        <v>0</v>
      </c>
      <c r="V29">
        <v>0</v>
      </c>
      <c r="Y29" s="1">
        <v>44480</v>
      </c>
      <c r="Z29" s="2">
        <v>0.79253472222222221</v>
      </c>
      <c r="AB29">
        <v>1</v>
      </c>
      <c r="AD29" s="4"/>
      <c r="AE29" s="4">
        <f t="shared" si="1"/>
        <v>9.0920121748233473</v>
      </c>
      <c r="AF29" s="4"/>
      <c r="AG29" s="4">
        <f t="shared" si="2"/>
        <v>0.89986756047947625</v>
      </c>
      <c r="AN29">
        <f t="shared" si="5"/>
        <v>1.0223574980371926</v>
      </c>
      <c r="AX29">
        <f t="shared" si="6"/>
        <v>1.4715502280419438E-2</v>
      </c>
      <c r="BC29" s="4"/>
      <c r="BD29" s="4"/>
      <c r="BE29" s="4"/>
      <c r="BF29" s="4"/>
    </row>
    <row r="30" spans="1:58" x14ac:dyDescent="0.35">
      <c r="A30">
        <v>18</v>
      </c>
      <c r="B30">
        <v>7</v>
      </c>
      <c r="C30" t="s">
        <v>192</v>
      </c>
      <c r="D30" t="s">
        <v>189</v>
      </c>
      <c r="E30" t="s">
        <v>190</v>
      </c>
      <c r="F30">
        <v>0.46700000000000003</v>
      </c>
      <c r="K30">
        <v>7072</v>
      </c>
      <c r="L30">
        <v>6732</v>
      </c>
      <c r="P30">
        <v>7.6449999999999996</v>
      </c>
      <c r="Q30">
        <v>0.73</v>
      </c>
      <c r="R30">
        <v>1</v>
      </c>
      <c r="U30">
        <v>0</v>
      </c>
      <c r="V30">
        <v>0</v>
      </c>
      <c r="Y30" s="1">
        <v>44480</v>
      </c>
      <c r="Z30" s="2">
        <v>0.79521990740740733</v>
      </c>
      <c r="AB30">
        <v>1</v>
      </c>
      <c r="AD30" s="4"/>
      <c r="AE30" s="4">
        <f t="shared" si="1"/>
        <v>9.4128155776300062</v>
      </c>
      <c r="AF30" s="4"/>
      <c r="AG30" s="4">
        <f t="shared" si="2"/>
        <v>0.93631676630730354</v>
      </c>
      <c r="AN30">
        <f t="shared" si="5"/>
        <v>4.5868397514445132</v>
      </c>
      <c r="AX30">
        <f t="shared" si="6"/>
        <v>4.0351962563670574</v>
      </c>
    </row>
    <row r="31" spans="1:58" x14ac:dyDescent="0.35">
      <c r="A31">
        <v>19</v>
      </c>
      <c r="B31">
        <v>8</v>
      </c>
      <c r="C31" t="s">
        <v>192</v>
      </c>
      <c r="D31" t="s">
        <v>189</v>
      </c>
      <c r="E31" t="s">
        <v>190</v>
      </c>
      <c r="F31">
        <v>0.6</v>
      </c>
      <c r="K31">
        <v>8586</v>
      </c>
      <c r="L31">
        <v>7803</v>
      </c>
      <c r="P31">
        <v>7.2350000000000003</v>
      </c>
      <c r="Q31">
        <v>0.65800000000000003</v>
      </c>
      <c r="R31">
        <v>1</v>
      </c>
      <c r="U31">
        <v>0</v>
      </c>
      <c r="V31">
        <v>0</v>
      </c>
      <c r="Y31" s="1">
        <v>44480</v>
      </c>
      <c r="Z31" s="2">
        <v>0.8070949074074073</v>
      </c>
      <c r="AB31">
        <v>1</v>
      </c>
      <c r="AD31" s="4"/>
      <c r="AE31" s="4">
        <f t="shared" si="1"/>
        <v>8.9418365883608804</v>
      </c>
      <c r="AF31" s="4"/>
      <c r="AG31" s="4">
        <f t="shared" si="2"/>
        <v>0.85030205270404213</v>
      </c>
      <c r="AN31">
        <f t="shared" si="5"/>
        <v>0.64626012932355159</v>
      </c>
      <c r="AX31">
        <f t="shared" si="6"/>
        <v>5.5219941439953208</v>
      </c>
    </row>
    <row r="32" spans="1:58" x14ac:dyDescent="0.35">
      <c r="A32">
        <v>20</v>
      </c>
      <c r="B32">
        <v>8</v>
      </c>
      <c r="C32" t="s">
        <v>192</v>
      </c>
      <c r="D32" t="s">
        <v>189</v>
      </c>
      <c r="E32" t="s">
        <v>190</v>
      </c>
      <c r="F32">
        <v>0.6</v>
      </c>
      <c r="K32">
        <v>8723</v>
      </c>
      <c r="L32">
        <v>8178</v>
      </c>
      <c r="P32">
        <v>7.351</v>
      </c>
      <c r="Q32">
        <v>0.69</v>
      </c>
      <c r="R32">
        <v>1</v>
      </c>
      <c r="U32">
        <v>0</v>
      </c>
      <c r="V32">
        <v>0</v>
      </c>
      <c r="Y32" s="1">
        <v>44480</v>
      </c>
      <c r="Z32" s="2">
        <v>0.80936342592592592</v>
      </c>
      <c r="AB32">
        <v>1</v>
      </c>
      <c r="AD32" s="4"/>
      <c r="AE32" s="4">
        <f t="shared" si="1"/>
        <v>9.0880237743164898</v>
      </c>
      <c r="AF32" s="4"/>
      <c r="AG32" s="4">
        <f t="shared" si="2"/>
        <v>0.89285650050803045</v>
      </c>
      <c r="AN32">
        <f t="shared" si="5"/>
        <v>0.97804193684988638</v>
      </c>
      <c r="AX32">
        <f t="shared" si="6"/>
        <v>0.79372216577439703</v>
      </c>
    </row>
    <row r="33" spans="1:58" x14ac:dyDescent="0.35">
      <c r="A33">
        <v>21</v>
      </c>
      <c r="B33">
        <v>8</v>
      </c>
      <c r="C33" t="s">
        <v>192</v>
      </c>
      <c r="D33" t="s">
        <v>189</v>
      </c>
      <c r="E33" t="s">
        <v>190</v>
      </c>
      <c r="F33">
        <v>0.6</v>
      </c>
      <c r="K33">
        <v>8713</v>
      </c>
      <c r="L33">
        <v>8261</v>
      </c>
      <c r="P33">
        <v>7.343</v>
      </c>
      <c r="Q33">
        <v>0.69699999999999995</v>
      </c>
      <c r="R33">
        <v>1</v>
      </c>
      <c r="U33">
        <v>0</v>
      </c>
      <c r="V33">
        <v>0</v>
      </c>
      <c r="Y33" s="1">
        <v>44480</v>
      </c>
      <c r="Z33" s="2">
        <v>0.81208333333333327</v>
      </c>
      <c r="AB33">
        <v>1</v>
      </c>
      <c r="AD33" s="4"/>
      <c r="AE33" s="4">
        <f t="shared" si="1"/>
        <v>9.0773531768014823</v>
      </c>
      <c r="AF33" s="4"/>
      <c r="AG33" s="4">
        <f t="shared" si="2"/>
        <v>0.90227521828864676</v>
      </c>
      <c r="AN33">
        <f t="shared" si="5"/>
        <v>0.85947974223869272</v>
      </c>
      <c r="AX33">
        <f t="shared" si="6"/>
        <v>0.25280203207186008</v>
      </c>
    </row>
    <row r="34" spans="1:58" x14ac:dyDescent="0.35">
      <c r="A34">
        <v>22</v>
      </c>
      <c r="B34">
        <v>6</v>
      </c>
      <c r="C34" t="s">
        <v>192</v>
      </c>
      <c r="D34" t="s">
        <v>189</v>
      </c>
      <c r="E34" t="s">
        <v>190</v>
      </c>
      <c r="F34">
        <v>1</v>
      </c>
      <c r="K34">
        <v>14168</v>
      </c>
      <c r="L34">
        <v>13331</v>
      </c>
      <c r="P34">
        <v>7.2240000000000002</v>
      </c>
      <c r="Q34">
        <v>0.67200000000000004</v>
      </c>
      <c r="R34">
        <v>1</v>
      </c>
      <c r="U34">
        <v>0</v>
      </c>
      <c r="V34">
        <v>0</v>
      </c>
      <c r="Y34" s="1">
        <v>44480</v>
      </c>
      <c r="Z34" s="2">
        <v>0.82469907407407417</v>
      </c>
      <c r="AB34">
        <v>1</v>
      </c>
      <c r="AD34" s="4"/>
      <c r="AE34" s="4">
        <f t="shared" si="1"/>
        <v>8.938898472742963</v>
      </c>
      <c r="AF34" s="4"/>
      <c r="AG34" s="4">
        <f t="shared" si="2"/>
        <v>0.88656681155914185</v>
      </c>
      <c r="AN34">
        <f t="shared" si="5"/>
        <v>0.67890585841152218</v>
      </c>
      <c r="AX34">
        <f t="shared" si="6"/>
        <v>1.4925764934286854</v>
      </c>
    </row>
    <row r="35" spans="1:58" x14ac:dyDescent="0.35">
      <c r="A35">
        <v>23</v>
      </c>
      <c r="B35">
        <v>6</v>
      </c>
      <c r="C35" t="s">
        <v>192</v>
      </c>
      <c r="D35" t="s">
        <v>189</v>
      </c>
      <c r="E35" t="s">
        <v>190</v>
      </c>
      <c r="F35">
        <v>1</v>
      </c>
      <c r="K35">
        <v>14236</v>
      </c>
      <c r="L35">
        <v>13828</v>
      </c>
      <c r="P35">
        <v>7.26</v>
      </c>
      <c r="Q35">
        <v>0.69699999999999995</v>
      </c>
      <c r="R35">
        <v>1</v>
      </c>
      <c r="U35">
        <v>0</v>
      </c>
      <c r="V35">
        <v>0</v>
      </c>
      <c r="Y35" s="1">
        <v>44480</v>
      </c>
      <c r="Z35" s="2">
        <v>0.82788194444444441</v>
      </c>
      <c r="AB35">
        <v>1</v>
      </c>
      <c r="AD35" s="4"/>
      <c r="AE35" s="4">
        <f t="shared" si="1"/>
        <v>8.9824345106041985</v>
      </c>
      <c r="AF35" s="4"/>
      <c r="AG35" s="4">
        <f t="shared" si="2"/>
        <v>0.92040610845287352</v>
      </c>
      <c r="AN35">
        <f t="shared" si="5"/>
        <v>0.19517210439779437</v>
      </c>
      <c r="AX35">
        <f t="shared" si="6"/>
        <v>2.2673453836526103</v>
      </c>
    </row>
    <row r="36" spans="1:58" x14ac:dyDescent="0.35">
      <c r="A36">
        <v>24</v>
      </c>
      <c r="B36">
        <v>6</v>
      </c>
      <c r="C36" t="s">
        <v>192</v>
      </c>
      <c r="D36" t="s">
        <v>189</v>
      </c>
      <c r="E36" t="s">
        <v>190</v>
      </c>
      <c r="F36">
        <v>1</v>
      </c>
      <c r="K36">
        <v>14260</v>
      </c>
      <c r="L36">
        <v>13972</v>
      </c>
      <c r="P36">
        <v>7.2729999999999997</v>
      </c>
      <c r="Q36">
        <v>0.70399999999999996</v>
      </c>
      <c r="R36">
        <v>1</v>
      </c>
      <c r="U36">
        <v>0</v>
      </c>
      <c r="V36">
        <v>0</v>
      </c>
      <c r="Y36" s="1">
        <v>44480</v>
      </c>
      <c r="Z36" s="2">
        <v>0.83122685185185186</v>
      </c>
      <c r="AB36">
        <v>1</v>
      </c>
      <c r="AD36" s="4"/>
      <c r="AE36" s="4">
        <f t="shared" si="1"/>
        <v>8.9978001710258084</v>
      </c>
      <c r="AF36" s="4"/>
      <c r="AG36" s="4">
        <f t="shared" si="2"/>
        <v>0.93021065322691232</v>
      </c>
      <c r="AN36">
        <f t="shared" si="5"/>
        <v>2.4442544157684171E-2</v>
      </c>
      <c r="AX36">
        <f t="shared" si="6"/>
        <v>3.3567392474346995</v>
      </c>
      <c r="BC36" s="4"/>
      <c r="BD36" s="4"/>
      <c r="BE36" s="4"/>
      <c r="BF36" s="4"/>
    </row>
    <row r="37" spans="1:58" x14ac:dyDescent="0.35">
      <c r="A37">
        <v>25</v>
      </c>
      <c r="B37">
        <v>1</v>
      </c>
      <c r="C37" t="s">
        <v>193</v>
      </c>
      <c r="D37" t="s">
        <v>189</v>
      </c>
      <c r="E37" t="s">
        <v>190</v>
      </c>
      <c r="F37">
        <v>0.5</v>
      </c>
      <c r="K37">
        <v>1269</v>
      </c>
      <c r="L37">
        <v>8978</v>
      </c>
      <c r="P37">
        <v>1.32</v>
      </c>
      <c r="Q37">
        <v>0.90800000000000003</v>
      </c>
      <c r="R37">
        <v>1</v>
      </c>
      <c r="U37">
        <v>0</v>
      </c>
      <c r="V37">
        <v>0</v>
      </c>
      <c r="Y37" s="1">
        <v>44480</v>
      </c>
      <c r="Z37" s="2">
        <v>0.84253472222222225</v>
      </c>
      <c r="AD37" s="4"/>
      <c r="AE37" s="4"/>
      <c r="AF37" s="4"/>
      <c r="AG37" s="4"/>
      <c r="BC37" s="4"/>
      <c r="BD37" s="4"/>
      <c r="BE37" s="4"/>
      <c r="BF37" s="4"/>
    </row>
    <row r="38" spans="1:58" x14ac:dyDescent="0.35">
      <c r="A38">
        <v>26</v>
      </c>
      <c r="B38">
        <v>1</v>
      </c>
      <c r="C38" t="s">
        <v>193</v>
      </c>
      <c r="D38" t="s">
        <v>189</v>
      </c>
      <c r="E38" t="s">
        <v>190</v>
      </c>
      <c r="F38">
        <v>0.5</v>
      </c>
      <c r="K38">
        <v>1258</v>
      </c>
      <c r="L38">
        <v>9332</v>
      </c>
      <c r="P38">
        <v>1.3089999999999999</v>
      </c>
      <c r="Q38">
        <v>0.94399999999999995</v>
      </c>
      <c r="R38">
        <v>1</v>
      </c>
      <c r="U38">
        <v>0</v>
      </c>
      <c r="V38">
        <v>0</v>
      </c>
      <c r="Y38" s="1">
        <v>44480</v>
      </c>
      <c r="Z38" s="2">
        <v>0.84462962962962962</v>
      </c>
      <c r="AB38">
        <v>1</v>
      </c>
      <c r="AD38" s="4"/>
      <c r="AE38" s="4">
        <f t="shared" si="1"/>
        <v>1.3469072752357354</v>
      </c>
      <c r="AF38" s="4"/>
      <c r="AG38" s="4">
        <f t="shared" si="2"/>
        <v>1.2285728654602051</v>
      </c>
      <c r="AO38">
        <f>ABS(100*(AE38-AE39)/(AVERAGE(AE38:AE39)))</f>
        <v>1.0403035619048948</v>
      </c>
      <c r="AY38">
        <f>ABS(100*(AG38-AG39)/(AVERAGE(AG38:AG39)))</f>
        <v>2.3333348183751359</v>
      </c>
      <c r="BC38" s="4"/>
      <c r="BD38" s="4">
        <f>AVERAGE(AE38:AE39)</f>
        <v>1.3539498695956405</v>
      </c>
      <c r="BE38" s="4"/>
      <c r="BF38" s="4">
        <f>AVERAGE(AG38:AG39)</f>
        <v>1.2430754212718043</v>
      </c>
    </row>
    <row r="39" spans="1:58" x14ac:dyDescent="0.35">
      <c r="A39">
        <v>27</v>
      </c>
      <c r="B39">
        <v>1</v>
      </c>
      <c r="C39" t="s">
        <v>193</v>
      </c>
      <c r="D39" t="s">
        <v>189</v>
      </c>
      <c r="E39" t="s">
        <v>190</v>
      </c>
      <c r="F39">
        <v>0.5</v>
      </c>
      <c r="K39">
        <v>1269</v>
      </c>
      <c r="L39">
        <v>9545</v>
      </c>
      <c r="P39">
        <v>1.32</v>
      </c>
      <c r="Q39">
        <v>0.96499999999999997</v>
      </c>
      <c r="R39">
        <v>1</v>
      </c>
      <c r="U39">
        <v>0</v>
      </c>
      <c r="V39">
        <v>0</v>
      </c>
      <c r="Y39" s="1">
        <v>44480</v>
      </c>
      <c r="Z39" s="2">
        <v>0.84715277777777775</v>
      </c>
      <c r="AB39">
        <v>1</v>
      </c>
      <c r="AD39" s="4"/>
      <c r="AE39" s="4">
        <f t="shared" si="1"/>
        <v>1.3609924639555455</v>
      </c>
      <c r="AF39" s="4"/>
      <c r="AG39" s="4">
        <f t="shared" si="2"/>
        <v>1.2575779770834035</v>
      </c>
      <c r="BC39" s="4"/>
      <c r="BD39" s="4"/>
      <c r="BE39" s="4"/>
      <c r="BF39" s="4"/>
    </row>
    <row r="40" spans="1:58" x14ac:dyDescent="0.35">
      <c r="A40">
        <v>28</v>
      </c>
      <c r="B40">
        <v>9</v>
      </c>
      <c r="C40" t="s">
        <v>194</v>
      </c>
      <c r="D40" t="s">
        <v>189</v>
      </c>
      <c r="E40" t="s">
        <v>190</v>
      </c>
      <c r="F40">
        <v>0.5</v>
      </c>
      <c r="K40">
        <v>2298</v>
      </c>
      <c r="L40">
        <v>4763</v>
      </c>
      <c r="P40">
        <v>2.3420000000000001</v>
      </c>
      <c r="Q40">
        <v>0.48199999999999998</v>
      </c>
      <c r="R40">
        <v>1</v>
      </c>
      <c r="U40">
        <v>0</v>
      </c>
      <c r="V40">
        <v>0</v>
      </c>
      <c r="Y40" s="1">
        <v>44480</v>
      </c>
      <c r="Z40" s="2">
        <v>0.85878472222222213</v>
      </c>
      <c r="AB40">
        <v>1</v>
      </c>
      <c r="AD40" s="4"/>
      <c r="AE40" s="4">
        <f t="shared" si="1"/>
        <v>2.6785978451087176</v>
      </c>
      <c r="AF40" s="4"/>
      <c r="AG40" s="4">
        <f t="shared" si="2"/>
        <v>0.60639279500765153</v>
      </c>
    </row>
    <row r="41" spans="1:58" x14ac:dyDescent="0.35">
      <c r="A41">
        <v>29</v>
      </c>
      <c r="B41">
        <v>9</v>
      </c>
      <c r="C41" t="s">
        <v>194</v>
      </c>
      <c r="D41" t="s">
        <v>189</v>
      </c>
      <c r="E41" t="s">
        <v>190</v>
      </c>
      <c r="F41">
        <v>0.5</v>
      </c>
      <c r="K41">
        <v>2367</v>
      </c>
      <c r="L41">
        <v>4768</v>
      </c>
      <c r="P41">
        <v>2.41</v>
      </c>
      <c r="Q41">
        <v>0.48199999999999998</v>
      </c>
      <c r="R41">
        <v>1</v>
      </c>
      <c r="U41">
        <v>0</v>
      </c>
      <c r="V41">
        <v>0</v>
      </c>
      <c r="Y41" s="1">
        <v>44480</v>
      </c>
      <c r="Z41" s="2">
        <v>0.86103009259259267</v>
      </c>
      <c r="AB41">
        <v>1</v>
      </c>
      <c r="AD41" s="4"/>
      <c r="AE41" s="4">
        <f t="shared" si="1"/>
        <v>2.766950392532983</v>
      </c>
      <c r="AF41" s="4"/>
      <c r="AG41" s="4">
        <f t="shared" si="2"/>
        <v>0.60707366617251524</v>
      </c>
      <c r="AO41">
        <f>ABS(100*(AE41-AE42)/(AVERAGE(AE41:AE42)))</f>
        <v>1.3787501781360598</v>
      </c>
      <c r="AY41">
        <f>ABS(100*(AG41-AG42)/(AVERAGE(AG41:AG42)))</f>
        <v>1.3147440062776266</v>
      </c>
      <c r="BC41" s="4"/>
      <c r="BD41" s="4">
        <f>AVERAGE(AE41:AE42)</f>
        <v>2.7861574680599972</v>
      </c>
      <c r="BE41" s="4"/>
      <c r="BF41" s="4">
        <f>AVERAGE(AG41:AG42)</f>
        <v>0.61109080604521182</v>
      </c>
    </row>
    <row r="42" spans="1:58" x14ac:dyDescent="0.35">
      <c r="A42">
        <v>30</v>
      </c>
      <c r="B42">
        <v>9</v>
      </c>
      <c r="C42" t="s">
        <v>194</v>
      </c>
      <c r="D42" t="s">
        <v>189</v>
      </c>
      <c r="E42" t="s">
        <v>190</v>
      </c>
      <c r="F42">
        <v>0.5</v>
      </c>
      <c r="K42">
        <v>2397</v>
      </c>
      <c r="L42">
        <v>4827</v>
      </c>
      <c r="P42">
        <v>2.44</v>
      </c>
      <c r="Q42">
        <v>0.48799999999999999</v>
      </c>
      <c r="R42">
        <v>1</v>
      </c>
      <c r="U42">
        <v>0</v>
      </c>
      <c r="V42">
        <v>0</v>
      </c>
      <c r="Y42" s="1">
        <v>44480</v>
      </c>
      <c r="Z42" s="2">
        <v>0.86373842592592587</v>
      </c>
      <c r="AB42">
        <v>1</v>
      </c>
      <c r="AD42" s="4"/>
      <c r="AE42" s="4">
        <f t="shared" si="1"/>
        <v>2.8053645435870114</v>
      </c>
      <c r="AF42" s="4"/>
      <c r="AG42" s="4">
        <f t="shared" si="2"/>
        <v>0.61510794591790829</v>
      </c>
      <c r="BC42" s="4"/>
      <c r="BD42" s="4"/>
      <c r="BE42" s="4"/>
      <c r="BF42" s="4"/>
    </row>
    <row r="43" spans="1:58" x14ac:dyDescent="0.35">
      <c r="A43">
        <v>31</v>
      </c>
      <c r="B43">
        <v>10</v>
      </c>
      <c r="C43" t="s">
        <v>195</v>
      </c>
      <c r="D43" t="s">
        <v>189</v>
      </c>
      <c r="E43" t="s">
        <v>190</v>
      </c>
      <c r="F43">
        <v>0.5</v>
      </c>
      <c r="K43">
        <v>1376</v>
      </c>
      <c r="L43">
        <v>1469</v>
      </c>
      <c r="P43">
        <v>1.425</v>
      </c>
      <c r="Q43">
        <v>0.14599999999999999</v>
      </c>
      <c r="R43">
        <v>1</v>
      </c>
      <c r="U43">
        <v>0</v>
      </c>
      <c r="V43">
        <v>0</v>
      </c>
      <c r="Y43" s="1">
        <v>44480</v>
      </c>
      <c r="Z43" s="2">
        <v>0.87531250000000005</v>
      </c>
      <c r="AB43">
        <v>1</v>
      </c>
      <c r="AD43" s="4"/>
      <c r="AE43" s="4">
        <f t="shared" si="1"/>
        <v>1.4980029360482467</v>
      </c>
      <c r="AF43" s="4"/>
      <c r="AG43" s="4">
        <f t="shared" si="2"/>
        <v>0.15783487159537057</v>
      </c>
    </row>
    <row r="44" spans="1:58" x14ac:dyDescent="0.35">
      <c r="A44">
        <v>32</v>
      </c>
      <c r="B44">
        <v>10</v>
      </c>
      <c r="C44" t="s">
        <v>195</v>
      </c>
      <c r="D44" t="s">
        <v>189</v>
      </c>
      <c r="E44" t="s">
        <v>190</v>
      </c>
      <c r="F44">
        <v>0.5</v>
      </c>
      <c r="K44">
        <v>1271</v>
      </c>
      <c r="L44">
        <v>1615</v>
      </c>
      <c r="P44">
        <v>1.3220000000000001</v>
      </c>
      <c r="Q44">
        <v>0.16</v>
      </c>
      <c r="R44">
        <v>1</v>
      </c>
      <c r="U44">
        <v>0</v>
      </c>
      <c r="V44">
        <v>0</v>
      </c>
      <c r="Y44" s="1">
        <v>44480</v>
      </c>
      <c r="Z44" s="2">
        <v>0.87746527777777772</v>
      </c>
      <c r="AB44">
        <v>1</v>
      </c>
      <c r="AD44" s="4"/>
      <c r="AE44" s="4">
        <f t="shared" si="1"/>
        <v>1.3635534073591475</v>
      </c>
      <c r="AF44" s="4"/>
      <c r="AG44" s="4">
        <f t="shared" si="2"/>
        <v>0.17771630960939394</v>
      </c>
      <c r="AO44">
        <f>ABS(100*(AE44-AE45)/(AVERAGE(AE44:AE45)))</f>
        <v>8.110350232553019</v>
      </c>
      <c r="AY44">
        <f>ABS(100*(AG44-AG45)/(AVERAGE(AG44:AG45)))</f>
        <v>5.5115262524870943</v>
      </c>
      <c r="BC44" s="4"/>
      <c r="BD44" s="4">
        <f>AVERAGE(AE44:AE45)</f>
        <v>1.3104138317344083</v>
      </c>
      <c r="BE44" s="4"/>
      <c r="BF44" s="4">
        <f>AVERAGE(AG44:AG45)</f>
        <v>0.17295021145534722</v>
      </c>
    </row>
    <row r="45" spans="1:58" x14ac:dyDescent="0.35">
      <c r="A45">
        <v>33</v>
      </c>
      <c r="B45">
        <v>10</v>
      </c>
      <c r="C45" t="s">
        <v>195</v>
      </c>
      <c r="D45" t="s">
        <v>189</v>
      </c>
      <c r="E45" t="s">
        <v>190</v>
      </c>
      <c r="F45">
        <v>0.5</v>
      </c>
      <c r="K45">
        <v>1188</v>
      </c>
      <c r="L45">
        <v>1545</v>
      </c>
      <c r="P45">
        <v>1.2390000000000001</v>
      </c>
      <c r="Q45">
        <v>0.153</v>
      </c>
      <c r="R45">
        <v>1</v>
      </c>
      <c r="U45">
        <v>0</v>
      </c>
      <c r="V45">
        <v>0</v>
      </c>
      <c r="Y45" s="1">
        <v>44480</v>
      </c>
      <c r="Z45" s="2">
        <v>0.87993055555555555</v>
      </c>
      <c r="AB45">
        <v>1</v>
      </c>
      <c r="AD45" s="4"/>
      <c r="AE45" s="4">
        <f t="shared" si="1"/>
        <v>1.257274256109669</v>
      </c>
      <c r="AF45" s="4"/>
      <c r="AG45" s="4">
        <f t="shared" si="2"/>
        <v>0.16818411330130054</v>
      </c>
      <c r="BB45" s="12"/>
    </row>
    <row r="46" spans="1:58" x14ac:dyDescent="0.35">
      <c r="A46">
        <v>34</v>
      </c>
      <c r="B46">
        <v>11</v>
      </c>
      <c r="C46">
        <v>23</v>
      </c>
      <c r="D46" t="s">
        <v>189</v>
      </c>
      <c r="E46" t="s">
        <v>190</v>
      </c>
      <c r="F46">
        <v>0.5</v>
      </c>
      <c r="K46">
        <v>2629</v>
      </c>
      <c r="L46">
        <v>5744</v>
      </c>
      <c r="P46">
        <v>2.6709999999999998</v>
      </c>
      <c r="Q46">
        <v>0.58099999999999996</v>
      </c>
      <c r="R46">
        <v>1</v>
      </c>
      <c r="U46">
        <v>0</v>
      </c>
      <c r="V46">
        <v>0</v>
      </c>
      <c r="Y46" s="1">
        <v>44480</v>
      </c>
      <c r="Z46" s="2">
        <v>0.89185185185185178</v>
      </c>
      <c r="AB46">
        <v>1</v>
      </c>
      <c r="AD46" s="4"/>
      <c r="AE46" s="4">
        <f t="shared" si="1"/>
        <v>3.10243397840483</v>
      </c>
      <c r="AF46" s="4"/>
      <c r="AG46" s="4">
        <f t="shared" si="2"/>
        <v>0.73997971755393188</v>
      </c>
      <c r="BC46" s="4"/>
      <c r="BD46" s="4"/>
      <c r="BE46" s="4"/>
      <c r="BF46" s="4"/>
    </row>
    <row r="47" spans="1:58" x14ac:dyDescent="0.35">
      <c r="A47">
        <v>35</v>
      </c>
      <c r="B47">
        <v>11</v>
      </c>
      <c r="C47">
        <v>23</v>
      </c>
      <c r="D47" t="s">
        <v>189</v>
      </c>
      <c r="E47" t="s">
        <v>190</v>
      </c>
      <c r="F47">
        <v>0.5</v>
      </c>
      <c r="K47">
        <v>2564</v>
      </c>
      <c r="L47">
        <v>5723</v>
      </c>
      <c r="P47">
        <v>2.6059999999999999</v>
      </c>
      <c r="Q47">
        <v>0.57899999999999996</v>
      </c>
      <c r="R47">
        <v>1</v>
      </c>
      <c r="U47">
        <v>0</v>
      </c>
      <c r="V47">
        <v>0</v>
      </c>
      <c r="Y47" s="1">
        <v>44480</v>
      </c>
      <c r="Z47" s="2">
        <v>0.89427083333333324</v>
      </c>
      <c r="AB47">
        <v>1</v>
      </c>
      <c r="AD47" s="4"/>
      <c r="AE47" s="4">
        <f t="shared" si="1"/>
        <v>3.0192033177877691</v>
      </c>
      <c r="AF47" s="4"/>
      <c r="AG47" s="4">
        <f t="shared" si="2"/>
        <v>0.73712005866150376</v>
      </c>
      <c r="AO47">
        <f>ABS(100*(AE47-AE48)/(AVERAGE(AE47:AE48)))</f>
        <v>2.5339466478985746</v>
      </c>
      <c r="AY47">
        <f>ABS(100*(AG47-AG48)/(AVERAGE(AG47:AG48)))</f>
        <v>0.93774725865916908</v>
      </c>
      <c r="BC47" s="4"/>
      <c r="BD47" s="4">
        <f>AVERAGE(AE47:AE48)</f>
        <v>2.9814294025846411</v>
      </c>
      <c r="BE47" s="4"/>
      <c r="BF47" s="4">
        <f>AVERAGE(AG47:AG48)</f>
        <v>0.74059250160230927</v>
      </c>
    </row>
    <row r="48" spans="1:58" x14ac:dyDescent="0.35">
      <c r="A48">
        <v>36</v>
      </c>
      <c r="B48">
        <v>11</v>
      </c>
      <c r="C48">
        <v>23</v>
      </c>
      <c r="D48" t="s">
        <v>189</v>
      </c>
      <c r="E48" t="s">
        <v>190</v>
      </c>
      <c r="F48">
        <v>0.5</v>
      </c>
      <c r="K48">
        <v>2505</v>
      </c>
      <c r="L48">
        <v>5774</v>
      </c>
      <c r="P48">
        <v>2.5470000000000002</v>
      </c>
      <c r="Q48">
        <v>0.58399999999999996</v>
      </c>
      <c r="R48">
        <v>1</v>
      </c>
      <c r="U48">
        <v>0</v>
      </c>
      <c r="V48">
        <v>0</v>
      </c>
      <c r="Y48" s="1">
        <v>44480</v>
      </c>
      <c r="Z48" s="2">
        <v>0.8968518518518519</v>
      </c>
      <c r="AB48">
        <v>1</v>
      </c>
      <c r="AD48" s="4"/>
      <c r="AE48" s="4">
        <f t="shared" si="1"/>
        <v>2.9436554873815131</v>
      </c>
      <c r="AF48" s="4"/>
      <c r="AG48" s="4">
        <f t="shared" si="2"/>
        <v>0.74406494454311478</v>
      </c>
      <c r="BC48" s="4"/>
      <c r="BD48" s="4"/>
      <c r="BE48" s="4"/>
      <c r="BF48" s="4"/>
    </row>
    <row r="49" spans="1:58" x14ac:dyDescent="0.35">
      <c r="A49">
        <v>37</v>
      </c>
      <c r="B49">
        <v>12</v>
      </c>
      <c r="C49">
        <v>20</v>
      </c>
      <c r="D49" t="s">
        <v>189</v>
      </c>
      <c r="E49" t="s">
        <v>190</v>
      </c>
      <c r="F49">
        <v>0.5</v>
      </c>
      <c r="K49">
        <v>2093</v>
      </c>
      <c r="L49">
        <v>5294</v>
      </c>
      <c r="P49">
        <v>2.137</v>
      </c>
      <c r="Q49">
        <v>0.53600000000000003</v>
      </c>
      <c r="R49">
        <v>1</v>
      </c>
      <c r="U49">
        <v>0</v>
      </c>
      <c r="V49">
        <v>0</v>
      </c>
      <c r="Y49" s="1">
        <v>44480</v>
      </c>
      <c r="Z49" s="2">
        <v>0.9083564814814814</v>
      </c>
      <c r="AB49">
        <v>1</v>
      </c>
      <c r="AD49" s="4"/>
      <c r="AE49" s="4">
        <f t="shared" si="1"/>
        <v>2.4161011462395239</v>
      </c>
      <c r="AF49" s="4"/>
      <c r="AG49" s="4">
        <f t="shared" si="2"/>
        <v>0.6787013127161885</v>
      </c>
    </row>
    <row r="50" spans="1:58" x14ac:dyDescent="0.35">
      <c r="A50">
        <v>38</v>
      </c>
      <c r="B50">
        <v>12</v>
      </c>
      <c r="C50">
        <v>20</v>
      </c>
      <c r="D50" t="s">
        <v>189</v>
      </c>
      <c r="E50" t="s">
        <v>190</v>
      </c>
      <c r="F50">
        <v>0.5</v>
      </c>
      <c r="K50">
        <v>2213</v>
      </c>
      <c r="L50">
        <v>5435</v>
      </c>
      <c r="P50">
        <v>2.2570000000000001</v>
      </c>
      <c r="Q50">
        <v>0.55000000000000004</v>
      </c>
      <c r="R50">
        <v>1</v>
      </c>
      <c r="U50">
        <v>0</v>
      </c>
      <c r="V50">
        <v>0</v>
      </c>
      <c r="Y50" s="1">
        <v>44480</v>
      </c>
      <c r="Z50" s="2">
        <v>0.91067129629629628</v>
      </c>
      <c r="AB50">
        <v>1</v>
      </c>
      <c r="AD50" s="4"/>
      <c r="AE50" s="4">
        <f t="shared" si="1"/>
        <v>2.5697577504556377</v>
      </c>
      <c r="AF50" s="4"/>
      <c r="AG50" s="4">
        <f t="shared" si="2"/>
        <v>0.6979018795653481</v>
      </c>
      <c r="AO50">
        <f>ABS(100*(AE50-AE51)/(AVERAGE(AE50:AE51)))</f>
        <v>3.5499051492532936</v>
      </c>
      <c r="AY50">
        <f>ABS(100*(AG50-AG51)/(AVERAGE(AG50:AG51)))</f>
        <v>0.54484612724076265</v>
      </c>
      <c r="BC50" s="4"/>
      <c r="BD50" s="4">
        <f>AVERAGE(AE50:AE51)</f>
        <v>2.5249412408926046</v>
      </c>
      <c r="BE50" s="4"/>
      <c r="BF50" s="4">
        <f>AVERAGE(AG50:AG51)</f>
        <v>0.69980831882696681</v>
      </c>
    </row>
    <row r="51" spans="1:58" x14ac:dyDescent="0.35">
      <c r="A51">
        <v>39</v>
      </c>
      <c r="B51">
        <v>12</v>
      </c>
      <c r="C51">
        <v>20</v>
      </c>
      <c r="D51" t="s">
        <v>189</v>
      </c>
      <c r="E51" t="s">
        <v>190</v>
      </c>
      <c r="F51">
        <v>0.5</v>
      </c>
      <c r="K51">
        <v>2143</v>
      </c>
      <c r="L51">
        <v>5463</v>
      </c>
      <c r="P51">
        <v>2.1869999999999998</v>
      </c>
      <c r="Q51">
        <v>0.55300000000000005</v>
      </c>
      <c r="R51">
        <v>1</v>
      </c>
      <c r="U51">
        <v>0</v>
      </c>
      <c r="V51">
        <v>0</v>
      </c>
      <c r="Y51" s="1">
        <v>44480</v>
      </c>
      <c r="Z51" s="2">
        <v>0.9132986111111111</v>
      </c>
      <c r="AB51">
        <v>1</v>
      </c>
      <c r="AD51" s="4"/>
      <c r="AE51" s="4">
        <f t="shared" si="1"/>
        <v>2.4801247313295711</v>
      </c>
      <c r="AF51" s="4"/>
      <c r="AG51" s="4">
        <f t="shared" si="2"/>
        <v>0.70171475808858552</v>
      </c>
    </row>
    <row r="52" spans="1:58" x14ac:dyDescent="0.35">
      <c r="A52">
        <v>40</v>
      </c>
      <c r="B52">
        <v>13</v>
      </c>
      <c r="C52">
        <v>2</v>
      </c>
      <c r="D52" t="s">
        <v>189</v>
      </c>
      <c r="E52" t="s">
        <v>190</v>
      </c>
      <c r="F52">
        <v>0.5</v>
      </c>
      <c r="K52">
        <v>2640</v>
      </c>
      <c r="L52">
        <v>5925</v>
      </c>
      <c r="P52">
        <v>2.681</v>
      </c>
      <c r="Q52">
        <v>0.6</v>
      </c>
      <c r="R52">
        <v>1</v>
      </c>
      <c r="U52">
        <v>0</v>
      </c>
      <c r="V52">
        <v>0</v>
      </c>
      <c r="Y52" s="1">
        <v>44480</v>
      </c>
      <c r="Z52" s="2">
        <v>0.92479166666666668</v>
      </c>
      <c r="AB52">
        <v>1</v>
      </c>
      <c r="AD52" s="4"/>
      <c r="AE52" s="4">
        <f t="shared" si="1"/>
        <v>3.1165191671246411</v>
      </c>
      <c r="AF52" s="4"/>
      <c r="AG52" s="4">
        <f t="shared" si="2"/>
        <v>0.76462725372200191</v>
      </c>
      <c r="BC52" s="4"/>
      <c r="BD52" s="4"/>
      <c r="BE52" s="4"/>
      <c r="BF52" s="4"/>
    </row>
    <row r="53" spans="1:58" x14ac:dyDescent="0.35">
      <c r="A53">
        <v>41</v>
      </c>
      <c r="B53">
        <v>13</v>
      </c>
      <c r="C53">
        <v>2</v>
      </c>
      <c r="D53" t="s">
        <v>189</v>
      </c>
      <c r="E53" t="s">
        <v>190</v>
      </c>
      <c r="F53">
        <v>0.5</v>
      </c>
      <c r="K53">
        <v>2798</v>
      </c>
      <c r="L53">
        <v>6199</v>
      </c>
      <c r="P53">
        <v>2.839</v>
      </c>
      <c r="Q53">
        <v>0.627</v>
      </c>
      <c r="R53">
        <v>1</v>
      </c>
      <c r="U53">
        <v>0</v>
      </c>
      <c r="V53">
        <v>0</v>
      </c>
      <c r="Y53" s="1">
        <v>44480</v>
      </c>
      <c r="Z53" s="2">
        <v>0.92709490740740741</v>
      </c>
      <c r="AB53">
        <v>1</v>
      </c>
      <c r="AD53" s="4"/>
      <c r="AE53" s="4">
        <f t="shared" si="1"/>
        <v>3.3188336960091895</v>
      </c>
      <c r="AF53" s="4"/>
      <c r="AG53" s="4">
        <f t="shared" si="2"/>
        <v>0.80193899355653897</v>
      </c>
      <c r="AO53">
        <f>ABS(100*(AE53-AE54)/(AVERAGE(AE53:AE54)))</f>
        <v>3.5736955514721354</v>
      </c>
      <c r="AY53">
        <f>ABS(100*(AG53-AG54)/(AVERAGE(AG53:AG54)))</f>
        <v>1.3325314263275667</v>
      </c>
      <c r="BC53" s="4"/>
      <c r="BD53" s="4">
        <f>AVERAGE(AE53:AE54)</f>
        <v>3.2605722335772467</v>
      </c>
      <c r="BE53" s="4"/>
      <c r="BF53" s="4">
        <f>AVERAGE(AG53:AG54)</f>
        <v>0.80731787575896319</v>
      </c>
    </row>
    <row r="54" spans="1:58" x14ac:dyDescent="0.35">
      <c r="A54">
        <v>42</v>
      </c>
      <c r="B54">
        <v>13</v>
      </c>
      <c r="C54">
        <v>2</v>
      </c>
      <c r="D54" t="s">
        <v>189</v>
      </c>
      <c r="E54" t="s">
        <v>190</v>
      </c>
      <c r="F54">
        <v>0.5</v>
      </c>
      <c r="K54">
        <v>2707</v>
      </c>
      <c r="L54">
        <v>6278</v>
      </c>
      <c r="P54">
        <v>2.7490000000000001</v>
      </c>
      <c r="Q54">
        <v>0.63500000000000001</v>
      </c>
      <c r="R54">
        <v>1</v>
      </c>
      <c r="U54">
        <v>0</v>
      </c>
      <c r="V54">
        <v>0</v>
      </c>
      <c r="Y54" s="1">
        <v>44480</v>
      </c>
      <c r="Z54" s="2">
        <v>0.92979166666666668</v>
      </c>
      <c r="AB54">
        <v>1</v>
      </c>
      <c r="AD54" s="4"/>
      <c r="AE54" s="4">
        <f t="shared" si="1"/>
        <v>3.2023107711453038</v>
      </c>
      <c r="AF54" s="4"/>
      <c r="AG54" s="4">
        <f t="shared" si="2"/>
        <v>0.81269675796138729</v>
      </c>
      <c r="BC54" s="4"/>
      <c r="BD54" s="4"/>
      <c r="BE54" s="4"/>
      <c r="BF54" s="4"/>
    </row>
    <row r="55" spans="1:58" x14ac:dyDescent="0.35">
      <c r="A55">
        <v>43</v>
      </c>
      <c r="B55">
        <v>14</v>
      </c>
      <c r="C55">
        <v>19</v>
      </c>
      <c r="D55" t="s">
        <v>189</v>
      </c>
      <c r="E55" t="s">
        <v>190</v>
      </c>
      <c r="F55">
        <v>0.5</v>
      </c>
      <c r="K55">
        <v>2128</v>
      </c>
      <c r="L55">
        <v>6151</v>
      </c>
      <c r="P55">
        <v>2.1720000000000002</v>
      </c>
      <c r="Q55">
        <v>0.623</v>
      </c>
      <c r="R55">
        <v>1</v>
      </c>
      <c r="U55">
        <v>0</v>
      </c>
      <c r="V55">
        <v>0</v>
      </c>
      <c r="Y55" s="1">
        <v>44480</v>
      </c>
      <c r="Z55" s="2">
        <v>0.94126157407407407</v>
      </c>
      <c r="AB55">
        <v>1</v>
      </c>
      <c r="AD55" s="4"/>
      <c r="AE55" s="4">
        <f t="shared" si="1"/>
        <v>2.4609176558025574</v>
      </c>
      <c r="AF55" s="4"/>
      <c r="AG55" s="4">
        <f t="shared" si="2"/>
        <v>0.79540263037384629</v>
      </c>
      <c r="BC55" s="4"/>
      <c r="BD55" s="4"/>
      <c r="BE55" s="4"/>
      <c r="BF55" s="4"/>
    </row>
    <row r="56" spans="1:58" x14ac:dyDescent="0.35">
      <c r="A56">
        <v>44</v>
      </c>
      <c r="B56">
        <v>14</v>
      </c>
      <c r="C56">
        <v>19</v>
      </c>
      <c r="D56" t="s">
        <v>189</v>
      </c>
      <c r="E56" t="s">
        <v>190</v>
      </c>
      <c r="F56">
        <v>0.5</v>
      </c>
      <c r="K56">
        <v>2165</v>
      </c>
      <c r="L56">
        <v>6295</v>
      </c>
      <c r="P56">
        <v>2.2090000000000001</v>
      </c>
      <c r="Q56">
        <v>0.63700000000000001</v>
      </c>
      <c r="R56">
        <v>1</v>
      </c>
      <c r="U56">
        <v>0</v>
      </c>
      <c r="V56">
        <v>0</v>
      </c>
      <c r="Y56" s="1">
        <v>44480</v>
      </c>
      <c r="Z56" s="2">
        <v>0.9434837962962962</v>
      </c>
      <c r="AB56">
        <v>1</v>
      </c>
      <c r="AD56" s="4"/>
      <c r="AE56" s="4">
        <f t="shared" si="1"/>
        <v>2.5082951087691918</v>
      </c>
      <c r="AF56" s="4"/>
      <c r="AG56" s="4">
        <f t="shared" si="2"/>
        <v>0.81501171992192423</v>
      </c>
      <c r="AO56">
        <f>ABS(100*(AE56-AE57)/(AVERAGE(AE56:AE57)))</f>
        <v>1.7709112102397166</v>
      </c>
      <c r="AY56">
        <f>ABS(100*(AG56-AG57)/(AVERAGE(AG56:AG57)))</f>
        <v>4.8581156205792349</v>
      </c>
      <c r="BC56" s="4"/>
      <c r="BD56" s="4">
        <f>AVERAGE(AE56:AE57)</f>
        <v>2.5307033635507086</v>
      </c>
      <c r="BE56" s="4"/>
      <c r="BF56" s="4">
        <f>AVERAGE(AG56:AG57)</f>
        <v>0.83530168063486587</v>
      </c>
    </row>
    <row r="57" spans="1:58" x14ac:dyDescent="0.35">
      <c r="A57">
        <v>45</v>
      </c>
      <c r="B57">
        <v>14</v>
      </c>
      <c r="C57">
        <v>19</v>
      </c>
      <c r="D57" t="s">
        <v>189</v>
      </c>
      <c r="E57" t="s">
        <v>190</v>
      </c>
      <c r="F57">
        <v>0.5</v>
      </c>
      <c r="K57">
        <v>2200</v>
      </c>
      <c r="L57">
        <v>6593</v>
      </c>
      <c r="P57">
        <v>2.2440000000000002</v>
      </c>
      <c r="Q57">
        <v>0.66700000000000004</v>
      </c>
      <c r="R57">
        <v>1</v>
      </c>
      <c r="U57">
        <v>0</v>
      </c>
      <c r="V57">
        <v>0</v>
      </c>
      <c r="Y57" s="1">
        <v>44480</v>
      </c>
      <c r="Z57" s="2">
        <v>0.9461342592592592</v>
      </c>
      <c r="AB57">
        <v>1</v>
      </c>
      <c r="AD57" s="4"/>
      <c r="AE57" s="4">
        <f t="shared" si="1"/>
        <v>2.5531116183322249</v>
      </c>
      <c r="AF57" s="4"/>
      <c r="AG57" s="4">
        <f t="shared" si="2"/>
        <v>0.85559164134780752</v>
      </c>
      <c r="BC57" s="4"/>
      <c r="BD57" s="4"/>
      <c r="BE57" s="4"/>
      <c r="BF57" s="4"/>
    </row>
    <row r="58" spans="1:58" x14ac:dyDescent="0.35">
      <c r="A58">
        <v>46</v>
      </c>
      <c r="B58">
        <v>15</v>
      </c>
      <c r="C58">
        <v>10</v>
      </c>
      <c r="D58" t="s">
        <v>189</v>
      </c>
      <c r="E58" t="s">
        <v>190</v>
      </c>
      <c r="F58">
        <v>0.5</v>
      </c>
      <c r="K58">
        <v>2398</v>
      </c>
      <c r="L58">
        <v>6615</v>
      </c>
      <c r="P58">
        <v>2.4409999999999998</v>
      </c>
      <c r="Q58">
        <v>0.67</v>
      </c>
      <c r="R58">
        <v>1</v>
      </c>
      <c r="U58">
        <v>0</v>
      </c>
      <c r="V58">
        <v>0</v>
      </c>
      <c r="Y58" s="1">
        <v>44480</v>
      </c>
      <c r="Z58" s="2">
        <v>0.95768518518518519</v>
      </c>
      <c r="AB58">
        <v>1</v>
      </c>
      <c r="AD58" s="4"/>
      <c r="AE58" s="4">
        <f t="shared" si="1"/>
        <v>2.8066450152888121</v>
      </c>
      <c r="AF58" s="4"/>
      <c r="AG58" s="4">
        <f t="shared" si="2"/>
        <v>0.85858747447320827</v>
      </c>
      <c r="BC58" s="4"/>
      <c r="BD58" s="4"/>
      <c r="BE58" s="4"/>
      <c r="BF58" s="4"/>
    </row>
    <row r="59" spans="1:58" x14ac:dyDescent="0.35">
      <c r="A59">
        <v>47</v>
      </c>
      <c r="B59">
        <v>15</v>
      </c>
      <c r="C59">
        <v>10</v>
      </c>
      <c r="D59" t="s">
        <v>189</v>
      </c>
      <c r="E59" t="s">
        <v>190</v>
      </c>
      <c r="F59">
        <v>0.5</v>
      </c>
      <c r="K59">
        <v>2453</v>
      </c>
      <c r="L59">
        <v>6756</v>
      </c>
      <c r="P59">
        <v>2.496</v>
      </c>
      <c r="Q59">
        <v>0.68400000000000005</v>
      </c>
      <c r="R59">
        <v>1</v>
      </c>
      <c r="U59">
        <v>0</v>
      </c>
      <c r="V59">
        <v>0</v>
      </c>
      <c r="Y59" s="1">
        <v>44480</v>
      </c>
      <c r="Z59" s="2">
        <v>0.95993055555555562</v>
      </c>
      <c r="AB59">
        <v>1</v>
      </c>
      <c r="AD59" s="4"/>
      <c r="AE59" s="4">
        <f t="shared" si="1"/>
        <v>2.877070958887864</v>
      </c>
      <c r="AF59" s="4"/>
      <c r="AG59" s="4">
        <f t="shared" si="2"/>
        <v>0.87778804132236787</v>
      </c>
      <c r="AO59">
        <f>ABS(100*(AE59-AE60)/(AVERAGE(AE59:AE60)))</f>
        <v>0.79791348399636586</v>
      </c>
      <c r="AY59">
        <f>ABS(100*(AG59-AG60)/(AVERAGE(AG59:AG60)))</f>
        <v>1.676777166681847</v>
      </c>
      <c r="BC59" s="4"/>
      <c r="BD59" s="4">
        <f>AVERAGE(AE59:AE60)</f>
        <v>2.8885952042040723</v>
      </c>
      <c r="BE59" s="4"/>
      <c r="BF59" s="4">
        <f>AVERAGE(AG59:AG60)</f>
        <v>0.88520953701938343</v>
      </c>
    </row>
    <row r="60" spans="1:58" x14ac:dyDescent="0.35">
      <c r="A60">
        <v>48</v>
      </c>
      <c r="B60">
        <v>15</v>
      </c>
      <c r="C60">
        <v>10</v>
      </c>
      <c r="D60" t="s">
        <v>189</v>
      </c>
      <c r="E60" t="s">
        <v>190</v>
      </c>
      <c r="F60">
        <v>0.5</v>
      </c>
      <c r="K60">
        <v>2471</v>
      </c>
      <c r="L60">
        <v>6865</v>
      </c>
      <c r="P60">
        <v>2.5139999999999998</v>
      </c>
      <c r="Q60">
        <v>0.69499999999999995</v>
      </c>
      <c r="R60">
        <v>1</v>
      </c>
      <c r="U60">
        <v>0</v>
      </c>
      <c r="V60">
        <v>0</v>
      </c>
      <c r="Y60" s="1">
        <v>44480</v>
      </c>
      <c r="Z60" s="2">
        <v>0.96256944444444448</v>
      </c>
      <c r="AB60">
        <v>1</v>
      </c>
      <c r="AD60" s="4"/>
      <c r="AE60" s="4">
        <f t="shared" si="1"/>
        <v>2.9001194495202807</v>
      </c>
      <c r="AF60" s="4"/>
      <c r="AG60" s="4">
        <f t="shared" si="2"/>
        <v>0.89263103271639899</v>
      </c>
      <c r="BC60" s="4"/>
      <c r="BD60" s="4"/>
      <c r="BE60" s="4"/>
      <c r="BF60" s="4"/>
    </row>
    <row r="61" spans="1:58" x14ac:dyDescent="0.35">
      <c r="A61">
        <v>49</v>
      </c>
      <c r="B61">
        <v>16</v>
      </c>
      <c r="C61">
        <v>15</v>
      </c>
      <c r="D61" t="s">
        <v>189</v>
      </c>
      <c r="E61" t="s">
        <v>190</v>
      </c>
      <c r="F61">
        <v>0.5</v>
      </c>
      <c r="K61">
        <v>2369</v>
      </c>
      <c r="L61">
        <v>5634</v>
      </c>
      <c r="P61">
        <v>2.4119999999999999</v>
      </c>
      <c r="Q61">
        <v>0.56999999999999995</v>
      </c>
      <c r="R61">
        <v>1</v>
      </c>
      <c r="U61">
        <v>0</v>
      </c>
      <c r="V61">
        <v>0</v>
      </c>
      <c r="Y61" s="1">
        <v>44480</v>
      </c>
      <c r="Z61" s="2">
        <v>0.97409722222222228</v>
      </c>
      <c r="AB61">
        <v>1</v>
      </c>
      <c r="AD61" s="4"/>
      <c r="AE61" s="4">
        <f t="shared" si="1"/>
        <v>2.7695113359365848</v>
      </c>
      <c r="AF61" s="4"/>
      <c r="AG61" s="4">
        <f t="shared" si="2"/>
        <v>0.72500055192692792</v>
      </c>
    </row>
    <row r="62" spans="1:58" x14ac:dyDescent="0.35">
      <c r="A62">
        <v>50</v>
      </c>
      <c r="B62">
        <v>16</v>
      </c>
      <c r="C62">
        <v>15</v>
      </c>
      <c r="D62" t="s">
        <v>189</v>
      </c>
      <c r="E62" t="s">
        <v>190</v>
      </c>
      <c r="F62">
        <v>0.5</v>
      </c>
      <c r="K62">
        <v>2402</v>
      </c>
      <c r="L62">
        <v>5747</v>
      </c>
      <c r="P62">
        <v>2.4449999999999998</v>
      </c>
      <c r="Q62">
        <v>0.58199999999999996</v>
      </c>
      <c r="R62">
        <v>1</v>
      </c>
      <c r="U62">
        <v>0</v>
      </c>
      <c r="V62">
        <v>0</v>
      </c>
      <c r="Y62" s="1">
        <v>44480</v>
      </c>
      <c r="Z62" s="2">
        <v>0.97631944444444441</v>
      </c>
      <c r="AB62">
        <v>1</v>
      </c>
      <c r="AD62" s="4"/>
      <c r="AE62" s="4">
        <f t="shared" si="1"/>
        <v>2.8117669020960157</v>
      </c>
      <c r="AF62" s="4"/>
      <c r="AG62" s="4">
        <f t="shared" si="2"/>
        <v>0.7403882402528501</v>
      </c>
      <c r="AO62">
        <f>ABS(100*(AE62-AE63)/(AVERAGE(AE62:AE63)))</f>
        <v>0.36365559246648832</v>
      </c>
      <c r="AY62">
        <f>ABS(100*(AG62-AG63)/(AVERAGE(AG62:AG63)))</f>
        <v>0.93362722866250558</v>
      </c>
      <c r="BC62" s="4"/>
      <c r="BD62" s="4">
        <f>AVERAGE(AE62:AE63)</f>
        <v>2.8168887889032197</v>
      </c>
      <c r="BE62" s="4"/>
      <c r="BF62" s="4">
        <f>AVERAGE(AG62:AG63)</f>
        <v>0.74386068319365561</v>
      </c>
    </row>
    <row r="63" spans="1:58" x14ac:dyDescent="0.35">
      <c r="A63">
        <v>51</v>
      </c>
      <c r="B63">
        <v>16</v>
      </c>
      <c r="C63">
        <v>15</v>
      </c>
      <c r="D63" t="s">
        <v>189</v>
      </c>
      <c r="E63" t="s">
        <v>190</v>
      </c>
      <c r="F63">
        <v>0.5</v>
      </c>
      <c r="K63">
        <v>2410</v>
      </c>
      <c r="L63">
        <v>5798</v>
      </c>
      <c r="P63">
        <v>2.452</v>
      </c>
      <c r="Q63">
        <v>0.58699999999999997</v>
      </c>
      <c r="R63">
        <v>1</v>
      </c>
      <c r="U63">
        <v>0</v>
      </c>
      <c r="V63">
        <v>0</v>
      </c>
      <c r="Y63" s="1">
        <v>44480</v>
      </c>
      <c r="Z63" s="2">
        <v>0.97895833333333337</v>
      </c>
      <c r="AB63">
        <v>1</v>
      </c>
      <c r="AD63" s="4"/>
      <c r="AE63" s="4">
        <f t="shared" si="1"/>
        <v>2.8220106757104237</v>
      </c>
      <c r="AF63" s="4"/>
      <c r="AG63" s="4">
        <f t="shared" si="2"/>
        <v>0.74733312613446101</v>
      </c>
      <c r="BC63" s="4"/>
      <c r="BD63" s="4"/>
      <c r="BE63" s="4"/>
      <c r="BF63" s="4"/>
    </row>
    <row r="64" spans="1:58" x14ac:dyDescent="0.35">
      <c r="A64">
        <v>52</v>
      </c>
      <c r="B64">
        <v>17</v>
      </c>
      <c r="C64">
        <v>18</v>
      </c>
      <c r="D64" t="s">
        <v>189</v>
      </c>
      <c r="E64" t="s">
        <v>190</v>
      </c>
      <c r="F64">
        <v>0.5</v>
      </c>
      <c r="K64">
        <v>2437</v>
      </c>
      <c r="L64">
        <v>6613</v>
      </c>
      <c r="P64">
        <v>2.48</v>
      </c>
      <c r="Q64">
        <v>0.66900000000000004</v>
      </c>
      <c r="R64">
        <v>1</v>
      </c>
      <c r="U64">
        <v>0</v>
      </c>
      <c r="V64">
        <v>0</v>
      </c>
      <c r="Y64" s="1">
        <v>44480</v>
      </c>
      <c r="Z64" s="2">
        <v>0.99056712962962967</v>
      </c>
      <c r="AB64">
        <v>1</v>
      </c>
      <c r="AD64" s="4"/>
      <c r="AE64" s="4">
        <f t="shared" si="1"/>
        <v>2.8565834116590492</v>
      </c>
      <c r="AF64" s="4"/>
      <c r="AG64" s="4">
        <f t="shared" si="2"/>
        <v>0.85831512600726279</v>
      </c>
      <c r="BC64" s="4"/>
      <c r="BD64" s="4"/>
      <c r="BE64" s="4"/>
      <c r="BF64" s="4"/>
    </row>
    <row r="65" spans="1:58" x14ac:dyDescent="0.35">
      <c r="A65">
        <v>53</v>
      </c>
      <c r="B65">
        <v>17</v>
      </c>
      <c r="C65">
        <v>18</v>
      </c>
      <c r="D65" t="s">
        <v>189</v>
      </c>
      <c r="E65" t="s">
        <v>190</v>
      </c>
      <c r="F65">
        <v>0.5</v>
      </c>
      <c r="K65">
        <v>2457</v>
      </c>
      <c r="L65">
        <v>6776</v>
      </c>
      <c r="P65">
        <v>2.5</v>
      </c>
      <c r="Q65">
        <v>0.68600000000000005</v>
      </c>
      <c r="R65">
        <v>1</v>
      </c>
      <c r="U65">
        <v>0</v>
      </c>
      <c r="V65">
        <v>0</v>
      </c>
      <c r="Y65" s="1">
        <v>44480</v>
      </c>
      <c r="Z65" s="2">
        <v>0.9928703703703704</v>
      </c>
      <c r="AB65">
        <v>1</v>
      </c>
      <c r="AD65" s="4"/>
      <c r="AE65" s="4">
        <f t="shared" si="1"/>
        <v>2.8821928456950676</v>
      </c>
      <c r="AF65" s="4"/>
      <c r="AG65" s="4">
        <f t="shared" si="2"/>
        <v>0.88051152598182314</v>
      </c>
      <c r="AO65">
        <f>ABS(100*(AE65-AE66)/(AVERAGE(AE65:AE66)))</f>
        <v>1.1484689043293748</v>
      </c>
      <c r="AY65">
        <f>ABS(100*(AG65-AG66)/(AVERAGE(AG65:AG66)))</f>
        <v>2.4894748596909673</v>
      </c>
      <c r="BC65" s="4"/>
      <c r="BD65" s="4">
        <f>AVERAGE(AE65:AE66)</f>
        <v>2.89883897781848</v>
      </c>
      <c r="BE65" s="4"/>
      <c r="BF65" s="4">
        <f>AVERAGE(AG65:AG66)</f>
        <v>0.89160972596910337</v>
      </c>
    </row>
    <row r="66" spans="1:58" x14ac:dyDescent="0.35">
      <c r="A66">
        <v>54</v>
      </c>
      <c r="B66">
        <v>17</v>
      </c>
      <c r="C66">
        <v>18</v>
      </c>
      <c r="D66" t="s">
        <v>189</v>
      </c>
      <c r="E66" t="s">
        <v>190</v>
      </c>
      <c r="F66">
        <v>0.5</v>
      </c>
      <c r="K66">
        <v>2483</v>
      </c>
      <c r="L66">
        <v>6939</v>
      </c>
      <c r="P66">
        <v>2.5259999999999998</v>
      </c>
      <c r="Q66">
        <v>0.70199999999999996</v>
      </c>
      <c r="R66">
        <v>1</v>
      </c>
      <c r="U66">
        <v>0</v>
      </c>
      <c r="V66">
        <v>0</v>
      </c>
      <c r="Y66" s="1">
        <v>44480</v>
      </c>
      <c r="Z66" s="2">
        <v>0.99548611111111107</v>
      </c>
      <c r="AB66">
        <v>1</v>
      </c>
      <c r="AD66" s="4"/>
      <c r="AE66" s="4">
        <f t="shared" si="1"/>
        <v>2.9154851099418924</v>
      </c>
      <c r="AF66" s="4"/>
      <c r="AG66" s="4">
        <f t="shared" si="2"/>
        <v>0.90270792595638349</v>
      </c>
      <c r="BC66" s="4"/>
      <c r="BD66" s="4"/>
      <c r="BE66" s="4"/>
      <c r="BF66" s="4"/>
    </row>
    <row r="67" spans="1:58" x14ac:dyDescent="0.35">
      <c r="A67">
        <v>55</v>
      </c>
      <c r="B67">
        <v>18</v>
      </c>
      <c r="C67">
        <v>166</v>
      </c>
      <c r="D67" t="s">
        <v>189</v>
      </c>
      <c r="E67" t="s">
        <v>190</v>
      </c>
      <c r="F67">
        <v>0.5</v>
      </c>
      <c r="K67">
        <v>2037</v>
      </c>
      <c r="L67">
        <v>1040</v>
      </c>
      <c r="P67">
        <v>2.0819999999999999</v>
      </c>
      <c r="Q67">
        <v>0.10199999999999999</v>
      </c>
      <c r="R67">
        <v>1</v>
      </c>
      <c r="U67">
        <v>0</v>
      </c>
      <c r="V67">
        <v>0</v>
      </c>
      <c r="Y67" s="1">
        <v>44481</v>
      </c>
      <c r="Z67" s="2">
        <v>6.9560185185185185E-3</v>
      </c>
      <c r="AB67">
        <v>1</v>
      </c>
      <c r="AD67" s="4"/>
      <c r="AE67" s="4">
        <f t="shared" si="1"/>
        <v>2.3443947309386712</v>
      </c>
      <c r="AF67" s="4"/>
      <c r="AG67" s="4">
        <f t="shared" si="2"/>
        <v>9.9416125650055281E-2</v>
      </c>
      <c r="BC67" s="4"/>
      <c r="BD67" s="4"/>
      <c r="BE67" s="4"/>
      <c r="BF67" s="4"/>
    </row>
    <row r="68" spans="1:58" x14ac:dyDescent="0.35">
      <c r="A68">
        <v>56</v>
      </c>
      <c r="B68">
        <v>18</v>
      </c>
      <c r="C68">
        <v>166</v>
      </c>
      <c r="D68" t="s">
        <v>189</v>
      </c>
      <c r="E68" t="s">
        <v>190</v>
      </c>
      <c r="F68">
        <v>0.5</v>
      </c>
      <c r="K68">
        <v>2063</v>
      </c>
      <c r="L68">
        <v>1124</v>
      </c>
      <c r="P68">
        <v>2.1080000000000001</v>
      </c>
      <c r="Q68">
        <v>0.11</v>
      </c>
      <c r="R68">
        <v>1</v>
      </c>
      <c r="U68">
        <v>0</v>
      </c>
      <c r="V68">
        <v>0</v>
      </c>
      <c r="Y68" s="1">
        <v>44481</v>
      </c>
      <c r="Z68" s="2">
        <v>9.2129629629629627E-3</v>
      </c>
      <c r="AB68">
        <v>1</v>
      </c>
      <c r="AD68" s="4"/>
      <c r="AE68" s="4">
        <f t="shared" si="1"/>
        <v>2.3776869951854955</v>
      </c>
      <c r="AF68" s="4"/>
      <c r="AG68" s="4">
        <f t="shared" si="2"/>
        <v>0.11085476121976737</v>
      </c>
      <c r="AO68">
        <f>ABS(100*(AE68-AE69)/(AVERAGE(AE68:AE69)))</f>
        <v>0.10764936634264305</v>
      </c>
      <c r="AY68">
        <f>ABS(100*(AG68-AG69)/(AVERAGE(AG68:AG69)))</f>
        <v>1.4632975369233194</v>
      </c>
      <c r="BC68" s="4"/>
      <c r="BD68" s="4">
        <f>AVERAGE(AE68:AE69)</f>
        <v>2.3789674668872962</v>
      </c>
      <c r="BE68" s="4"/>
      <c r="BF68" s="4">
        <f>AVERAGE(AG68:AG69)</f>
        <v>0.11167180661760395</v>
      </c>
    </row>
    <row r="69" spans="1:58" x14ac:dyDescent="0.35">
      <c r="A69">
        <v>57</v>
      </c>
      <c r="B69">
        <v>18</v>
      </c>
      <c r="C69">
        <v>166</v>
      </c>
      <c r="D69" t="s">
        <v>189</v>
      </c>
      <c r="E69" t="s">
        <v>190</v>
      </c>
      <c r="F69">
        <v>0.5</v>
      </c>
      <c r="K69">
        <v>2065</v>
      </c>
      <c r="L69">
        <v>1136</v>
      </c>
      <c r="P69">
        <v>2.109</v>
      </c>
      <c r="Q69">
        <v>0.111</v>
      </c>
      <c r="R69">
        <v>1</v>
      </c>
      <c r="U69">
        <v>0</v>
      </c>
      <c r="V69">
        <v>0</v>
      </c>
      <c r="Y69" s="1">
        <v>44481</v>
      </c>
      <c r="Z69" s="2">
        <v>1.1840277777777778E-2</v>
      </c>
      <c r="AB69">
        <v>1</v>
      </c>
      <c r="AD69" s="4"/>
      <c r="AE69" s="4">
        <f t="shared" si="1"/>
        <v>2.3802479385890973</v>
      </c>
      <c r="AF69" s="4"/>
      <c r="AG69" s="4">
        <f t="shared" si="2"/>
        <v>0.11248885201544054</v>
      </c>
    </row>
    <row r="70" spans="1:58" x14ac:dyDescent="0.35">
      <c r="A70">
        <v>58</v>
      </c>
      <c r="B70">
        <v>19</v>
      </c>
      <c r="C70" t="s">
        <v>196</v>
      </c>
      <c r="D70" t="s">
        <v>189</v>
      </c>
      <c r="E70" t="s">
        <v>190</v>
      </c>
      <c r="F70">
        <v>0.5</v>
      </c>
      <c r="K70">
        <v>5913</v>
      </c>
      <c r="L70">
        <v>8483</v>
      </c>
      <c r="P70">
        <v>5.9660000000000002</v>
      </c>
      <c r="Q70">
        <v>0.85799999999999998</v>
      </c>
      <c r="R70">
        <v>1</v>
      </c>
      <c r="U70">
        <v>0</v>
      </c>
      <c r="V70">
        <v>0</v>
      </c>
      <c r="Y70" s="1">
        <v>44481</v>
      </c>
      <c r="Z70" s="2">
        <v>2.3680555555555555E-2</v>
      </c>
      <c r="AB70">
        <v>1</v>
      </c>
      <c r="AD70" s="4"/>
      <c r="AE70" s="4">
        <f t="shared" si="1"/>
        <v>7.3075030471191322</v>
      </c>
      <c r="AF70" s="4"/>
      <c r="AG70" s="4">
        <f t="shared" si="2"/>
        <v>1.1129609416663291</v>
      </c>
      <c r="BC70" s="4"/>
      <c r="BD70" s="4"/>
      <c r="BE70" s="4"/>
      <c r="BF70" s="4"/>
    </row>
    <row r="71" spans="1:58" x14ac:dyDescent="0.35">
      <c r="A71">
        <v>59</v>
      </c>
      <c r="B71">
        <v>19</v>
      </c>
      <c r="C71" t="s">
        <v>196</v>
      </c>
      <c r="D71" t="s">
        <v>189</v>
      </c>
      <c r="E71" t="s">
        <v>190</v>
      </c>
      <c r="F71">
        <v>0.5</v>
      </c>
      <c r="K71">
        <v>6048</v>
      </c>
      <c r="L71">
        <v>8541</v>
      </c>
      <c r="P71">
        <v>6.1020000000000003</v>
      </c>
      <c r="Q71">
        <v>0.86399999999999999</v>
      </c>
      <c r="R71">
        <v>1</v>
      </c>
      <c r="U71">
        <v>0</v>
      </c>
      <c r="V71">
        <v>0</v>
      </c>
      <c r="Y71" s="1">
        <v>44481</v>
      </c>
      <c r="Z71" s="2">
        <v>2.630787037037037E-2</v>
      </c>
      <c r="AB71">
        <v>1</v>
      </c>
      <c r="AD71" s="4"/>
      <c r="AE71" s="4">
        <f t="shared" si="1"/>
        <v>7.4803667268622602</v>
      </c>
      <c r="AF71" s="4"/>
      <c r="AG71" s="4">
        <f t="shared" si="2"/>
        <v>1.1208590471787496</v>
      </c>
      <c r="AO71">
        <f>ABS(100*(AE71-AE72)/(AVERAGE(AE71:AE72)))</f>
        <v>0.54627237059069245</v>
      </c>
      <c r="AQ71">
        <f>100*((AVERAGE(AE71:AE72)*20.08)-(AVERAGE(AE53:AE54)*20))/(1000*0.08)</f>
        <v>106.75713644025481</v>
      </c>
      <c r="AY71">
        <f>ABS(100*(AG71-AG72)/(AVERAGE(AG71:AG72)))</f>
        <v>2.6966888052628999</v>
      </c>
      <c r="BA71">
        <f>100*((AVERAGE(AG71:AG72)*20.08)-(AVERAGE(AG53:AG54)*20))/(100*0.08)</f>
        <v>83.351371805693745</v>
      </c>
      <c r="BC71" s="4"/>
      <c r="BD71" s="4">
        <f>AVERAGE(AE71:AE72)</f>
        <v>7.5008542740910755</v>
      </c>
      <c r="BE71" s="4"/>
      <c r="BF71" s="4">
        <f>AVERAGE(AG71:AG72)</f>
        <v>1.1361786483881855</v>
      </c>
    </row>
    <row r="72" spans="1:58" x14ac:dyDescent="0.35">
      <c r="A72">
        <v>60</v>
      </c>
      <c r="B72">
        <v>19</v>
      </c>
      <c r="C72" t="s">
        <v>196</v>
      </c>
      <c r="D72" t="s">
        <v>189</v>
      </c>
      <c r="E72" t="s">
        <v>190</v>
      </c>
      <c r="F72">
        <v>0.5</v>
      </c>
      <c r="K72">
        <v>6080</v>
      </c>
      <c r="L72">
        <v>8766</v>
      </c>
      <c r="P72">
        <v>6.1349999999999998</v>
      </c>
      <c r="Q72">
        <v>0.88700000000000001</v>
      </c>
      <c r="R72">
        <v>1</v>
      </c>
      <c r="U72">
        <v>0</v>
      </c>
      <c r="V72">
        <v>0</v>
      </c>
      <c r="Y72" s="1">
        <v>44481</v>
      </c>
      <c r="Z72" s="2">
        <v>2.9143518518518517E-2</v>
      </c>
      <c r="AB72">
        <v>1</v>
      </c>
      <c r="AD72" s="4"/>
      <c r="AE72" s="4">
        <f t="shared" si="1"/>
        <v>7.5213418213198908</v>
      </c>
      <c r="AF72" s="4"/>
      <c r="AG72" s="4">
        <f t="shared" si="2"/>
        <v>1.1514982495976211</v>
      </c>
      <c r="BC72" s="4"/>
      <c r="BD72" s="4"/>
      <c r="BE72" s="4"/>
      <c r="BF72" s="4"/>
    </row>
    <row r="73" spans="1:58" x14ac:dyDescent="0.35">
      <c r="A73">
        <v>61</v>
      </c>
      <c r="B73">
        <v>20</v>
      </c>
      <c r="C73" t="s">
        <v>65</v>
      </c>
      <c r="D73" t="s">
        <v>189</v>
      </c>
      <c r="E73" t="s">
        <v>190</v>
      </c>
      <c r="F73">
        <v>0.5</v>
      </c>
      <c r="K73">
        <v>2222</v>
      </c>
      <c r="L73">
        <v>1104</v>
      </c>
      <c r="P73">
        <v>2.266</v>
      </c>
      <c r="Q73">
        <v>0.108</v>
      </c>
      <c r="R73">
        <v>1</v>
      </c>
      <c r="U73">
        <v>0</v>
      </c>
      <c r="V73">
        <v>0</v>
      </c>
      <c r="Y73" s="1">
        <v>44481</v>
      </c>
      <c r="Z73" s="2">
        <v>4.0821759259259259E-2</v>
      </c>
      <c r="AB73">
        <v>1</v>
      </c>
      <c r="AD73" s="4"/>
      <c r="AE73" s="4">
        <f t="shared" si="1"/>
        <v>2.581281995771846</v>
      </c>
      <c r="AF73" s="4"/>
      <c r="AG73" s="4">
        <f t="shared" si="2"/>
        <v>0.10813127656031211</v>
      </c>
    </row>
    <row r="74" spans="1:58" x14ac:dyDescent="0.35">
      <c r="A74">
        <v>62</v>
      </c>
      <c r="B74">
        <v>20</v>
      </c>
      <c r="C74" t="s">
        <v>65</v>
      </c>
      <c r="D74" t="s">
        <v>189</v>
      </c>
      <c r="E74" t="s">
        <v>190</v>
      </c>
      <c r="F74">
        <v>0.5</v>
      </c>
      <c r="K74">
        <v>2359</v>
      </c>
      <c r="L74">
        <v>1226</v>
      </c>
      <c r="P74">
        <v>2.4020000000000001</v>
      </c>
      <c r="Q74">
        <v>0.121</v>
      </c>
      <c r="R74">
        <v>1</v>
      </c>
      <c r="U74">
        <v>0</v>
      </c>
      <c r="V74">
        <v>0</v>
      </c>
      <c r="Y74" s="1">
        <v>44481</v>
      </c>
      <c r="Z74" s="2">
        <v>4.3043981481481482E-2</v>
      </c>
      <c r="AB74">
        <v>1</v>
      </c>
      <c r="AD74" s="4"/>
      <c r="AE74" s="4">
        <f t="shared" si="1"/>
        <v>2.7567066189185749</v>
      </c>
      <c r="AF74" s="4"/>
      <c r="AG74" s="4">
        <f t="shared" si="2"/>
        <v>0.12474453298298918</v>
      </c>
      <c r="AO74">
        <f>ABS(100*(AE74-AE75)/(AVERAGE(AE74:AE75)))</f>
        <v>0.27908486765583057</v>
      </c>
      <c r="AP74">
        <f>ABS(100*((AVERAGE(AE74:AE75)-AVERAGE(AE68:AE69))/(AVERAGE(AE68:AE69,AE74:AE75))))</f>
        <v>14.571704142288066</v>
      </c>
      <c r="AY74">
        <f>ABS(100*(AG74-AG75)/(AVERAGE(AG74:AG75)))</f>
        <v>3.3293912647952961</v>
      </c>
      <c r="AZ74">
        <f>ABS(100*((AVERAGE(AG74:AG75)-AVERAGE(AG68:AG69))/(AVERAGE(AG68:AG69,AG74:AG75))))</f>
        <v>9.4124141421936809</v>
      </c>
      <c r="BC74" s="4"/>
      <c r="BD74" s="4">
        <f>AVERAGE(AE74:AE74)</f>
        <v>2.7567066189185749</v>
      </c>
      <c r="BE74" s="4"/>
      <c r="BF74" s="4">
        <f>AVERAGE(AG74:AG74)</f>
        <v>0.12474453298298918</v>
      </c>
    </row>
    <row r="75" spans="1:58" x14ac:dyDescent="0.35">
      <c r="A75">
        <v>63</v>
      </c>
      <c r="B75">
        <v>20</v>
      </c>
      <c r="C75" t="s">
        <v>65</v>
      </c>
      <c r="D75" t="s">
        <v>189</v>
      </c>
      <c r="E75" t="s">
        <v>190</v>
      </c>
      <c r="F75">
        <v>0.5</v>
      </c>
      <c r="K75">
        <v>2353</v>
      </c>
      <c r="L75">
        <v>1196</v>
      </c>
      <c r="P75">
        <v>2.3959999999999999</v>
      </c>
      <c r="Q75">
        <v>0.11799999999999999</v>
      </c>
      <c r="R75">
        <v>1</v>
      </c>
      <c r="U75">
        <v>0</v>
      </c>
      <c r="V75">
        <v>0</v>
      </c>
      <c r="Y75" s="1">
        <v>44481</v>
      </c>
      <c r="Z75" s="2">
        <v>4.5671296296296293E-2</v>
      </c>
      <c r="AB75">
        <v>1</v>
      </c>
      <c r="AD75" s="4"/>
      <c r="AE75" s="4">
        <f t="shared" si="1"/>
        <v>2.7490237887077695</v>
      </c>
      <c r="AF75" s="4"/>
      <c r="AG75" s="4">
        <f t="shared" si="2"/>
        <v>0.12065930599380631</v>
      </c>
    </row>
    <row r="76" spans="1:58" x14ac:dyDescent="0.35">
      <c r="A76">
        <v>64</v>
      </c>
      <c r="B76">
        <v>3</v>
      </c>
      <c r="C76" t="s">
        <v>28</v>
      </c>
      <c r="D76" t="s">
        <v>189</v>
      </c>
      <c r="E76" t="s">
        <v>190</v>
      </c>
      <c r="F76">
        <v>0.5</v>
      </c>
      <c r="K76">
        <v>295</v>
      </c>
      <c r="L76">
        <v>183</v>
      </c>
      <c r="P76">
        <v>0.311</v>
      </c>
      <c r="Q76">
        <v>1.7999999999999999E-2</v>
      </c>
      <c r="R76">
        <v>1</v>
      </c>
      <c r="U76">
        <v>0</v>
      </c>
      <c r="V76">
        <v>0</v>
      </c>
      <c r="Y76" s="1">
        <v>44481</v>
      </c>
      <c r="Z76" s="2">
        <v>5.6944444444444443E-2</v>
      </c>
      <c r="AB76">
        <v>1</v>
      </c>
      <c r="AD76" s="4"/>
      <c r="AE76" s="4">
        <f t="shared" si="1"/>
        <v>0.11381302640142553</v>
      </c>
      <c r="AF76" s="4"/>
      <c r="AG76" s="4">
        <f t="shared" si="2"/>
        <v>-1.7285192007602489E-2</v>
      </c>
    </row>
    <row r="77" spans="1:58" x14ac:dyDescent="0.35">
      <c r="A77">
        <v>65</v>
      </c>
      <c r="B77">
        <v>3</v>
      </c>
      <c r="C77" t="s">
        <v>28</v>
      </c>
      <c r="D77" t="s">
        <v>189</v>
      </c>
      <c r="E77" t="s">
        <v>190</v>
      </c>
      <c r="F77">
        <v>0.5</v>
      </c>
      <c r="K77">
        <v>357</v>
      </c>
      <c r="L77">
        <v>194</v>
      </c>
      <c r="P77">
        <v>0.377</v>
      </c>
      <c r="Q77">
        <v>1.9E-2</v>
      </c>
      <c r="R77">
        <v>1</v>
      </c>
      <c r="U77">
        <v>0</v>
      </c>
      <c r="V77">
        <v>0</v>
      </c>
      <c r="Y77" s="1">
        <v>44481</v>
      </c>
      <c r="Z77" s="2">
        <v>5.9027777777777783E-2</v>
      </c>
      <c r="AB77">
        <v>1</v>
      </c>
      <c r="AD77" s="4"/>
      <c r="AE77" s="4">
        <f t="shared" si="1"/>
        <v>0.19320227191308406</v>
      </c>
      <c r="AF77" s="4"/>
      <c r="AG77" s="4">
        <f t="shared" si="2"/>
        <v>-1.5787275444902094E-2</v>
      </c>
      <c r="AO77">
        <f>ABS(100*(AE77-AE78)/(AVERAGE(AE77:AE78)))</f>
        <v>26.454467830443875</v>
      </c>
      <c r="AY77">
        <f>ABS(100*(AG77-AG78)/(AVERAGE(AG77:AG78)))</f>
        <v>33.187715936695206</v>
      </c>
      <c r="BC77" s="4"/>
      <c r="BD77" s="4">
        <f>AVERAGE(AE77:AE78)</f>
        <v>0.2226531210545058</v>
      </c>
      <c r="BE77" s="4"/>
      <c r="BF77" s="4">
        <f>AVERAGE(AG77:AG78)</f>
        <v>-1.3540400600851508E-2</v>
      </c>
    </row>
    <row r="78" spans="1:58" x14ac:dyDescent="0.35">
      <c r="A78">
        <v>66</v>
      </c>
      <c r="B78">
        <v>3</v>
      </c>
      <c r="C78" t="s">
        <v>28</v>
      </c>
      <c r="D78" t="s">
        <v>189</v>
      </c>
      <c r="E78" t="s">
        <v>190</v>
      </c>
      <c r="F78">
        <v>0.5</v>
      </c>
      <c r="K78">
        <v>403</v>
      </c>
      <c r="L78">
        <v>227</v>
      </c>
      <c r="P78">
        <v>0.42599999999999999</v>
      </c>
      <c r="Q78">
        <v>2.1999999999999999E-2</v>
      </c>
      <c r="R78">
        <v>1</v>
      </c>
      <c r="U78">
        <v>0</v>
      </c>
      <c r="V78">
        <v>0</v>
      </c>
      <c r="Y78" s="1">
        <v>44481</v>
      </c>
      <c r="Z78" s="2">
        <v>6.1435185185185183E-2</v>
      </c>
      <c r="AB78">
        <v>1</v>
      </c>
      <c r="AD78" s="4"/>
      <c r="AE78" s="4">
        <f t="shared" si="1"/>
        <v>0.25210397019592756</v>
      </c>
      <c r="AF78" s="4"/>
      <c r="AG78" s="4">
        <f t="shared" si="2"/>
        <v>-1.1293525756800924E-2</v>
      </c>
    </row>
    <row r="79" spans="1:58" x14ac:dyDescent="0.35">
      <c r="A79">
        <v>67</v>
      </c>
      <c r="B79">
        <v>1</v>
      </c>
      <c r="C79" t="s">
        <v>193</v>
      </c>
      <c r="D79" t="s">
        <v>189</v>
      </c>
      <c r="E79" t="s">
        <v>190</v>
      </c>
      <c r="F79">
        <v>0.5</v>
      </c>
      <c r="K79">
        <v>714</v>
      </c>
      <c r="L79">
        <v>9518</v>
      </c>
      <c r="P79">
        <v>0.754</v>
      </c>
      <c r="Q79">
        <v>0.96199999999999997</v>
      </c>
      <c r="R79">
        <v>1</v>
      </c>
      <c r="U79">
        <v>0</v>
      </c>
      <c r="V79">
        <v>0</v>
      </c>
      <c r="Y79" s="1">
        <v>44481</v>
      </c>
      <c r="Z79" s="2">
        <v>7.2662037037037039E-2</v>
      </c>
      <c r="AB79">
        <v>1</v>
      </c>
      <c r="AD79" s="4"/>
      <c r="AE79" s="4">
        <f t="shared" ref="AE79:AE132" si="7">((K79*$E$9)+$E$10)*1000/F79</f>
        <v>0.65033066945602125</v>
      </c>
      <c r="AF79" s="4"/>
      <c r="AG79" s="4">
        <f t="shared" ref="AG79:AG132" si="8">((L79*$I$9)+$I$10)*1000/F79</f>
        <v>1.2539012727931387</v>
      </c>
      <c r="BC79" s="4"/>
      <c r="BD79" s="4"/>
      <c r="BE79" s="4"/>
      <c r="BF79" s="4"/>
    </row>
    <row r="80" spans="1:58" x14ac:dyDescent="0.35">
      <c r="A80">
        <v>68</v>
      </c>
      <c r="B80">
        <v>1</v>
      </c>
      <c r="C80" t="s">
        <v>193</v>
      </c>
      <c r="D80" t="s">
        <v>189</v>
      </c>
      <c r="E80" t="s">
        <v>190</v>
      </c>
      <c r="F80">
        <v>0.5</v>
      </c>
      <c r="K80">
        <v>766</v>
      </c>
      <c r="L80">
        <v>9703</v>
      </c>
      <c r="P80">
        <v>0.80800000000000005</v>
      </c>
      <c r="Q80">
        <v>0.98099999999999998</v>
      </c>
      <c r="R80">
        <v>1</v>
      </c>
      <c r="U80">
        <v>0</v>
      </c>
      <c r="V80">
        <v>0</v>
      </c>
      <c r="Y80" s="1">
        <v>44481</v>
      </c>
      <c r="Z80" s="2">
        <v>7.480324074074074E-2</v>
      </c>
      <c r="AB80">
        <v>1</v>
      </c>
      <c r="AD80" s="4"/>
      <c r="AE80" s="4">
        <f t="shared" si="7"/>
        <v>0.7169151979496704</v>
      </c>
      <c r="AF80" s="4"/>
      <c r="AG80" s="4">
        <f t="shared" si="8"/>
        <v>1.2790935058931003</v>
      </c>
      <c r="AO80">
        <f>ABS(100*(AE80-AE81)/(AVERAGE(AE80:AE81)))</f>
        <v>2.5321782349283568</v>
      </c>
      <c r="AY80">
        <f>ABS(100*(AG80-AG81)/(AVERAGE(AG80:AG81)))</f>
        <v>3.164269946000771</v>
      </c>
      <c r="BC80" s="4"/>
      <c r="BD80" s="4">
        <f>AVERAGE(AE80:AE81)</f>
        <v>0.70795189603706388</v>
      </c>
      <c r="BE80" s="4"/>
      <c r="BF80" s="4">
        <f>AVERAGE(AG80:AG81)</f>
        <v>1.2996558150719875</v>
      </c>
    </row>
    <row r="81" spans="1:58" x14ac:dyDescent="0.35">
      <c r="A81">
        <v>69</v>
      </c>
      <c r="B81">
        <v>1</v>
      </c>
      <c r="C81" t="s">
        <v>193</v>
      </c>
      <c r="D81" t="s">
        <v>189</v>
      </c>
      <c r="E81" t="s">
        <v>190</v>
      </c>
      <c r="F81">
        <v>0.5</v>
      </c>
      <c r="K81">
        <v>752</v>
      </c>
      <c r="L81">
        <v>10005</v>
      </c>
      <c r="P81">
        <v>0.79400000000000004</v>
      </c>
      <c r="Q81">
        <v>1.0109999999999999</v>
      </c>
      <c r="R81">
        <v>1</v>
      </c>
      <c r="U81">
        <v>0</v>
      </c>
      <c r="V81">
        <v>0</v>
      </c>
      <c r="Y81" s="1">
        <v>44481</v>
      </c>
      <c r="Z81" s="2">
        <v>7.7291666666666661E-2</v>
      </c>
      <c r="AB81">
        <v>1</v>
      </c>
      <c r="AD81" s="4"/>
      <c r="AE81" s="4">
        <f t="shared" si="7"/>
        <v>0.69898859412445724</v>
      </c>
      <c r="AF81" s="4"/>
      <c r="AG81" s="4">
        <f t="shared" si="8"/>
        <v>1.3202181242508746</v>
      </c>
      <c r="BC81" s="4"/>
      <c r="BD81" s="4"/>
      <c r="BE81" s="4"/>
      <c r="BF81" s="4"/>
    </row>
    <row r="82" spans="1:58" x14ac:dyDescent="0.35">
      <c r="A82">
        <v>70</v>
      </c>
      <c r="B82">
        <v>8</v>
      </c>
      <c r="C82" t="s">
        <v>192</v>
      </c>
      <c r="D82" t="s">
        <v>189</v>
      </c>
      <c r="E82" t="s">
        <v>190</v>
      </c>
      <c r="F82">
        <v>0.33300000000000002</v>
      </c>
      <c r="K82">
        <v>4884</v>
      </c>
      <c r="L82">
        <v>4994</v>
      </c>
      <c r="P82">
        <v>7.4</v>
      </c>
      <c r="Q82">
        <v>0.75900000000000001</v>
      </c>
      <c r="R82">
        <v>1</v>
      </c>
      <c r="U82">
        <v>0</v>
      </c>
      <c r="V82">
        <v>0</v>
      </c>
      <c r="Y82" s="1">
        <v>44481</v>
      </c>
      <c r="Z82" s="2">
        <v>8.9027777777777775E-2</v>
      </c>
      <c r="AB82">
        <v>1</v>
      </c>
      <c r="AD82" s="4"/>
      <c r="AE82" s="4">
        <f t="shared" si="7"/>
        <v>8.9938403392882282</v>
      </c>
      <c r="AF82" s="4"/>
      <c r="AG82" s="4">
        <f t="shared" si="8"/>
        <v>0.95773129553207159</v>
      </c>
    </row>
    <row r="83" spans="1:58" x14ac:dyDescent="0.35">
      <c r="A83">
        <v>71</v>
      </c>
      <c r="B83">
        <v>8</v>
      </c>
      <c r="C83" t="s">
        <v>192</v>
      </c>
      <c r="D83" t="s">
        <v>189</v>
      </c>
      <c r="E83" t="s">
        <v>190</v>
      </c>
      <c r="F83">
        <v>0.33300000000000002</v>
      </c>
      <c r="K83">
        <v>4915</v>
      </c>
      <c r="L83">
        <v>5221</v>
      </c>
      <c r="P83">
        <v>7.4480000000000004</v>
      </c>
      <c r="Q83">
        <v>0.79300000000000004</v>
      </c>
      <c r="R83">
        <v>1</v>
      </c>
      <c r="U83">
        <v>0</v>
      </c>
      <c r="V83">
        <v>0</v>
      </c>
      <c r="Y83" s="1">
        <v>44481</v>
      </c>
      <c r="Z83" s="2">
        <v>9.121527777777777E-2</v>
      </c>
      <c r="AB83">
        <v>1</v>
      </c>
      <c r="AD83" s="4"/>
      <c r="AE83" s="4">
        <f t="shared" si="7"/>
        <v>9.0534418749576417</v>
      </c>
      <c r="AF83" s="4"/>
      <c r="AG83" s="4">
        <f t="shared" si="8"/>
        <v>1.0041450355993646</v>
      </c>
      <c r="AN83">
        <f>ABS(100*(AVERAGE(AE83:AE84)-9)/9)</f>
        <v>0.20927257406360886</v>
      </c>
      <c r="AO83">
        <f>ABS(100*(AE83-AE84)/(AVERAGE(AE83:AE84)))</f>
        <v>0.76744601911497912</v>
      </c>
      <c r="AX83">
        <f>ABS(100*(AVERAGE(AG83:AG84)-0.9)/0.9)</f>
        <v>11.480796926474092</v>
      </c>
      <c r="AY83">
        <f>ABS(100*(AG83-AG84)/(AVERAGE(AG83:AG84)))</f>
        <v>0.16303022257268932</v>
      </c>
      <c r="BC83" s="4"/>
      <c r="BD83" s="4">
        <f>AVERAGE(AE83:AE84)</f>
        <v>9.0188345316657248</v>
      </c>
      <c r="BE83" s="4"/>
      <c r="BF83" s="4">
        <f>AVERAGE(AG83:AG84)</f>
        <v>1.0033271723382668</v>
      </c>
    </row>
    <row r="84" spans="1:58" x14ac:dyDescent="0.35">
      <c r="A84">
        <v>72</v>
      </c>
      <c r="B84">
        <v>8</v>
      </c>
      <c r="C84" t="s">
        <v>192</v>
      </c>
      <c r="D84" t="s">
        <v>189</v>
      </c>
      <c r="E84" t="s">
        <v>190</v>
      </c>
      <c r="F84">
        <v>0.33300000000000002</v>
      </c>
      <c r="K84">
        <v>4879</v>
      </c>
      <c r="L84">
        <v>5213</v>
      </c>
      <c r="P84">
        <v>7.3929999999999998</v>
      </c>
      <c r="Q84">
        <v>0.79200000000000004</v>
      </c>
      <c r="R84">
        <v>1</v>
      </c>
      <c r="U84">
        <v>0</v>
      </c>
      <c r="V84">
        <v>0</v>
      </c>
      <c r="Y84" s="1">
        <v>44481</v>
      </c>
      <c r="Z84" s="2">
        <v>9.3842592592592589E-2</v>
      </c>
      <c r="AB84">
        <v>1</v>
      </c>
      <c r="AD84" s="4"/>
      <c r="AE84" s="4">
        <f t="shared" si="7"/>
        <v>8.9842271883738061</v>
      </c>
      <c r="AF84" s="4"/>
      <c r="AG84" s="4">
        <f t="shared" si="8"/>
        <v>1.0025093090771693</v>
      </c>
    </row>
    <row r="85" spans="1:58" x14ac:dyDescent="0.35">
      <c r="A85">
        <v>73</v>
      </c>
      <c r="B85">
        <v>21</v>
      </c>
      <c r="C85">
        <v>62</v>
      </c>
      <c r="D85" t="s">
        <v>189</v>
      </c>
      <c r="E85" t="s">
        <v>190</v>
      </c>
      <c r="F85">
        <v>0.5</v>
      </c>
      <c r="K85">
        <v>3097</v>
      </c>
      <c r="L85">
        <v>8488</v>
      </c>
      <c r="P85">
        <v>3.1379999999999999</v>
      </c>
      <c r="Q85">
        <v>0.85899999999999999</v>
      </c>
      <c r="R85">
        <v>1</v>
      </c>
      <c r="U85">
        <v>0</v>
      </c>
      <c r="V85">
        <v>0</v>
      </c>
      <c r="Y85" s="1">
        <v>44481</v>
      </c>
      <c r="Z85" s="2">
        <v>0.10549768518518519</v>
      </c>
      <c r="AB85">
        <v>1</v>
      </c>
      <c r="AD85" s="4"/>
      <c r="AE85" s="4">
        <f t="shared" si="7"/>
        <v>3.7016947348476723</v>
      </c>
      <c r="AF85" s="4"/>
      <c r="AG85" s="4">
        <f t="shared" si="8"/>
        <v>1.1136418128311933</v>
      </c>
      <c r="BC85" s="4"/>
      <c r="BD85" s="4"/>
      <c r="BE85" s="4"/>
      <c r="BF85" s="4"/>
    </row>
    <row r="86" spans="1:58" x14ac:dyDescent="0.35">
      <c r="A86">
        <v>74</v>
      </c>
      <c r="B86">
        <v>21</v>
      </c>
      <c r="C86">
        <v>62</v>
      </c>
      <c r="D86" t="s">
        <v>189</v>
      </c>
      <c r="E86" t="s">
        <v>190</v>
      </c>
      <c r="F86">
        <v>0.5</v>
      </c>
      <c r="K86">
        <v>3166</v>
      </c>
      <c r="L86">
        <v>8511</v>
      </c>
      <c r="P86">
        <v>3.2069999999999999</v>
      </c>
      <c r="Q86">
        <v>0.86099999999999999</v>
      </c>
      <c r="R86">
        <v>1</v>
      </c>
      <c r="U86">
        <v>0</v>
      </c>
      <c r="V86">
        <v>0</v>
      </c>
      <c r="Y86" s="1">
        <v>44481</v>
      </c>
      <c r="Z86" s="2">
        <v>0.1078587962962963</v>
      </c>
      <c r="AB86">
        <v>1</v>
      </c>
      <c r="AD86" s="4"/>
      <c r="AE86" s="4">
        <f t="shared" si="7"/>
        <v>3.7900472822719373</v>
      </c>
      <c r="AF86" s="4"/>
      <c r="AG86" s="4">
        <f t="shared" si="8"/>
        <v>1.1167738201895665</v>
      </c>
      <c r="AO86">
        <f>ABS(100*(AE86-AE87)/(AVERAGE(AE86:AE87)))</f>
        <v>0.16878299889769935</v>
      </c>
      <c r="AY86">
        <f>ABS(100*(AG86-AG87)/(AVERAGE(AG86:AG87)))</f>
        <v>0.30437450871515748</v>
      </c>
      <c r="BC86" s="4"/>
      <c r="BD86" s="4">
        <f>AVERAGE(AE86:AE87)</f>
        <v>3.7932484615264399</v>
      </c>
      <c r="BE86" s="4"/>
      <c r="BF86" s="4">
        <f>AVERAGE(AG86:AG87)</f>
        <v>1.118475998101726</v>
      </c>
    </row>
    <row r="87" spans="1:58" x14ac:dyDescent="0.35">
      <c r="A87">
        <v>75</v>
      </c>
      <c r="B87">
        <v>21</v>
      </c>
      <c r="C87">
        <v>62</v>
      </c>
      <c r="D87" t="s">
        <v>189</v>
      </c>
      <c r="E87" t="s">
        <v>190</v>
      </c>
      <c r="F87">
        <v>0.5</v>
      </c>
      <c r="K87">
        <v>3171</v>
      </c>
      <c r="L87">
        <v>8536</v>
      </c>
      <c r="P87">
        <v>3.2109999999999999</v>
      </c>
      <c r="Q87">
        <v>0.86399999999999999</v>
      </c>
      <c r="R87">
        <v>1</v>
      </c>
      <c r="U87">
        <v>0</v>
      </c>
      <c r="V87">
        <v>0</v>
      </c>
      <c r="Y87" s="1">
        <v>44481</v>
      </c>
      <c r="Z87" s="2">
        <v>0.11062499999999999</v>
      </c>
      <c r="AB87">
        <v>1</v>
      </c>
      <c r="AD87" s="4"/>
      <c r="AE87" s="4">
        <f t="shared" si="7"/>
        <v>3.7964496407809425</v>
      </c>
      <c r="AF87" s="4"/>
      <c r="AG87" s="4">
        <f t="shared" si="8"/>
        <v>1.1201781760138856</v>
      </c>
      <c r="BC87" s="4"/>
      <c r="BD87" s="4"/>
      <c r="BE87" s="4"/>
      <c r="BF87" s="4"/>
    </row>
    <row r="88" spans="1:58" x14ac:dyDescent="0.35">
      <c r="A88">
        <v>76</v>
      </c>
      <c r="B88">
        <v>22</v>
      </c>
      <c r="C88">
        <v>169</v>
      </c>
      <c r="D88" t="s">
        <v>189</v>
      </c>
      <c r="E88" t="s">
        <v>190</v>
      </c>
      <c r="F88">
        <v>0.5</v>
      </c>
      <c r="K88">
        <v>2343</v>
      </c>
      <c r="L88">
        <v>1364</v>
      </c>
      <c r="P88">
        <v>2.3860000000000001</v>
      </c>
      <c r="Q88">
        <v>0.13500000000000001</v>
      </c>
      <c r="R88">
        <v>1</v>
      </c>
      <c r="U88">
        <v>0</v>
      </c>
      <c r="V88">
        <v>0</v>
      </c>
      <c r="Y88" s="1">
        <v>44481</v>
      </c>
      <c r="Z88" s="2">
        <v>0.12219907407407408</v>
      </c>
      <c r="AB88">
        <v>1</v>
      </c>
      <c r="AD88" s="4"/>
      <c r="AE88" s="4">
        <f t="shared" si="7"/>
        <v>2.7362190716897601</v>
      </c>
      <c r="AF88" s="4"/>
      <c r="AG88" s="4">
        <f t="shared" si="8"/>
        <v>0.14353657713323045</v>
      </c>
    </row>
    <row r="89" spans="1:58" x14ac:dyDescent="0.35">
      <c r="A89">
        <v>77</v>
      </c>
      <c r="B89">
        <v>22</v>
      </c>
      <c r="C89">
        <v>169</v>
      </c>
      <c r="D89" t="s">
        <v>189</v>
      </c>
      <c r="E89" t="s">
        <v>190</v>
      </c>
      <c r="F89">
        <v>0.5</v>
      </c>
      <c r="K89">
        <v>2378</v>
      </c>
      <c r="L89">
        <v>1477</v>
      </c>
      <c r="P89">
        <v>2.4209999999999998</v>
      </c>
      <c r="Q89">
        <v>0.14599999999999999</v>
      </c>
      <c r="R89">
        <v>1</v>
      </c>
      <c r="U89">
        <v>0</v>
      </c>
      <c r="V89">
        <v>0</v>
      </c>
      <c r="Y89" s="1">
        <v>44481</v>
      </c>
      <c r="Z89" s="2">
        <v>0.12453703703703704</v>
      </c>
      <c r="AB89">
        <v>1</v>
      </c>
      <c r="AD89" s="4"/>
      <c r="AE89" s="4">
        <f t="shared" si="7"/>
        <v>2.7810355812527932</v>
      </c>
      <c r="AF89" s="4"/>
      <c r="AG89" s="4">
        <f t="shared" si="8"/>
        <v>0.15892426545915267</v>
      </c>
      <c r="AO89">
        <f>ABS(100*(AE89-AE90)/(AVERAGE(AE89:AE90)))</f>
        <v>4.3756805529768075</v>
      </c>
      <c r="AY89">
        <f>ABS(100*(AG89-AG90)/(AVERAGE(AG89:AG90)))</f>
        <v>6.4569449831792785</v>
      </c>
      <c r="BC89" s="4"/>
      <c r="BD89" s="4">
        <f>AVERAGE(AE89:AE90)</f>
        <v>2.7214936471190496</v>
      </c>
      <c r="BE89" s="4"/>
      <c r="BF89" s="4">
        <f>AVERAGE(AG89:AG90)</f>
        <v>0.15395390595564684</v>
      </c>
    </row>
    <row r="90" spans="1:58" x14ac:dyDescent="0.35">
      <c r="A90">
        <v>78</v>
      </c>
      <c r="B90">
        <v>22</v>
      </c>
      <c r="C90">
        <v>169</v>
      </c>
      <c r="D90" t="s">
        <v>189</v>
      </c>
      <c r="E90" t="s">
        <v>190</v>
      </c>
      <c r="F90">
        <v>0.5</v>
      </c>
      <c r="K90">
        <v>2285</v>
      </c>
      <c r="L90">
        <v>1404</v>
      </c>
      <c r="P90">
        <v>2.3279999999999998</v>
      </c>
      <c r="Q90">
        <v>0.13900000000000001</v>
      </c>
      <c r="R90">
        <v>1</v>
      </c>
      <c r="U90">
        <v>0</v>
      </c>
      <c r="V90">
        <v>0</v>
      </c>
      <c r="Y90" s="1">
        <v>44481</v>
      </c>
      <c r="Z90" s="2">
        <v>0.12710648148148149</v>
      </c>
      <c r="AB90">
        <v>1</v>
      </c>
      <c r="AD90" s="4"/>
      <c r="AE90" s="4">
        <f t="shared" si="7"/>
        <v>2.6619517129853056</v>
      </c>
      <c r="AF90" s="4"/>
      <c r="AG90" s="4">
        <f t="shared" si="8"/>
        <v>0.14898354645214099</v>
      </c>
      <c r="BC90" s="4"/>
      <c r="BD90" s="4"/>
      <c r="BE90" s="4"/>
      <c r="BF90" s="4"/>
    </row>
    <row r="91" spans="1:58" x14ac:dyDescent="0.35">
      <c r="A91">
        <v>79</v>
      </c>
      <c r="B91">
        <v>23</v>
      </c>
      <c r="C91">
        <v>150</v>
      </c>
      <c r="D91" t="s">
        <v>189</v>
      </c>
      <c r="E91" t="s">
        <v>190</v>
      </c>
      <c r="F91">
        <v>0.5</v>
      </c>
      <c r="K91">
        <v>2701</v>
      </c>
      <c r="L91">
        <v>7638</v>
      </c>
      <c r="P91">
        <v>2.7429999999999999</v>
      </c>
      <c r="Q91">
        <v>0.77300000000000002</v>
      </c>
      <c r="R91">
        <v>1</v>
      </c>
      <c r="U91">
        <v>0</v>
      </c>
      <c r="V91">
        <v>0</v>
      </c>
      <c r="Y91" s="1">
        <v>44481</v>
      </c>
      <c r="Z91" s="2">
        <v>0.1386111111111111</v>
      </c>
      <c r="AB91">
        <v>1</v>
      </c>
      <c r="AD91" s="4"/>
      <c r="AE91" s="4">
        <f t="shared" si="7"/>
        <v>3.194627940934498</v>
      </c>
      <c r="AF91" s="4"/>
      <c r="AG91" s="4">
        <f t="shared" si="8"/>
        <v>0.99789371480434474</v>
      </c>
    </row>
    <row r="92" spans="1:58" x14ac:dyDescent="0.35">
      <c r="A92">
        <v>80</v>
      </c>
      <c r="B92">
        <v>23</v>
      </c>
      <c r="C92">
        <v>150</v>
      </c>
      <c r="D92" t="s">
        <v>189</v>
      </c>
      <c r="E92" t="s">
        <v>190</v>
      </c>
      <c r="F92">
        <v>0.5</v>
      </c>
      <c r="K92">
        <v>2818</v>
      </c>
      <c r="L92">
        <v>7747</v>
      </c>
      <c r="P92">
        <v>2.859</v>
      </c>
      <c r="Q92">
        <v>0.78400000000000003</v>
      </c>
      <c r="R92">
        <v>1</v>
      </c>
      <c r="U92">
        <v>0</v>
      </c>
      <c r="V92">
        <v>0</v>
      </c>
      <c r="Y92" s="1">
        <v>44481</v>
      </c>
      <c r="Z92" s="2">
        <v>0.14092592592592593</v>
      </c>
      <c r="AB92">
        <v>1</v>
      </c>
      <c r="AD92" s="4"/>
      <c r="AE92" s="4">
        <f t="shared" si="7"/>
        <v>3.3444431300452089</v>
      </c>
      <c r="AF92" s="4"/>
      <c r="AG92" s="4">
        <f t="shared" si="8"/>
        <v>1.0127367061983761</v>
      </c>
      <c r="AO92">
        <f>ABS(100*(AE92-AE93)/(AVERAGE(AE92:AE93)))</f>
        <v>0.49896681786494262</v>
      </c>
      <c r="AY92">
        <f>ABS(100*(AG92-AG93)/(AVERAGE(AG92:AG93)))</f>
        <v>2.6797325761948989</v>
      </c>
      <c r="BC92" s="4"/>
      <c r="BD92" s="4">
        <f>AVERAGE(AE92:AE93)</f>
        <v>3.3361200639835027</v>
      </c>
      <c r="BE92" s="4"/>
      <c r="BF92" s="4">
        <f>AVERAGE(AG92:AG93)</f>
        <v>1.026490303728625</v>
      </c>
    </row>
    <row r="93" spans="1:58" x14ac:dyDescent="0.35">
      <c r="A93">
        <v>81</v>
      </c>
      <c r="B93">
        <v>23</v>
      </c>
      <c r="C93">
        <v>150</v>
      </c>
      <c r="D93" t="s">
        <v>189</v>
      </c>
      <c r="E93" t="s">
        <v>190</v>
      </c>
      <c r="F93">
        <v>0.5</v>
      </c>
      <c r="K93">
        <v>2805</v>
      </c>
      <c r="L93">
        <v>7949</v>
      </c>
      <c r="P93">
        <v>2.8460000000000001</v>
      </c>
      <c r="Q93">
        <v>0.80400000000000005</v>
      </c>
      <c r="R93">
        <v>1</v>
      </c>
      <c r="U93">
        <v>0</v>
      </c>
      <c r="V93">
        <v>0</v>
      </c>
      <c r="Y93" s="1">
        <v>44481</v>
      </c>
      <c r="Z93" s="2">
        <v>0.14363425925925924</v>
      </c>
      <c r="AB93">
        <v>1</v>
      </c>
      <c r="AD93" s="4"/>
      <c r="AE93" s="4">
        <f t="shared" si="7"/>
        <v>3.3277969979217965</v>
      </c>
      <c r="AF93" s="4"/>
      <c r="AG93" s="4">
        <f t="shared" si="8"/>
        <v>1.040243901258874</v>
      </c>
      <c r="BB93" s="12"/>
    </row>
    <row r="94" spans="1:58" x14ac:dyDescent="0.35">
      <c r="A94">
        <v>82</v>
      </c>
      <c r="B94">
        <v>24</v>
      </c>
      <c r="C94">
        <v>51</v>
      </c>
      <c r="D94" t="s">
        <v>189</v>
      </c>
      <c r="E94" t="s">
        <v>190</v>
      </c>
      <c r="F94">
        <v>0.5</v>
      </c>
      <c r="K94">
        <v>3091</v>
      </c>
      <c r="L94">
        <v>8444</v>
      </c>
      <c r="P94">
        <v>3.1320000000000001</v>
      </c>
      <c r="Q94">
        <v>0.85399999999999998</v>
      </c>
      <c r="R94">
        <v>1</v>
      </c>
      <c r="U94">
        <v>0</v>
      </c>
      <c r="V94">
        <v>0</v>
      </c>
      <c r="Y94" s="1">
        <v>44481</v>
      </c>
      <c r="Z94" s="2">
        <v>0.15528935185185186</v>
      </c>
      <c r="AB94">
        <v>1</v>
      </c>
      <c r="AD94" s="4"/>
      <c r="AE94" s="4">
        <f t="shared" si="7"/>
        <v>3.6940119046368669</v>
      </c>
      <c r="AF94" s="4"/>
      <c r="AG94" s="4">
        <f t="shared" si="8"/>
        <v>1.1076501465803914</v>
      </c>
      <c r="BC94" s="4"/>
      <c r="BD94" s="4"/>
      <c r="BE94" s="4"/>
      <c r="BF94" s="4"/>
    </row>
    <row r="95" spans="1:58" x14ac:dyDescent="0.35">
      <c r="A95">
        <v>83</v>
      </c>
      <c r="B95">
        <v>24</v>
      </c>
      <c r="C95">
        <v>51</v>
      </c>
      <c r="D95" t="s">
        <v>189</v>
      </c>
      <c r="E95" t="s">
        <v>190</v>
      </c>
      <c r="F95">
        <v>0.5</v>
      </c>
      <c r="K95">
        <v>3182</v>
      </c>
      <c r="L95">
        <v>8759</v>
      </c>
      <c r="P95">
        <v>3.2229999999999999</v>
      </c>
      <c r="Q95">
        <v>0.88600000000000001</v>
      </c>
      <c r="R95">
        <v>1</v>
      </c>
      <c r="U95">
        <v>0</v>
      </c>
      <c r="V95">
        <v>0</v>
      </c>
      <c r="Y95" s="1">
        <v>44481</v>
      </c>
      <c r="Z95" s="2">
        <v>0.15759259259259259</v>
      </c>
      <c r="AB95">
        <v>1</v>
      </c>
      <c r="AD95" s="4"/>
      <c r="AE95" s="4">
        <f t="shared" si="7"/>
        <v>3.8105348295007526</v>
      </c>
      <c r="AF95" s="4"/>
      <c r="AG95" s="4">
        <f t="shared" si="8"/>
        <v>1.1505450299668118</v>
      </c>
      <c r="AO95">
        <f>ABS(100*(AE95-AE96)/(AVERAGE(AE95:AE96)))</f>
        <v>1.1830784605277949</v>
      </c>
      <c r="AY95">
        <f>ABS(100*(AG95-AG96)/(AVERAGE(AG95:AG96)))</f>
        <v>0.1064639514959529</v>
      </c>
      <c r="BC95" s="4"/>
      <c r="BD95" s="4">
        <f>AVERAGE(AE95:AE96)</f>
        <v>3.7881265747192363</v>
      </c>
      <c r="BE95" s="4"/>
      <c r="BF95" s="4">
        <f>AVERAGE(AG95:AG96)</f>
        <v>1.1511578140151895</v>
      </c>
    </row>
    <row r="96" spans="1:58" x14ac:dyDescent="0.35">
      <c r="A96">
        <v>84</v>
      </c>
      <c r="B96">
        <v>24</v>
      </c>
      <c r="C96">
        <v>51</v>
      </c>
      <c r="D96" t="s">
        <v>189</v>
      </c>
      <c r="E96" t="s">
        <v>190</v>
      </c>
      <c r="F96">
        <v>0.5</v>
      </c>
      <c r="K96">
        <v>3147</v>
      </c>
      <c r="L96">
        <v>8768</v>
      </c>
      <c r="P96">
        <v>3.1880000000000002</v>
      </c>
      <c r="Q96">
        <v>0.88700000000000001</v>
      </c>
      <c r="R96">
        <v>1</v>
      </c>
      <c r="U96">
        <v>0</v>
      </c>
      <c r="V96">
        <v>0</v>
      </c>
      <c r="Y96" s="1">
        <v>44481</v>
      </c>
      <c r="Z96" s="2">
        <v>0.16034722222222222</v>
      </c>
      <c r="AB96">
        <v>1</v>
      </c>
      <c r="AD96" s="4"/>
      <c r="AE96" s="4">
        <f t="shared" si="7"/>
        <v>3.76571831993772</v>
      </c>
      <c r="AF96" s="4"/>
      <c r="AG96" s="4">
        <f t="shared" si="8"/>
        <v>1.1517705980635669</v>
      </c>
      <c r="BC96" s="4"/>
      <c r="BD96" s="4"/>
      <c r="BE96" s="4"/>
      <c r="BF96" s="4"/>
    </row>
    <row r="97" spans="1:58" x14ac:dyDescent="0.35">
      <c r="A97">
        <v>85</v>
      </c>
      <c r="B97">
        <v>25</v>
      </c>
      <c r="C97">
        <v>162</v>
      </c>
      <c r="D97" t="s">
        <v>189</v>
      </c>
      <c r="E97" t="s">
        <v>190</v>
      </c>
      <c r="F97">
        <v>0.5</v>
      </c>
      <c r="K97">
        <v>2086</v>
      </c>
      <c r="L97">
        <v>7834</v>
      </c>
      <c r="P97">
        <v>2.13</v>
      </c>
      <c r="Q97">
        <v>0.79300000000000004</v>
      </c>
      <c r="R97">
        <v>1</v>
      </c>
      <c r="U97">
        <v>0</v>
      </c>
      <c r="V97">
        <v>0</v>
      </c>
      <c r="Y97" s="1">
        <v>44481</v>
      </c>
      <c r="Z97" s="2">
        <v>0.17192129629629629</v>
      </c>
      <c r="AB97">
        <v>1</v>
      </c>
      <c r="AD97" s="4"/>
      <c r="AE97" s="4">
        <f t="shared" si="7"/>
        <v>2.4071378443269174</v>
      </c>
      <c r="AF97" s="4"/>
      <c r="AG97" s="4">
        <f t="shared" si="8"/>
        <v>1.0245838644670062</v>
      </c>
    </row>
    <row r="98" spans="1:58" x14ac:dyDescent="0.35">
      <c r="A98">
        <v>86</v>
      </c>
      <c r="B98">
        <v>25</v>
      </c>
      <c r="C98">
        <v>162</v>
      </c>
      <c r="D98" t="s">
        <v>189</v>
      </c>
      <c r="E98" t="s">
        <v>190</v>
      </c>
      <c r="F98">
        <v>0.5</v>
      </c>
      <c r="K98">
        <v>2059</v>
      </c>
      <c r="L98">
        <v>8148</v>
      </c>
      <c r="P98">
        <v>2.1040000000000001</v>
      </c>
      <c r="Q98">
        <v>0.82399999999999995</v>
      </c>
      <c r="R98">
        <v>1</v>
      </c>
      <c r="U98">
        <v>0</v>
      </c>
      <c r="V98">
        <v>0</v>
      </c>
      <c r="Y98" s="1">
        <v>44481</v>
      </c>
      <c r="Z98" s="2">
        <v>0.1741435185185185</v>
      </c>
      <c r="AB98">
        <v>1</v>
      </c>
      <c r="AD98" s="4"/>
      <c r="AE98" s="4">
        <f t="shared" si="7"/>
        <v>2.3725651083782915</v>
      </c>
      <c r="AF98" s="4"/>
      <c r="AG98" s="4">
        <f t="shared" si="8"/>
        <v>1.0673425736204538</v>
      </c>
      <c r="AO98">
        <f>ABS(100*(AE98-AE99)/(AVERAGE(AE98:AE99)))</f>
        <v>0.48455255298014172</v>
      </c>
      <c r="AY98">
        <f>ABS(100*(AG98-AG99)/(AVERAGE(AG98:AG99)))</f>
        <v>0</v>
      </c>
      <c r="BC98" s="4"/>
      <c r="BD98" s="4">
        <f>AVERAGE(AE98:AE99)</f>
        <v>2.3783272310363959</v>
      </c>
      <c r="BE98" s="4"/>
      <c r="BF98" s="4">
        <f>AVERAGE(AG98:AG99)</f>
        <v>1.0673425736204538</v>
      </c>
    </row>
    <row r="99" spans="1:58" x14ac:dyDescent="0.35">
      <c r="A99">
        <v>87</v>
      </c>
      <c r="B99">
        <v>25</v>
      </c>
      <c r="C99">
        <v>162</v>
      </c>
      <c r="D99" t="s">
        <v>189</v>
      </c>
      <c r="E99" t="s">
        <v>190</v>
      </c>
      <c r="F99">
        <v>0.5</v>
      </c>
      <c r="K99">
        <v>2068</v>
      </c>
      <c r="L99">
        <v>8148</v>
      </c>
      <c r="P99">
        <v>2.113</v>
      </c>
      <c r="Q99">
        <v>0.82399999999999995</v>
      </c>
      <c r="R99">
        <v>1</v>
      </c>
      <c r="U99">
        <v>0</v>
      </c>
      <c r="V99">
        <v>0</v>
      </c>
      <c r="Y99" s="1">
        <v>44481</v>
      </c>
      <c r="Z99" s="2">
        <v>0.17680555555555555</v>
      </c>
      <c r="AB99">
        <v>1</v>
      </c>
      <c r="AD99" s="4"/>
      <c r="AE99" s="4">
        <f t="shared" si="7"/>
        <v>2.3840893536945003</v>
      </c>
      <c r="AF99" s="4"/>
      <c r="AG99" s="4">
        <f t="shared" si="8"/>
        <v>1.0673425736204538</v>
      </c>
    </row>
    <row r="100" spans="1:58" x14ac:dyDescent="0.35">
      <c r="A100">
        <v>88</v>
      </c>
      <c r="B100">
        <v>26</v>
      </c>
      <c r="C100">
        <v>159</v>
      </c>
      <c r="D100" t="s">
        <v>189</v>
      </c>
      <c r="E100" t="s">
        <v>190</v>
      </c>
      <c r="F100">
        <v>0.5</v>
      </c>
      <c r="K100">
        <v>2275</v>
      </c>
      <c r="L100">
        <v>7969</v>
      </c>
      <c r="P100">
        <v>2.319</v>
      </c>
      <c r="Q100">
        <v>0.80600000000000005</v>
      </c>
      <c r="R100">
        <v>1</v>
      </c>
      <c r="U100">
        <v>0</v>
      </c>
      <c r="V100">
        <v>0</v>
      </c>
      <c r="Y100" s="1">
        <v>44481</v>
      </c>
      <c r="Z100" s="2">
        <v>0.18841435185185185</v>
      </c>
      <c r="AB100">
        <v>1</v>
      </c>
      <c r="AD100" s="4"/>
      <c r="AE100" s="4">
        <f t="shared" si="7"/>
        <v>2.6491469959672957</v>
      </c>
      <c r="AF100" s="4"/>
      <c r="AG100" s="4">
        <f t="shared" si="8"/>
        <v>1.042967385918329</v>
      </c>
      <c r="BC100" s="4"/>
      <c r="BD100" s="4"/>
      <c r="BE100" s="4"/>
      <c r="BF100" s="4"/>
    </row>
    <row r="101" spans="1:58" x14ac:dyDescent="0.35">
      <c r="A101">
        <v>89</v>
      </c>
      <c r="B101">
        <v>26</v>
      </c>
      <c r="C101">
        <v>159</v>
      </c>
      <c r="D101" t="s">
        <v>189</v>
      </c>
      <c r="E101" t="s">
        <v>190</v>
      </c>
      <c r="F101">
        <v>0.5</v>
      </c>
      <c r="K101">
        <v>2298</v>
      </c>
      <c r="L101">
        <v>8138</v>
      </c>
      <c r="P101">
        <v>2.3410000000000002</v>
      </c>
      <c r="Q101">
        <v>0.82299999999999995</v>
      </c>
      <c r="R101">
        <v>1</v>
      </c>
      <c r="U101">
        <v>0</v>
      </c>
      <c r="V101">
        <v>0</v>
      </c>
      <c r="Y101" s="1">
        <v>44481</v>
      </c>
      <c r="Z101" s="2">
        <v>0.19065972222222224</v>
      </c>
      <c r="AB101">
        <v>1</v>
      </c>
      <c r="AD101" s="4"/>
      <c r="AE101" s="4">
        <f t="shared" si="7"/>
        <v>2.6785978451087176</v>
      </c>
      <c r="AF101" s="4"/>
      <c r="AG101" s="4">
        <f t="shared" si="8"/>
        <v>1.0659808312907262</v>
      </c>
      <c r="AO101">
        <f>ABS(100*(AE101-AE102)/(AVERAGE(AE101:AE102)))</f>
        <v>0.38316310953159349</v>
      </c>
      <c r="AY101">
        <f>ABS(100*(AG101-AG102)/(AVERAGE(AG101:AG102)))</f>
        <v>2.2982509397268394</v>
      </c>
      <c r="BC101" s="4"/>
      <c r="BD101" s="4">
        <f>AVERAGE(AE101:AE102)</f>
        <v>2.6734759583015135</v>
      </c>
      <c r="BE101" s="4"/>
      <c r="BF101" s="4">
        <f>AVERAGE(AG101:AG102)</f>
        <v>1.0783726864912475</v>
      </c>
    </row>
    <row r="102" spans="1:58" x14ac:dyDescent="0.35">
      <c r="A102">
        <v>90</v>
      </c>
      <c r="B102">
        <v>26</v>
      </c>
      <c r="C102">
        <v>159</v>
      </c>
      <c r="D102" t="s">
        <v>189</v>
      </c>
      <c r="E102" t="s">
        <v>190</v>
      </c>
      <c r="F102">
        <v>0.5</v>
      </c>
      <c r="K102">
        <v>2290</v>
      </c>
      <c r="L102">
        <v>8320</v>
      </c>
      <c r="P102">
        <v>2.3330000000000002</v>
      </c>
      <c r="Q102">
        <v>0.84199999999999997</v>
      </c>
      <c r="R102">
        <v>1</v>
      </c>
      <c r="U102">
        <v>0</v>
      </c>
      <c r="V102">
        <v>0</v>
      </c>
      <c r="Y102" s="1">
        <v>44481</v>
      </c>
      <c r="Z102" s="2">
        <v>0.1932986111111111</v>
      </c>
      <c r="AB102">
        <v>1</v>
      </c>
      <c r="AD102" s="4"/>
      <c r="AE102" s="4">
        <f t="shared" si="7"/>
        <v>2.6683540714943099</v>
      </c>
      <c r="AF102" s="4"/>
      <c r="AG102" s="4">
        <f t="shared" si="8"/>
        <v>1.0907645416917688</v>
      </c>
      <c r="BC102" s="4"/>
      <c r="BD102" s="4"/>
      <c r="BE102" s="4"/>
      <c r="BF102" s="4"/>
    </row>
    <row r="103" spans="1:58" x14ac:dyDescent="0.35">
      <c r="A103">
        <v>91</v>
      </c>
      <c r="B103">
        <v>27</v>
      </c>
      <c r="C103">
        <v>154</v>
      </c>
      <c r="D103" t="s">
        <v>189</v>
      </c>
      <c r="E103" t="s">
        <v>190</v>
      </c>
      <c r="F103">
        <v>0.5</v>
      </c>
      <c r="K103">
        <v>2226</v>
      </c>
      <c r="L103">
        <v>8049</v>
      </c>
      <c r="P103">
        <v>2.27</v>
      </c>
      <c r="Q103">
        <v>0.81399999999999995</v>
      </c>
      <c r="R103">
        <v>1</v>
      </c>
      <c r="U103">
        <v>0</v>
      </c>
      <c r="V103">
        <v>0</v>
      </c>
      <c r="Y103" s="1">
        <v>44481</v>
      </c>
      <c r="Z103" s="2">
        <v>0.2049074074074074</v>
      </c>
      <c r="AB103">
        <v>1</v>
      </c>
      <c r="AD103" s="4"/>
      <c r="AE103" s="4">
        <f t="shared" si="7"/>
        <v>2.5864038825790496</v>
      </c>
      <c r="AF103" s="4"/>
      <c r="AG103" s="4">
        <f t="shared" si="8"/>
        <v>1.0538613245561503</v>
      </c>
      <c r="BC103" s="4"/>
      <c r="BD103" s="4"/>
      <c r="BE103" s="4"/>
      <c r="BF103" s="4"/>
    </row>
    <row r="104" spans="1:58" x14ac:dyDescent="0.35">
      <c r="A104">
        <v>92</v>
      </c>
      <c r="B104">
        <v>27</v>
      </c>
      <c r="C104">
        <v>154</v>
      </c>
      <c r="D104" t="s">
        <v>189</v>
      </c>
      <c r="E104" t="s">
        <v>190</v>
      </c>
      <c r="F104">
        <v>0.5</v>
      </c>
      <c r="K104">
        <v>2296</v>
      </c>
      <c r="L104">
        <v>8272</v>
      </c>
      <c r="P104">
        <v>2.339</v>
      </c>
      <c r="Q104">
        <v>0.83699999999999997</v>
      </c>
      <c r="R104">
        <v>1</v>
      </c>
      <c r="U104">
        <v>0</v>
      </c>
      <c r="V104">
        <v>0</v>
      </c>
      <c r="Y104" s="1">
        <v>44481</v>
      </c>
      <c r="Z104" s="2">
        <v>0.20716435185185186</v>
      </c>
      <c r="AB104">
        <v>1</v>
      </c>
      <c r="AD104" s="4"/>
      <c r="AE104" s="4">
        <f t="shared" si="7"/>
        <v>2.6760369017051158</v>
      </c>
      <c r="AF104" s="4"/>
      <c r="AG104" s="4">
        <f t="shared" si="8"/>
        <v>1.0842281785090764</v>
      </c>
      <c r="AO104">
        <f>ABS(100*(AE104-AE105)/(AVERAGE(AE104:AE105)))</f>
        <v>0.23953430640079387</v>
      </c>
      <c r="AY104">
        <f>ABS(100*(AG104-AG105)/(AVERAGE(AG104:AG105)))</f>
        <v>1.9279648596801684</v>
      </c>
      <c r="BC104" s="4"/>
      <c r="BD104" s="4">
        <f>AVERAGE(AE104:AE105)</f>
        <v>2.6728357224506132</v>
      </c>
      <c r="BE104" s="4"/>
      <c r="BF104" s="4">
        <f>AVERAGE(AG104:AG105)</f>
        <v>1.0947816815644655</v>
      </c>
    </row>
    <row r="105" spans="1:58" x14ac:dyDescent="0.35">
      <c r="A105">
        <v>93</v>
      </c>
      <c r="B105">
        <v>27</v>
      </c>
      <c r="C105">
        <v>154</v>
      </c>
      <c r="D105" t="s">
        <v>189</v>
      </c>
      <c r="E105" t="s">
        <v>190</v>
      </c>
      <c r="F105">
        <v>0.5</v>
      </c>
      <c r="K105">
        <v>2291</v>
      </c>
      <c r="L105">
        <v>8427</v>
      </c>
      <c r="P105">
        <v>2.335</v>
      </c>
      <c r="Q105">
        <v>0.85299999999999998</v>
      </c>
      <c r="R105">
        <v>1</v>
      </c>
      <c r="U105">
        <v>0</v>
      </c>
      <c r="V105">
        <v>0</v>
      </c>
      <c r="Y105" s="1">
        <v>44481</v>
      </c>
      <c r="Z105" s="2">
        <v>0.20978009259259259</v>
      </c>
      <c r="AB105">
        <v>1</v>
      </c>
      <c r="AD105" s="4"/>
      <c r="AE105" s="4">
        <f t="shared" si="7"/>
        <v>2.669634543196111</v>
      </c>
      <c r="AF105" s="4"/>
      <c r="AG105" s="4">
        <f t="shared" si="8"/>
        <v>1.1053351846198549</v>
      </c>
      <c r="BC105" s="4"/>
      <c r="BD105" s="4"/>
      <c r="BE105" s="4"/>
      <c r="BF105" s="4"/>
    </row>
    <row r="106" spans="1:58" x14ac:dyDescent="0.35">
      <c r="A106">
        <v>94</v>
      </c>
      <c r="B106">
        <v>28</v>
      </c>
      <c r="C106">
        <v>156</v>
      </c>
      <c r="D106" t="s">
        <v>189</v>
      </c>
      <c r="E106" t="s">
        <v>190</v>
      </c>
      <c r="F106">
        <v>0.5</v>
      </c>
      <c r="K106">
        <v>2199</v>
      </c>
      <c r="L106">
        <v>7897</v>
      </c>
      <c r="P106">
        <v>2.2429999999999999</v>
      </c>
      <c r="Q106">
        <v>0.79900000000000004</v>
      </c>
      <c r="R106">
        <v>1</v>
      </c>
      <c r="U106">
        <v>0</v>
      </c>
      <c r="V106">
        <v>0</v>
      </c>
      <c r="Y106" s="1">
        <v>44481</v>
      </c>
      <c r="Z106" s="2">
        <v>0.22131944444444443</v>
      </c>
      <c r="AB106">
        <v>1</v>
      </c>
      <c r="AD106" s="4"/>
      <c r="AE106" s="4">
        <f t="shared" si="7"/>
        <v>2.5518311466304242</v>
      </c>
      <c r="AF106" s="4"/>
      <c r="AG106" s="4">
        <f t="shared" si="8"/>
        <v>1.0331628411442904</v>
      </c>
    </row>
    <row r="107" spans="1:58" x14ac:dyDescent="0.35">
      <c r="A107">
        <v>95</v>
      </c>
      <c r="B107">
        <v>28</v>
      </c>
      <c r="C107">
        <v>156</v>
      </c>
      <c r="D107" t="s">
        <v>189</v>
      </c>
      <c r="E107" t="s">
        <v>190</v>
      </c>
      <c r="F107">
        <v>0.5</v>
      </c>
      <c r="K107">
        <v>2252</v>
      </c>
      <c r="L107">
        <v>8213</v>
      </c>
      <c r="P107">
        <v>2.2959999999999998</v>
      </c>
      <c r="Q107">
        <v>0.83099999999999996</v>
      </c>
      <c r="R107">
        <v>1</v>
      </c>
      <c r="U107">
        <v>0</v>
      </c>
      <c r="V107">
        <v>0</v>
      </c>
      <c r="Y107" s="1">
        <v>44481</v>
      </c>
      <c r="Z107" s="2">
        <v>0.22354166666666667</v>
      </c>
      <c r="AB107">
        <v>1</v>
      </c>
      <c r="AD107" s="4"/>
      <c r="AE107" s="4">
        <f t="shared" si="7"/>
        <v>2.6196961468258744</v>
      </c>
      <c r="AF107" s="4"/>
      <c r="AG107" s="4">
        <f t="shared" si="8"/>
        <v>1.0761938987636832</v>
      </c>
      <c r="AO107">
        <f>ABS(100*(AE107-AE108)/(AVERAGE(AE107:AE108)))</f>
        <v>0.29370247963856844</v>
      </c>
      <c r="AY107">
        <f>ABS(100*(AG107-AG108)/(AVERAGE(AG107:AG108)))</f>
        <v>2.5607185021434624</v>
      </c>
      <c r="BC107" s="4"/>
      <c r="BD107" s="4">
        <f>AVERAGE(AE107:AE108)</f>
        <v>2.6158547317204714</v>
      </c>
      <c r="BE107" s="4"/>
      <c r="BF107" s="4">
        <f>AVERAGE(AG107:AG108)</f>
        <v>1.0901517576433915</v>
      </c>
    </row>
    <row r="108" spans="1:58" x14ac:dyDescent="0.35">
      <c r="A108">
        <v>96</v>
      </c>
      <c r="B108">
        <v>28</v>
      </c>
      <c r="C108">
        <v>156</v>
      </c>
      <c r="D108" t="s">
        <v>189</v>
      </c>
      <c r="E108" t="s">
        <v>190</v>
      </c>
      <c r="F108">
        <v>0.5</v>
      </c>
      <c r="K108">
        <v>2246</v>
      </c>
      <c r="L108">
        <v>8418</v>
      </c>
      <c r="P108">
        <v>2.2890000000000001</v>
      </c>
      <c r="Q108">
        <v>0.85199999999999998</v>
      </c>
      <c r="R108">
        <v>1</v>
      </c>
      <c r="U108">
        <v>0</v>
      </c>
      <c r="V108">
        <v>0</v>
      </c>
      <c r="Y108" s="1">
        <v>44481</v>
      </c>
      <c r="Z108" s="2">
        <v>0.22623842592592591</v>
      </c>
      <c r="AB108">
        <v>1</v>
      </c>
      <c r="AD108" s="4"/>
      <c r="AE108" s="4">
        <f t="shared" si="7"/>
        <v>2.6120133166150685</v>
      </c>
      <c r="AF108" s="4"/>
      <c r="AG108" s="4">
        <f t="shared" si="8"/>
        <v>1.1041096165230997</v>
      </c>
    </row>
    <row r="109" spans="1:58" x14ac:dyDescent="0.35">
      <c r="A109">
        <v>97</v>
      </c>
      <c r="B109">
        <v>29</v>
      </c>
      <c r="C109">
        <v>56</v>
      </c>
      <c r="D109" t="s">
        <v>189</v>
      </c>
      <c r="E109" t="s">
        <v>190</v>
      </c>
      <c r="F109">
        <v>0.5</v>
      </c>
      <c r="K109">
        <v>2199</v>
      </c>
      <c r="L109">
        <v>8126</v>
      </c>
      <c r="P109">
        <v>2.2429999999999999</v>
      </c>
      <c r="Q109">
        <v>0.82199999999999995</v>
      </c>
      <c r="R109">
        <v>1</v>
      </c>
      <c r="U109">
        <v>0</v>
      </c>
      <c r="V109">
        <v>0</v>
      </c>
      <c r="Y109" s="1">
        <v>44481</v>
      </c>
      <c r="Z109" s="2">
        <v>0.23774305555555555</v>
      </c>
      <c r="AB109">
        <v>1</v>
      </c>
      <c r="AD109" s="4"/>
      <c r="AE109" s="4">
        <f t="shared" si="7"/>
        <v>2.5518311466304242</v>
      </c>
      <c r="AF109" s="4"/>
      <c r="AG109" s="4">
        <f t="shared" si="8"/>
        <v>1.0643467404950531</v>
      </c>
      <c r="BC109" s="4"/>
      <c r="BD109" s="4"/>
      <c r="BE109" s="4"/>
      <c r="BF109" s="4"/>
    </row>
    <row r="110" spans="1:58" x14ac:dyDescent="0.35">
      <c r="A110">
        <v>98</v>
      </c>
      <c r="B110">
        <v>29</v>
      </c>
      <c r="C110">
        <v>56</v>
      </c>
      <c r="D110" t="s">
        <v>189</v>
      </c>
      <c r="E110" t="s">
        <v>190</v>
      </c>
      <c r="F110">
        <v>0.5</v>
      </c>
      <c r="K110">
        <v>2259</v>
      </c>
      <c r="L110">
        <v>8335</v>
      </c>
      <c r="P110">
        <v>2.3029999999999999</v>
      </c>
      <c r="Q110">
        <v>0.84299999999999997</v>
      </c>
      <c r="R110">
        <v>1</v>
      </c>
      <c r="U110">
        <v>0</v>
      </c>
      <c r="V110">
        <v>0</v>
      </c>
      <c r="Y110" s="1">
        <v>44481</v>
      </c>
      <c r="Z110" s="2">
        <v>0.24006944444444445</v>
      </c>
      <c r="AB110">
        <v>1</v>
      </c>
      <c r="AD110" s="4"/>
      <c r="AE110" s="4">
        <f t="shared" si="7"/>
        <v>2.6286594487384805</v>
      </c>
      <c r="AF110" s="4"/>
      <c r="AG110" s="4">
        <f t="shared" si="8"/>
        <v>1.0928071551863605</v>
      </c>
      <c r="AO110">
        <f>ABS(100*(AE110-AE111)/(AVERAGE(AE110:AE111)))</f>
        <v>0.72801974728381391</v>
      </c>
      <c r="AY110">
        <f>ABS(100*(AG110-AG111)/(AVERAGE(AG110:AG111)))</f>
        <v>1.7539383533592487</v>
      </c>
      <c r="BC110" s="4"/>
      <c r="BD110" s="4">
        <f>AVERAGE(AE110:AE111)</f>
        <v>2.6382629865019878</v>
      </c>
      <c r="BE110" s="4"/>
      <c r="BF110" s="4">
        <f>AVERAGE(AG110:AG111)</f>
        <v>1.1024755257274266</v>
      </c>
    </row>
    <row r="111" spans="1:58" x14ac:dyDescent="0.35">
      <c r="A111">
        <v>99</v>
      </c>
      <c r="B111">
        <v>29</v>
      </c>
      <c r="C111">
        <v>56</v>
      </c>
      <c r="D111" t="s">
        <v>189</v>
      </c>
      <c r="E111" t="s">
        <v>190</v>
      </c>
      <c r="F111">
        <v>0.5</v>
      </c>
      <c r="K111">
        <v>2274</v>
      </c>
      <c r="L111">
        <v>8477</v>
      </c>
      <c r="P111">
        <v>2.3170000000000002</v>
      </c>
      <c r="Q111">
        <v>0.85799999999999998</v>
      </c>
      <c r="R111">
        <v>1</v>
      </c>
      <c r="U111">
        <v>0</v>
      </c>
      <c r="V111">
        <v>0</v>
      </c>
      <c r="Y111" s="1">
        <v>44481</v>
      </c>
      <c r="Z111" s="2">
        <v>0.24271990740740743</v>
      </c>
      <c r="AB111">
        <v>1</v>
      </c>
      <c r="AD111" s="4"/>
      <c r="AE111" s="4">
        <f t="shared" si="7"/>
        <v>2.6478665242654946</v>
      </c>
      <c r="AF111" s="4"/>
      <c r="AG111" s="4">
        <f t="shared" si="8"/>
        <v>1.1121438962684929</v>
      </c>
      <c r="BC111" s="4"/>
      <c r="BD111" s="4"/>
      <c r="BE111" s="4"/>
      <c r="BF111" s="4"/>
    </row>
    <row r="112" spans="1:58" x14ac:dyDescent="0.35">
      <c r="A112">
        <v>100</v>
      </c>
      <c r="B112">
        <v>30</v>
      </c>
      <c r="C112" t="s">
        <v>197</v>
      </c>
      <c r="D112" t="s">
        <v>189</v>
      </c>
      <c r="E112" t="s">
        <v>190</v>
      </c>
      <c r="F112">
        <v>0.5</v>
      </c>
      <c r="K112">
        <v>2711</v>
      </c>
      <c r="L112">
        <v>8212</v>
      </c>
      <c r="P112">
        <v>2.7530000000000001</v>
      </c>
      <c r="Q112">
        <v>0.83099999999999996</v>
      </c>
      <c r="R112">
        <v>1</v>
      </c>
      <c r="U112">
        <v>0</v>
      </c>
      <c r="V112">
        <v>0</v>
      </c>
      <c r="Y112" s="1">
        <v>44481</v>
      </c>
      <c r="Z112" s="2">
        <v>0.25428240740740743</v>
      </c>
      <c r="AB112">
        <v>1</v>
      </c>
      <c r="AD112" s="4"/>
      <c r="AE112" s="4">
        <f t="shared" si="7"/>
        <v>3.2074326579525079</v>
      </c>
      <c r="AF112" s="4"/>
      <c r="AG112" s="4">
        <f t="shared" si="8"/>
        <v>1.0760577245307106</v>
      </c>
    </row>
    <row r="113" spans="1:58" x14ac:dyDescent="0.35">
      <c r="A113">
        <v>101</v>
      </c>
      <c r="B113">
        <v>30</v>
      </c>
      <c r="C113" t="s">
        <v>197</v>
      </c>
      <c r="D113" t="s">
        <v>189</v>
      </c>
      <c r="E113" t="s">
        <v>190</v>
      </c>
      <c r="F113">
        <v>0.5</v>
      </c>
      <c r="K113">
        <v>2768</v>
      </c>
      <c r="L113">
        <v>8427</v>
      </c>
      <c r="P113">
        <v>2.8090000000000002</v>
      </c>
      <c r="Q113">
        <v>0.85299999999999998</v>
      </c>
      <c r="R113">
        <v>1</v>
      </c>
      <c r="U113">
        <v>0</v>
      </c>
      <c r="V113">
        <v>0</v>
      </c>
      <c r="Y113" s="1">
        <v>44481</v>
      </c>
      <c r="Z113" s="2">
        <v>0.25656249999999997</v>
      </c>
      <c r="AB113">
        <v>1</v>
      </c>
      <c r="AD113" s="4"/>
      <c r="AE113" s="4">
        <f t="shared" si="7"/>
        <v>3.2804195449551616</v>
      </c>
      <c r="AF113" s="4"/>
      <c r="AG113" s="4">
        <f t="shared" si="8"/>
        <v>1.1053351846198549</v>
      </c>
      <c r="AO113">
        <f>ABS(100*(AE113-AE114)/(AVERAGE(AE113:AE114)))</f>
        <v>1.0989512712327576</v>
      </c>
      <c r="AY113">
        <f>ABS(100*(AG113-AG114)/(AVERAGE(AG113:AG114)))</f>
        <v>1.0539130935739296</v>
      </c>
      <c r="BC113" s="4"/>
      <c r="BD113" s="4">
        <f>AVERAGE(AE113:AE114)</f>
        <v>3.2624929411299481</v>
      </c>
      <c r="BE113" s="4"/>
      <c r="BF113" s="4">
        <f>AVERAGE(AG113:AG114)</f>
        <v>1.1111906766376836</v>
      </c>
    </row>
    <row r="114" spans="1:58" x14ac:dyDescent="0.35">
      <c r="A114">
        <v>102</v>
      </c>
      <c r="B114">
        <v>30</v>
      </c>
      <c r="C114" t="s">
        <v>197</v>
      </c>
      <c r="D114" t="s">
        <v>189</v>
      </c>
      <c r="E114" t="s">
        <v>190</v>
      </c>
      <c r="F114">
        <v>0.5</v>
      </c>
      <c r="K114">
        <v>2740</v>
      </c>
      <c r="L114">
        <v>8513</v>
      </c>
      <c r="P114">
        <v>2.7810000000000001</v>
      </c>
      <c r="Q114">
        <v>0.86099999999999999</v>
      </c>
      <c r="R114">
        <v>1</v>
      </c>
      <c r="U114">
        <v>0</v>
      </c>
      <c r="V114">
        <v>0</v>
      </c>
      <c r="Y114" s="1">
        <v>44481</v>
      </c>
      <c r="Z114" s="2">
        <v>0.25934027777777779</v>
      </c>
      <c r="AB114">
        <v>1</v>
      </c>
      <c r="AD114" s="4"/>
      <c r="AE114" s="4">
        <f t="shared" si="7"/>
        <v>3.2445663373047351</v>
      </c>
      <c r="AF114" s="4"/>
      <c r="AG114" s="4">
        <f t="shared" si="8"/>
        <v>1.1170461686555122</v>
      </c>
    </row>
    <row r="115" spans="1:58" x14ac:dyDescent="0.35">
      <c r="A115">
        <v>103</v>
      </c>
      <c r="B115">
        <v>31</v>
      </c>
      <c r="C115" t="s">
        <v>196</v>
      </c>
      <c r="D115" t="s">
        <v>189</v>
      </c>
      <c r="E115" t="s">
        <v>190</v>
      </c>
      <c r="F115">
        <v>0.5</v>
      </c>
      <c r="K115">
        <v>5490</v>
      </c>
      <c r="L115">
        <v>10542</v>
      </c>
      <c r="P115">
        <v>5.5389999999999997</v>
      </c>
      <c r="Q115">
        <v>1.0649999999999999</v>
      </c>
      <c r="R115">
        <v>1</v>
      </c>
      <c r="U115">
        <v>0</v>
      </c>
      <c r="V115">
        <v>0</v>
      </c>
      <c r="Y115" s="1">
        <v>44481</v>
      </c>
      <c r="Z115" s="2">
        <v>0.27122685185185186</v>
      </c>
      <c r="AB115">
        <v>1</v>
      </c>
      <c r="AD115" s="4"/>
      <c r="AE115" s="4">
        <f t="shared" si="7"/>
        <v>6.7658635172573325</v>
      </c>
      <c r="AF115" s="4"/>
      <c r="AG115" s="4">
        <f t="shared" si="8"/>
        <v>1.393343687357248</v>
      </c>
      <c r="BC115" s="4"/>
      <c r="BD115" s="4"/>
      <c r="BE115" s="4"/>
      <c r="BF115" s="4"/>
    </row>
    <row r="116" spans="1:58" x14ac:dyDescent="0.35">
      <c r="A116">
        <v>104</v>
      </c>
      <c r="B116">
        <v>31</v>
      </c>
      <c r="C116" t="s">
        <v>196</v>
      </c>
      <c r="D116" t="s">
        <v>189</v>
      </c>
      <c r="E116" t="s">
        <v>190</v>
      </c>
      <c r="F116">
        <v>0.5</v>
      </c>
      <c r="K116">
        <v>5504</v>
      </c>
      <c r="L116">
        <v>10790</v>
      </c>
      <c r="P116">
        <v>5.5540000000000003</v>
      </c>
      <c r="Q116">
        <v>1.0900000000000001</v>
      </c>
      <c r="R116">
        <v>1</v>
      </c>
      <c r="U116">
        <v>0</v>
      </c>
      <c r="V116">
        <v>0</v>
      </c>
      <c r="Y116" s="1">
        <v>44481</v>
      </c>
      <c r="Z116" s="2">
        <v>0.27370370370370373</v>
      </c>
      <c r="AB116">
        <v>1</v>
      </c>
      <c r="AD116" s="4"/>
      <c r="AE116" s="4">
        <f t="shared" si="7"/>
        <v>6.7837901210825464</v>
      </c>
      <c r="AF116" s="4"/>
      <c r="AG116" s="4">
        <f t="shared" si="8"/>
        <v>1.4271148971344931</v>
      </c>
      <c r="AO116">
        <f>ABS(100*(AE116-AE117)/(AVERAGE(AE116:AE117)))</f>
        <v>1.777234448154541</v>
      </c>
      <c r="AQ116">
        <f>100*((AVERAGE(AE116:AE117)*20.08)-(AVERAGE(AE98:AE99)*20))/(1000*0.08)</f>
        <v>112.34159364973418</v>
      </c>
      <c r="AY116">
        <f>ABS(100*(AG116-AG117)/(AVERAGE(AG116:AG117)))</f>
        <v>3.3770899061591488</v>
      </c>
      <c r="BA116">
        <f>100*((AVERAGE(AG116:AG117)*20.08)-(AVERAGE(AG98:AG99)*20))/(100*0.08)</f>
        <v>97.522547621353709</v>
      </c>
      <c r="BC116" s="4"/>
      <c r="BD116" s="4">
        <f>AVERAGE(AE116:AE117)</f>
        <v>6.8446125269180911</v>
      </c>
      <c r="BE116" s="4"/>
      <c r="BF116" s="4">
        <f>AVERAGE(AG116:AG117)</f>
        <v>1.4516262590695905</v>
      </c>
    </row>
    <row r="117" spans="1:58" x14ac:dyDescent="0.35">
      <c r="A117">
        <v>105</v>
      </c>
      <c r="B117">
        <v>31</v>
      </c>
      <c r="C117" t="s">
        <v>196</v>
      </c>
      <c r="D117" t="s">
        <v>189</v>
      </c>
      <c r="E117" t="s">
        <v>190</v>
      </c>
      <c r="F117">
        <v>0.5</v>
      </c>
      <c r="K117">
        <v>5599</v>
      </c>
      <c r="L117">
        <v>11150</v>
      </c>
      <c r="P117">
        <v>5.649</v>
      </c>
      <c r="Q117">
        <v>1.1259999999999999</v>
      </c>
      <c r="R117">
        <v>1</v>
      </c>
      <c r="U117">
        <v>0</v>
      </c>
      <c r="V117">
        <v>0</v>
      </c>
      <c r="Y117" s="1">
        <v>44481</v>
      </c>
      <c r="Z117" s="2">
        <v>0.27665509259259258</v>
      </c>
      <c r="AB117">
        <v>1</v>
      </c>
      <c r="AD117" s="4"/>
      <c r="AE117" s="4">
        <f t="shared" si="7"/>
        <v>6.9054349327536357</v>
      </c>
      <c r="AF117" s="4"/>
      <c r="AG117" s="4">
        <f t="shared" si="8"/>
        <v>1.4761376210046879</v>
      </c>
      <c r="BC117" s="4"/>
      <c r="BD117" s="4"/>
      <c r="BE117" s="4"/>
      <c r="BF117" s="4"/>
    </row>
    <row r="118" spans="1:58" x14ac:dyDescent="0.35">
      <c r="A118">
        <v>106</v>
      </c>
      <c r="B118">
        <v>32</v>
      </c>
      <c r="C118" t="s">
        <v>65</v>
      </c>
      <c r="D118" t="s">
        <v>189</v>
      </c>
      <c r="E118" t="s">
        <v>190</v>
      </c>
      <c r="F118">
        <v>0.5</v>
      </c>
      <c r="K118">
        <v>2932</v>
      </c>
      <c r="L118">
        <v>8628</v>
      </c>
      <c r="P118">
        <v>2.9729999999999999</v>
      </c>
      <c r="Q118">
        <v>0.873</v>
      </c>
      <c r="R118">
        <v>1</v>
      </c>
      <c r="U118">
        <v>0</v>
      </c>
      <c r="V118">
        <v>0</v>
      </c>
      <c r="Y118" s="1">
        <v>44481</v>
      </c>
      <c r="Z118" s="2">
        <v>0.2882986111111111</v>
      </c>
      <c r="AB118">
        <v>1</v>
      </c>
      <c r="AD118" s="4"/>
      <c r="AE118" s="4">
        <f t="shared" si="7"/>
        <v>3.4904169040505164</v>
      </c>
      <c r="AF118" s="4"/>
      <c r="AG118" s="4">
        <f t="shared" si="8"/>
        <v>1.1327062054473798</v>
      </c>
    </row>
    <row r="119" spans="1:58" x14ac:dyDescent="0.35">
      <c r="A119">
        <v>107</v>
      </c>
      <c r="B119">
        <v>32</v>
      </c>
      <c r="C119" t="s">
        <v>65</v>
      </c>
      <c r="D119" t="s">
        <v>189</v>
      </c>
      <c r="E119" t="s">
        <v>190</v>
      </c>
      <c r="F119">
        <v>0.5</v>
      </c>
      <c r="K119">
        <v>2971</v>
      </c>
      <c r="L119">
        <v>8778</v>
      </c>
      <c r="P119">
        <v>3.012</v>
      </c>
      <c r="Q119">
        <v>0.88800000000000001</v>
      </c>
      <c r="R119">
        <v>1</v>
      </c>
      <c r="U119">
        <v>0</v>
      </c>
      <c r="V119">
        <v>0</v>
      </c>
      <c r="Y119" s="1">
        <v>44481</v>
      </c>
      <c r="Z119" s="2">
        <v>0.2905787037037037</v>
      </c>
      <c r="AB119">
        <v>1</v>
      </c>
      <c r="AD119" s="4"/>
      <c r="AE119" s="4">
        <f t="shared" si="7"/>
        <v>3.5403553004207531</v>
      </c>
      <c r="AF119" s="4"/>
      <c r="AG119" s="4">
        <f t="shared" si="8"/>
        <v>1.1531323403932945</v>
      </c>
      <c r="AO119">
        <f>ABS(100*(AE119-AE120)/(AVERAGE(AE119:AE120)))</f>
        <v>0.47129049280697399</v>
      </c>
      <c r="AP119">
        <f>ABS(100*((AVERAGE(AE119:AE120)-AVERAGE(AE113:AE114))/(AVERAGE(AE113:AE114,AE119:AE120))))</f>
        <v>7.9340141148185621</v>
      </c>
      <c r="AY119">
        <f>ABS(100*(AG119-AG120)/(AVERAGE(AG119:AG120)))</f>
        <v>0.54469677414926165</v>
      </c>
      <c r="AZ119">
        <f>ABS(100*((AVERAGE(AG119:AG120)-AVERAGE(AG113:AG114))/(AVERAGE(AG113:AG114,AG119:AG120))))</f>
        <v>3.432673863572147</v>
      </c>
      <c r="BC119" s="4"/>
      <c r="BD119" s="4">
        <f>AVERAGE(AE119:AE119)</f>
        <v>3.5403553004207531</v>
      </c>
      <c r="BE119" s="4"/>
      <c r="BF119" s="4">
        <f>AVERAGE(AG119:AG119)</f>
        <v>1.1531323403932945</v>
      </c>
    </row>
    <row r="120" spans="1:58" x14ac:dyDescent="0.35">
      <c r="A120">
        <v>108</v>
      </c>
      <c r="B120">
        <v>32</v>
      </c>
      <c r="C120" t="s">
        <v>65</v>
      </c>
      <c r="D120" t="s">
        <v>189</v>
      </c>
      <c r="E120" t="s">
        <v>190</v>
      </c>
      <c r="F120">
        <v>0.5</v>
      </c>
      <c r="K120">
        <v>2958</v>
      </c>
      <c r="L120">
        <v>8732</v>
      </c>
      <c r="P120">
        <v>2.9990000000000001</v>
      </c>
      <c r="Q120">
        <v>0.88300000000000001</v>
      </c>
      <c r="R120">
        <v>1</v>
      </c>
      <c r="U120">
        <v>0</v>
      </c>
      <c r="V120">
        <v>0</v>
      </c>
      <c r="Y120" s="1">
        <v>44481</v>
      </c>
      <c r="Z120" s="2">
        <v>0.29334490740740743</v>
      </c>
      <c r="AB120">
        <v>1</v>
      </c>
      <c r="AD120" s="4"/>
      <c r="AE120" s="4">
        <f t="shared" si="7"/>
        <v>3.5237091682973412</v>
      </c>
      <c r="AF120" s="4"/>
      <c r="AG120" s="4">
        <f t="shared" si="8"/>
        <v>1.1468683256765475</v>
      </c>
    </row>
    <row r="121" spans="1:58" x14ac:dyDescent="0.35">
      <c r="A121">
        <v>109</v>
      </c>
      <c r="B121">
        <v>3</v>
      </c>
      <c r="C121" t="s">
        <v>28</v>
      </c>
      <c r="D121" t="s">
        <v>189</v>
      </c>
      <c r="E121" t="s">
        <v>190</v>
      </c>
      <c r="F121">
        <v>0.5</v>
      </c>
      <c r="K121">
        <v>337</v>
      </c>
      <c r="L121">
        <v>534</v>
      </c>
      <c r="P121">
        <v>0.35599999999999998</v>
      </c>
      <c r="Q121">
        <v>5.1999999999999998E-2</v>
      </c>
      <c r="R121">
        <v>1</v>
      </c>
      <c r="U121">
        <v>0</v>
      </c>
      <c r="V121">
        <v>0</v>
      </c>
      <c r="Y121" s="1">
        <v>44481</v>
      </c>
      <c r="Z121" s="2">
        <v>0.30471064814814813</v>
      </c>
      <c r="AB121">
        <v>1</v>
      </c>
      <c r="AD121" s="4"/>
      <c r="AE121" s="4">
        <f t="shared" si="7"/>
        <v>0.16759283787706519</v>
      </c>
      <c r="AF121" s="4"/>
      <c r="AG121" s="4">
        <f t="shared" si="8"/>
        <v>3.0511963765837286E-2</v>
      </c>
      <c r="BC121" s="4"/>
      <c r="BD121" s="4"/>
      <c r="BE121" s="4"/>
      <c r="BF121" s="4"/>
    </row>
    <row r="122" spans="1:58" x14ac:dyDescent="0.35">
      <c r="A122">
        <v>110</v>
      </c>
      <c r="B122">
        <v>3</v>
      </c>
      <c r="C122" t="s">
        <v>28</v>
      </c>
      <c r="D122" t="s">
        <v>189</v>
      </c>
      <c r="E122" t="s">
        <v>190</v>
      </c>
      <c r="F122">
        <v>0.5</v>
      </c>
      <c r="K122">
        <v>343</v>
      </c>
      <c r="L122">
        <v>635</v>
      </c>
      <c r="P122">
        <v>0.36199999999999999</v>
      </c>
      <c r="Q122">
        <v>6.2E-2</v>
      </c>
      <c r="R122">
        <v>1</v>
      </c>
      <c r="U122">
        <v>0</v>
      </c>
      <c r="V122">
        <v>0</v>
      </c>
      <c r="Y122" s="1">
        <v>44481</v>
      </c>
      <c r="Z122" s="2">
        <v>0.30667824074074074</v>
      </c>
      <c r="AB122">
        <v>1</v>
      </c>
      <c r="AD122" s="4"/>
      <c r="AE122" s="4">
        <f t="shared" si="7"/>
        <v>0.17527566808787085</v>
      </c>
      <c r="AF122" s="4"/>
      <c r="AG122" s="4">
        <f t="shared" si="8"/>
        <v>4.4265561296086338E-2</v>
      </c>
      <c r="AO122">
        <f>ABS(100*(AE122-AE123)/(AVERAGE(AE122:AE123)))</f>
        <v>4.9863348876514806</v>
      </c>
      <c r="AY122">
        <f>ABS(100*(AG122-AG123)/(AVERAGE(AG122:AG123)))</f>
        <v>10.353788341683595</v>
      </c>
      <c r="BC122" s="4"/>
      <c r="BD122" s="4">
        <f>AVERAGE(AE122:AE123)</f>
        <v>0.17975731904417416</v>
      </c>
      <c r="BE122" s="4"/>
      <c r="BF122" s="4">
        <f>AVERAGE(AG122:AG123)</f>
        <v>4.2086773568522126E-2</v>
      </c>
    </row>
    <row r="123" spans="1:58" x14ac:dyDescent="0.35">
      <c r="A123">
        <v>111</v>
      </c>
      <c r="B123">
        <v>3</v>
      </c>
      <c r="C123" t="s">
        <v>28</v>
      </c>
      <c r="D123" t="s">
        <v>189</v>
      </c>
      <c r="E123" t="s">
        <v>190</v>
      </c>
      <c r="F123">
        <v>0.5</v>
      </c>
      <c r="K123">
        <v>350</v>
      </c>
      <c r="L123">
        <v>603</v>
      </c>
      <c r="P123">
        <v>0.37</v>
      </c>
      <c r="Q123">
        <v>5.8999999999999997E-2</v>
      </c>
      <c r="R123">
        <v>1</v>
      </c>
      <c r="U123">
        <v>0</v>
      </c>
      <c r="V123">
        <v>0</v>
      </c>
      <c r="Y123" s="1">
        <v>44481</v>
      </c>
      <c r="Z123" s="2">
        <v>0.30908564814814815</v>
      </c>
      <c r="AB123">
        <v>1</v>
      </c>
      <c r="AD123" s="4"/>
      <c r="AE123" s="4">
        <f t="shared" si="7"/>
        <v>0.18423897000047748</v>
      </c>
      <c r="AF123" s="4"/>
      <c r="AG123" s="4">
        <f t="shared" si="8"/>
        <v>3.9907985840957921E-2</v>
      </c>
      <c r="BC123" s="4"/>
      <c r="BD123" s="4"/>
      <c r="BE123" s="4"/>
      <c r="BF123" s="4"/>
    </row>
    <row r="124" spans="1:58" x14ac:dyDescent="0.35">
      <c r="A124">
        <v>112</v>
      </c>
      <c r="B124">
        <v>1</v>
      </c>
      <c r="C124" t="s">
        <v>193</v>
      </c>
      <c r="D124" t="s">
        <v>189</v>
      </c>
      <c r="E124" t="s">
        <v>190</v>
      </c>
      <c r="F124">
        <v>0.5</v>
      </c>
      <c r="K124">
        <v>741</v>
      </c>
      <c r="L124">
        <v>10314</v>
      </c>
      <c r="P124">
        <v>0.78200000000000003</v>
      </c>
      <c r="Q124">
        <v>1.042</v>
      </c>
      <c r="R124">
        <v>1</v>
      </c>
      <c r="U124">
        <v>0</v>
      </c>
      <c r="V124">
        <v>0</v>
      </c>
      <c r="Y124" s="1">
        <v>44481</v>
      </c>
      <c r="Z124" s="2">
        <v>0.32041666666666663</v>
      </c>
      <c r="AB124">
        <v>1</v>
      </c>
      <c r="AD124" s="4"/>
      <c r="AE124" s="4">
        <f t="shared" si="7"/>
        <v>0.68490340540464689</v>
      </c>
      <c r="AF124" s="4"/>
      <c r="AG124" s="4">
        <f t="shared" si="8"/>
        <v>1.3622959622394581</v>
      </c>
      <c r="BC124" s="4"/>
      <c r="BD124" s="4"/>
      <c r="BE124" s="4"/>
      <c r="BF124" s="4"/>
    </row>
    <row r="125" spans="1:58" x14ac:dyDescent="0.35">
      <c r="A125">
        <v>113</v>
      </c>
      <c r="B125">
        <v>1</v>
      </c>
      <c r="C125" t="s">
        <v>193</v>
      </c>
      <c r="D125" t="s">
        <v>189</v>
      </c>
      <c r="E125" t="s">
        <v>190</v>
      </c>
      <c r="F125">
        <v>0.5</v>
      </c>
      <c r="K125">
        <v>757</v>
      </c>
      <c r="L125">
        <v>9995</v>
      </c>
      <c r="P125">
        <v>0.79900000000000004</v>
      </c>
      <c r="Q125">
        <v>1.01</v>
      </c>
      <c r="R125">
        <v>1</v>
      </c>
      <c r="U125">
        <v>0</v>
      </c>
      <c r="V125">
        <v>0</v>
      </c>
      <c r="Y125" s="1">
        <v>44481</v>
      </c>
      <c r="Z125" s="2">
        <v>0.32245370370370369</v>
      </c>
      <c r="AB125">
        <v>1</v>
      </c>
      <c r="AD125" s="4"/>
      <c r="AE125" s="4">
        <f t="shared" si="7"/>
        <v>0.70539095263346197</v>
      </c>
      <c r="AF125" s="4"/>
      <c r="AG125" s="4">
        <f t="shared" si="8"/>
        <v>1.3188563819211467</v>
      </c>
      <c r="AO125">
        <f>ABS(100*(AE125-AE126)/(AVERAGE(AE125:AE126)))</f>
        <v>1.7989375311011544</v>
      </c>
      <c r="AY125">
        <f>ABS(100*(AG125-AG126)/(AVERAGE(AG125:AG126)))</f>
        <v>5.120948133195637</v>
      </c>
      <c r="BC125" s="4"/>
      <c r="BD125" s="4">
        <f>AVERAGE(AE125:AE126)</f>
        <v>0.71179331114246669</v>
      </c>
      <c r="BE125" s="4"/>
      <c r="BF125" s="4">
        <f>AVERAGE(AG125:AG126)</f>
        <v>1.353512724212715</v>
      </c>
    </row>
    <row r="126" spans="1:58" x14ac:dyDescent="0.35">
      <c r="A126">
        <v>114</v>
      </c>
      <c r="B126">
        <v>1</v>
      </c>
      <c r="C126" t="s">
        <v>193</v>
      </c>
      <c r="D126" t="s">
        <v>189</v>
      </c>
      <c r="E126" t="s">
        <v>190</v>
      </c>
      <c r="F126">
        <v>0.5</v>
      </c>
      <c r="K126">
        <v>767</v>
      </c>
      <c r="L126">
        <v>10504</v>
      </c>
      <c r="P126">
        <v>0.80900000000000005</v>
      </c>
      <c r="Q126">
        <v>1.0620000000000001</v>
      </c>
      <c r="R126">
        <v>1</v>
      </c>
      <c r="U126">
        <v>0</v>
      </c>
      <c r="V126">
        <v>0</v>
      </c>
      <c r="Y126" s="1">
        <v>44481</v>
      </c>
      <c r="Z126" s="2">
        <v>0.32496527777777778</v>
      </c>
      <c r="AB126">
        <v>1</v>
      </c>
      <c r="AD126" s="4"/>
      <c r="AE126" s="4">
        <f t="shared" si="7"/>
        <v>0.71819566965147141</v>
      </c>
      <c r="AF126" s="4"/>
      <c r="AG126" s="4">
        <f t="shared" si="8"/>
        <v>1.3881690665042832</v>
      </c>
      <c r="BC126" s="4"/>
      <c r="BD126" s="4"/>
      <c r="BE126" s="4"/>
      <c r="BF126" s="4"/>
    </row>
    <row r="127" spans="1:58" x14ac:dyDescent="0.35">
      <c r="A127">
        <v>115</v>
      </c>
      <c r="B127">
        <v>8</v>
      </c>
      <c r="C127" t="s">
        <v>192</v>
      </c>
      <c r="D127" t="s">
        <v>189</v>
      </c>
      <c r="E127" t="s">
        <v>190</v>
      </c>
      <c r="F127">
        <v>0.33300000000000002</v>
      </c>
      <c r="K127">
        <v>5140</v>
      </c>
      <c r="L127">
        <v>5333</v>
      </c>
      <c r="P127">
        <v>7.7880000000000003</v>
      </c>
      <c r="Q127">
        <v>0.81</v>
      </c>
      <c r="R127">
        <v>1</v>
      </c>
      <c r="U127">
        <v>0</v>
      </c>
      <c r="V127">
        <v>0</v>
      </c>
      <c r="Y127" s="1">
        <v>44481</v>
      </c>
      <c r="Z127" s="2">
        <v>0.33682870370370371</v>
      </c>
      <c r="AB127">
        <v>1</v>
      </c>
      <c r="AD127" s="4"/>
      <c r="AE127" s="4">
        <f t="shared" si="7"/>
        <v>9.4860336661066107</v>
      </c>
      <c r="AF127" s="4"/>
      <c r="AG127" s="4">
        <f t="shared" si="8"/>
        <v>1.0270452069100995</v>
      </c>
    </row>
    <row r="128" spans="1:58" x14ac:dyDescent="0.35">
      <c r="A128">
        <v>116</v>
      </c>
      <c r="B128">
        <v>8</v>
      </c>
      <c r="C128" t="s">
        <v>192</v>
      </c>
      <c r="D128" t="s">
        <v>189</v>
      </c>
      <c r="E128" t="s">
        <v>190</v>
      </c>
      <c r="F128">
        <v>0.33300000000000002</v>
      </c>
      <c r="K128">
        <v>5061</v>
      </c>
      <c r="L128">
        <v>5423</v>
      </c>
      <c r="P128">
        <v>7.6669999999999998</v>
      </c>
      <c r="Q128">
        <v>0.82399999999999995</v>
      </c>
      <c r="R128">
        <v>1</v>
      </c>
      <c r="U128">
        <v>0</v>
      </c>
      <c r="V128">
        <v>0</v>
      </c>
      <c r="Y128" s="1">
        <v>44481</v>
      </c>
      <c r="Z128" s="2">
        <v>0.33914351851851854</v>
      </c>
      <c r="AB128">
        <v>1</v>
      </c>
      <c r="AD128" s="4"/>
      <c r="AE128" s="4">
        <f t="shared" si="7"/>
        <v>9.334145881658749</v>
      </c>
      <c r="AF128" s="4"/>
      <c r="AG128" s="4">
        <f t="shared" si="8"/>
        <v>1.0454471302847972</v>
      </c>
      <c r="AN128">
        <f>ABS(100*(AVERAGE(AE128:AE129)-9)/9)</f>
        <v>3.9049950367189723</v>
      </c>
      <c r="AO128">
        <f>ABS(100*(AE128-AE129)/(AVERAGE(AE128:AE129)))</f>
        <v>0.37007464024320236</v>
      </c>
      <c r="AX128">
        <f>ABS(100*(AVERAGE(AG128:AG129)-0.9)/0.9)</f>
        <v>15.797297471156273</v>
      </c>
      <c r="AY128">
        <f>ABS(100*(AG128-AG129)/(AVERAGE(AG128:AG129)))</f>
        <v>0.62781220399486304</v>
      </c>
      <c r="BC128" s="4"/>
      <c r="BD128" s="4">
        <f>AVERAGE(AE128:AE129)</f>
        <v>9.3514495533047075</v>
      </c>
      <c r="BE128" s="4"/>
      <c r="BF128" s="4">
        <f>AVERAGE(AG128:AG129)</f>
        <v>1.0421756772404065</v>
      </c>
    </row>
    <row r="129" spans="1:58" x14ac:dyDescent="0.35">
      <c r="A129">
        <v>117</v>
      </c>
      <c r="B129">
        <v>8</v>
      </c>
      <c r="C129" t="s">
        <v>192</v>
      </c>
      <c r="D129" t="s">
        <v>189</v>
      </c>
      <c r="E129" t="s">
        <v>190</v>
      </c>
      <c r="F129">
        <v>0.33300000000000002</v>
      </c>
      <c r="K129">
        <v>5079</v>
      </c>
      <c r="L129">
        <v>5391</v>
      </c>
      <c r="P129">
        <v>7.694</v>
      </c>
      <c r="Q129">
        <v>0.81899999999999995</v>
      </c>
      <c r="R129">
        <v>1</v>
      </c>
      <c r="U129">
        <v>0</v>
      </c>
      <c r="V129">
        <v>0</v>
      </c>
      <c r="Y129" s="1">
        <v>44481</v>
      </c>
      <c r="Z129" s="2">
        <v>0.34187499999999998</v>
      </c>
      <c r="AB129">
        <v>1</v>
      </c>
      <c r="AD129" s="4"/>
      <c r="AE129" s="4">
        <f t="shared" si="7"/>
        <v>9.368753224950666</v>
      </c>
      <c r="AF129" s="4"/>
      <c r="AG129" s="4">
        <f t="shared" si="8"/>
        <v>1.0389042241960158</v>
      </c>
    </row>
    <row r="130" spans="1:58" x14ac:dyDescent="0.35">
      <c r="A130">
        <v>118</v>
      </c>
      <c r="B130">
        <v>2</v>
      </c>
      <c r="C130" t="s">
        <v>198</v>
      </c>
      <c r="D130" t="s">
        <v>189</v>
      </c>
      <c r="E130" t="s">
        <v>190</v>
      </c>
      <c r="F130">
        <v>0.3</v>
      </c>
      <c r="K130">
        <v>2036</v>
      </c>
      <c r="L130">
        <v>1929</v>
      </c>
      <c r="P130">
        <v>3.468</v>
      </c>
      <c r="Q130">
        <v>0.32100000000000001</v>
      </c>
      <c r="R130">
        <v>1</v>
      </c>
      <c r="U130">
        <v>0</v>
      </c>
      <c r="V130">
        <v>0</v>
      </c>
      <c r="Y130" s="1">
        <v>44481</v>
      </c>
      <c r="Z130" s="2">
        <v>0.35319444444444442</v>
      </c>
      <c r="AB130">
        <v>1</v>
      </c>
      <c r="AD130" s="4"/>
      <c r="AE130" s="4">
        <f t="shared" si="7"/>
        <v>3.9051904320614503</v>
      </c>
      <c r="AF130" s="4"/>
      <c r="AG130" s="4">
        <f t="shared" si="8"/>
        <v>0.3674583646047358</v>
      </c>
      <c r="BC130" s="4"/>
      <c r="BD130" s="4"/>
      <c r="BE130" s="4"/>
      <c r="BF130" s="4"/>
    </row>
    <row r="131" spans="1:58" x14ac:dyDescent="0.35">
      <c r="A131">
        <v>119</v>
      </c>
      <c r="B131">
        <v>2</v>
      </c>
      <c r="C131" t="s">
        <v>198</v>
      </c>
      <c r="D131" t="s">
        <v>189</v>
      </c>
      <c r="E131" t="s">
        <v>190</v>
      </c>
      <c r="F131">
        <v>0.3</v>
      </c>
      <c r="K131">
        <v>2258</v>
      </c>
      <c r="L131">
        <v>2157</v>
      </c>
      <c r="P131">
        <v>3.835</v>
      </c>
      <c r="Q131">
        <v>0.36</v>
      </c>
      <c r="R131">
        <v>1</v>
      </c>
      <c r="U131">
        <v>0</v>
      </c>
      <c r="V131">
        <v>0</v>
      </c>
      <c r="Y131" s="1">
        <v>44481</v>
      </c>
      <c r="Z131" s="2">
        <v>0.35538194444444443</v>
      </c>
      <c r="AB131">
        <v>1</v>
      </c>
      <c r="AD131" s="4"/>
      <c r="AE131" s="4">
        <f t="shared" si="7"/>
        <v>4.3789649617277995</v>
      </c>
      <c r="AF131" s="4"/>
      <c r="AG131" s="4">
        <f t="shared" si="8"/>
        <v>0.41920457313438569</v>
      </c>
      <c r="AO131">
        <f>ABS(100*(AE131-AE132)/(AVERAGE(AE131:AE132)))</f>
        <v>6.3352121489564315</v>
      </c>
      <c r="AY131">
        <f>ABS(100*(AG131-AG132)/(AVERAGE(AG131:AG132)))</f>
        <v>5.1650436414366894</v>
      </c>
      <c r="BC131" s="4"/>
      <c r="BD131" s="4">
        <f>AVERAGE(AE131:AE132)</f>
        <v>4.2445154330386998</v>
      </c>
      <c r="BE131" s="4"/>
      <c r="BF131" s="4">
        <f>AVERAGE(AG131:AG132)</f>
        <v>0.40865107007899659</v>
      </c>
    </row>
    <row r="132" spans="1:58" x14ac:dyDescent="0.35">
      <c r="A132">
        <v>120</v>
      </c>
      <c r="B132">
        <v>2</v>
      </c>
      <c r="C132" t="s">
        <v>198</v>
      </c>
      <c r="D132" t="s">
        <v>189</v>
      </c>
      <c r="E132" t="s">
        <v>190</v>
      </c>
      <c r="F132">
        <v>0.3</v>
      </c>
      <c r="K132">
        <v>2132</v>
      </c>
      <c r="L132">
        <v>2064</v>
      </c>
      <c r="P132">
        <v>3.6269999999999998</v>
      </c>
      <c r="Q132">
        <v>0.34399999999999997</v>
      </c>
      <c r="R132">
        <v>1</v>
      </c>
      <c r="U132">
        <v>0</v>
      </c>
      <c r="V132">
        <v>0</v>
      </c>
      <c r="Y132" s="1">
        <v>44481</v>
      </c>
      <c r="Z132" s="2">
        <v>0.35793981481481479</v>
      </c>
      <c r="AB132">
        <v>1</v>
      </c>
      <c r="AD132" s="4"/>
      <c r="AE132" s="4">
        <f t="shared" si="7"/>
        <v>4.1100659043496011</v>
      </c>
      <c r="AF132" s="4"/>
      <c r="AG132" s="4">
        <f t="shared" si="8"/>
        <v>0.39809756702360749</v>
      </c>
      <c r="BC132" s="4"/>
      <c r="BD132" s="4"/>
      <c r="BE132" s="4"/>
      <c r="BF132" s="4"/>
    </row>
    <row r="133" spans="1:58" x14ac:dyDescent="0.35">
      <c r="A133">
        <v>121</v>
      </c>
      <c r="B133">
        <v>9</v>
      </c>
      <c r="R133">
        <v>1</v>
      </c>
    </row>
  </sheetData>
  <conditionalFormatting sqref="AY19:AZ21 AR19:AR35 AW19:AW35">
    <cfRule type="cellIs" dxfId="2236" priority="2237" operator="greaterThan">
      <formula>20</formula>
    </cfRule>
  </conditionalFormatting>
  <conditionalFormatting sqref="AM19:AM21 BA19:BA21 AM25:AM37 BA25:BA37">
    <cfRule type="cellIs" dxfId="2235" priority="2236" operator="between">
      <formula>80</formula>
      <formula>120</formula>
    </cfRule>
  </conditionalFormatting>
  <conditionalFormatting sqref="AO19:AP35">
    <cfRule type="cellIs" dxfId="2234" priority="2235" operator="greaterThan">
      <formula>20</formula>
    </cfRule>
  </conditionalFormatting>
  <conditionalFormatting sqref="AQ19:AQ35">
    <cfRule type="cellIs" dxfId="2233" priority="2234" operator="between">
      <formula>80</formula>
      <formula>120</formula>
    </cfRule>
  </conditionalFormatting>
  <conditionalFormatting sqref="AY24:AZ24">
    <cfRule type="cellIs" dxfId="2232" priority="2233" operator="greaterThan">
      <formula>20</formula>
    </cfRule>
  </conditionalFormatting>
  <conditionalFormatting sqref="AM24 BA24">
    <cfRule type="cellIs" dxfId="2231" priority="2232" operator="between">
      <formula>80</formula>
      <formula>120</formula>
    </cfRule>
  </conditionalFormatting>
  <conditionalFormatting sqref="AX19:AX37">
    <cfRule type="cellIs" dxfId="2230" priority="2231" operator="lessThan">
      <formula>20</formula>
    </cfRule>
  </conditionalFormatting>
  <conditionalFormatting sqref="AY26:AZ26 AZ25 AY28:AZ28 AZ27 AY30:AZ35 AZ29 AZ36:AZ38 AY39:AZ45 AZ46:AZ48 AR36:AR48 AW36:AW48">
    <cfRule type="cellIs" dxfId="2229" priority="2230" operator="greaterThan">
      <formula>20</formula>
    </cfRule>
  </conditionalFormatting>
  <conditionalFormatting sqref="AM43:AM45 BA43:BA48 BA38:BA41 AM38:AM41">
    <cfRule type="cellIs" dxfId="2228" priority="2229" operator="between">
      <formula>80</formula>
      <formula>120</formula>
    </cfRule>
  </conditionalFormatting>
  <conditionalFormatting sqref="BA46">
    <cfRule type="cellIs" dxfId="2227" priority="2228" operator="between">
      <formula>80</formula>
      <formula>120</formula>
    </cfRule>
  </conditionalFormatting>
  <conditionalFormatting sqref="AM47">
    <cfRule type="cellIs" dxfId="2226" priority="2227" operator="between">
      <formula>80</formula>
      <formula>120</formula>
    </cfRule>
  </conditionalFormatting>
  <conditionalFormatting sqref="AW43">
    <cfRule type="cellIs" dxfId="2225" priority="2226" operator="greaterThan">
      <formula>20</formula>
    </cfRule>
  </conditionalFormatting>
  <conditionalFormatting sqref="AW49 AZ49">
    <cfRule type="cellIs" dxfId="2224" priority="2225" operator="greaterThan">
      <formula>20</formula>
    </cfRule>
  </conditionalFormatting>
  <conditionalFormatting sqref="BA49 AM49">
    <cfRule type="cellIs" dxfId="2223" priority="2224" operator="between">
      <formula>80</formula>
      <formula>120</formula>
    </cfRule>
  </conditionalFormatting>
  <conditionalFormatting sqref="AW50 AY50:AZ50">
    <cfRule type="cellIs" dxfId="2222" priority="2223" operator="greaterThan">
      <formula>20</formula>
    </cfRule>
  </conditionalFormatting>
  <conditionalFormatting sqref="AM50 BA50">
    <cfRule type="cellIs" dxfId="2221" priority="2222" operator="between">
      <formula>80</formula>
      <formula>120</formula>
    </cfRule>
  </conditionalFormatting>
  <conditionalFormatting sqref="AR46 AW46 AY46:AZ46">
    <cfRule type="cellIs" dxfId="2220" priority="2221" operator="greaterThan">
      <formula>20</formula>
    </cfRule>
  </conditionalFormatting>
  <conditionalFormatting sqref="AM46">
    <cfRule type="cellIs" dxfId="2219" priority="2220" operator="between">
      <formula>80</formula>
      <formula>120</formula>
    </cfRule>
  </conditionalFormatting>
  <conditionalFormatting sqref="AZ41">
    <cfRule type="cellIs" dxfId="2218" priority="2219" operator="greaterThan">
      <formula>20</formula>
    </cfRule>
  </conditionalFormatting>
  <conditionalFormatting sqref="AM41">
    <cfRule type="cellIs" dxfId="2217" priority="2218" operator="between">
      <formula>80</formula>
      <formula>120</formula>
    </cfRule>
  </conditionalFormatting>
  <conditionalFormatting sqref="BA41">
    <cfRule type="cellIs" dxfId="2216" priority="2217" operator="between">
      <formula>80</formula>
      <formula>120</formula>
    </cfRule>
  </conditionalFormatting>
  <conditionalFormatting sqref="BA41">
    <cfRule type="cellIs" dxfId="2215" priority="2216" operator="between">
      <formula>80</formula>
      <formula>120</formula>
    </cfRule>
  </conditionalFormatting>
  <conditionalFormatting sqref="AZ43">
    <cfRule type="cellIs" dxfId="2214" priority="2215" operator="greaterThan">
      <formula>20</formula>
    </cfRule>
  </conditionalFormatting>
  <conditionalFormatting sqref="AO43:AP45 AP46:AP48 AO39:AP41 AP36:AP38">
    <cfRule type="cellIs" dxfId="2213" priority="2214" operator="greaterThan">
      <formula>20</formula>
    </cfRule>
  </conditionalFormatting>
  <conditionalFormatting sqref="AQ43:AQ48 AQ36:AQ41">
    <cfRule type="cellIs" dxfId="2212" priority="2213" operator="between">
      <formula>80</formula>
      <formula>120</formula>
    </cfRule>
  </conditionalFormatting>
  <conditionalFormatting sqref="AO50">
    <cfRule type="cellIs" dxfId="2211" priority="2212" operator="greaterThan">
      <formula>20</formula>
    </cfRule>
  </conditionalFormatting>
  <conditionalFormatting sqref="AO46:AP46">
    <cfRule type="cellIs" dxfId="2210" priority="2211" operator="greaterThan">
      <formula>20</formula>
    </cfRule>
  </conditionalFormatting>
  <conditionalFormatting sqref="AQ46">
    <cfRule type="cellIs" dxfId="2209" priority="2210" operator="between">
      <formula>80</formula>
      <formula>120</formula>
    </cfRule>
  </conditionalFormatting>
  <conditionalFormatting sqref="AP41">
    <cfRule type="cellIs" dxfId="2208" priority="2209" operator="greaterThan">
      <formula>20</formula>
    </cfRule>
  </conditionalFormatting>
  <conditionalFormatting sqref="AQ41">
    <cfRule type="cellIs" dxfId="2207" priority="2208" operator="between">
      <formula>80</formula>
      <formula>120</formula>
    </cfRule>
  </conditionalFormatting>
  <conditionalFormatting sqref="AQ41">
    <cfRule type="cellIs" dxfId="2206" priority="2207" operator="between">
      <formula>80</formula>
      <formula>120</formula>
    </cfRule>
  </conditionalFormatting>
  <conditionalFormatting sqref="AP43">
    <cfRule type="cellIs" dxfId="2205" priority="2206" operator="greaterThan">
      <formula>20</formula>
    </cfRule>
  </conditionalFormatting>
  <conditionalFormatting sqref="AO49 AO47 AO43 AO41 AO39 AO36:AO37">
    <cfRule type="cellIs" dxfId="2204" priority="2205" operator="greaterThan">
      <formula>20</formula>
    </cfRule>
  </conditionalFormatting>
  <conditionalFormatting sqref="AY49 AY47 AY43 AY41 AY39 AY36:AY37 AY29 AY27 AY25">
    <cfRule type="cellIs" dxfId="2203" priority="2204" operator="greaterThan">
      <formula>20</formula>
    </cfRule>
  </conditionalFormatting>
  <conditionalFormatting sqref="AZ22">
    <cfRule type="cellIs" dxfId="2202" priority="2203" operator="greaterThan">
      <formula>20</formula>
    </cfRule>
  </conditionalFormatting>
  <conditionalFormatting sqref="AM22 BA22">
    <cfRule type="cellIs" dxfId="2201" priority="2202" operator="between">
      <formula>80</formula>
      <formula>120</formula>
    </cfRule>
  </conditionalFormatting>
  <conditionalFormatting sqref="AY22">
    <cfRule type="cellIs" dxfId="2200" priority="2201" operator="greaterThan">
      <formula>20</formula>
    </cfRule>
  </conditionalFormatting>
  <conditionalFormatting sqref="AN19:AN37">
    <cfRule type="cellIs" dxfId="2199" priority="2200" operator="lessThan">
      <formula>20</formula>
    </cfRule>
  </conditionalFormatting>
  <conditionalFormatting sqref="AW38 AR38">
    <cfRule type="cellIs" dxfId="2198" priority="2199" operator="greaterThan">
      <formula>20</formula>
    </cfRule>
  </conditionalFormatting>
  <conditionalFormatting sqref="AZ38">
    <cfRule type="cellIs" dxfId="2197" priority="2198" operator="greaterThan">
      <formula>20</formula>
    </cfRule>
  </conditionalFormatting>
  <conditionalFormatting sqref="AM38">
    <cfRule type="cellIs" dxfId="2196" priority="2197" operator="between">
      <formula>80</formula>
      <formula>120</formula>
    </cfRule>
  </conditionalFormatting>
  <conditionalFormatting sqref="BA38">
    <cfRule type="cellIs" dxfId="2195" priority="2196" operator="between">
      <formula>80</formula>
      <formula>120</formula>
    </cfRule>
  </conditionalFormatting>
  <conditionalFormatting sqref="BA38">
    <cfRule type="cellIs" dxfId="2194" priority="2195" operator="between">
      <formula>80</formula>
      <formula>120</formula>
    </cfRule>
  </conditionalFormatting>
  <conditionalFormatting sqref="AP38">
    <cfRule type="cellIs" dxfId="2193" priority="2194" operator="greaterThan">
      <formula>20</formula>
    </cfRule>
  </conditionalFormatting>
  <conditionalFormatting sqref="AQ38">
    <cfRule type="cellIs" dxfId="2192" priority="2193" operator="between">
      <formula>80</formula>
      <formula>120</formula>
    </cfRule>
  </conditionalFormatting>
  <conditionalFormatting sqref="AQ38">
    <cfRule type="cellIs" dxfId="2191" priority="2192" operator="between">
      <formula>80</formula>
      <formula>120</formula>
    </cfRule>
  </conditionalFormatting>
  <conditionalFormatting sqref="AO38">
    <cfRule type="cellIs" dxfId="2190" priority="2191" operator="greaterThan">
      <formula>20</formula>
    </cfRule>
  </conditionalFormatting>
  <conditionalFormatting sqref="AY38">
    <cfRule type="cellIs" dxfId="2189" priority="2190" operator="greaterThan">
      <formula>20</formula>
    </cfRule>
  </conditionalFormatting>
  <conditionalFormatting sqref="AW42 AR42">
    <cfRule type="cellIs" dxfId="2188" priority="2189" operator="greaterThan">
      <formula>20</formula>
    </cfRule>
  </conditionalFormatting>
  <conditionalFormatting sqref="AZ42">
    <cfRule type="cellIs" dxfId="2187" priority="2188" operator="greaterThan">
      <formula>20</formula>
    </cfRule>
  </conditionalFormatting>
  <conditionalFormatting sqref="AM42">
    <cfRule type="cellIs" dxfId="2186" priority="2187" operator="between">
      <formula>80</formula>
      <formula>120</formula>
    </cfRule>
  </conditionalFormatting>
  <conditionalFormatting sqref="BA42">
    <cfRule type="cellIs" dxfId="2185" priority="2186" operator="between">
      <formula>80</formula>
      <formula>120</formula>
    </cfRule>
  </conditionalFormatting>
  <conditionalFormatting sqref="BA42">
    <cfRule type="cellIs" dxfId="2184" priority="2185" operator="between">
      <formula>80</formula>
      <formula>120</formula>
    </cfRule>
  </conditionalFormatting>
  <conditionalFormatting sqref="AP42">
    <cfRule type="cellIs" dxfId="2183" priority="2184" operator="greaterThan">
      <formula>20</formula>
    </cfRule>
  </conditionalFormatting>
  <conditionalFormatting sqref="AQ42">
    <cfRule type="cellIs" dxfId="2182" priority="2183" operator="between">
      <formula>80</formula>
      <formula>120</formula>
    </cfRule>
  </conditionalFormatting>
  <conditionalFormatting sqref="AQ42">
    <cfRule type="cellIs" dxfId="2181" priority="2182" operator="between">
      <formula>80</formula>
      <formula>120</formula>
    </cfRule>
  </conditionalFormatting>
  <conditionalFormatting sqref="AO42">
    <cfRule type="cellIs" dxfId="2180" priority="2181" operator="greaterThan">
      <formula>20</formula>
    </cfRule>
  </conditionalFormatting>
  <conditionalFormatting sqref="AY42">
    <cfRule type="cellIs" dxfId="2179" priority="2180" operator="greaterThan">
      <formula>20</formula>
    </cfRule>
  </conditionalFormatting>
  <conditionalFormatting sqref="AW45 AR45">
    <cfRule type="cellIs" dxfId="2178" priority="2179" operator="greaterThan">
      <formula>20</formula>
    </cfRule>
  </conditionalFormatting>
  <conditionalFormatting sqref="AZ45">
    <cfRule type="cellIs" dxfId="2177" priority="2178" operator="greaterThan">
      <formula>20</formula>
    </cfRule>
  </conditionalFormatting>
  <conditionalFormatting sqref="AM45">
    <cfRule type="cellIs" dxfId="2176" priority="2177" operator="between">
      <formula>80</formula>
      <formula>120</formula>
    </cfRule>
  </conditionalFormatting>
  <conditionalFormatting sqref="BA45">
    <cfRule type="cellIs" dxfId="2175" priority="2176" operator="between">
      <formula>80</formula>
      <formula>120</formula>
    </cfRule>
  </conditionalFormatting>
  <conditionalFormatting sqref="BA45">
    <cfRule type="cellIs" dxfId="2174" priority="2175" operator="between">
      <formula>80</formula>
      <formula>120</formula>
    </cfRule>
  </conditionalFormatting>
  <conditionalFormatting sqref="AP45">
    <cfRule type="cellIs" dxfId="2173" priority="2174" operator="greaterThan">
      <formula>20</formula>
    </cfRule>
  </conditionalFormatting>
  <conditionalFormatting sqref="AQ45">
    <cfRule type="cellIs" dxfId="2172" priority="2173" operator="between">
      <formula>80</formula>
      <formula>120</formula>
    </cfRule>
  </conditionalFormatting>
  <conditionalFormatting sqref="AQ45">
    <cfRule type="cellIs" dxfId="2171" priority="2172" operator="between">
      <formula>80</formula>
      <formula>120</formula>
    </cfRule>
  </conditionalFormatting>
  <conditionalFormatting sqref="AO45">
    <cfRule type="cellIs" dxfId="2170" priority="2171" operator="greaterThan">
      <formula>20</formula>
    </cfRule>
  </conditionalFormatting>
  <conditionalFormatting sqref="AY45">
    <cfRule type="cellIs" dxfId="2169" priority="2170" operator="greaterThan">
      <formula>20</formula>
    </cfRule>
  </conditionalFormatting>
  <conditionalFormatting sqref="AW48 AR48">
    <cfRule type="cellIs" dxfId="2168" priority="2169" operator="greaterThan">
      <formula>20</formula>
    </cfRule>
  </conditionalFormatting>
  <conditionalFormatting sqref="AZ48">
    <cfRule type="cellIs" dxfId="2167" priority="2168" operator="greaterThan">
      <formula>20</formula>
    </cfRule>
  </conditionalFormatting>
  <conditionalFormatting sqref="AM48">
    <cfRule type="cellIs" dxfId="2166" priority="2167" operator="between">
      <formula>80</formula>
      <formula>120</formula>
    </cfRule>
  </conditionalFormatting>
  <conditionalFormatting sqref="BA48">
    <cfRule type="cellIs" dxfId="2165" priority="2166" operator="between">
      <formula>80</formula>
      <formula>120</formula>
    </cfRule>
  </conditionalFormatting>
  <conditionalFormatting sqref="BA48">
    <cfRule type="cellIs" dxfId="2164" priority="2165" operator="between">
      <formula>80</formula>
      <formula>120</formula>
    </cfRule>
  </conditionalFormatting>
  <conditionalFormatting sqref="AP48">
    <cfRule type="cellIs" dxfId="2163" priority="2164" operator="greaterThan">
      <formula>20</formula>
    </cfRule>
  </conditionalFormatting>
  <conditionalFormatting sqref="AQ48">
    <cfRule type="cellIs" dxfId="2162" priority="2163" operator="between">
      <formula>80</formula>
      <formula>120</formula>
    </cfRule>
  </conditionalFormatting>
  <conditionalFormatting sqref="AQ48">
    <cfRule type="cellIs" dxfId="2161" priority="2162" operator="between">
      <formula>80</formula>
      <formula>120</formula>
    </cfRule>
  </conditionalFormatting>
  <conditionalFormatting sqref="AO48">
    <cfRule type="cellIs" dxfId="2160" priority="2161" operator="greaterThan">
      <formula>20</formula>
    </cfRule>
  </conditionalFormatting>
  <conditionalFormatting sqref="AY48">
    <cfRule type="cellIs" dxfId="2159" priority="2160" operator="greaterThan">
      <formula>20</formula>
    </cfRule>
  </conditionalFormatting>
  <conditionalFormatting sqref="AW57 AR57">
    <cfRule type="cellIs" dxfId="2158" priority="2159" operator="greaterThan">
      <formula>20</formula>
    </cfRule>
  </conditionalFormatting>
  <conditionalFormatting sqref="AZ57">
    <cfRule type="cellIs" dxfId="2157" priority="2158" operator="greaterThan">
      <formula>20</formula>
    </cfRule>
  </conditionalFormatting>
  <conditionalFormatting sqref="AM57">
    <cfRule type="cellIs" dxfId="2156" priority="2157" operator="between">
      <formula>80</formula>
      <formula>120</formula>
    </cfRule>
  </conditionalFormatting>
  <conditionalFormatting sqref="BA57">
    <cfRule type="cellIs" dxfId="2155" priority="2156" operator="between">
      <formula>80</formula>
      <formula>120</formula>
    </cfRule>
  </conditionalFormatting>
  <conditionalFormatting sqref="BA57">
    <cfRule type="cellIs" dxfId="2154" priority="2155" operator="between">
      <formula>80</formula>
      <formula>120</formula>
    </cfRule>
  </conditionalFormatting>
  <conditionalFormatting sqref="AP57">
    <cfRule type="cellIs" dxfId="2153" priority="2154" operator="greaterThan">
      <formula>20</formula>
    </cfRule>
  </conditionalFormatting>
  <conditionalFormatting sqref="AQ57">
    <cfRule type="cellIs" dxfId="2152" priority="2153" operator="between">
      <formula>80</formula>
      <formula>120</formula>
    </cfRule>
  </conditionalFormatting>
  <conditionalFormatting sqref="AQ57">
    <cfRule type="cellIs" dxfId="2151" priority="2152" operator="between">
      <formula>80</formula>
      <formula>120</formula>
    </cfRule>
  </conditionalFormatting>
  <conditionalFormatting sqref="AO57">
    <cfRule type="cellIs" dxfId="2150" priority="2151" operator="greaterThan">
      <formula>20</formula>
    </cfRule>
  </conditionalFormatting>
  <conditionalFormatting sqref="AY57">
    <cfRule type="cellIs" dxfId="2149" priority="2150" operator="greaterThan">
      <formula>20</formula>
    </cfRule>
  </conditionalFormatting>
  <conditionalFormatting sqref="AW60 AR60">
    <cfRule type="cellIs" dxfId="2148" priority="2149" operator="greaterThan">
      <formula>20</formula>
    </cfRule>
  </conditionalFormatting>
  <conditionalFormatting sqref="AZ60">
    <cfRule type="cellIs" dxfId="2147" priority="2148" operator="greaterThan">
      <formula>20</formula>
    </cfRule>
  </conditionalFormatting>
  <conditionalFormatting sqref="AM60">
    <cfRule type="cellIs" dxfId="2146" priority="2147" operator="between">
      <formula>80</formula>
      <formula>120</formula>
    </cfRule>
  </conditionalFormatting>
  <conditionalFormatting sqref="BA60">
    <cfRule type="cellIs" dxfId="2145" priority="2146" operator="between">
      <formula>80</formula>
      <formula>120</formula>
    </cfRule>
  </conditionalFormatting>
  <conditionalFormatting sqref="BA60">
    <cfRule type="cellIs" dxfId="2144" priority="2145" operator="between">
      <formula>80</formula>
      <formula>120</formula>
    </cfRule>
  </conditionalFormatting>
  <conditionalFormatting sqref="AP60">
    <cfRule type="cellIs" dxfId="2143" priority="2144" operator="greaterThan">
      <formula>20</formula>
    </cfRule>
  </conditionalFormatting>
  <conditionalFormatting sqref="AQ60">
    <cfRule type="cellIs" dxfId="2142" priority="2143" operator="between">
      <formula>80</formula>
      <formula>120</formula>
    </cfRule>
  </conditionalFormatting>
  <conditionalFormatting sqref="AQ60">
    <cfRule type="cellIs" dxfId="2141" priority="2142" operator="between">
      <formula>80</formula>
      <formula>120</formula>
    </cfRule>
  </conditionalFormatting>
  <conditionalFormatting sqref="AO60">
    <cfRule type="cellIs" dxfId="2140" priority="2141" operator="greaterThan">
      <formula>20</formula>
    </cfRule>
  </conditionalFormatting>
  <conditionalFormatting sqref="AY60">
    <cfRule type="cellIs" dxfId="2139" priority="2140" operator="greaterThan">
      <formula>20</formula>
    </cfRule>
  </conditionalFormatting>
  <conditionalFormatting sqref="AW63 AR63">
    <cfRule type="cellIs" dxfId="2138" priority="2139" operator="greaterThan">
      <formula>20</formula>
    </cfRule>
  </conditionalFormatting>
  <conditionalFormatting sqref="AZ63">
    <cfRule type="cellIs" dxfId="2137" priority="2138" operator="greaterThan">
      <formula>20</formula>
    </cfRule>
  </conditionalFormatting>
  <conditionalFormatting sqref="AM63">
    <cfRule type="cellIs" dxfId="2136" priority="2137" operator="between">
      <formula>80</formula>
      <formula>120</formula>
    </cfRule>
  </conditionalFormatting>
  <conditionalFormatting sqref="BA63">
    <cfRule type="cellIs" dxfId="2135" priority="2136" operator="between">
      <formula>80</formula>
      <formula>120</formula>
    </cfRule>
  </conditionalFormatting>
  <conditionalFormatting sqref="BA63">
    <cfRule type="cellIs" dxfId="2134" priority="2135" operator="between">
      <formula>80</formula>
      <formula>120</formula>
    </cfRule>
  </conditionalFormatting>
  <conditionalFormatting sqref="AP63">
    <cfRule type="cellIs" dxfId="2133" priority="2134" operator="greaterThan">
      <formula>20</formula>
    </cfRule>
  </conditionalFormatting>
  <conditionalFormatting sqref="AQ63">
    <cfRule type="cellIs" dxfId="2132" priority="2133" operator="between">
      <formula>80</formula>
      <formula>120</formula>
    </cfRule>
  </conditionalFormatting>
  <conditionalFormatting sqref="AQ63">
    <cfRule type="cellIs" dxfId="2131" priority="2132" operator="between">
      <formula>80</formula>
      <formula>120</formula>
    </cfRule>
  </conditionalFormatting>
  <conditionalFormatting sqref="AO63">
    <cfRule type="cellIs" dxfId="2130" priority="2131" operator="greaterThan">
      <formula>20</formula>
    </cfRule>
  </conditionalFormatting>
  <conditionalFormatting sqref="AY63">
    <cfRule type="cellIs" dxfId="2129" priority="2130" operator="greaterThan">
      <formula>20</formula>
    </cfRule>
  </conditionalFormatting>
  <conditionalFormatting sqref="AW66 AR66">
    <cfRule type="cellIs" dxfId="2128" priority="2129" operator="greaterThan">
      <formula>20</formula>
    </cfRule>
  </conditionalFormatting>
  <conditionalFormatting sqref="AZ66">
    <cfRule type="cellIs" dxfId="2127" priority="2128" operator="greaterThan">
      <formula>20</formula>
    </cfRule>
  </conditionalFormatting>
  <conditionalFormatting sqref="AM66">
    <cfRule type="cellIs" dxfId="2126" priority="2127" operator="between">
      <formula>80</formula>
      <formula>120</formula>
    </cfRule>
  </conditionalFormatting>
  <conditionalFormatting sqref="BA66">
    <cfRule type="cellIs" dxfId="2125" priority="2126" operator="between">
      <formula>80</formula>
      <formula>120</formula>
    </cfRule>
  </conditionalFormatting>
  <conditionalFormatting sqref="BA66">
    <cfRule type="cellIs" dxfId="2124" priority="2125" operator="between">
      <formula>80</formula>
      <formula>120</formula>
    </cfRule>
  </conditionalFormatting>
  <conditionalFormatting sqref="AP66">
    <cfRule type="cellIs" dxfId="2123" priority="2124" operator="greaterThan">
      <formula>20</formula>
    </cfRule>
  </conditionalFormatting>
  <conditionalFormatting sqref="AQ66">
    <cfRule type="cellIs" dxfId="2122" priority="2123" operator="between">
      <formula>80</formula>
      <formula>120</formula>
    </cfRule>
  </conditionalFormatting>
  <conditionalFormatting sqref="AQ66">
    <cfRule type="cellIs" dxfId="2121" priority="2122" operator="between">
      <formula>80</formula>
      <formula>120</formula>
    </cfRule>
  </conditionalFormatting>
  <conditionalFormatting sqref="AO66">
    <cfRule type="cellIs" dxfId="2120" priority="2121" operator="greaterThan">
      <formula>20</formula>
    </cfRule>
  </conditionalFormatting>
  <conditionalFormatting sqref="AY66">
    <cfRule type="cellIs" dxfId="2119" priority="2120" operator="greaterThan">
      <formula>20</formula>
    </cfRule>
  </conditionalFormatting>
  <conditionalFormatting sqref="AW69 AR69">
    <cfRule type="cellIs" dxfId="2118" priority="2119" operator="greaterThan">
      <formula>20</formula>
    </cfRule>
  </conditionalFormatting>
  <conditionalFormatting sqref="AZ69">
    <cfRule type="cellIs" dxfId="2117" priority="2118" operator="greaterThan">
      <formula>20</formula>
    </cfRule>
  </conditionalFormatting>
  <conditionalFormatting sqref="AM69">
    <cfRule type="cellIs" dxfId="2116" priority="2117" operator="between">
      <formula>80</formula>
      <formula>120</formula>
    </cfRule>
  </conditionalFormatting>
  <conditionalFormatting sqref="BA69">
    <cfRule type="cellIs" dxfId="2115" priority="2116" operator="between">
      <formula>80</formula>
      <formula>120</formula>
    </cfRule>
  </conditionalFormatting>
  <conditionalFormatting sqref="BA69">
    <cfRule type="cellIs" dxfId="2114" priority="2115" operator="between">
      <formula>80</formula>
      <formula>120</formula>
    </cfRule>
  </conditionalFormatting>
  <conditionalFormatting sqref="AP69">
    <cfRule type="cellIs" dxfId="2113" priority="2114" operator="greaterThan">
      <formula>20</formula>
    </cfRule>
  </conditionalFormatting>
  <conditionalFormatting sqref="AQ69">
    <cfRule type="cellIs" dxfId="2112" priority="2113" operator="between">
      <formula>80</formula>
      <formula>120</formula>
    </cfRule>
  </conditionalFormatting>
  <conditionalFormatting sqref="AQ69">
    <cfRule type="cellIs" dxfId="2111" priority="2112" operator="between">
      <formula>80</formula>
      <formula>120</formula>
    </cfRule>
  </conditionalFormatting>
  <conditionalFormatting sqref="AO69">
    <cfRule type="cellIs" dxfId="2110" priority="2111" operator="greaterThan">
      <formula>20</formula>
    </cfRule>
  </conditionalFormatting>
  <conditionalFormatting sqref="AY69">
    <cfRule type="cellIs" dxfId="2109" priority="2110" operator="greaterThan">
      <formula>20</formula>
    </cfRule>
  </conditionalFormatting>
  <conditionalFormatting sqref="AW72 AR72">
    <cfRule type="cellIs" dxfId="2108" priority="2109" operator="greaterThan">
      <formula>20</formula>
    </cfRule>
  </conditionalFormatting>
  <conditionalFormatting sqref="AM72">
    <cfRule type="cellIs" dxfId="2107" priority="2108" operator="between">
      <formula>80</formula>
      <formula>120</formula>
    </cfRule>
  </conditionalFormatting>
  <conditionalFormatting sqref="AO72">
    <cfRule type="cellIs" dxfId="2106" priority="2107" operator="greaterThan">
      <formula>20</formula>
    </cfRule>
  </conditionalFormatting>
  <conditionalFormatting sqref="AY72">
    <cfRule type="cellIs" dxfId="2105" priority="2106" operator="greaterThan">
      <formula>20</formula>
    </cfRule>
  </conditionalFormatting>
  <conditionalFormatting sqref="AW54 AR54 AW51 AR51">
    <cfRule type="cellIs" dxfId="2104" priority="2105" operator="greaterThan">
      <formula>20</formula>
    </cfRule>
  </conditionalFormatting>
  <conditionalFormatting sqref="AZ54 AZ51">
    <cfRule type="cellIs" dxfId="2103" priority="2104" operator="greaterThan">
      <formula>20</formula>
    </cfRule>
  </conditionalFormatting>
  <conditionalFormatting sqref="AM54 AM51">
    <cfRule type="cellIs" dxfId="2102" priority="2103" operator="between">
      <formula>80</formula>
      <formula>120</formula>
    </cfRule>
  </conditionalFormatting>
  <conditionalFormatting sqref="BA54 BA51">
    <cfRule type="cellIs" dxfId="2101" priority="2102" operator="between">
      <formula>80</formula>
      <formula>120</formula>
    </cfRule>
  </conditionalFormatting>
  <conditionalFormatting sqref="BA54 BA51">
    <cfRule type="cellIs" dxfId="2100" priority="2101" operator="between">
      <formula>80</formula>
      <formula>120</formula>
    </cfRule>
  </conditionalFormatting>
  <conditionalFormatting sqref="AP54 AP51">
    <cfRule type="cellIs" dxfId="2099" priority="2100" operator="greaterThan">
      <formula>20</formula>
    </cfRule>
  </conditionalFormatting>
  <conditionalFormatting sqref="AQ54 AQ51">
    <cfRule type="cellIs" dxfId="2098" priority="2099" operator="between">
      <formula>80</formula>
      <formula>120</formula>
    </cfRule>
  </conditionalFormatting>
  <conditionalFormatting sqref="AQ54 AQ51">
    <cfRule type="cellIs" dxfId="2097" priority="2098" operator="between">
      <formula>80</formula>
      <formula>120</formula>
    </cfRule>
  </conditionalFormatting>
  <conditionalFormatting sqref="AO54 AO51">
    <cfRule type="cellIs" dxfId="2096" priority="2097" operator="greaterThan">
      <formula>20</formula>
    </cfRule>
  </conditionalFormatting>
  <conditionalFormatting sqref="AY54 AY51">
    <cfRule type="cellIs" dxfId="2095" priority="2096" operator="greaterThan">
      <formula>20</formula>
    </cfRule>
  </conditionalFormatting>
  <conditionalFormatting sqref="AZ72">
    <cfRule type="cellIs" dxfId="2094" priority="2095" operator="greaterThan">
      <formula>20</formula>
    </cfRule>
  </conditionalFormatting>
  <conditionalFormatting sqref="BA72">
    <cfRule type="cellIs" dxfId="2093" priority="2094" operator="between">
      <formula>80</formula>
      <formula>120</formula>
    </cfRule>
  </conditionalFormatting>
  <conditionalFormatting sqref="BA72">
    <cfRule type="cellIs" dxfId="2092" priority="2093" operator="between">
      <formula>80</formula>
      <formula>120</formula>
    </cfRule>
  </conditionalFormatting>
  <conditionalFormatting sqref="AP72">
    <cfRule type="cellIs" dxfId="2091" priority="2092" operator="greaterThan">
      <formula>20</formula>
    </cfRule>
  </conditionalFormatting>
  <conditionalFormatting sqref="AQ72">
    <cfRule type="cellIs" dxfId="2090" priority="2091" operator="between">
      <formula>80</formula>
      <formula>120</formula>
    </cfRule>
  </conditionalFormatting>
  <conditionalFormatting sqref="AQ72">
    <cfRule type="cellIs" dxfId="2089" priority="2090" operator="between">
      <formula>80</formula>
      <formula>120</formula>
    </cfRule>
  </conditionalFormatting>
  <conditionalFormatting sqref="BA46 AM43 BA43">
    <cfRule type="cellIs" dxfId="2088" priority="2089" operator="between">
      <formula>80</formula>
      <formula>120</formula>
    </cfRule>
  </conditionalFormatting>
  <conditionalFormatting sqref="BA45">
    <cfRule type="cellIs" dxfId="2087" priority="2088" operator="between">
      <formula>80</formula>
      <formula>120</formula>
    </cfRule>
  </conditionalFormatting>
  <conditionalFormatting sqref="AM46">
    <cfRule type="cellIs" dxfId="2086" priority="2087" operator="between">
      <formula>80</formula>
      <formula>120</formula>
    </cfRule>
  </conditionalFormatting>
  <conditionalFormatting sqref="AW42">
    <cfRule type="cellIs" dxfId="2085" priority="2086" operator="greaterThan">
      <formula>20</formula>
    </cfRule>
  </conditionalFormatting>
  <conditionalFormatting sqref="AW48 AZ48">
    <cfRule type="cellIs" dxfId="2084" priority="2085" operator="greaterThan">
      <formula>20</formula>
    </cfRule>
  </conditionalFormatting>
  <conditionalFormatting sqref="BA48 AM48">
    <cfRule type="cellIs" dxfId="2083" priority="2084" operator="between">
      <formula>80</formula>
      <formula>120</formula>
    </cfRule>
  </conditionalFormatting>
  <conditionalFormatting sqref="AW49 AY49:AZ49">
    <cfRule type="cellIs" dxfId="2082" priority="2083" operator="greaterThan">
      <formula>20</formula>
    </cfRule>
  </conditionalFormatting>
  <conditionalFormatting sqref="AM49 BA49">
    <cfRule type="cellIs" dxfId="2081" priority="2082" operator="between">
      <formula>80</formula>
      <formula>120</formula>
    </cfRule>
  </conditionalFormatting>
  <conditionalFormatting sqref="AR45 AW45 AY45:AZ45">
    <cfRule type="cellIs" dxfId="2080" priority="2081" operator="greaterThan">
      <formula>20</formula>
    </cfRule>
  </conditionalFormatting>
  <conditionalFormatting sqref="AM45">
    <cfRule type="cellIs" dxfId="2079" priority="2080" operator="between">
      <formula>80</formula>
      <formula>120</formula>
    </cfRule>
  </conditionalFormatting>
  <conditionalFormatting sqref="AZ42">
    <cfRule type="cellIs" dxfId="2078" priority="2079" operator="greaterThan">
      <formula>20</formula>
    </cfRule>
  </conditionalFormatting>
  <conditionalFormatting sqref="AO43:AP43 AP46">
    <cfRule type="cellIs" dxfId="2077" priority="2078" operator="greaterThan">
      <formula>20</formula>
    </cfRule>
  </conditionalFormatting>
  <conditionalFormatting sqref="AQ46 AQ43">
    <cfRule type="cellIs" dxfId="2076" priority="2077" operator="between">
      <formula>80</formula>
      <formula>120</formula>
    </cfRule>
  </conditionalFormatting>
  <conditionalFormatting sqref="AO49">
    <cfRule type="cellIs" dxfId="2075" priority="2076" operator="greaterThan">
      <formula>20</formula>
    </cfRule>
  </conditionalFormatting>
  <conditionalFormatting sqref="AO45:AP45">
    <cfRule type="cellIs" dxfId="2074" priority="2075" operator="greaterThan">
      <formula>20</formula>
    </cfRule>
  </conditionalFormatting>
  <conditionalFormatting sqref="AQ45">
    <cfRule type="cellIs" dxfId="2073" priority="2074" operator="between">
      <formula>80</formula>
      <formula>120</formula>
    </cfRule>
  </conditionalFormatting>
  <conditionalFormatting sqref="AP42">
    <cfRule type="cellIs" dxfId="2072" priority="2073" operator="greaterThan">
      <formula>20</formula>
    </cfRule>
  </conditionalFormatting>
  <conditionalFormatting sqref="AO48 AO46 AO42">
    <cfRule type="cellIs" dxfId="2071" priority="2072" operator="greaterThan">
      <formula>20</formula>
    </cfRule>
  </conditionalFormatting>
  <conditionalFormatting sqref="AY48 AY46 AY42">
    <cfRule type="cellIs" dxfId="2070" priority="2071" operator="greaterThan">
      <formula>20</formula>
    </cfRule>
  </conditionalFormatting>
  <conditionalFormatting sqref="AW41 AR41">
    <cfRule type="cellIs" dxfId="2069" priority="2070" operator="greaterThan">
      <formula>20</formula>
    </cfRule>
  </conditionalFormatting>
  <conditionalFormatting sqref="AZ41">
    <cfRule type="cellIs" dxfId="2068" priority="2069" operator="greaterThan">
      <formula>20</formula>
    </cfRule>
  </conditionalFormatting>
  <conditionalFormatting sqref="AM41">
    <cfRule type="cellIs" dxfId="2067" priority="2068" operator="between">
      <formula>80</formula>
      <formula>120</formula>
    </cfRule>
  </conditionalFormatting>
  <conditionalFormatting sqref="BA41">
    <cfRule type="cellIs" dxfId="2066" priority="2067" operator="between">
      <formula>80</formula>
      <formula>120</formula>
    </cfRule>
  </conditionalFormatting>
  <conditionalFormatting sqref="BA41">
    <cfRule type="cellIs" dxfId="2065" priority="2066" operator="between">
      <formula>80</formula>
      <formula>120</formula>
    </cfRule>
  </conditionalFormatting>
  <conditionalFormatting sqref="AP41">
    <cfRule type="cellIs" dxfId="2064" priority="2065" operator="greaterThan">
      <formula>20</formula>
    </cfRule>
  </conditionalFormatting>
  <conditionalFormatting sqref="AQ41">
    <cfRule type="cellIs" dxfId="2063" priority="2064" operator="between">
      <formula>80</formula>
      <formula>120</formula>
    </cfRule>
  </conditionalFormatting>
  <conditionalFormatting sqref="AQ41">
    <cfRule type="cellIs" dxfId="2062" priority="2063" operator="between">
      <formula>80</formula>
      <formula>120</formula>
    </cfRule>
  </conditionalFormatting>
  <conditionalFormatting sqref="AO41">
    <cfRule type="cellIs" dxfId="2061" priority="2062" operator="greaterThan">
      <formula>20</formula>
    </cfRule>
  </conditionalFormatting>
  <conditionalFormatting sqref="AY41">
    <cfRule type="cellIs" dxfId="2060" priority="2061" operator="greaterThan">
      <formula>20</formula>
    </cfRule>
  </conditionalFormatting>
  <conditionalFormatting sqref="AW44 AR44">
    <cfRule type="cellIs" dxfId="2059" priority="2060" operator="greaterThan">
      <formula>20</formula>
    </cfRule>
  </conditionalFormatting>
  <conditionalFormatting sqref="AZ44">
    <cfRule type="cellIs" dxfId="2058" priority="2059" operator="greaterThan">
      <formula>20</formula>
    </cfRule>
  </conditionalFormatting>
  <conditionalFormatting sqref="AM44">
    <cfRule type="cellIs" dxfId="2057" priority="2058" operator="between">
      <formula>80</formula>
      <formula>120</formula>
    </cfRule>
  </conditionalFormatting>
  <conditionalFormatting sqref="BA44">
    <cfRule type="cellIs" dxfId="2056" priority="2057" operator="between">
      <formula>80</formula>
      <formula>120</formula>
    </cfRule>
  </conditionalFormatting>
  <conditionalFormatting sqref="BA44">
    <cfRule type="cellIs" dxfId="2055" priority="2056" operator="between">
      <formula>80</formula>
      <formula>120</formula>
    </cfRule>
  </conditionalFormatting>
  <conditionalFormatting sqref="AP44">
    <cfRule type="cellIs" dxfId="2054" priority="2055" operator="greaterThan">
      <formula>20</formula>
    </cfRule>
  </conditionalFormatting>
  <conditionalFormatting sqref="AQ44">
    <cfRule type="cellIs" dxfId="2053" priority="2054" operator="between">
      <formula>80</formula>
      <formula>120</formula>
    </cfRule>
  </conditionalFormatting>
  <conditionalFormatting sqref="AQ44">
    <cfRule type="cellIs" dxfId="2052" priority="2053" operator="between">
      <formula>80</formula>
      <formula>120</formula>
    </cfRule>
  </conditionalFormatting>
  <conditionalFormatting sqref="AO44">
    <cfRule type="cellIs" dxfId="2051" priority="2052" operator="greaterThan">
      <formula>20</formula>
    </cfRule>
  </conditionalFormatting>
  <conditionalFormatting sqref="AY44">
    <cfRule type="cellIs" dxfId="2050" priority="2051" operator="greaterThan">
      <formula>20</formula>
    </cfRule>
  </conditionalFormatting>
  <conditionalFormatting sqref="AW47 AR47">
    <cfRule type="cellIs" dxfId="2049" priority="2050" operator="greaterThan">
      <formula>20</formula>
    </cfRule>
  </conditionalFormatting>
  <conditionalFormatting sqref="AZ47">
    <cfRule type="cellIs" dxfId="2048" priority="2049" operator="greaterThan">
      <formula>20</formula>
    </cfRule>
  </conditionalFormatting>
  <conditionalFormatting sqref="AM47">
    <cfRule type="cellIs" dxfId="2047" priority="2048" operator="between">
      <formula>80</formula>
      <formula>120</formula>
    </cfRule>
  </conditionalFormatting>
  <conditionalFormatting sqref="BA47">
    <cfRule type="cellIs" dxfId="2046" priority="2047" operator="between">
      <formula>80</formula>
      <formula>120</formula>
    </cfRule>
  </conditionalFormatting>
  <conditionalFormatting sqref="BA47">
    <cfRule type="cellIs" dxfId="2045" priority="2046" operator="between">
      <formula>80</formula>
      <formula>120</formula>
    </cfRule>
  </conditionalFormatting>
  <conditionalFormatting sqref="AP47">
    <cfRule type="cellIs" dxfId="2044" priority="2045" operator="greaterThan">
      <formula>20</formula>
    </cfRule>
  </conditionalFormatting>
  <conditionalFormatting sqref="AQ47">
    <cfRule type="cellIs" dxfId="2043" priority="2044" operator="between">
      <formula>80</formula>
      <formula>120</formula>
    </cfRule>
  </conditionalFormatting>
  <conditionalFormatting sqref="AQ47">
    <cfRule type="cellIs" dxfId="2042" priority="2043" operator="between">
      <formula>80</formula>
      <formula>120</formula>
    </cfRule>
  </conditionalFormatting>
  <conditionalFormatting sqref="AO47">
    <cfRule type="cellIs" dxfId="2041" priority="2042" operator="greaterThan">
      <formula>20</formula>
    </cfRule>
  </conditionalFormatting>
  <conditionalFormatting sqref="AY47">
    <cfRule type="cellIs" dxfId="2040" priority="2041" operator="greaterThan">
      <formula>20</formula>
    </cfRule>
  </conditionalFormatting>
  <conditionalFormatting sqref="AW56 AR56">
    <cfRule type="cellIs" dxfId="2039" priority="2040" operator="greaterThan">
      <formula>20</formula>
    </cfRule>
  </conditionalFormatting>
  <conditionalFormatting sqref="AZ56">
    <cfRule type="cellIs" dxfId="2038" priority="2039" operator="greaterThan">
      <formula>20</formula>
    </cfRule>
  </conditionalFormatting>
  <conditionalFormatting sqref="AM56">
    <cfRule type="cellIs" dxfId="2037" priority="2038" operator="between">
      <formula>80</formula>
      <formula>120</formula>
    </cfRule>
  </conditionalFormatting>
  <conditionalFormatting sqref="BA56">
    <cfRule type="cellIs" dxfId="2036" priority="2037" operator="between">
      <formula>80</formula>
      <formula>120</formula>
    </cfRule>
  </conditionalFormatting>
  <conditionalFormatting sqref="BA56">
    <cfRule type="cellIs" dxfId="2035" priority="2036" operator="between">
      <formula>80</formula>
      <formula>120</formula>
    </cfRule>
  </conditionalFormatting>
  <conditionalFormatting sqref="AP56">
    <cfRule type="cellIs" dxfId="2034" priority="2035" operator="greaterThan">
      <formula>20</formula>
    </cfRule>
  </conditionalFormatting>
  <conditionalFormatting sqref="AQ56">
    <cfRule type="cellIs" dxfId="2033" priority="2034" operator="between">
      <formula>80</formula>
      <formula>120</formula>
    </cfRule>
  </conditionalFormatting>
  <conditionalFormatting sqref="AQ56">
    <cfRule type="cellIs" dxfId="2032" priority="2033" operator="between">
      <formula>80</formula>
      <formula>120</formula>
    </cfRule>
  </conditionalFormatting>
  <conditionalFormatting sqref="AO56">
    <cfRule type="cellIs" dxfId="2031" priority="2032" operator="greaterThan">
      <formula>20</formula>
    </cfRule>
  </conditionalFormatting>
  <conditionalFormatting sqref="AY56">
    <cfRule type="cellIs" dxfId="2030" priority="2031" operator="greaterThan">
      <formula>20</formula>
    </cfRule>
  </conditionalFormatting>
  <conditionalFormatting sqref="AW59 AR59">
    <cfRule type="cellIs" dxfId="2029" priority="2030" operator="greaterThan">
      <formula>20</formula>
    </cfRule>
  </conditionalFormatting>
  <conditionalFormatting sqref="AZ59">
    <cfRule type="cellIs" dxfId="2028" priority="2029" operator="greaterThan">
      <formula>20</formula>
    </cfRule>
  </conditionalFormatting>
  <conditionalFormatting sqref="AM59">
    <cfRule type="cellIs" dxfId="2027" priority="2028" operator="between">
      <formula>80</formula>
      <formula>120</formula>
    </cfRule>
  </conditionalFormatting>
  <conditionalFormatting sqref="BA59">
    <cfRule type="cellIs" dxfId="2026" priority="2027" operator="between">
      <formula>80</formula>
      <formula>120</formula>
    </cfRule>
  </conditionalFormatting>
  <conditionalFormatting sqref="BA59">
    <cfRule type="cellIs" dxfId="2025" priority="2026" operator="between">
      <formula>80</formula>
      <formula>120</formula>
    </cfRule>
  </conditionalFormatting>
  <conditionalFormatting sqref="AP59">
    <cfRule type="cellIs" dxfId="2024" priority="2025" operator="greaterThan">
      <formula>20</formula>
    </cfRule>
  </conditionalFormatting>
  <conditionalFormatting sqref="AQ59">
    <cfRule type="cellIs" dxfId="2023" priority="2024" operator="between">
      <formula>80</formula>
      <formula>120</formula>
    </cfRule>
  </conditionalFormatting>
  <conditionalFormatting sqref="AQ59">
    <cfRule type="cellIs" dxfId="2022" priority="2023" operator="between">
      <formula>80</formula>
      <formula>120</formula>
    </cfRule>
  </conditionalFormatting>
  <conditionalFormatting sqref="AO59">
    <cfRule type="cellIs" dxfId="2021" priority="2022" operator="greaterThan">
      <formula>20</formula>
    </cfRule>
  </conditionalFormatting>
  <conditionalFormatting sqref="AY59">
    <cfRule type="cellIs" dxfId="2020" priority="2021" operator="greaterThan">
      <formula>20</formula>
    </cfRule>
  </conditionalFormatting>
  <conditionalFormatting sqref="AW62 AR62">
    <cfRule type="cellIs" dxfId="2019" priority="2020" operator="greaterThan">
      <formula>20</formula>
    </cfRule>
  </conditionalFormatting>
  <conditionalFormatting sqref="AZ62">
    <cfRule type="cellIs" dxfId="2018" priority="2019" operator="greaterThan">
      <formula>20</formula>
    </cfRule>
  </conditionalFormatting>
  <conditionalFormatting sqref="AM62">
    <cfRule type="cellIs" dxfId="2017" priority="2018" operator="between">
      <formula>80</formula>
      <formula>120</formula>
    </cfRule>
  </conditionalFormatting>
  <conditionalFormatting sqref="BA62">
    <cfRule type="cellIs" dxfId="2016" priority="2017" operator="between">
      <formula>80</formula>
      <formula>120</formula>
    </cfRule>
  </conditionalFormatting>
  <conditionalFormatting sqref="BA62">
    <cfRule type="cellIs" dxfId="2015" priority="2016" operator="between">
      <formula>80</formula>
      <formula>120</formula>
    </cfRule>
  </conditionalFormatting>
  <conditionalFormatting sqref="AP62">
    <cfRule type="cellIs" dxfId="2014" priority="2015" operator="greaterThan">
      <formula>20</formula>
    </cfRule>
  </conditionalFormatting>
  <conditionalFormatting sqref="AQ62">
    <cfRule type="cellIs" dxfId="2013" priority="2014" operator="between">
      <formula>80</formula>
      <formula>120</formula>
    </cfRule>
  </conditionalFormatting>
  <conditionalFormatting sqref="AQ62">
    <cfRule type="cellIs" dxfId="2012" priority="2013" operator="between">
      <formula>80</formula>
      <formula>120</formula>
    </cfRule>
  </conditionalFormatting>
  <conditionalFormatting sqref="AO62">
    <cfRule type="cellIs" dxfId="2011" priority="2012" operator="greaterThan">
      <formula>20</formula>
    </cfRule>
  </conditionalFormatting>
  <conditionalFormatting sqref="AY62">
    <cfRule type="cellIs" dxfId="2010" priority="2011" operator="greaterThan">
      <formula>20</formula>
    </cfRule>
  </conditionalFormatting>
  <conditionalFormatting sqref="AW65 AR65">
    <cfRule type="cellIs" dxfId="2009" priority="2010" operator="greaterThan">
      <formula>20</formula>
    </cfRule>
  </conditionalFormatting>
  <conditionalFormatting sqref="AZ65">
    <cfRule type="cellIs" dxfId="2008" priority="2009" operator="greaterThan">
      <formula>20</formula>
    </cfRule>
  </conditionalFormatting>
  <conditionalFormatting sqref="AM65">
    <cfRule type="cellIs" dxfId="2007" priority="2008" operator="between">
      <formula>80</formula>
      <formula>120</formula>
    </cfRule>
  </conditionalFormatting>
  <conditionalFormatting sqref="BA65">
    <cfRule type="cellIs" dxfId="2006" priority="2007" operator="between">
      <formula>80</formula>
      <formula>120</formula>
    </cfRule>
  </conditionalFormatting>
  <conditionalFormatting sqref="BA65">
    <cfRule type="cellIs" dxfId="2005" priority="2006" operator="between">
      <formula>80</formula>
      <formula>120</formula>
    </cfRule>
  </conditionalFormatting>
  <conditionalFormatting sqref="AP65">
    <cfRule type="cellIs" dxfId="2004" priority="2005" operator="greaterThan">
      <formula>20</formula>
    </cfRule>
  </conditionalFormatting>
  <conditionalFormatting sqref="AQ65">
    <cfRule type="cellIs" dxfId="2003" priority="2004" operator="between">
      <formula>80</formula>
      <formula>120</formula>
    </cfRule>
  </conditionalFormatting>
  <conditionalFormatting sqref="AQ65">
    <cfRule type="cellIs" dxfId="2002" priority="2003" operator="between">
      <formula>80</formula>
      <formula>120</formula>
    </cfRule>
  </conditionalFormatting>
  <conditionalFormatting sqref="AO65">
    <cfRule type="cellIs" dxfId="2001" priority="2002" operator="greaterThan">
      <formula>20</formula>
    </cfRule>
  </conditionalFormatting>
  <conditionalFormatting sqref="AY65">
    <cfRule type="cellIs" dxfId="2000" priority="2001" operator="greaterThan">
      <formula>20</formula>
    </cfRule>
  </conditionalFormatting>
  <conditionalFormatting sqref="AW68 AR68">
    <cfRule type="cellIs" dxfId="1999" priority="2000" operator="greaterThan">
      <formula>20</formula>
    </cfRule>
  </conditionalFormatting>
  <conditionalFormatting sqref="AZ68">
    <cfRule type="cellIs" dxfId="1998" priority="1999" operator="greaterThan">
      <formula>20</formula>
    </cfRule>
  </conditionalFormatting>
  <conditionalFormatting sqref="AM68">
    <cfRule type="cellIs" dxfId="1997" priority="1998" operator="between">
      <formula>80</formula>
      <formula>120</formula>
    </cfRule>
  </conditionalFormatting>
  <conditionalFormatting sqref="BA68">
    <cfRule type="cellIs" dxfId="1996" priority="1997" operator="between">
      <formula>80</formula>
      <formula>120</formula>
    </cfRule>
  </conditionalFormatting>
  <conditionalFormatting sqref="BA68">
    <cfRule type="cellIs" dxfId="1995" priority="1996" operator="between">
      <formula>80</formula>
      <formula>120</formula>
    </cfRule>
  </conditionalFormatting>
  <conditionalFormatting sqref="AP68">
    <cfRule type="cellIs" dxfId="1994" priority="1995" operator="greaterThan">
      <formula>20</formula>
    </cfRule>
  </conditionalFormatting>
  <conditionalFormatting sqref="AQ68">
    <cfRule type="cellIs" dxfId="1993" priority="1994" operator="between">
      <formula>80</formula>
      <formula>120</formula>
    </cfRule>
  </conditionalFormatting>
  <conditionalFormatting sqref="AQ68">
    <cfRule type="cellIs" dxfId="1992" priority="1993" operator="between">
      <formula>80</formula>
      <formula>120</formula>
    </cfRule>
  </conditionalFormatting>
  <conditionalFormatting sqref="AO68">
    <cfRule type="cellIs" dxfId="1991" priority="1992" operator="greaterThan">
      <formula>20</formula>
    </cfRule>
  </conditionalFormatting>
  <conditionalFormatting sqref="AY68">
    <cfRule type="cellIs" dxfId="1990" priority="1991" operator="greaterThan">
      <formula>20</formula>
    </cfRule>
  </conditionalFormatting>
  <conditionalFormatting sqref="AW53 AR53 AW50 AR50">
    <cfRule type="cellIs" dxfId="1989" priority="1990" operator="greaterThan">
      <formula>20</formula>
    </cfRule>
  </conditionalFormatting>
  <conditionalFormatting sqref="AZ53 AZ50">
    <cfRule type="cellIs" dxfId="1988" priority="1989" operator="greaterThan">
      <formula>20</formula>
    </cfRule>
  </conditionalFormatting>
  <conditionalFormatting sqref="AM53 AM50">
    <cfRule type="cellIs" dxfId="1987" priority="1988" operator="between">
      <formula>80</formula>
      <formula>120</formula>
    </cfRule>
  </conditionalFormatting>
  <conditionalFormatting sqref="BA53 BA50">
    <cfRule type="cellIs" dxfId="1986" priority="1987" operator="between">
      <formula>80</formula>
      <formula>120</formula>
    </cfRule>
  </conditionalFormatting>
  <conditionalFormatting sqref="BA53 BA50">
    <cfRule type="cellIs" dxfId="1985" priority="1986" operator="between">
      <formula>80</formula>
      <formula>120</formula>
    </cfRule>
  </conditionalFormatting>
  <conditionalFormatting sqref="AP53 AP50">
    <cfRule type="cellIs" dxfId="1984" priority="1985" operator="greaterThan">
      <formula>20</formula>
    </cfRule>
  </conditionalFormatting>
  <conditionalFormatting sqref="AQ53 AQ50">
    <cfRule type="cellIs" dxfId="1983" priority="1984" operator="between">
      <formula>80</formula>
      <formula>120</formula>
    </cfRule>
  </conditionalFormatting>
  <conditionalFormatting sqref="AQ53 AQ50">
    <cfRule type="cellIs" dxfId="1982" priority="1983" operator="between">
      <formula>80</formula>
      <formula>120</formula>
    </cfRule>
  </conditionalFormatting>
  <conditionalFormatting sqref="AO53 AO50">
    <cfRule type="cellIs" dxfId="1981" priority="1982" operator="greaterThan">
      <formula>20</formula>
    </cfRule>
  </conditionalFormatting>
  <conditionalFormatting sqref="AY53 AY50">
    <cfRule type="cellIs" dxfId="1980" priority="1981" operator="greaterThan">
      <formula>20</formula>
    </cfRule>
  </conditionalFormatting>
  <conditionalFormatting sqref="AW71 AR71">
    <cfRule type="cellIs" dxfId="1979" priority="1980" operator="greaterThan">
      <formula>20</formula>
    </cfRule>
  </conditionalFormatting>
  <conditionalFormatting sqref="AM71">
    <cfRule type="cellIs" dxfId="1978" priority="1979" operator="between">
      <formula>80</formula>
      <formula>120</formula>
    </cfRule>
  </conditionalFormatting>
  <conditionalFormatting sqref="AO71">
    <cfRule type="cellIs" dxfId="1977" priority="1978" operator="greaterThan">
      <formula>20</formula>
    </cfRule>
  </conditionalFormatting>
  <conditionalFormatting sqref="AY71">
    <cfRule type="cellIs" dxfId="1976" priority="1977" operator="greaterThan">
      <formula>20</formula>
    </cfRule>
  </conditionalFormatting>
  <conditionalFormatting sqref="AM74">
    <cfRule type="cellIs" dxfId="1975" priority="1976" operator="between">
      <formula>80</formula>
      <formula>120</formula>
    </cfRule>
  </conditionalFormatting>
  <conditionalFormatting sqref="AO74">
    <cfRule type="cellIs" dxfId="1974" priority="1975" operator="greaterThan">
      <formula>20</formula>
    </cfRule>
  </conditionalFormatting>
  <conditionalFormatting sqref="AZ71">
    <cfRule type="cellIs" dxfId="1973" priority="1974" operator="greaterThan">
      <formula>20</formula>
    </cfRule>
  </conditionalFormatting>
  <conditionalFormatting sqref="AP74">
    <cfRule type="cellIs" dxfId="1972" priority="1973" operator="between">
      <formula>80</formula>
      <formula>120</formula>
    </cfRule>
  </conditionalFormatting>
  <conditionalFormatting sqref="AP74">
    <cfRule type="cellIs" dxfId="1971" priority="1972" operator="between">
      <formula>80</formula>
      <formula>120</formula>
    </cfRule>
  </conditionalFormatting>
  <conditionalFormatting sqref="BA71">
    <cfRule type="cellIs" dxfId="1970" priority="1971" operator="between">
      <formula>80</formula>
      <formula>120</formula>
    </cfRule>
  </conditionalFormatting>
  <conditionalFormatting sqref="BA71">
    <cfRule type="cellIs" dxfId="1969" priority="1970" operator="between">
      <formula>80</formula>
      <formula>120</formula>
    </cfRule>
  </conditionalFormatting>
  <conditionalFormatting sqref="AP71">
    <cfRule type="cellIs" dxfId="1968" priority="1969" operator="greaterThan">
      <formula>20</formula>
    </cfRule>
  </conditionalFormatting>
  <conditionalFormatting sqref="AQ71">
    <cfRule type="cellIs" dxfId="1967" priority="1968" operator="between">
      <formula>80</formula>
      <formula>120</formula>
    </cfRule>
  </conditionalFormatting>
  <conditionalFormatting sqref="AQ71">
    <cfRule type="cellIs" dxfId="1966" priority="1967" operator="between">
      <formula>80</formula>
      <formula>120</formula>
    </cfRule>
  </conditionalFormatting>
  <conditionalFormatting sqref="AZ107">
    <cfRule type="cellIs" dxfId="1965" priority="1785" operator="greaterThan">
      <formula>20</formula>
    </cfRule>
  </conditionalFormatting>
  <conditionalFormatting sqref="AM107">
    <cfRule type="cellIs" dxfId="1964" priority="1784" operator="between">
      <formula>80</formula>
      <formula>120</formula>
    </cfRule>
  </conditionalFormatting>
  <conditionalFormatting sqref="AP107">
    <cfRule type="cellIs" dxfId="1963" priority="1781" operator="greaterThan">
      <formula>20</formula>
    </cfRule>
  </conditionalFormatting>
  <conditionalFormatting sqref="AQ107">
    <cfRule type="cellIs" dxfId="1962" priority="1780" operator="between">
      <formula>80</formula>
      <formula>120</formula>
    </cfRule>
  </conditionalFormatting>
  <conditionalFormatting sqref="AQ107">
    <cfRule type="cellIs" dxfId="1961" priority="1779" operator="between">
      <formula>80</formula>
      <formula>120</formula>
    </cfRule>
  </conditionalFormatting>
  <conditionalFormatting sqref="AO107">
    <cfRule type="cellIs" dxfId="1960" priority="1778" operator="greaterThan">
      <formula>20</formula>
    </cfRule>
  </conditionalFormatting>
  <conditionalFormatting sqref="AZ110">
    <cfRule type="cellIs" dxfId="1959" priority="1775" operator="greaterThan">
      <formula>20</formula>
    </cfRule>
  </conditionalFormatting>
  <conditionalFormatting sqref="AM110">
    <cfRule type="cellIs" dxfId="1958" priority="1774" operator="between">
      <formula>80</formula>
      <formula>120</formula>
    </cfRule>
  </conditionalFormatting>
  <conditionalFormatting sqref="AY110">
    <cfRule type="cellIs" dxfId="1957" priority="1767" operator="greaterThan">
      <formula>20</formula>
    </cfRule>
  </conditionalFormatting>
  <conditionalFormatting sqref="AM85 BA85">
    <cfRule type="cellIs" dxfId="1956" priority="1966" operator="between">
      <formula>80</formula>
      <formula>120</formula>
    </cfRule>
  </conditionalFormatting>
  <conditionalFormatting sqref="AY87:AY93 AZ84:AZ96 AR84:AR96 AW84:AW96">
    <cfRule type="cellIs" dxfId="1955" priority="1965" operator="greaterThan">
      <formula>20</formula>
    </cfRule>
  </conditionalFormatting>
  <conditionalFormatting sqref="AM91:AM93 BA91:BA96 BA86:BA89 AM86:AM89">
    <cfRule type="cellIs" dxfId="1954" priority="1964" operator="between">
      <formula>80</formula>
      <formula>120</formula>
    </cfRule>
  </conditionalFormatting>
  <conditionalFormatting sqref="BA94">
    <cfRule type="cellIs" dxfId="1953" priority="1963" operator="between">
      <formula>80</formula>
      <formula>120</formula>
    </cfRule>
  </conditionalFormatting>
  <conditionalFormatting sqref="AM95">
    <cfRule type="cellIs" dxfId="1952" priority="1962" operator="between">
      <formula>80</formula>
      <formula>120</formula>
    </cfRule>
  </conditionalFormatting>
  <conditionalFormatting sqref="AW91">
    <cfRule type="cellIs" dxfId="1951" priority="1961" operator="greaterThan">
      <formula>20</formula>
    </cfRule>
  </conditionalFormatting>
  <conditionalFormatting sqref="AW97 AZ97">
    <cfRule type="cellIs" dxfId="1950" priority="1960" operator="greaterThan">
      <formula>20</formula>
    </cfRule>
  </conditionalFormatting>
  <conditionalFormatting sqref="BA97 AM97">
    <cfRule type="cellIs" dxfId="1949" priority="1959" operator="between">
      <formula>80</formula>
      <formula>120</formula>
    </cfRule>
  </conditionalFormatting>
  <conditionalFormatting sqref="AW98 AY98:AZ98">
    <cfRule type="cellIs" dxfId="1948" priority="1958" operator="greaterThan">
      <formula>20</formula>
    </cfRule>
  </conditionalFormatting>
  <conditionalFormatting sqref="AM98 BA98">
    <cfRule type="cellIs" dxfId="1947" priority="1957" operator="between">
      <formula>80</formula>
      <formula>120</formula>
    </cfRule>
  </conditionalFormatting>
  <conditionalFormatting sqref="AR94 AW94 AY94:AZ94">
    <cfRule type="cellIs" dxfId="1946" priority="1956" operator="greaterThan">
      <formula>20</formula>
    </cfRule>
  </conditionalFormatting>
  <conditionalFormatting sqref="AM94">
    <cfRule type="cellIs" dxfId="1945" priority="1955" operator="between">
      <formula>80</formula>
      <formula>120</formula>
    </cfRule>
  </conditionalFormatting>
  <conditionalFormatting sqref="AZ89">
    <cfRule type="cellIs" dxfId="1944" priority="1954" operator="greaterThan">
      <formula>20</formula>
    </cfRule>
  </conditionalFormatting>
  <conditionalFormatting sqref="AM89">
    <cfRule type="cellIs" dxfId="1943" priority="1953" operator="between">
      <formula>80</formula>
      <formula>120</formula>
    </cfRule>
  </conditionalFormatting>
  <conditionalFormatting sqref="BA89">
    <cfRule type="cellIs" dxfId="1942" priority="1952" operator="between">
      <formula>80</formula>
      <formula>120</formula>
    </cfRule>
  </conditionalFormatting>
  <conditionalFormatting sqref="BA89">
    <cfRule type="cellIs" dxfId="1941" priority="1951" operator="between">
      <formula>80</formula>
      <formula>120</formula>
    </cfRule>
  </conditionalFormatting>
  <conditionalFormatting sqref="AZ91">
    <cfRule type="cellIs" dxfId="1940" priority="1950" operator="greaterThan">
      <formula>20</formula>
    </cfRule>
  </conditionalFormatting>
  <conditionalFormatting sqref="AO91:AP93 AP94:AP96 AO87:AP89 AP84:AP86">
    <cfRule type="cellIs" dxfId="1939" priority="1949" operator="greaterThan">
      <formula>20</formula>
    </cfRule>
  </conditionalFormatting>
  <conditionalFormatting sqref="AQ91:AQ96 AQ84:AQ89">
    <cfRule type="cellIs" dxfId="1938" priority="1948" operator="between">
      <formula>80</formula>
      <formula>120</formula>
    </cfRule>
  </conditionalFormatting>
  <conditionalFormatting sqref="AO98">
    <cfRule type="cellIs" dxfId="1937" priority="1947" operator="greaterThan">
      <formula>20</formula>
    </cfRule>
  </conditionalFormatting>
  <conditionalFormatting sqref="AO94:AP94">
    <cfRule type="cellIs" dxfId="1936" priority="1946" operator="greaterThan">
      <formula>20</formula>
    </cfRule>
  </conditionalFormatting>
  <conditionalFormatting sqref="AQ94">
    <cfRule type="cellIs" dxfId="1935" priority="1945" operator="between">
      <formula>80</formula>
      <formula>120</formula>
    </cfRule>
  </conditionalFormatting>
  <conditionalFormatting sqref="AP89">
    <cfRule type="cellIs" dxfId="1934" priority="1944" operator="greaterThan">
      <formula>20</formula>
    </cfRule>
  </conditionalFormatting>
  <conditionalFormatting sqref="AQ89">
    <cfRule type="cellIs" dxfId="1933" priority="1943" operator="between">
      <formula>80</formula>
      <formula>120</formula>
    </cfRule>
  </conditionalFormatting>
  <conditionalFormatting sqref="AQ89">
    <cfRule type="cellIs" dxfId="1932" priority="1942" operator="between">
      <formula>80</formula>
      <formula>120</formula>
    </cfRule>
  </conditionalFormatting>
  <conditionalFormatting sqref="AP91">
    <cfRule type="cellIs" dxfId="1931" priority="1941" operator="greaterThan">
      <formula>20</formula>
    </cfRule>
  </conditionalFormatting>
  <conditionalFormatting sqref="AO97 AO95 AO91 AO89 AO87 AO85">
    <cfRule type="cellIs" dxfId="1930" priority="1940" operator="greaterThan">
      <formula>20</formula>
    </cfRule>
  </conditionalFormatting>
  <conditionalFormatting sqref="AY97 AY95 AY91 AY89 AY87 AY85">
    <cfRule type="cellIs" dxfId="1929" priority="1939" operator="greaterThan">
      <formula>20</formula>
    </cfRule>
  </conditionalFormatting>
  <conditionalFormatting sqref="AW86 AR86">
    <cfRule type="cellIs" dxfId="1928" priority="1938" operator="greaterThan">
      <formula>20</formula>
    </cfRule>
  </conditionalFormatting>
  <conditionalFormatting sqref="AZ86">
    <cfRule type="cellIs" dxfId="1927" priority="1937" operator="greaterThan">
      <formula>20</formula>
    </cfRule>
  </conditionalFormatting>
  <conditionalFormatting sqref="AM86">
    <cfRule type="cellIs" dxfId="1926" priority="1936" operator="between">
      <formula>80</formula>
      <formula>120</formula>
    </cfRule>
  </conditionalFormatting>
  <conditionalFormatting sqref="BA86">
    <cfRule type="cellIs" dxfId="1925" priority="1935" operator="between">
      <formula>80</formula>
      <formula>120</formula>
    </cfRule>
  </conditionalFormatting>
  <conditionalFormatting sqref="BA86">
    <cfRule type="cellIs" dxfId="1924" priority="1934" operator="between">
      <formula>80</formula>
      <formula>120</formula>
    </cfRule>
  </conditionalFormatting>
  <conditionalFormatting sqref="AP86">
    <cfRule type="cellIs" dxfId="1923" priority="1933" operator="greaterThan">
      <formula>20</formula>
    </cfRule>
  </conditionalFormatting>
  <conditionalFormatting sqref="AQ86">
    <cfRule type="cellIs" dxfId="1922" priority="1932" operator="between">
      <formula>80</formula>
      <formula>120</formula>
    </cfRule>
  </conditionalFormatting>
  <conditionalFormatting sqref="AQ86">
    <cfRule type="cellIs" dxfId="1921" priority="1931" operator="between">
      <formula>80</formula>
      <formula>120</formula>
    </cfRule>
  </conditionalFormatting>
  <conditionalFormatting sqref="AO86">
    <cfRule type="cellIs" dxfId="1920" priority="1930" operator="greaterThan">
      <formula>20</formula>
    </cfRule>
  </conditionalFormatting>
  <conditionalFormatting sqref="AY86">
    <cfRule type="cellIs" dxfId="1919" priority="1929" operator="greaterThan">
      <formula>20</formula>
    </cfRule>
  </conditionalFormatting>
  <conditionalFormatting sqref="AW90 AR90">
    <cfRule type="cellIs" dxfId="1918" priority="1928" operator="greaterThan">
      <formula>20</formula>
    </cfRule>
  </conditionalFormatting>
  <conditionalFormatting sqref="AZ90">
    <cfRule type="cellIs" dxfId="1917" priority="1927" operator="greaterThan">
      <formula>20</formula>
    </cfRule>
  </conditionalFormatting>
  <conditionalFormatting sqref="AM90">
    <cfRule type="cellIs" dxfId="1916" priority="1926" operator="between">
      <formula>80</formula>
      <formula>120</formula>
    </cfRule>
  </conditionalFormatting>
  <conditionalFormatting sqref="BA90">
    <cfRule type="cellIs" dxfId="1915" priority="1925" operator="between">
      <formula>80</formula>
      <formula>120</formula>
    </cfRule>
  </conditionalFormatting>
  <conditionalFormatting sqref="BA90">
    <cfRule type="cellIs" dxfId="1914" priority="1924" operator="between">
      <formula>80</formula>
      <formula>120</formula>
    </cfRule>
  </conditionalFormatting>
  <conditionalFormatting sqref="AP90">
    <cfRule type="cellIs" dxfId="1913" priority="1923" operator="greaterThan">
      <formula>20</formula>
    </cfRule>
  </conditionalFormatting>
  <conditionalFormatting sqref="AQ90">
    <cfRule type="cellIs" dxfId="1912" priority="1922" operator="between">
      <formula>80</formula>
      <formula>120</formula>
    </cfRule>
  </conditionalFormatting>
  <conditionalFormatting sqref="AQ90">
    <cfRule type="cellIs" dxfId="1911" priority="1921" operator="between">
      <formula>80</formula>
      <formula>120</formula>
    </cfRule>
  </conditionalFormatting>
  <conditionalFormatting sqref="AO90">
    <cfRule type="cellIs" dxfId="1910" priority="1920" operator="greaterThan">
      <formula>20</formula>
    </cfRule>
  </conditionalFormatting>
  <conditionalFormatting sqref="AY90">
    <cfRule type="cellIs" dxfId="1909" priority="1919" operator="greaterThan">
      <formula>20</formula>
    </cfRule>
  </conditionalFormatting>
  <conditionalFormatting sqref="AW93 AR93">
    <cfRule type="cellIs" dxfId="1908" priority="1918" operator="greaterThan">
      <formula>20</formula>
    </cfRule>
  </conditionalFormatting>
  <conditionalFormatting sqref="AZ93">
    <cfRule type="cellIs" dxfId="1907" priority="1917" operator="greaterThan">
      <formula>20</formula>
    </cfRule>
  </conditionalFormatting>
  <conditionalFormatting sqref="AM93">
    <cfRule type="cellIs" dxfId="1906" priority="1916" operator="between">
      <formula>80</formula>
      <formula>120</formula>
    </cfRule>
  </conditionalFormatting>
  <conditionalFormatting sqref="BA93">
    <cfRule type="cellIs" dxfId="1905" priority="1915" operator="between">
      <formula>80</formula>
      <formula>120</formula>
    </cfRule>
  </conditionalFormatting>
  <conditionalFormatting sqref="BA93">
    <cfRule type="cellIs" dxfId="1904" priority="1914" operator="between">
      <formula>80</formula>
      <formula>120</formula>
    </cfRule>
  </conditionalFormatting>
  <conditionalFormatting sqref="AP93">
    <cfRule type="cellIs" dxfId="1903" priority="1913" operator="greaterThan">
      <formula>20</formula>
    </cfRule>
  </conditionalFormatting>
  <conditionalFormatting sqref="AQ93">
    <cfRule type="cellIs" dxfId="1902" priority="1912" operator="between">
      <formula>80</formula>
      <formula>120</formula>
    </cfRule>
  </conditionalFormatting>
  <conditionalFormatting sqref="AQ93">
    <cfRule type="cellIs" dxfId="1901" priority="1911" operator="between">
      <formula>80</formula>
      <formula>120</formula>
    </cfRule>
  </conditionalFormatting>
  <conditionalFormatting sqref="AO93">
    <cfRule type="cellIs" dxfId="1900" priority="1910" operator="greaterThan">
      <formula>20</formula>
    </cfRule>
  </conditionalFormatting>
  <conditionalFormatting sqref="AY93">
    <cfRule type="cellIs" dxfId="1899" priority="1909" operator="greaterThan">
      <formula>20</formula>
    </cfRule>
  </conditionalFormatting>
  <conditionalFormatting sqref="AW96 AR96">
    <cfRule type="cellIs" dxfId="1898" priority="1908" operator="greaterThan">
      <formula>20</formula>
    </cfRule>
  </conditionalFormatting>
  <conditionalFormatting sqref="AZ96">
    <cfRule type="cellIs" dxfId="1897" priority="1907" operator="greaterThan">
      <formula>20</formula>
    </cfRule>
  </conditionalFormatting>
  <conditionalFormatting sqref="AM96">
    <cfRule type="cellIs" dxfId="1896" priority="1906" operator="between">
      <formula>80</formula>
      <formula>120</formula>
    </cfRule>
  </conditionalFormatting>
  <conditionalFormatting sqref="BA96">
    <cfRule type="cellIs" dxfId="1895" priority="1905" operator="between">
      <formula>80</formula>
      <formula>120</formula>
    </cfRule>
  </conditionalFormatting>
  <conditionalFormatting sqref="BA96">
    <cfRule type="cellIs" dxfId="1894" priority="1904" operator="between">
      <formula>80</formula>
      <formula>120</formula>
    </cfRule>
  </conditionalFormatting>
  <conditionalFormatting sqref="AP96">
    <cfRule type="cellIs" dxfId="1893" priority="1903" operator="greaterThan">
      <formula>20</formula>
    </cfRule>
  </conditionalFormatting>
  <conditionalFormatting sqref="AQ96">
    <cfRule type="cellIs" dxfId="1892" priority="1902" operator="between">
      <formula>80</formula>
      <formula>120</formula>
    </cfRule>
  </conditionalFormatting>
  <conditionalFormatting sqref="AQ96">
    <cfRule type="cellIs" dxfId="1891" priority="1901" operator="between">
      <formula>80</formula>
      <formula>120</formula>
    </cfRule>
  </conditionalFormatting>
  <conditionalFormatting sqref="AO96">
    <cfRule type="cellIs" dxfId="1890" priority="1900" operator="greaterThan">
      <formula>20</formula>
    </cfRule>
  </conditionalFormatting>
  <conditionalFormatting sqref="AY96">
    <cfRule type="cellIs" dxfId="1889" priority="1899" operator="greaterThan">
      <formula>20</formula>
    </cfRule>
  </conditionalFormatting>
  <conditionalFormatting sqref="AW105 AR105">
    <cfRule type="cellIs" dxfId="1888" priority="1898" operator="greaterThan">
      <formula>20</formula>
    </cfRule>
  </conditionalFormatting>
  <conditionalFormatting sqref="AZ105">
    <cfRule type="cellIs" dxfId="1887" priority="1897" operator="greaterThan">
      <formula>20</formula>
    </cfRule>
  </conditionalFormatting>
  <conditionalFormatting sqref="AM105">
    <cfRule type="cellIs" dxfId="1886" priority="1896" operator="between">
      <formula>80</formula>
      <formula>120</formula>
    </cfRule>
  </conditionalFormatting>
  <conditionalFormatting sqref="BA105">
    <cfRule type="cellIs" dxfId="1885" priority="1895" operator="between">
      <formula>80</formula>
      <formula>120</formula>
    </cfRule>
  </conditionalFormatting>
  <conditionalFormatting sqref="BA105">
    <cfRule type="cellIs" dxfId="1884" priority="1894" operator="between">
      <formula>80</formula>
      <formula>120</formula>
    </cfRule>
  </conditionalFormatting>
  <conditionalFormatting sqref="AP105">
    <cfRule type="cellIs" dxfId="1883" priority="1893" operator="greaterThan">
      <formula>20</formula>
    </cfRule>
  </conditionalFormatting>
  <conditionalFormatting sqref="AQ105">
    <cfRule type="cellIs" dxfId="1882" priority="1892" operator="between">
      <formula>80</formula>
      <formula>120</formula>
    </cfRule>
  </conditionalFormatting>
  <conditionalFormatting sqref="AQ105">
    <cfRule type="cellIs" dxfId="1881" priority="1891" operator="between">
      <formula>80</formula>
      <formula>120</formula>
    </cfRule>
  </conditionalFormatting>
  <conditionalFormatting sqref="AO105">
    <cfRule type="cellIs" dxfId="1880" priority="1890" operator="greaterThan">
      <formula>20</formula>
    </cfRule>
  </conditionalFormatting>
  <conditionalFormatting sqref="AY105">
    <cfRule type="cellIs" dxfId="1879" priority="1889" operator="greaterThan">
      <formula>20</formula>
    </cfRule>
  </conditionalFormatting>
  <conditionalFormatting sqref="AW102 AR102 AW99 AR99">
    <cfRule type="cellIs" dxfId="1878" priority="1888" operator="greaterThan">
      <formula>20</formula>
    </cfRule>
  </conditionalFormatting>
  <conditionalFormatting sqref="AZ102 AZ99">
    <cfRule type="cellIs" dxfId="1877" priority="1887" operator="greaterThan">
      <formula>20</formula>
    </cfRule>
  </conditionalFormatting>
  <conditionalFormatting sqref="AM102 AM99">
    <cfRule type="cellIs" dxfId="1876" priority="1886" operator="between">
      <formula>80</formula>
      <formula>120</formula>
    </cfRule>
  </conditionalFormatting>
  <conditionalFormatting sqref="BA102 BA99">
    <cfRule type="cellIs" dxfId="1875" priority="1885" operator="between">
      <formula>80</formula>
      <formula>120</formula>
    </cfRule>
  </conditionalFormatting>
  <conditionalFormatting sqref="BA102 BA99">
    <cfRule type="cellIs" dxfId="1874" priority="1884" operator="between">
      <formula>80</formula>
      <formula>120</formula>
    </cfRule>
  </conditionalFormatting>
  <conditionalFormatting sqref="AP102 AP99">
    <cfRule type="cellIs" dxfId="1873" priority="1883" operator="greaterThan">
      <formula>20</formula>
    </cfRule>
  </conditionalFormatting>
  <conditionalFormatting sqref="AQ102 AQ99">
    <cfRule type="cellIs" dxfId="1872" priority="1882" operator="between">
      <formula>80</formula>
      <formula>120</formula>
    </cfRule>
  </conditionalFormatting>
  <conditionalFormatting sqref="AQ102 AQ99">
    <cfRule type="cellIs" dxfId="1871" priority="1881" operator="between">
      <formula>80</formula>
      <formula>120</formula>
    </cfRule>
  </conditionalFormatting>
  <conditionalFormatting sqref="AO102 AO99">
    <cfRule type="cellIs" dxfId="1870" priority="1880" operator="greaterThan">
      <formula>20</formula>
    </cfRule>
  </conditionalFormatting>
  <conditionalFormatting sqref="AY102 AY99">
    <cfRule type="cellIs" dxfId="1869" priority="1879" operator="greaterThan">
      <formula>20</formula>
    </cfRule>
  </conditionalFormatting>
  <conditionalFormatting sqref="BA94 AM91 BA91">
    <cfRule type="cellIs" dxfId="1868" priority="1878" operator="between">
      <formula>80</formula>
      <formula>120</formula>
    </cfRule>
  </conditionalFormatting>
  <conditionalFormatting sqref="BA93">
    <cfRule type="cellIs" dxfId="1867" priority="1877" operator="between">
      <formula>80</formula>
      <formula>120</formula>
    </cfRule>
  </conditionalFormatting>
  <conditionalFormatting sqref="AM94">
    <cfRule type="cellIs" dxfId="1866" priority="1876" operator="between">
      <formula>80</formula>
      <formula>120</formula>
    </cfRule>
  </conditionalFormatting>
  <conditionalFormatting sqref="AW90">
    <cfRule type="cellIs" dxfId="1865" priority="1875" operator="greaterThan">
      <formula>20</formula>
    </cfRule>
  </conditionalFormatting>
  <conditionalFormatting sqref="AW96 AZ96">
    <cfRule type="cellIs" dxfId="1864" priority="1874" operator="greaterThan">
      <formula>20</formula>
    </cfRule>
  </conditionalFormatting>
  <conditionalFormatting sqref="BA96 AM96">
    <cfRule type="cellIs" dxfId="1863" priority="1873" operator="between">
      <formula>80</formula>
      <formula>120</formula>
    </cfRule>
  </conditionalFormatting>
  <conditionalFormatting sqref="AW97 AY97:AZ97">
    <cfRule type="cellIs" dxfId="1862" priority="1872" operator="greaterThan">
      <formula>20</formula>
    </cfRule>
  </conditionalFormatting>
  <conditionalFormatting sqref="AM97 BA97">
    <cfRule type="cellIs" dxfId="1861" priority="1871" operator="between">
      <formula>80</formula>
      <formula>120</formula>
    </cfRule>
  </conditionalFormatting>
  <conditionalFormatting sqref="AR93 AW93 AY93:AZ93">
    <cfRule type="cellIs" dxfId="1860" priority="1870" operator="greaterThan">
      <formula>20</formula>
    </cfRule>
  </conditionalFormatting>
  <conditionalFormatting sqref="AM93">
    <cfRule type="cellIs" dxfId="1859" priority="1869" operator="between">
      <formula>80</formula>
      <formula>120</formula>
    </cfRule>
  </conditionalFormatting>
  <conditionalFormatting sqref="AZ90">
    <cfRule type="cellIs" dxfId="1858" priority="1868" operator="greaterThan">
      <formula>20</formula>
    </cfRule>
  </conditionalFormatting>
  <conditionalFormatting sqref="AO91:AP91 AP94">
    <cfRule type="cellIs" dxfId="1857" priority="1867" operator="greaterThan">
      <formula>20</formula>
    </cfRule>
  </conditionalFormatting>
  <conditionalFormatting sqref="AQ94 AQ91">
    <cfRule type="cellIs" dxfId="1856" priority="1866" operator="between">
      <formula>80</formula>
      <formula>120</formula>
    </cfRule>
  </conditionalFormatting>
  <conditionalFormatting sqref="AO97">
    <cfRule type="cellIs" dxfId="1855" priority="1865" operator="greaterThan">
      <formula>20</formula>
    </cfRule>
  </conditionalFormatting>
  <conditionalFormatting sqref="AO93:AP93">
    <cfRule type="cellIs" dxfId="1854" priority="1864" operator="greaterThan">
      <formula>20</formula>
    </cfRule>
  </conditionalFormatting>
  <conditionalFormatting sqref="AQ93">
    <cfRule type="cellIs" dxfId="1853" priority="1863" operator="between">
      <formula>80</formula>
      <formula>120</formula>
    </cfRule>
  </conditionalFormatting>
  <conditionalFormatting sqref="AP90">
    <cfRule type="cellIs" dxfId="1852" priority="1862" operator="greaterThan">
      <formula>20</formula>
    </cfRule>
  </conditionalFormatting>
  <conditionalFormatting sqref="AO96 AO94 AO90">
    <cfRule type="cellIs" dxfId="1851" priority="1861" operator="greaterThan">
      <formula>20</formula>
    </cfRule>
  </conditionalFormatting>
  <conditionalFormatting sqref="AY96 AY94 AY90">
    <cfRule type="cellIs" dxfId="1850" priority="1860" operator="greaterThan">
      <formula>20</formula>
    </cfRule>
  </conditionalFormatting>
  <conditionalFormatting sqref="AW89 AR89">
    <cfRule type="cellIs" dxfId="1849" priority="1859" operator="greaterThan">
      <formula>20</formula>
    </cfRule>
  </conditionalFormatting>
  <conditionalFormatting sqref="AZ89">
    <cfRule type="cellIs" dxfId="1848" priority="1858" operator="greaterThan">
      <formula>20</formula>
    </cfRule>
  </conditionalFormatting>
  <conditionalFormatting sqref="AM89">
    <cfRule type="cellIs" dxfId="1847" priority="1857" operator="between">
      <formula>80</formula>
      <formula>120</formula>
    </cfRule>
  </conditionalFormatting>
  <conditionalFormatting sqref="BA89">
    <cfRule type="cellIs" dxfId="1846" priority="1856" operator="between">
      <formula>80</formula>
      <formula>120</formula>
    </cfRule>
  </conditionalFormatting>
  <conditionalFormatting sqref="BA89">
    <cfRule type="cellIs" dxfId="1845" priority="1855" operator="between">
      <formula>80</formula>
      <formula>120</formula>
    </cfRule>
  </conditionalFormatting>
  <conditionalFormatting sqref="AP89">
    <cfRule type="cellIs" dxfId="1844" priority="1854" operator="greaterThan">
      <formula>20</formula>
    </cfRule>
  </conditionalFormatting>
  <conditionalFormatting sqref="AQ89">
    <cfRule type="cellIs" dxfId="1843" priority="1853" operator="between">
      <formula>80</formula>
      <formula>120</formula>
    </cfRule>
  </conditionalFormatting>
  <conditionalFormatting sqref="AQ89">
    <cfRule type="cellIs" dxfId="1842" priority="1852" operator="between">
      <formula>80</formula>
      <formula>120</formula>
    </cfRule>
  </conditionalFormatting>
  <conditionalFormatting sqref="AO89">
    <cfRule type="cellIs" dxfId="1841" priority="1851" operator="greaterThan">
      <formula>20</formula>
    </cfRule>
  </conditionalFormatting>
  <conditionalFormatting sqref="AY89">
    <cfRule type="cellIs" dxfId="1840" priority="1850" operator="greaterThan">
      <formula>20</formula>
    </cfRule>
  </conditionalFormatting>
  <conditionalFormatting sqref="AW92 AR92">
    <cfRule type="cellIs" dxfId="1839" priority="1849" operator="greaterThan">
      <formula>20</formula>
    </cfRule>
  </conditionalFormatting>
  <conditionalFormatting sqref="AZ92">
    <cfRule type="cellIs" dxfId="1838" priority="1848" operator="greaterThan">
      <formula>20</formula>
    </cfRule>
  </conditionalFormatting>
  <conditionalFormatting sqref="AM92">
    <cfRule type="cellIs" dxfId="1837" priority="1847" operator="between">
      <formula>80</formula>
      <formula>120</formula>
    </cfRule>
  </conditionalFormatting>
  <conditionalFormatting sqref="BA92">
    <cfRule type="cellIs" dxfId="1836" priority="1846" operator="between">
      <formula>80</formula>
      <formula>120</formula>
    </cfRule>
  </conditionalFormatting>
  <conditionalFormatting sqref="BA92">
    <cfRule type="cellIs" dxfId="1835" priority="1845" operator="between">
      <formula>80</formula>
      <formula>120</formula>
    </cfRule>
  </conditionalFormatting>
  <conditionalFormatting sqref="AP92">
    <cfRule type="cellIs" dxfId="1834" priority="1844" operator="greaterThan">
      <formula>20</formula>
    </cfRule>
  </conditionalFormatting>
  <conditionalFormatting sqref="AQ92">
    <cfRule type="cellIs" dxfId="1833" priority="1843" operator="between">
      <formula>80</formula>
      <formula>120</formula>
    </cfRule>
  </conditionalFormatting>
  <conditionalFormatting sqref="AQ92">
    <cfRule type="cellIs" dxfId="1832" priority="1842" operator="between">
      <formula>80</formula>
      <formula>120</formula>
    </cfRule>
  </conditionalFormatting>
  <conditionalFormatting sqref="AO92">
    <cfRule type="cellIs" dxfId="1831" priority="1841" operator="greaterThan">
      <formula>20</formula>
    </cfRule>
  </conditionalFormatting>
  <conditionalFormatting sqref="AY92">
    <cfRule type="cellIs" dxfId="1830" priority="1840" operator="greaterThan">
      <formula>20</formula>
    </cfRule>
  </conditionalFormatting>
  <conditionalFormatting sqref="AW95 AR95">
    <cfRule type="cellIs" dxfId="1829" priority="1839" operator="greaterThan">
      <formula>20</formula>
    </cfRule>
  </conditionalFormatting>
  <conditionalFormatting sqref="AZ95">
    <cfRule type="cellIs" dxfId="1828" priority="1838" operator="greaterThan">
      <formula>20</formula>
    </cfRule>
  </conditionalFormatting>
  <conditionalFormatting sqref="AM95">
    <cfRule type="cellIs" dxfId="1827" priority="1837" operator="between">
      <formula>80</formula>
      <formula>120</formula>
    </cfRule>
  </conditionalFormatting>
  <conditionalFormatting sqref="BA95">
    <cfRule type="cellIs" dxfId="1826" priority="1836" operator="between">
      <formula>80</formula>
      <formula>120</formula>
    </cfRule>
  </conditionalFormatting>
  <conditionalFormatting sqref="BA95">
    <cfRule type="cellIs" dxfId="1825" priority="1835" operator="between">
      <formula>80</formula>
      <formula>120</formula>
    </cfRule>
  </conditionalFormatting>
  <conditionalFormatting sqref="AP95">
    <cfRule type="cellIs" dxfId="1824" priority="1834" operator="greaterThan">
      <formula>20</formula>
    </cfRule>
  </conditionalFormatting>
  <conditionalFormatting sqref="AQ95">
    <cfRule type="cellIs" dxfId="1823" priority="1833" operator="between">
      <formula>80</formula>
      <formula>120</formula>
    </cfRule>
  </conditionalFormatting>
  <conditionalFormatting sqref="AQ95">
    <cfRule type="cellIs" dxfId="1822" priority="1832" operator="between">
      <formula>80</formula>
      <formula>120</formula>
    </cfRule>
  </conditionalFormatting>
  <conditionalFormatting sqref="AO95">
    <cfRule type="cellIs" dxfId="1821" priority="1831" operator="greaterThan">
      <formula>20</formula>
    </cfRule>
  </conditionalFormatting>
  <conditionalFormatting sqref="AY95">
    <cfRule type="cellIs" dxfId="1820" priority="1830" operator="greaterThan">
      <formula>20</formula>
    </cfRule>
  </conditionalFormatting>
  <conditionalFormatting sqref="AW104 AR104">
    <cfRule type="cellIs" dxfId="1819" priority="1829" operator="greaterThan">
      <formula>20</formula>
    </cfRule>
  </conditionalFormatting>
  <conditionalFormatting sqref="AZ104">
    <cfRule type="cellIs" dxfId="1818" priority="1828" operator="greaterThan">
      <formula>20</formula>
    </cfRule>
  </conditionalFormatting>
  <conditionalFormatting sqref="AM104">
    <cfRule type="cellIs" dxfId="1817" priority="1827" operator="between">
      <formula>80</formula>
      <formula>120</formula>
    </cfRule>
  </conditionalFormatting>
  <conditionalFormatting sqref="BA104">
    <cfRule type="cellIs" dxfId="1816" priority="1826" operator="between">
      <formula>80</formula>
      <formula>120</formula>
    </cfRule>
  </conditionalFormatting>
  <conditionalFormatting sqref="BA104">
    <cfRule type="cellIs" dxfId="1815" priority="1825" operator="between">
      <formula>80</formula>
      <formula>120</formula>
    </cfRule>
  </conditionalFormatting>
  <conditionalFormatting sqref="AP104">
    <cfRule type="cellIs" dxfId="1814" priority="1824" operator="greaterThan">
      <formula>20</formula>
    </cfRule>
  </conditionalFormatting>
  <conditionalFormatting sqref="AQ104">
    <cfRule type="cellIs" dxfId="1813" priority="1823" operator="between">
      <formula>80</formula>
      <formula>120</formula>
    </cfRule>
  </conditionalFormatting>
  <conditionalFormatting sqref="AQ104">
    <cfRule type="cellIs" dxfId="1812" priority="1822" operator="between">
      <formula>80</formula>
      <formula>120</formula>
    </cfRule>
  </conditionalFormatting>
  <conditionalFormatting sqref="AO104">
    <cfRule type="cellIs" dxfId="1811" priority="1821" operator="greaterThan">
      <formula>20</formula>
    </cfRule>
  </conditionalFormatting>
  <conditionalFormatting sqref="AY104">
    <cfRule type="cellIs" dxfId="1810" priority="1820" operator="greaterThan">
      <formula>20</formula>
    </cfRule>
  </conditionalFormatting>
  <conditionalFormatting sqref="AW101 AR101 AW98 AR98">
    <cfRule type="cellIs" dxfId="1809" priority="1819" operator="greaterThan">
      <formula>20</formula>
    </cfRule>
  </conditionalFormatting>
  <conditionalFormatting sqref="AZ101 AZ98">
    <cfRule type="cellIs" dxfId="1808" priority="1818" operator="greaterThan">
      <formula>20</formula>
    </cfRule>
  </conditionalFormatting>
  <conditionalFormatting sqref="AM101 AM98">
    <cfRule type="cellIs" dxfId="1807" priority="1817" operator="between">
      <formula>80</formula>
      <formula>120</formula>
    </cfRule>
  </conditionalFormatting>
  <conditionalFormatting sqref="BA101 BA98">
    <cfRule type="cellIs" dxfId="1806" priority="1816" operator="between">
      <formula>80</formula>
      <formula>120</formula>
    </cfRule>
  </conditionalFormatting>
  <conditionalFormatting sqref="BA101 BA98">
    <cfRule type="cellIs" dxfId="1805" priority="1815" operator="between">
      <formula>80</formula>
      <formula>120</formula>
    </cfRule>
  </conditionalFormatting>
  <conditionalFormatting sqref="AP101 AP98">
    <cfRule type="cellIs" dxfId="1804" priority="1814" operator="greaterThan">
      <formula>20</formula>
    </cfRule>
  </conditionalFormatting>
  <conditionalFormatting sqref="AQ101 AQ98">
    <cfRule type="cellIs" dxfId="1803" priority="1813" operator="between">
      <formula>80</formula>
      <formula>120</formula>
    </cfRule>
  </conditionalFormatting>
  <conditionalFormatting sqref="AQ101 AQ98">
    <cfRule type="cellIs" dxfId="1802" priority="1812" operator="between">
      <formula>80</formula>
      <formula>120</formula>
    </cfRule>
  </conditionalFormatting>
  <conditionalFormatting sqref="AO101 AO98">
    <cfRule type="cellIs" dxfId="1801" priority="1811" operator="greaterThan">
      <formula>20</formula>
    </cfRule>
  </conditionalFormatting>
  <conditionalFormatting sqref="AY101 AY98">
    <cfRule type="cellIs" dxfId="1800" priority="1810" operator="greaterThan">
      <formula>20</formula>
    </cfRule>
  </conditionalFormatting>
  <conditionalFormatting sqref="AW77 AR77">
    <cfRule type="cellIs" dxfId="1799" priority="1809" operator="greaterThan">
      <formula>20</formula>
    </cfRule>
  </conditionalFormatting>
  <conditionalFormatting sqref="AZ77">
    <cfRule type="cellIs" dxfId="1798" priority="1808" operator="greaterThan">
      <formula>20</formula>
    </cfRule>
  </conditionalFormatting>
  <conditionalFormatting sqref="AM77">
    <cfRule type="cellIs" dxfId="1797" priority="1807" operator="between">
      <formula>80</formula>
      <formula>120</formula>
    </cfRule>
  </conditionalFormatting>
  <conditionalFormatting sqref="BA77">
    <cfRule type="cellIs" dxfId="1796" priority="1806" operator="between">
      <formula>80</formula>
      <formula>120</formula>
    </cfRule>
  </conditionalFormatting>
  <conditionalFormatting sqref="BA77">
    <cfRule type="cellIs" dxfId="1795" priority="1805" operator="between">
      <formula>80</formula>
      <formula>120</formula>
    </cfRule>
  </conditionalFormatting>
  <conditionalFormatting sqref="AP77">
    <cfRule type="cellIs" dxfId="1794" priority="1804" operator="greaterThan">
      <formula>20</formula>
    </cfRule>
  </conditionalFormatting>
  <conditionalFormatting sqref="AQ77">
    <cfRule type="cellIs" dxfId="1793" priority="1803" operator="between">
      <formula>80</formula>
      <formula>120</formula>
    </cfRule>
  </conditionalFormatting>
  <conditionalFormatting sqref="AQ77">
    <cfRule type="cellIs" dxfId="1792" priority="1802" operator="between">
      <formula>80</formula>
      <formula>120</formula>
    </cfRule>
  </conditionalFormatting>
  <conditionalFormatting sqref="AO77">
    <cfRule type="cellIs" dxfId="1791" priority="1801" operator="greaterThan">
      <formula>20</formula>
    </cfRule>
  </conditionalFormatting>
  <conditionalFormatting sqref="AY77">
    <cfRule type="cellIs" dxfId="1790" priority="1800" operator="greaterThan">
      <formula>20</formula>
    </cfRule>
  </conditionalFormatting>
  <conditionalFormatting sqref="AW80 AR80">
    <cfRule type="cellIs" dxfId="1789" priority="1799" operator="greaterThan">
      <formula>20</formula>
    </cfRule>
  </conditionalFormatting>
  <conditionalFormatting sqref="AZ80">
    <cfRule type="cellIs" dxfId="1788" priority="1798" operator="greaterThan">
      <formula>20</formula>
    </cfRule>
  </conditionalFormatting>
  <conditionalFormatting sqref="AM80">
    <cfRule type="cellIs" dxfId="1787" priority="1797" operator="between">
      <formula>80</formula>
      <formula>120</formula>
    </cfRule>
  </conditionalFormatting>
  <conditionalFormatting sqref="BA80">
    <cfRule type="cellIs" dxfId="1786" priority="1796" operator="between">
      <formula>80</formula>
      <formula>120</formula>
    </cfRule>
  </conditionalFormatting>
  <conditionalFormatting sqref="BA80">
    <cfRule type="cellIs" dxfId="1785" priority="1795" operator="between">
      <formula>80</formula>
      <formula>120</formula>
    </cfRule>
  </conditionalFormatting>
  <conditionalFormatting sqref="AP80">
    <cfRule type="cellIs" dxfId="1784" priority="1794" operator="greaterThan">
      <formula>20</formula>
    </cfRule>
  </conditionalFormatting>
  <conditionalFormatting sqref="AQ80">
    <cfRule type="cellIs" dxfId="1783" priority="1793" operator="between">
      <formula>80</formula>
      <formula>120</formula>
    </cfRule>
  </conditionalFormatting>
  <conditionalFormatting sqref="AQ80">
    <cfRule type="cellIs" dxfId="1782" priority="1792" operator="between">
      <formula>80</formula>
      <formula>120</formula>
    </cfRule>
  </conditionalFormatting>
  <conditionalFormatting sqref="AO80">
    <cfRule type="cellIs" dxfId="1781" priority="1791" operator="greaterThan">
      <formula>20</formula>
    </cfRule>
  </conditionalFormatting>
  <conditionalFormatting sqref="AY80">
    <cfRule type="cellIs" dxfId="1780" priority="1790" operator="greaterThan">
      <formula>20</formula>
    </cfRule>
  </conditionalFormatting>
  <conditionalFormatting sqref="AM83">
    <cfRule type="cellIs" dxfId="1779" priority="1789" operator="between">
      <formula>80</formula>
      <formula>120</formula>
    </cfRule>
  </conditionalFormatting>
  <conditionalFormatting sqref="AN83">
    <cfRule type="cellIs" dxfId="1778" priority="1788" operator="between">
      <formula>80</formula>
      <formula>120</formula>
    </cfRule>
  </conditionalFormatting>
  <conditionalFormatting sqref="AN83">
    <cfRule type="cellIs" dxfId="1777" priority="1787" operator="between">
      <formula>80</formula>
      <formula>120</formula>
    </cfRule>
  </conditionalFormatting>
  <conditionalFormatting sqref="AW107 AR107">
    <cfRule type="cellIs" dxfId="1776" priority="1786" operator="greaterThan">
      <formula>20</formula>
    </cfRule>
  </conditionalFormatting>
  <conditionalFormatting sqref="BA107">
    <cfRule type="cellIs" dxfId="1775" priority="1783" operator="between">
      <formula>80</formula>
      <formula>120</formula>
    </cfRule>
  </conditionalFormatting>
  <conditionalFormatting sqref="BA107">
    <cfRule type="cellIs" dxfId="1774" priority="1782" operator="between">
      <formula>80</formula>
      <formula>120</formula>
    </cfRule>
  </conditionalFormatting>
  <conditionalFormatting sqref="AY107">
    <cfRule type="cellIs" dxfId="1773" priority="1777" operator="greaterThan">
      <formula>20</formula>
    </cfRule>
  </conditionalFormatting>
  <conditionalFormatting sqref="AW110 AR110">
    <cfRule type="cellIs" dxfId="1772" priority="1776" operator="greaterThan">
      <formula>20</formula>
    </cfRule>
  </conditionalFormatting>
  <conditionalFormatting sqref="BA110">
    <cfRule type="cellIs" dxfId="1771" priority="1773" operator="between">
      <formula>80</formula>
      <formula>120</formula>
    </cfRule>
  </conditionalFormatting>
  <conditionalFormatting sqref="BA110">
    <cfRule type="cellIs" dxfId="1770" priority="1772" operator="between">
      <formula>80</formula>
      <formula>120</formula>
    </cfRule>
  </conditionalFormatting>
  <conditionalFormatting sqref="AP110">
    <cfRule type="cellIs" dxfId="1769" priority="1771" operator="greaterThan">
      <formula>20</formula>
    </cfRule>
  </conditionalFormatting>
  <conditionalFormatting sqref="AQ110">
    <cfRule type="cellIs" dxfId="1768" priority="1770" operator="between">
      <formula>80</formula>
      <formula>120</formula>
    </cfRule>
  </conditionalFormatting>
  <conditionalFormatting sqref="AQ110">
    <cfRule type="cellIs" dxfId="1767" priority="1769" operator="between">
      <formula>80</formula>
      <formula>120</formula>
    </cfRule>
  </conditionalFormatting>
  <conditionalFormatting sqref="AO110">
    <cfRule type="cellIs" dxfId="1766" priority="1768" operator="greaterThan">
      <formula>20</formula>
    </cfRule>
  </conditionalFormatting>
  <conditionalFormatting sqref="AM113">
    <cfRule type="cellIs" dxfId="1765" priority="1766" operator="between">
      <formula>80</formula>
      <formula>120</formula>
    </cfRule>
  </conditionalFormatting>
  <conditionalFormatting sqref="BA47">
    <cfRule type="cellIs" dxfId="1764" priority="1765" operator="between">
      <formula>80</formula>
      <formula>120</formula>
    </cfRule>
  </conditionalFormatting>
  <conditionalFormatting sqref="AM48">
    <cfRule type="cellIs" dxfId="1763" priority="1764" operator="between">
      <formula>80</formula>
      <formula>120</formula>
    </cfRule>
  </conditionalFormatting>
  <conditionalFormatting sqref="AW44">
    <cfRule type="cellIs" dxfId="1762" priority="1763" operator="greaterThan">
      <formula>20</formula>
    </cfRule>
  </conditionalFormatting>
  <conditionalFormatting sqref="AW50 AZ50">
    <cfRule type="cellIs" dxfId="1761" priority="1762" operator="greaterThan">
      <formula>20</formula>
    </cfRule>
  </conditionalFormatting>
  <conditionalFormatting sqref="BA50 AM50">
    <cfRule type="cellIs" dxfId="1760" priority="1761" operator="between">
      <formula>80</formula>
      <formula>120</formula>
    </cfRule>
  </conditionalFormatting>
  <conditionalFormatting sqref="AW51 AY51:AZ51">
    <cfRule type="cellIs" dxfId="1759" priority="1760" operator="greaterThan">
      <formula>20</formula>
    </cfRule>
  </conditionalFormatting>
  <conditionalFormatting sqref="AM51 BA51">
    <cfRule type="cellIs" dxfId="1758" priority="1759" operator="between">
      <formula>80</formula>
      <formula>120</formula>
    </cfRule>
  </conditionalFormatting>
  <conditionalFormatting sqref="AR47 AW47 AY47:AZ47">
    <cfRule type="cellIs" dxfId="1757" priority="1758" operator="greaterThan">
      <formula>20</formula>
    </cfRule>
  </conditionalFormatting>
  <conditionalFormatting sqref="AM47">
    <cfRule type="cellIs" dxfId="1756" priority="1757" operator="between">
      <formula>80</formula>
      <formula>120</formula>
    </cfRule>
  </conditionalFormatting>
  <conditionalFormatting sqref="AZ42">
    <cfRule type="cellIs" dxfId="1755" priority="1756" operator="greaterThan">
      <formula>20</formula>
    </cfRule>
  </conditionalFormatting>
  <conditionalFormatting sqref="AM42">
    <cfRule type="cellIs" dxfId="1754" priority="1755" operator="between">
      <formula>80</formula>
      <formula>120</formula>
    </cfRule>
  </conditionalFormatting>
  <conditionalFormatting sqref="BA42">
    <cfRule type="cellIs" dxfId="1753" priority="1754" operator="between">
      <formula>80</formula>
      <formula>120</formula>
    </cfRule>
  </conditionalFormatting>
  <conditionalFormatting sqref="BA42">
    <cfRule type="cellIs" dxfId="1752" priority="1753" operator="between">
      <formula>80</formula>
      <formula>120</formula>
    </cfRule>
  </conditionalFormatting>
  <conditionalFormatting sqref="AZ44">
    <cfRule type="cellIs" dxfId="1751" priority="1752" operator="greaterThan">
      <formula>20</formula>
    </cfRule>
  </conditionalFormatting>
  <conditionalFormatting sqref="AO51">
    <cfRule type="cellIs" dxfId="1750" priority="1751" operator="greaterThan">
      <formula>20</formula>
    </cfRule>
  </conditionalFormatting>
  <conditionalFormatting sqref="AO47:AP47">
    <cfRule type="cellIs" dxfId="1749" priority="1750" operator="greaterThan">
      <formula>20</formula>
    </cfRule>
  </conditionalFormatting>
  <conditionalFormatting sqref="AQ47">
    <cfRule type="cellIs" dxfId="1748" priority="1749" operator="between">
      <formula>80</formula>
      <formula>120</formula>
    </cfRule>
  </conditionalFormatting>
  <conditionalFormatting sqref="AP42">
    <cfRule type="cellIs" dxfId="1747" priority="1748" operator="greaterThan">
      <formula>20</formula>
    </cfRule>
  </conditionalFormatting>
  <conditionalFormatting sqref="AQ42">
    <cfRule type="cellIs" dxfId="1746" priority="1747" operator="between">
      <formula>80</formula>
      <formula>120</formula>
    </cfRule>
  </conditionalFormatting>
  <conditionalFormatting sqref="AQ42">
    <cfRule type="cellIs" dxfId="1745" priority="1746" operator="between">
      <formula>80</formula>
      <formula>120</formula>
    </cfRule>
  </conditionalFormatting>
  <conditionalFormatting sqref="AP44">
    <cfRule type="cellIs" dxfId="1744" priority="1745" operator="greaterThan">
      <formula>20</formula>
    </cfRule>
  </conditionalFormatting>
  <conditionalFormatting sqref="AO50 AO48 AO44 AO42 AO40">
    <cfRule type="cellIs" dxfId="1743" priority="1744" operator="greaterThan">
      <formula>20</formula>
    </cfRule>
  </conditionalFormatting>
  <conditionalFormatting sqref="AY50 AY48 AY44 AY42 AY40">
    <cfRule type="cellIs" dxfId="1742" priority="1743" operator="greaterThan">
      <formula>20</formula>
    </cfRule>
  </conditionalFormatting>
  <conditionalFormatting sqref="AW39 AR39">
    <cfRule type="cellIs" dxfId="1741" priority="1742" operator="greaterThan">
      <formula>20</formula>
    </cfRule>
  </conditionalFormatting>
  <conditionalFormatting sqref="AZ39">
    <cfRule type="cellIs" dxfId="1740" priority="1741" operator="greaterThan">
      <formula>20</formula>
    </cfRule>
  </conditionalFormatting>
  <conditionalFormatting sqref="AM39">
    <cfRule type="cellIs" dxfId="1739" priority="1740" operator="between">
      <formula>80</formula>
      <formula>120</formula>
    </cfRule>
  </conditionalFormatting>
  <conditionalFormatting sqref="BA39">
    <cfRule type="cellIs" dxfId="1738" priority="1739" operator="between">
      <formula>80</formula>
      <formula>120</formula>
    </cfRule>
  </conditionalFormatting>
  <conditionalFormatting sqref="BA39">
    <cfRule type="cellIs" dxfId="1737" priority="1738" operator="between">
      <formula>80</formula>
      <formula>120</formula>
    </cfRule>
  </conditionalFormatting>
  <conditionalFormatting sqref="AP39">
    <cfRule type="cellIs" dxfId="1736" priority="1737" operator="greaterThan">
      <formula>20</formula>
    </cfRule>
  </conditionalFormatting>
  <conditionalFormatting sqref="AQ39">
    <cfRule type="cellIs" dxfId="1735" priority="1736" operator="between">
      <formula>80</formula>
      <formula>120</formula>
    </cfRule>
  </conditionalFormatting>
  <conditionalFormatting sqref="AQ39">
    <cfRule type="cellIs" dxfId="1734" priority="1735" operator="between">
      <formula>80</formula>
      <formula>120</formula>
    </cfRule>
  </conditionalFormatting>
  <conditionalFormatting sqref="AO39">
    <cfRule type="cellIs" dxfId="1733" priority="1734" operator="greaterThan">
      <formula>20</formula>
    </cfRule>
  </conditionalFormatting>
  <conditionalFormatting sqref="AY39">
    <cfRule type="cellIs" dxfId="1732" priority="1733" operator="greaterThan">
      <formula>20</formula>
    </cfRule>
  </conditionalFormatting>
  <conditionalFormatting sqref="AW43 AR43">
    <cfRule type="cellIs" dxfId="1731" priority="1732" operator="greaterThan">
      <formula>20</formula>
    </cfRule>
  </conditionalFormatting>
  <conditionalFormatting sqref="AZ43">
    <cfRule type="cellIs" dxfId="1730" priority="1731" operator="greaterThan">
      <formula>20</formula>
    </cfRule>
  </conditionalFormatting>
  <conditionalFormatting sqref="AM43">
    <cfRule type="cellIs" dxfId="1729" priority="1730" operator="between">
      <formula>80</formula>
      <formula>120</formula>
    </cfRule>
  </conditionalFormatting>
  <conditionalFormatting sqref="BA43">
    <cfRule type="cellIs" dxfId="1728" priority="1729" operator="between">
      <formula>80</formula>
      <formula>120</formula>
    </cfRule>
  </conditionalFormatting>
  <conditionalFormatting sqref="BA43">
    <cfRule type="cellIs" dxfId="1727" priority="1728" operator="between">
      <formula>80</formula>
      <formula>120</formula>
    </cfRule>
  </conditionalFormatting>
  <conditionalFormatting sqref="AP43">
    <cfRule type="cellIs" dxfId="1726" priority="1727" operator="greaterThan">
      <formula>20</formula>
    </cfRule>
  </conditionalFormatting>
  <conditionalFormatting sqref="AQ43">
    <cfRule type="cellIs" dxfId="1725" priority="1726" operator="between">
      <formula>80</formula>
      <formula>120</formula>
    </cfRule>
  </conditionalFormatting>
  <conditionalFormatting sqref="AQ43">
    <cfRule type="cellIs" dxfId="1724" priority="1725" operator="between">
      <formula>80</formula>
      <formula>120</formula>
    </cfRule>
  </conditionalFormatting>
  <conditionalFormatting sqref="AO43">
    <cfRule type="cellIs" dxfId="1723" priority="1724" operator="greaterThan">
      <formula>20</formula>
    </cfRule>
  </conditionalFormatting>
  <conditionalFormatting sqref="AY43">
    <cfRule type="cellIs" dxfId="1722" priority="1723" operator="greaterThan">
      <formula>20</formula>
    </cfRule>
  </conditionalFormatting>
  <conditionalFormatting sqref="AW46 AR46">
    <cfRule type="cellIs" dxfId="1721" priority="1722" operator="greaterThan">
      <formula>20</formula>
    </cfRule>
  </conditionalFormatting>
  <conditionalFormatting sqref="AZ46">
    <cfRule type="cellIs" dxfId="1720" priority="1721" operator="greaterThan">
      <formula>20</formula>
    </cfRule>
  </conditionalFormatting>
  <conditionalFormatting sqref="AM46">
    <cfRule type="cellIs" dxfId="1719" priority="1720" operator="between">
      <formula>80</formula>
      <formula>120</formula>
    </cfRule>
  </conditionalFormatting>
  <conditionalFormatting sqref="BA46">
    <cfRule type="cellIs" dxfId="1718" priority="1719" operator="between">
      <formula>80</formula>
      <formula>120</formula>
    </cfRule>
  </conditionalFormatting>
  <conditionalFormatting sqref="BA46">
    <cfRule type="cellIs" dxfId="1717" priority="1718" operator="between">
      <formula>80</formula>
      <formula>120</formula>
    </cfRule>
  </conditionalFormatting>
  <conditionalFormatting sqref="AP46">
    <cfRule type="cellIs" dxfId="1716" priority="1717" operator="greaterThan">
      <formula>20</formula>
    </cfRule>
  </conditionalFormatting>
  <conditionalFormatting sqref="AQ46">
    <cfRule type="cellIs" dxfId="1715" priority="1716" operator="between">
      <formula>80</formula>
      <formula>120</formula>
    </cfRule>
  </conditionalFormatting>
  <conditionalFormatting sqref="AQ46">
    <cfRule type="cellIs" dxfId="1714" priority="1715" operator="between">
      <formula>80</formula>
      <formula>120</formula>
    </cfRule>
  </conditionalFormatting>
  <conditionalFormatting sqref="AO46">
    <cfRule type="cellIs" dxfId="1713" priority="1714" operator="greaterThan">
      <formula>20</formula>
    </cfRule>
  </conditionalFormatting>
  <conditionalFormatting sqref="AY46">
    <cfRule type="cellIs" dxfId="1712" priority="1713" operator="greaterThan">
      <formula>20</formula>
    </cfRule>
  </conditionalFormatting>
  <conditionalFormatting sqref="AW49 AR49">
    <cfRule type="cellIs" dxfId="1711" priority="1712" operator="greaterThan">
      <formula>20</formula>
    </cfRule>
  </conditionalFormatting>
  <conditionalFormatting sqref="AZ49">
    <cfRule type="cellIs" dxfId="1710" priority="1711" operator="greaterThan">
      <formula>20</formula>
    </cfRule>
  </conditionalFormatting>
  <conditionalFormatting sqref="AM49">
    <cfRule type="cellIs" dxfId="1709" priority="1710" operator="between">
      <formula>80</formula>
      <formula>120</formula>
    </cfRule>
  </conditionalFormatting>
  <conditionalFormatting sqref="BA49">
    <cfRule type="cellIs" dxfId="1708" priority="1709" operator="between">
      <formula>80</formula>
      <formula>120</formula>
    </cfRule>
  </conditionalFormatting>
  <conditionalFormatting sqref="BA49">
    <cfRule type="cellIs" dxfId="1707" priority="1708" operator="between">
      <formula>80</formula>
      <formula>120</formula>
    </cfRule>
  </conditionalFormatting>
  <conditionalFormatting sqref="AP49">
    <cfRule type="cellIs" dxfId="1706" priority="1707" operator="greaterThan">
      <formula>20</formula>
    </cfRule>
  </conditionalFormatting>
  <conditionalFormatting sqref="AQ49">
    <cfRule type="cellIs" dxfId="1705" priority="1706" operator="between">
      <formula>80</formula>
      <formula>120</formula>
    </cfRule>
  </conditionalFormatting>
  <conditionalFormatting sqref="AQ49">
    <cfRule type="cellIs" dxfId="1704" priority="1705" operator="between">
      <formula>80</formula>
      <formula>120</formula>
    </cfRule>
  </conditionalFormatting>
  <conditionalFormatting sqref="AO49">
    <cfRule type="cellIs" dxfId="1703" priority="1704" operator="greaterThan">
      <formula>20</formula>
    </cfRule>
  </conditionalFormatting>
  <conditionalFormatting sqref="AY49">
    <cfRule type="cellIs" dxfId="1702" priority="1703" operator="greaterThan">
      <formula>20</formula>
    </cfRule>
  </conditionalFormatting>
  <conditionalFormatting sqref="AW58 AR58">
    <cfRule type="cellIs" dxfId="1701" priority="1702" operator="greaterThan">
      <formula>20</formula>
    </cfRule>
  </conditionalFormatting>
  <conditionalFormatting sqref="AZ58">
    <cfRule type="cellIs" dxfId="1700" priority="1701" operator="greaterThan">
      <formula>20</formula>
    </cfRule>
  </conditionalFormatting>
  <conditionalFormatting sqref="AM58">
    <cfRule type="cellIs" dxfId="1699" priority="1700" operator="between">
      <formula>80</formula>
      <formula>120</formula>
    </cfRule>
  </conditionalFormatting>
  <conditionalFormatting sqref="BA58">
    <cfRule type="cellIs" dxfId="1698" priority="1699" operator="between">
      <formula>80</formula>
      <formula>120</formula>
    </cfRule>
  </conditionalFormatting>
  <conditionalFormatting sqref="BA58">
    <cfRule type="cellIs" dxfId="1697" priority="1698" operator="between">
      <formula>80</formula>
      <formula>120</formula>
    </cfRule>
  </conditionalFormatting>
  <conditionalFormatting sqref="AP58">
    <cfRule type="cellIs" dxfId="1696" priority="1697" operator="greaterThan">
      <formula>20</formula>
    </cfRule>
  </conditionalFormatting>
  <conditionalFormatting sqref="AQ58">
    <cfRule type="cellIs" dxfId="1695" priority="1696" operator="between">
      <formula>80</formula>
      <formula>120</formula>
    </cfRule>
  </conditionalFormatting>
  <conditionalFormatting sqref="AQ58">
    <cfRule type="cellIs" dxfId="1694" priority="1695" operator="between">
      <formula>80</formula>
      <formula>120</formula>
    </cfRule>
  </conditionalFormatting>
  <conditionalFormatting sqref="AO58">
    <cfRule type="cellIs" dxfId="1693" priority="1694" operator="greaterThan">
      <formula>20</formula>
    </cfRule>
  </conditionalFormatting>
  <conditionalFormatting sqref="AY58">
    <cfRule type="cellIs" dxfId="1692" priority="1693" operator="greaterThan">
      <formula>20</formula>
    </cfRule>
  </conditionalFormatting>
  <conditionalFormatting sqref="AW61 AR61">
    <cfRule type="cellIs" dxfId="1691" priority="1692" operator="greaterThan">
      <formula>20</formula>
    </cfRule>
  </conditionalFormatting>
  <conditionalFormatting sqref="AZ61">
    <cfRule type="cellIs" dxfId="1690" priority="1691" operator="greaterThan">
      <formula>20</formula>
    </cfRule>
  </conditionalFormatting>
  <conditionalFormatting sqref="AM61">
    <cfRule type="cellIs" dxfId="1689" priority="1690" operator="between">
      <formula>80</formula>
      <formula>120</formula>
    </cfRule>
  </conditionalFormatting>
  <conditionalFormatting sqref="BA61">
    <cfRule type="cellIs" dxfId="1688" priority="1689" operator="between">
      <formula>80</formula>
      <formula>120</formula>
    </cfRule>
  </conditionalFormatting>
  <conditionalFormatting sqref="BA61">
    <cfRule type="cellIs" dxfId="1687" priority="1688" operator="between">
      <formula>80</formula>
      <formula>120</formula>
    </cfRule>
  </conditionalFormatting>
  <conditionalFormatting sqref="AP61">
    <cfRule type="cellIs" dxfId="1686" priority="1687" operator="greaterThan">
      <formula>20</formula>
    </cfRule>
  </conditionalFormatting>
  <conditionalFormatting sqref="AQ61">
    <cfRule type="cellIs" dxfId="1685" priority="1686" operator="between">
      <formula>80</formula>
      <formula>120</formula>
    </cfRule>
  </conditionalFormatting>
  <conditionalFormatting sqref="AQ61">
    <cfRule type="cellIs" dxfId="1684" priority="1685" operator="between">
      <formula>80</formula>
      <formula>120</formula>
    </cfRule>
  </conditionalFormatting>
  <conditionalFormatting sqref="AO61">
    <cfRule type="cellIs" dxfId="1683" priority="1684" operator="greaterThan">
      <formula>20</formula>
    </cfRule>
  </conditionalFormatting>
  <conditionalFormatting sqref="AY61">
    <cfRule type="cellIs" dxfId="1682" priority="1683" operator="greaterThan">
      <formula>20</formula>
    </cfRule>
  </conditionalFormatting>
  <conditionalFormatting sqref="AW64 AR64">
    <cfRule type="cellIs" dxfId="1681" priority="1682" operator="greaterThan">
      <formula>20</formula>
    </cfRule>
  </conditionalFormatting>
  <conditionalFormatting sqref="AZ64">
    <cfRule type="cellIs" dxfId="1680" priority="1681" operator="greaterThan">
      <formula>20</formula>
    </cfRule>
  </conditionalFormatting>
  <conditionalFormatting sqref="AM64">
    <cfRule type="cellIs" dxfId="1679" priority="1680" operator="between">
      <formula>80</formula>
      <formula>120</formula>
    </cfRule>
  </conditionalFormatting>
  <conditionalFormatting sqref="BA64">
    <cfRule type="cellIs" dxfId="1678" priority="1679" operator="between">
      <formula>80</formula>
      <formula>120</formula>
    </cfRule>
  </conditionalFormatting>
  <conditionalFormatting sqref="BA64">
    <cfRule type="cellIs" dxfId="1677" priority="1678" operator="between">
      <formula>80</formula>
      <formula>120</formula>
    </cfRule>
  </conditionalFormatting>
  <conditionalFormatting sqref="AP64">
    <cfRule type="cellIs" dxfId="1676" priority="1677" operator="greaterThan">
      <formula>20</formula>
    </cfRule>
  </conditionalFormatting>
  <conditionalFormatting sqref="AQ64">
    <cfRule type="cellIs" dxfId="1675" priority="1676" operator="between">
      <formula>80</formula>
      <formula>120</formula>
    </cfRule>
  </conditionalFormatting>
  <conditionalFormatting sqref="AQ64">
    <cfRule type="cellIs" dxfId="1674" priority="1675" operator="between">
      <formula>80</formula>
      <formula>120</formula>
    </cfRule>
  </conditionalFormatting>
  <conditionalFormatting sqref="AO64">
    <cfRule type="cellIs" dxfId="1673" priority="1674" operator="greaterThan">
      <formula>20</formula>
    </cfRule>
  </conditionalFormatting>
  <conditionalFormatting sqref="AY64">
    <cfRule type="cellIs" dxfId="1672" priority="1673" operator="greaterThan">
      <formula>20</formula>
    </cfRule>
  </conditionalFormatting>
  <conditionalFormatting sqref="AW67 AR67">
    <cfRule type="cellIs" dxfId="1671" priority="1672" operator="greaterThan">
      <formula>20</formula>
    </cfRule>
  </conditionalFormatting>
  <conditionalFormatting sqref="AZ67">
    <cfRule type="cellIs" dxfId="1670" priority="1671" operator="greaterThan">
      <formula>20</formula>
    </cfRule>
  </conditionalFormatting>
  <conditionalFormatting sqref="AM67">
    <cfRule type="cellIs" dxfId="1669" priority="1670" operator="between">
      <formula>80</formula>
      <formula>120</formula>
    </cfRule>
  </conditionalFormatting>
  <conditionalFormatting sqref="BA67">
    <cfRule type="cellIs" dxfId="1668" priority="1669" operator="between">
      <formula>80</formula>
      <formula>120</formula>
    </cfRule>
  </conditionalFormatting>
  <conditionalFormatting sqref="BA67">
    <cfRule type="cellIs" dxfId="1667" priority="1668" operator="between">
      <formula>80</formula>
      <formula>120</formula>
    </cfRule>
  </conditionalFormatting>
  <conditionalFormatting sqref="AP67">
    <cfRule type="cellIs" dxfId="1666" priority="1667" operator="greaterThan">
      <formula>20</formula>
    </cfRule>
  </conditionalFormatting>
  <conditionalFormatting sqref="AQ67">
    <cfRule type="cellIs" dxfId="1665" priority="1666" operator="between">
      <formula>80</formula>
      <formula>120</formula>
    </cfRule>
  </conditionalFormatting>
  <conditionalFormatting sqref="AQ67">
    <cfRule type="cellIs" dxfId="1664" priority="1665" operator="between">
      <formula>80</formula>
      <formula>120</formula>
    </cfRule>
  </conditionalFormatting>
  <conditionalFormatting sqref="AO67">
    <cfRule type="cellIs" dxfId="1663" priority="1664" operator="greaterThan">
      <formula>20</formula>
    </cfRule>
  </conditionalFormatting>
  <conditionalFormatting sqref="AY67">
    <cfRule type="cellIs" dxfId="1662" priority="1663" operator="greaterThan">
      <formula>20</formula>
    </cfRule>
  </conditionalFormatting>
  <conditionalFormatting sqref="AW70 AR70">
    <cfRule type="cellIs" dxfId="1661" priority="1662" operator="greaterThan">
      <formula>20</formula>
    </cfRule>
  </conditionalFormatting>
  <conditionalFormatting sqref="AZ70">
    <cfRule type="cellIs" dxfId="1660" priority="1661" operator="greaterThan">
      <formula>20</formula>
    </cfRule>
  </conditionalFormatting>
  <conditionalFormatting sqref="AM70">
    <cfRule type="cellIs" dxfId="1659" priority="1660" operator="between">
      <formula>80</formula>
      <formula>120</formula>
    </cfRule>
  </conditionalFormatting>
  <conditionalFormatting sqref="BA70">
    <cfRule type="cellIs" dxfId="1658" priority="1659" operator="between">
      <formula>80</formula>
      <formula>120</formula>
    </cfRule>
  </conditionalFormatting>
  <conditionalFormatting sqref="BA70">
    <cfRule type="cellIs" dxfId="1657" priority="1658" operator="between">
      <formula>80</formula>
      <formula>120</formula>
    </cfRule>
  </conditionalFormatting>
  <conditionalFormatting sqref="AP70">
    <cfRule type="cellIs" dxfId="1656" priority="1657" operator="greaterThan">
      <formula>20</formula>
    </cfRule>
  </conditionalFormatting>
  <conditionalFormatting sqref="AQ70">
    <cfRule type="cellIs" dxfId="1655" priority="1656" operator="between">
      <formula>80</formula>
      <formula>120</formula>
    </cfRule>
  </conditionalFormatting>
  <conditionalFormatting sqref="AQ70">
    <cfRule type="cellIs" dxfId="1654" priority="1655" operator="between">
      <formula>80</formula>
      <formula>120</formula>
    </cfRule>
  </conditionalFormatting>
  <conditionalFormatting sqref="AO70">
    <cfRule type="cellIs" dxfId="1653" priority="1654" operator="greaterThan">
      <formula>20</formula>
    </cfRule>
  </conditionalFormatting>
  <conditionalFormatting sqref="AY70">
    <cfRule type="cellIs" dxfId="1652" priority="1653" operator="greaterThan">
      <formula>20</formula>
    </cfRule>
  </conditionalFormatting>
  <conditionalFormatting sqref="AW73 AR73">
    <cfRule type="cellIs" dxfId="1651" priority="1652" operator="greaterThan">
      <formula>20</formula>
    </cfRule>
  </conditionalFormatting>
  <conditionalFormatting sqref="AM73">
    <cfRule type="cellIs" dxfId="1650" priority="1651" operator="between">
      <formula>80</formula>
      <formula>120</formula>
    </cfRule>
  </conditionalFormatting>
  <conditionalFormatting sqref="AO73">
    <cfRule type="cellIs" dxfId="1649" priority="1650" operator="greaterThan">
      <formula>20</formula>
    </cfRule>
  </conditionalFormatting>
  <conditionalFormatting sqref="AY73">
    <cfRule type="cellIs" dxfId="1648" priority="1649" operator="greaterThan">
      <formula>20</formula>
    </cfRule>
  </conditionalFormatting>
  <conditionalFormatting sqref="AW55 AR55 AW52 AR52">
    <cfRule type="cellIs" dxfId="1647" priority="1648" operator="greaterThan">
      <formula>20</formula>
    </cfRule>
  </conditionalFormatting>
  <conditionalFormatting sqref="AZ55 AZ52">
    <cfRule type="cellIs" dxfId="1646" priority="1647" operator="greaterThan">
      <formula>20</formula>
    </cfRule>
  </conditionalFormatting>
  <conditionalFormatting sqref="AM55 AM52">
    <cfRule type="cellIs" dxfId="1645" priority="1646" operator="between">
      <formula>80</formula>
      <formula>120</formula>
    </cfRule>
  </conditionalFormatting>
  <conditionalFormatting sqref="BA55 BA52">
    <cfRule type="cellIs" dxfId="1644" priority="1645" operator="between">
      <formula>80</formula>
      <formula>120</formula>
    </cfRule>
  </conditionalFormatting>
  <conditionalFormatting sqref="BA55 BA52">
    <cfRule type="cellIs" dxfId="1643" priority="1644" operator="between">
      <formula>80</formula>
      <formula>120</formula>
    </cfRule>
  </conditionalFormatting>
  <conditionalFormatting sqref="AP55 AP52">
    <cfRule type="cellIs" dxfId="1642" priority="1643" operator="greaterThan">
      <formula>20</formula>
    </cfRule>
  </conditionalFormatting>
  <conditionalFormatting sqref="AQ55 AQ52">
    <cfRule type="cellIs" dxfId="1641" priority="1642" operator="between">
      <formula>80</formula>
      <formula>120</formula>
    </cfRule>
  </conditionalFormatting>
  <conditionalFormatting sqref="AQ55 AQ52">
    <cfRule type="cellIs" dxfId="1640" priority="1641" operator="between">
      <formula>80</formula>
      <formula>120</formula>
    </cfRule>
  </conditionalFormatting>
  <conditionalFormatting sqref="AO55 AO52">
    <cfRule type="cellIs" dxfId="1639" priority="1640" operator="greaterThan">
      <formula>20</formula>
    </cfRule>
  </conditionalFormatting>
  <conditionalFormatting sqref="AY55 AY52">
    <cfRule type="cellIs" dxfId="1638" priority="1639" operator="greaterThan">
      <formula>20</formula>
    </cfRule>
  </conditionalFormatting>
  <conditionalFormatting sqref="AZ73">
    <cfRule type="cellIs" dxfId="1637" priority="1638" operator="greaterThan">
      <formula>20</formula>
    </cfRule>
  </conditionalFormatting>
  <conditionalFormatting sqref="BA73">
    <cfRule type="cellIs" dxfId="1636" priority="1637" operator="between">
      <formula>80</formula>
      <formula>120</formula>
    </cfRule>
  </conditionalFormatting>
  <conditionalFormatting sqref="BA73">
    <cfRule type="cellIs" dxfId="1635" priority="1636" operator="between">
      <formula>80</formula>
      <formula>120</formula>
    </cfRule>
  </conditionalFormatting>
  <conditionalFormatting sqref="AP73">
    <cfRule type="cellIs" dxfId="1634" priority="1635" operator="greaterThan">
      <formula>20</formula>
    </cfRule>
  </conditionalFormatting>
  <conditionalFormatting sqref="AQ73">
    <cfRule type="cellIs" dxfId="1633" priority="1634" operator="between">
      <formula>80</formula>
      <formula>120</formula>
    </cfRule>
  </conditionalFormatting>
  <conditionalFormatting sqref="AQ73">
    <cfRule type="cellIs" dxfId="1632" priority="1633" operator="between">
      <formula>80</formula>
      <formula>120</formula>
    </cfRule>
  </conditionalFormatting>
  <conditionalFormatting sqref="BA47 AM44 BA44">
    <cfRule type="cellIs" dxfId="1631" priority="1632" operator="between">
      <formula>80</formula>
      <formula>120</formula>
    </cfRule>
  </conditionalFormatting>
  <conditionalFormatting sqref="BA46">
    <cfRule type="cellIs" dxfId="1630" priority="1631" operator="between">
      <formula>80</formula>
      <formula>120</formula>
    </cfRule>
  </conditionalFormatting>
  <conditionalFormatting sqref="AM47">
    <cfRule type="cellIs" dxfId="1629" priority="1630" operator="between">
      <formula>80</formula>
      <formula>120</formula>
    </cfRule>
  </conditionalFormatting>
  <conditionalFormatting sqref="AW43">
    <cfRule type="cellIs" dxfId="1628" priority="1629" operator="greaterThan">
      <formula>20</formula>
    </cfRule>
  </conditionalFormatting>
  <conditionalFormatting sqref="AW49 AZ49">
    <cfRule type="cellIs" dxfId="1627" priority="1628" operator="greaterThan">
      <formula>20</formula>
    </cfRule>
  </conditionalFormatting>
  <conditionalFormatting sqref="BA49 AM49">
    <cfRule type="cellIs" dxfId="1626" priority="1627" operator="between">
      <formula>80</formula>
      <formula>120</formula>
    </cfRule>
  </conditionalFormatting>
  <conditionalFormatting sqref="AW50 AY50:AZ50">
    <cfRule type="cellIs" dxfId="1625" priority="1626" operator="greaterThan">
      <formula>20</formula>
    </cfRule>
  </conditionalFormatting>
  <conditionalFormatting sqref="AM50 BA50">
    <cfRule type="cellIs" dxfId="1624" priority="1625" operator="between">
      <formula>80</formula>
      <formula>120</formula>
    </cfRule>
  </conditionalFormatting>
  <conditionalFormatting sqref="AR46 AW46 AY46:AZ46">
    <cfRule type="cellIs" dxfId="1623" priority="1624" operator="greaterThan">
      <formula>20</formula>
    </cfRule>
  </conditionalFormatting>
  <conditionalFormatting sqref="AM46">
    <cfRule type="cellIs" dxfId="1622" priority="1623" operator="between">
      <formula>80</formula>
      <formula>120</formula>
    </cfRule>
  </conditionalFormatting>
  <conditionalFormatting sqref="AZ43">
    <cfRule type="cellIs" dxfId="1621" priority="1622" operator="greaterThan">
      <formula>20</formula>
    </cfRule>
  </conditionalFormatting>
  <conditionalFormatting sqref="AO44:AP44 AP47">
    <cfRule type="cellIs" dxfId="1620" priority="1621" operator="greaterThan">
      <formula>20</formula>
    </cfRule>
  </conditionalFormatting>
  <conditionalFormatting sqref="AQ47 AQ44">
    <cfRule type="cellIs" dxfId="1619" priority="1620" operator="between">
      <formula>80</formula>
      <formula>120</formula>
    </cfRule>
  </conditionalFormatting>
  <conditionalFormatting sqref="AO50">
    <cfRule type="cellIs" dxfId="1618" priority="1619" operator="greaterThan">
      <formula>20</formula>
    </cfRule>
  </conditionalFormatting>
  <conditionalFormatting sqref="AO46:AP46">
    <cfRule type="cellIs" dxfId="1617" priority="1618" operator="greaterThan">
      <formula>20</formula>
    </cfRule>
  </conditionalFormatting>
  <conditionalFormatting sqref="AQ46">
    <cfRule type="cellIs" dxfId="1616" priority="1617" operator="between">
      <formula>80</formula>
      <formula>120</formula>
    </cfRule>
  </conditionalFormatting>
  <conditionalFormatting sqref="AP43">
    <cfRule type="cellIs" dxfId="1615" priority="1616" operator="greaterThan">
      <formula>20</formula>
    </cfRule>
  </conditionalFormatting>
  <conditionalFormatting sqref="AO49 AO47 AO43">
    <cfRule type="cellIs" dxfId="1614" priority="1615" operator="greaterThan">
      <formula>20</formula>
    </cfRule>
  </conditionalFormatting>
  <conditionalFormatting sqref="AY49 AY47 AY43">
    <cfRule type="cellIs" dxfId="1613" priority="1614" operator="greaterThan">
      <formula>20</formula>
    </cfRule>
  </conditionalFormatting>
  <conditionalFormatting sqref="AW42 AR42">
    <cfRule type="cellIs" dxfId="1612" priority="1613" operator="greaterThan">
      <formula>20</formula>
    </cfRule>
  </conditionalFormatting>
  <conditionalFormatting sqref="AZ42">
    <cfRule type="cellIs" dxfId="1611" priority="1612" operator="greaterThan">
      <formula>20</formula>
    </cfRule>
  </conditionalFormatting>
  <conditionalFormatting sqref="AM42">
    <cfRule type="cellIs" dxfId="1610" priority="1611" operator="between">
      <formula>80</formula>
      <formula>120</formula>
    </cfRule>
  </conditionalFormatting>
  <conditionalFormatting sqref="BA42">
    <cfRule type="cellIs" dxfId="1609" priority="1610" operator="between">
      <formula>80</formula>
      <formula>120</formula>
    </cfRule>
  </conditionalFormatting>
  <conditionalFormatting sqref="BA42">
    <cfRule type="cellIs" dxfId="1608" priority="1609" operator="between">
      <formula>80</formula>
      <formula>120</formula>
    </cfRule>
  </conditionalFormatting>
  <conditionalFormatting sqref="AP42">
    <cfRule type="cellIs" dxfId="1607" priority="1608" operator="greaterThan">
      <formula>20</formula>
    </cfRule>
  </conditionalFormatting>
  <conditionalFormatting sqref="AQ42">
    <cfRule type="cellIs" dxfId="1606" priority="1607" operator="between">
      <formula>80</formula>
      <formula>120</formula>
    </cfRule>
  </conditionalFormatting>
  <conditionalFormatting sqref="AQ42">
    <cfRule type="cellIs" dxfId="1605" priority="1606" operator="between">
      <formula>80</formula>
      <formula>120</formula>
    </cfRule>
  </conditionalFormatting>
  <conditionalFormatting sqref="AO42">
    <cfRule type="cellIs" dxfId="1604" priority="1605" operator="greaterThan">
      <formula>20</formula>
    </cfRule>
  </conditionalFormatting>
  <conditionalFormatting sqref="AY42">
    <cfRule type="cellIs" dxfId="1603" priority="1604" operator="greaterThan">
      <formula>20</formula>
    </cfRule>
  </conditionalFormatting>
  <conditionalFormatting sqref="AW45 AR45">
    <cfRule type="cellIs" dxfId="1602" priority="1603" operator="greaterThan">
      <formula>20</formula>
    </cfRule>
  </conditionalFormatting>
  <conditionalFormatting sqref="AZ45">
    <cfRule type="cellIs" dxfId="1601" priority="1602" operator="greaterThan">
      <formula>20</formula>
    </cfRule>
  </conditionalFormatting>
  <conditionalFormatting sqref="AM45">
    <cfRule type="cellIs" dxfId="1600" priority="1601" operator="between">
      <formula>80</formula>
      <formula>120</formula>
    </cfRule>
  </conditionalFormatting>
  <conditionalFormatting sqref="BA45">
    <cfRule type="cellIs" dxfId="1599" priority="1600" operator="between">
      <formula>80</formula>
      <formula>120</formula>
    </cfRule>
  </conditionalFormatting>
  <conditionalFormatting sqref="BA45">
    <cfRule type="cellIs" dxfId="1598" priority="1599" operator="between">
      <formula>80</formula>
      <formula>120</formula>
    </cfRule>
  </conditionalFormatting>
  <conditionalFormatting sqref="AP45">
    <cfRule type="cellIs" dxfId="1597" priority="1598" operator="greaterThan">
      <formula>20</formula>
    </cfRule>
  </conditionalFormatting>
  <conditionalFormatting sqref="AQ45">
    <cfRule type="cellIs" dxfId="1596" priority="1597" operator="between">
      <formula>80</formula>
      <formula>120</formula>
    </cfRule>
  </conditionalFormatting>
  <conditionalFormatting sqref="AQ45">
    <cfRule type="cellIs" dxfId="1595" priority="1596" operator="between">
      <formula>80</formula>
      <formula>120</formula>
    </cfRule>
  </conditionalFormatting>
  <conditionalFormatting sqref="AO45">
    <cfRule type="cellIs" dxfId="1594" priority="1595" operator="greaterThan">
      <formula>20</formula>
    </cfRule>
  </conditionalFormatting>
  <conditionalFormatting sqref="AY45">
    <cfRule type="cellIs" dxfId="1593" priority="1594" operator="greaterThan">
      <formula>20</formula>
    </cfRule>
  </conditionalFormatting>
  <conditionalFormatting sqref="AW48 AR48">
    <cfRule type="cellIs" dxfId="1592" priority="1593" operator="greaterThan">
      <formula>20</formula>
    </cfRule>
  </conditionalFormatting>
  <conditionalFormatting sqref="AZ48">
    <cfRule type="cellIs" dxfId="1591" priority="1592" operator="greaterThan">
      <formula>20</formula>
    </cfRule>
  </conditionalFormatting>
  <conditionalFormatting sqref="AM48">
    <cfRule type="cellIs" dxfId="1590" priority="1591" operator="between">
      <formula>80</formula>
      <formula>120</formula>
    </cfRule>
  </conditionalFormatting>
  <conditionalFormatting sqref="BA48">
    <cfRule type="cellIs" dxfId="1589" priority="1590" operator="between">
      <formula>80</formula>
      <formula>120</formula>
    </cfRule>
  </conditionalFormatting>
  <conditionalFormatting sqref="BA48">
    <cfRule type="cellIs" dxfId="1588" priority="1589" operator="between">
      <formula>80</formula>
      <formula>120</formula>
    </cfRule>
  </conditionalFormatting>
  <conditionalFormatting sqref="AP48">
    <cfRule type="cellIs" dxfId="1587" priority="1588" operator="greaterThan">
      <formula>20</formula>
    </cfRule>
  </conditionalFormatting>
  <conditionalFormatting sqref="AQ48">
    <cfRule type="cellIs" dxfId="1586" priority="1587" operator="between">
      <formula>80</formula>
      <formula>120</formula>
    </cfRule>
  </conditionalFormatting>
  <conditionalFormatting sqref="AQ48">
    <cfRule type="cellIs" dxfId="1585" priority="1586" operator="between">
      <formula>80</formula>
      <formula>120</formula>
    </cfRule>
  </conditionalFormatting>
  <conditionalFormatting sqref="AO48">
    <cfRule type="cellIs" dxfId="1584" priority="1585" operator="greaterThan">
      <formula>20</formula>
    </cfRule>
  </conditionalFormatting>
  <conditionalFormatting sqref="AY48">
    <cfRule type="cellIs" dxfId="1583" priority="1584" operator="greaterThan">
      <formula>20</formula>
    </cfRule>
  </conditionalFormatting>
  <conditionalFormatting sqref="AW57 AR57">
    <cfRule type="cellIs" dxfId="1582" priority="1583" operator="greaterThan">
      <formula>20</formula>
    </cfRule>
  </conditionalFormatting>
  <conditionalFormatting sqref="AZ57">
    <cfRule type="cellIs" dxfId="1581" priority="1582" operator="greaterThan">
      <formula>20</formula>
    </cfRule>
  </conditionalFormatting>
  <conditionalFormatting sqref="AM57">
    <cfRule type="cellIs" dxfId="1580" priority="1581" operator="between">
      <formula>80</formula>
      <formula>120</formula>
    </cfRule>
  </conditionalFormatting>
  <conditionalFormatting sqref="BA57">
    <cfRule type="cellIs" dxfId="1579" priority="1580" operator="between">
      <formula>80</formula>
      <formula>120</formula>
    </cfRule>
  </conditionalFormatting>
  <conditionalFormatting sqref="BA57">
    <cfRule type="cellIs" dxfId="1578" priority="1579" operator="between">
      <formula>80</formula>
      <formula>120</formula>
    </cfRule>
  </conditionalFormatting>
  <conditionalFormatting sqref="AP57">
    <cfRule type="cellIs" dxfId="1577" priority="1578" operator="greaterThan">
      <formula>20</formula>
    </cfRule>
  </conditionalFormatting>
  <conditionalFormatting sqref="AQ57">
    <cfRule type="cellIs" dxfId="1576" priority="1577" operator="between">
      <formula>80</formula>
      <formula>120</formula>
    </cfRule>
  </conditionalFormatting>
  <conditionalFormatting sqref="AQ57">
    <cfRule type="cellIs" dxfId="1575" priority="1576" operator="between">
      <formula>80</formula>
      <formula>120</formula>
    </cfRule>
  </conditionalFormatting>
  <conditionalFormatting sqref="AO57">
    <cfRule type="cellIs" dxfId="1574" priority="1575" operator="greaterThan">
      <formula>20</formula>
    </cfRule>
  </conditionalFormatting>
  <conditionalFormatting sqref="AY57">
    <cfRule type="cellIs" dxfId="1573" priority="1574" operator="greaterThan">
      <formula>20</formula>
    </cfRule>
  </conditionalFormatting>
  <conditionalFormatting sqref="AW60 AR60">
    <cfRule type="cellIs" dxfId="1572" priority="1573" operator="greaterThan">
      <formula>20</formula>
    </cfRule>
  </conditionalFormatting>
  <conditionalFormatting sqref="AZ60">
    <cfRule type="cellIs" dxfId="1571" priority="1572" operator="greaterThan">
      <formula>20</formula>
    </cfRule>
  </conditionalFormatting>
  <conditionalFormatting sqref="AM60">
    <cfRule type="cellIs" dxfId="1570" priority="1571" operator="between">
      <formula>80</formula>
      <formula>120</formula>
    </cfRule>
  </conditionalFormatting>
  <conditionalFormatting sqref="BA60">
    <cfRule type="cellIs" dxfId="1569" priority="1570" operator="between">
      <formula>80</formula>
      <formula>120</formula>
    </cfRule>
  </conditionalFormatting>
  <conditionalFormatting sqref="BA60">
    <cfRule type="cellIs" dxfId="1568" priority="1569" operator="between">
      <formula>80</formula>
      <formula>120</formula>
    </cfRule>
  </conditionalFormatting>
  <conditionalFormatting sqref="AP60">
    <cfRule type="cellIs" dxfId="1567" priority="1568" operator="greaterThan">
      <formula>20</formula>
    </cfRule>
  </conditionalFormatting>
  <conditionalFormatting sqref="AQ60">
    <cfRule type="cellIs" dxfId="1566" priority="1567" operator="between">
      <formula>80</formula>
      <formula>120</formula>
    </cfRule>
  </conditionalFormatting>
  <conditionalFormatting sqref="AQ60">
    <cfRule type="cellIs" dxfId="1565" priority="1566" operator="between">
      <formula>80</formula>
      <formula>120</formula>
    </cfRule>
  </conditionalFormatting>
  <conditionalFormatting sqref="AO60">
    <cfRule type="cellIs" dxfId="1564" priority="1565" operator="greaterThan">
      <formula>20</formula>
    </cfRule>
  </conditionalFormatting>
  <conditionalFormatting sqref="AY60">
    <cfRule type="cellIs" dxfId="1563" priority="1564" operator="greaterThan">
      <formula>20</formula>
    </cfRule>
  </conditionalFormatting>
  <conditionalFormatting sqref="AW63 AR63">
    <cfRule type="cellIs" dxfId="1562" priority="1563" operator="greaterThan">
      <formula>20</formula>
    </cfRule>
  </conditionalFormatting>
  <conditionalFormatting sqref="AZ63">
    <cfRule type="cellIs" dxfId="1561" priority="1562" operator="greaterThan">
      <formula>20</formula>
    </cfRule>
  </conditionalFormatting>
  <conditionalFormatting sqref="AM63">
    <cfRule type="cellIs" dxfId="1560" priority="1561" operator="between">
      <formula>80</formula>
      <formula>120</formula>
    </cfRule>
  </conditionalFormatting>
  <conditionalFormatting sqref="BA63">
    <cfRule type="cellIs" dxfId="1559" priority="1560" operator="between">
      <formula>80</formula>
      <formula>120</formula>
    </cfRule>
  </conditionalFormatting>
  <conditionalFormatting sqref="BA63">
    <cfRule type="cellIs" dxfId="1558" priority="1559" operator="between">
      <formula>80</formula>
      <formula>120</formula>
    </cfRule>
  </conditionalFormatting>
  <conditionalFormatting sqref="AP63">
    <cfRule type="cellIs" dxfId="1557" priority="1558" operator="greaterThan">
      <formula>20</formula>
    </cfRule>
  </conditionalFormatting>
  <conditionalFormatting sqref="AQ63">
    <cfRule type="cellIs" dxfId="1556" priority="1557" operator="between">
      <formula>80</formula>
      <formula>120</formula>
    </cfRule>
  </conditionalFormatting>
  <conditionalFormatting sqref="AQ63">
    <cfRule type="cellIs" dxfId="1555" priority="1556" operator="between">
      <formula>80</formula>
      <formula>120</formula>
    </cfRule>
  </conditionalFormatting>
  <conditionalFormatting sqref="AO63">
    <cfRule type="cellIs" dxfId="1554" priority="1555" operator="greaterThan">
      <formula>20</formula>
    </cfRule>
  </conditionalFormatting>
  <conditionalFormatting sqref="AY63">
    <cfRule type="cellIs" dxfId="1553" priority="1554" operator="greaterThan">
      <formula>20</formula>
    </cfRule>
  </conditionalFormatting>
  <conditionalFormatting sqref="AW66 AR66">
    <cfRule type="cellIs" dxfId="1552" priority="1553" operator="greaterThan">
      <formula>20</formula>
    </cfRule>
  </conditionalFormatting>
  <conditionalFormatting sqref="AZ66">
    <cfRule type="cellIs" dxfId="1551" priority="1552" operator="greaterThan">
      <formula>20</formula>
    </cfRule>
  </conditionalFormatting>
  <conditionalFormatting sqref="AM66">
    <cfRule type="cellIs" dxfId="1550" priority="1551" operator="between">
      <formula>80</formula>
      <formula>120</formula>
    </cfRule>
  </conditionalFormatting>
  <conditionalFormatting sqref="BA66">
    <cfRule type="cellIs" dxfId="1549" priority="1550" operator="between">
      <formula>80</formula>
      <formula>120</formula>
    </cfRule>
  </conditionalFormatting>
  <conditionalFormatting sqref="BA66">
    <cfRule type="cellIs" dxfId="1548" priority="1549" operator="between">
      <formula>80</formula>
      <formula>120</formula>
    </cfRule>
  </conditionalFormatting>
  <conditionalFormatting sqref="AP66">
    <cfRule type="cellIs" dxfId="1547" priority="1548" operator="greaterThan">
      <formula>20</formula>
    </cfRule>
  </conditionalFormatting>
  <conditionalFormatting sqref="AQ66">
    <cfRule type="cellIs" dxfId="1546" priority="1547" operator="between">
      <formula>80</formula>
      <formula>120</formula>
    </cfRule>
  </conditionalFormatting>
  <conditionalFormatting sqref="AQ66">
    <cfRule type="cellIs" dxfId="1545" priority="1546" operator="between">
      <formula>80</formula>
      <formula>120</formula>
    </cfRule>
  </conditionalFormatting>
  <conditionalFormatting sqref="AO66">
    <cfRule type="cellIs" dxfId="1544" priority="1545" operator="greaterThan">
      <formula>20</formula>
    </cfRule>
  </conditionalFormatting>
  <conditionalFormatting sqref="AY66">
    <cfRule type="cellIs" dxfId="1543" priority="1544" operator="greaterThan">
      <formula>20</formula>
    </cfRule>
  </conditionalFormatting>
  <conditionalFormatting sqref="AW69 AR69">
    <cfRule type="cellIs" dxfId="1542" priority="1543" operator="greaterThan">
      <formula>20</formula>
    </cfRule>
  </conditionalFormatting>
  <conditionalFormatting sqref="AZ69">
    <cfRule type="cellIs" dxfId="1541" priority="1542" operator="greaterThan">
      <formula>20</formula>
    </cfRule>
  </conditionalFormatting>
  <conditionalFormatting sqref="AM69">
    <cfRule type="cellIs" dxfId="1540" priority="1541" operator="between">
      <formula>80</formula>
      <formula>120</formula>
    </cfRule>
  </conditionalFormatting>
  <conditionalFormatting sqref="BA69">
    <cfRule type="cellIs" dxfId="1539" priority="1540" operator="between">
      <formula>80</formula>
      <formula>120</formula>
    </cfRule>
  </conditionalFormatting>
  <conditionalFormatting sqref="BA69">
    <cfRule type="cellIs" dxfId="1538" priority="1539" operator="between">
      <formula>80</formula>
      <formula>120</formula>
    </cfRule>
  </conditionalFormatting>
  <conditionalFormatting sqref="AP69">
    <cfRule type="cellIs" dxfId="1537" priority="1538" operator="greaterThan">
      <formula>20</formula>
    </cfRule>
  </conditionalFormatting>
  <conditionalFormatting sqref="AQ69">
    <cfRule type="cellIs" dxfId="1536" priority="1537" operator="between">
      <formula>80</formula>
      <formula>120</formula>
    </cfRule>
  </conditionalFormatting>
  <conditionalFormatting sqref="AQ69">
    <cfRule type="cellIs" dxfId="1535" priority="1536" operator="between">
      <formula>80</formula>
      <formula>120</formula>
    </cfRule>
  </conditionalFormatting>
  <conditionalFormatting sqref="AO69">
    <cfRule type="cellIs" dxfId="1534" priority="1535" operator="greaterThan">
      <formula>20</formula>
    </cfRule>
  </conditionalFormatting>
  <conditionalFormatting sqref="AY69">
    <cfRule type="cellIs" dxfId="1533" priority="1534" operator="greaterThan">
      <formula>20</formula>
    </cfRule>
  </conditionalFormatting>
  <conditionalFormatting sqref="AW54 AR54 AW51 AR51">
    <cfRule type="cellIs" dxfId="1532" priority="1533" operator="greaterThan">
      <formula>20</formula>
    </cfRule>
  </conditionalFormatting>
  <conditionalFormatting sqref="AZ54 AZ51">
    <cfRule type="cellIs" dxfId="1531" priority="1532" operator="greaterThan">
      <formula>20</formula>
    </cfRule>
  </conditionalFormatting>
  <conditionalFormatting sqref="AM54 AM51">
    <cfRule type="cellIs" dxfId="1530" priority="1531" operator="between">
      <formula>80</formula>
      <formula>120</formula>
    </cfRule>
  </conditionalFormatting>
  <conditionalFormatting sqref="BA54 BA51">
    <cfRule type="cellIs" dxfId="1529" priority="1530" operator="between">
      <formula>80</formula>
      <formula>120</formula>
    </cfRule>
  </conditionalFormatting>
  <conditionalFormatting sqref="BA54 BA51">
    <cfRule type="cellIs" dxfId="1528" priority="1529" operator="between">
      <formula>80</formula>
      <formula>120</formula>
    </cfRule>
  </conditionalFormatting>
  <conditionalFormatting sqref="AP54 AP51">
    <cfRule type="cellIs" dxfId="1527" priority="1528" operator="greaterThan">
      <formula>20</formula>
    </cfRule>
  </conditionalFormatting>
  <conditionalFormatting sqref="AQ54 AQ51">
    <cfRule type="cellIs" dxfId="1526" priority="1527" operator="between">
      <formula>80</formula>
      <formula>120</formula>
    </cfRule>
  </conditionalFormatting>
  <conditionalFormatting sqref="AQ54 AQ51">
    <cfRule type="cellIs" dxfId="1525" priority="1526" operator="between">
      <formula>80</formula>
      <formula>120</formula>
    </cfRule>
  </conditionalFormatting>
  <conditionalFormatting sqref="AO54 AO51">
    <cfRule type="cellIs" dxfId="1524" priority="1525" operator="greaterThan">
      <formula>20</formula>
    </cfRule>
  </conditionalFormatting>
  <conditionalFormatting sqref="AY54 AY51">
    <cfRule type="cellIs" dxfId="1523" priority="1524" operator="greaterThan">
      <formula>20</formula>
    </cfRule>
  </conditionalFormatting>
  <conditionalFormatting sqref="AW72 AR72">
    <cfRule type="cellIs" dxfId="1522" priority="1523" operator="greaterThan">
      <formula>20</formula>
    </cfRule>
  </conditionalFormatting>
  <conditionalFormatting sqref="AM72">
    <cfRule type="cellIs" dxfId="1521" priority="1522" operator="between">
      <formula>80</formula>
      <formula>120</formula>
    </cfRule>
  </conditionalFormatting>
  <conditionalFormatting sqref="AO72">
    <cfRule type="cellIs" dxfId="1520" priority="1521" operator="greaterThan">
      <formula>20</formula>
    </cfRule>
  </conditionalFormatting>
  <conditionalFormatting sqref="AY72">
    <cfRule type="cellIs" dxfId="1519" priority="1520" operator="greaterThan">
      <formula>20</formula>
    </cfRule>
  </conditionalFormatting>
  <conditionalFormatting sqref="AW75 AR75">
    <cfRule type="cellIs" dxfId="1518" priority="1519" operator="greaterThan">
      <formula>20</formula>
    </cfRule>
  </conditionalFormatting>
  <conditionalFormatting sqref="AM75">
    <cfRule type="cellIs" dxfId="1517" priority="1518" operator="between">
      <formula>80</formula>
      <formula>120</formula>
    </cfRule>
  </conditionalFormatting>
  <conditionalFormatting sqref="AO75">
    <cfRule type="cellIs" dxfId="1516" priority="1517" operator="greaterThan">
      <formula>20</formula>
    </cfRule>
  </conditionalFormatting>
  <conditionalFormatting sqref="AY75">
    <cfRule type="cellIs" dxfId="1515" priority="1516" operator="greaterThan">
      <formula>20</formula>
    </cfRule>
  </conditionalFormatting>
  <conditionalFormatting sqref="AZ72">
    <cfRule type="cellIs" dxfId="1514" priority="1515" operator="greaterThan">
      <formula>20</formula>
    </cfRule>
  </conditionalFormatting>
  <conditionalFormatting sqref="BA75">
    <cfRule type="cellIs" dxfId="1513" priority="1514" operator="between">
      <formula>80</formula>
      <formula>120</formula>
    </cfRule>
  </conditionalFormatting>
  <conditionalFormatting sqref="BA75">
    <cfRule type="cellIs" dxfId="1512" priority="1513" operator="between">
      <formula>80</formula>
      <formula>120</formula>
    </cfRule>
  </conditionalFormatting>
  <conditionalFormatting sqref="BA72">
    <cfRule type="cellIs" dxfId="1511" priority="1512" operator="between">
      <formula>80</formula>
      <formula>120</formula>
    </cfRule>
  </conditionalFormatting>
  <conditionalFormatting sqref="BA72">
    <cfRule type="cellIs" dxfId="1510" priority="1511" operator="between">
      <formula>80</formula>
      <formula>120</formula>
    </cfRule>
  </conditionalFormatting>
  <conditionalFormatting sqref="AP72">
    <cfRule type="cellIs" dxfId="1509" priority="1510" operator="greaterThan">
      <formula>20</formula>
    </cfRule>
  </conditionalFormatting>
  <conditionalFormatting sqref="AQ75">
    <cfRule type="cellIs" dxfId="1508" priority="1509" operator="between">
      <formula>80</formula>
      <formula>120</formula>
    </cfRule>
  </conditionalFormatting>
  <conditionalFormatting sqref="AQ75">
    <cfRule type="cellIs" dxfId="1507" priority="1508" operator="between">
      <formula>80</formula>
      <formula>120</formula>
    </cfRule>
  </conditionalFormatting>
  <conditionalFormatting sqref="AQ72">
    <cfRule type="cellIs" dxfId="1506" priority="1507" operator="between">
      <formula>80</formula>
      <formula>120</formula>
    </cfRule>
  </conditionalFormatting>
  <conditionalFormatting sqref="AQ72">
    <cfRule type="cellIs" dxfId="1505" priority="1506" operator="between">
      <formula>80</formula>
      <formula>120</formula>
    </cfRule>
  </conditionalFormatting>
  <conditionalFormatting sqref="AZ108">
    <cfRule type="cellIs" dxfId="1504" priority="1321" operator="greaterThan">
      <formula>20</formula>
    </cfRule>
  </conditionalFormatting>
  <conditionalFormatting sqref="AM108">
    <cfRule type="cellIs" dxfId="1503" priority="1320" operator="between">
      <formula>80</formula>
      <formula>120</formula>
    </cfRule>
  </conditionalFormatting>
  <conditionalFormatting sqref="AP108">
    <cfRule type="cellIs" dxfId="1502" priority="1317" operator="greaterThan">
      <formula>20</formula>
    </cfRule>
  </conditionalFormatting>
  <conditionalFormatting sqref="AQ108">
    <cfRule type="cellIs" dxfId="1501" priority="1316" operator="between">
      <formula>80</formula>
      <formula>120</formula>
    </cfRule>
  </conditionalFormatting>
  <conditionalFormatting sqref="AQ108">
    <cfRule type="cellIs" dxfId="1500" priority="1315" operator="between">
      <formula>80</formula>
      <formula>120</formula>
    </cfRule>
  </conditionalFormatting>
  <conditionalFormatting sqref="AO108">
    <cfRule type="cellIs" dxfId="1499" priority="1314" operator="greaterThan">
      <formula>20</formula>
    </cfRule>
  </conditionalFormatting>
  <conditionalFormatting sqref="AZ111">
    <cfRule type="cellIs" dxfId="1498" priority="1311" operator="greaterThan">
      <formula>20</formula>
    </cfRule>
  </conditionalFormatting>
  <conditionalFormatting sqref="AM111">
    <cfRule type="cellIs" dxfId="1497" priority="1310" operator="between">
      <formula>80</formula>
      <formula>120</formula>
    </cfRule>
  </conditionalFormatting>
  <conditionalFormatting sqref="AY111">
    <cfRule type="cellIs" dxfId="1496" priority="1303" operator="greaterThan">
      <formula>20</formula>
    </cfRule>
  </conditionalFormatting>
  <conditionalFormatting sqref="BA114">
    <cfRule type="cellIs" dxfId="1495" priority="1298" operator="between">
      <formula>80</formula>
      <formula>120</formula>
    </cfRule>
  </conditionalFormatting>
  <conditionalFormatting sqref="AM86 BA86">
    <cfRule type="cellIs" dxfId="1494" priority="1505" operator="between">
      <formula>80</formula>
      <formula>120</formula>
    </cfRule>
  </conditionalFormatting>
  <conditionalFormatting sqref="BA95">
    <cfRule type="cellIs" dxfId="1493" priority="1504" operator="between">
      <formula>80</formula>
      <formula>120</formula>
    </cfRule>
  </conditionalFormatting>
  <conditionalFormatting sqref="AM96">
    <cfRule type="cellIs" dxfId="1492" priority="1503" operator="between">
      <formula>80</formula>
      <formula>120</formula>
    </cfRule>
  </conditionalFormatting>
  <conditionalFormatting sqref="AW92">
    <cfRule type="cellIs" dxfId="1491" priority="1502" operator="greaterThan">
      <formula>20</formula>
    </cfRule>
  </conditionalFormatting>
  <conditionalFormatting sqref="AW98 AZ98">
    <cfRule type="cellIs" dxfId="1490" priority="1501" operator="greaterThan">
      <formula>20</formula>
    </cfRule>
  </conditionalFormatting>
  <conditionalFormatting sqref="BA98 AM98">
    <cfRule type="cellIs" dxfId="1489" priority="1500" operator="between">
      <formula>80</formula>
      <formula>120</formula>
    </cfRule>
  </conditionalFormatting>
  <conditionalFormatting sqref="AW99 AY99:AZ99">
    <cfRule type="cellIs" dxfId="1488" priority="1499" operator="greaterThan">
      <formula>20</formula>
    </cfRule>
  </conditionalFormatting>
  <conditionalFormatting sqref="AM99 BA99">
    <cfRule type="cellIs" dxfId="1487" priority="1498" operator="between">
      <formula>80</formula>
      <formula>120</formula>
    </cfRule>
  </conditionalFormatting>
  <conditionalFormatting sqref="AR95 AW95 AY95:AZ95">
    <cfRule type="cellIs" dxfId="1486" priority="1497" operator="greaterThan">
      <formula>20</formula>
    </cfRule>
  </conditionalFormatting>
  <conditionalFormatting sqref="AM95">
    <cfRule type="cellIs" dxfId="1485" priority="1496" operator="between">
      <formula>80</formula>
      <formula>120</formula>
    </cfRule>
  </conditionalFormatting>
  <conditionalFormatting sqref="AZ90">
    <cfRule type="cellIs" dxfId="1484" priority="1495" operator="greaterThan">
      <formula>20</formula>
    </cfRule>
  </conditionalFormatting>
  <conditionalFormatting sqref="AM90">
    <cfRule type="cellIs" dxfId="1483" priority="1494" operator="between">
      <formula>80</formula>
      <formula>120</formula>
    </cfRule>
  </conditionalFormatting>
  <conditionalFormatting sqref="BA90">
    <cfRule type="cellIs" dxfId="1482" priority="1493" operator="between">
      <formula>80</formula>
      <formula>120</formula>
    </cfRule>
  </conditionalFormatting>
  <conditionalFormatting sqref="BA90">
    <cfRule type="cellIs" dxfId="1481" priority="1492" operator="between">
      <formula>80</formula>
      <formula>120</formula>
    </cfRule>
  </conditionalFormatting>
  <conditionalFormatting sqref="AZ92">
    <cfRule type="cellIs" dxfId="1480" priority="1491" operator="greaterThan">
      <formula>20</formula>
    </cfRule>
  </conditionalFormatting>
  <conditionalFormatting sqref="AO99">
    <cfRule type="cellIs" dxfId="1479" priority="1490" operator="greaterThan">
      <formula>20</formula>
    </cfRule>
  </conditionalFormatting>
  <conditionalFormatting sqref="AO95:AP95">
    <cfRule type="cellIs" dxfId="1478" priority="1489" operator="greaterThan">
      <formula>20</formula>
    </cfRule>
  </conditionalFormatting>
  <conditionalFormatting sqref="AQ95">
    <cfRule type="cellIs" dxfId="1477" priority="1488" operator="between">
      <formula>80</formula>
      <formula>120</formula>
    </cfRule>
  </conditionalFormatting>
  <conditionalFormatting sqref="AP90">
    <cfRule type="cellIs" dxfId="1476" priority="1487" operator="greaterThan">
      <formula>20</formula>
    </cfRule>
  </conditionalFormatting>
  <conditionalFormatting sqref="AQ90">
    <cfRule type="cellIs" dxfId="1475" priority="1486" operator="between">
      <formula>80</formula>
      <formula>120</formula>
    </cfRule>
  </conditionalFormatting>
  <conditionalFormatting sqref="AQ90">
    <cfRule type="cellIs" dxfId="1474" priority="1485" operator="between">
      <formula>80</formula>
      <formula>120</formula>
    </cfRule>
  </conditionalFormatting>
  <conditionalFormatting sqref="AP92">
    <cfRule type="cellIs" dxfId="1473" priority="1484" operator="greaterThan">
      <formula>20</formula>
    </cfRule>
  </conditionalFormatting>
  <conditionalFormatting sqref="AO98 AO96 AO92 AO90 AO88 AO86">
    <cfRule type="cellIs" dxfId="1472" priority="1483" operator="greaterThan">
      <formula>20</formula>
    </cfRule>
  </conditionalFormatting>
  <conditionalFormatting sqref="AY98 AY96 AY92 AY90 AY88 AY86">
    <cfRule type="cellIs" dxfId="1471" priority="1482" operator="greaterThan">
      <formula>20</formula>
    </cfRule>
  </conditionalFormatting>
  <conditionalFormatting sqref="AW87 AR87">
    <cfRule type="cellIs" dxfId="1470" priority="1481" operator="greaterThan">
      <formula>20</formula>
    </cfRule>
  </conditionalFormatting>
  <conditionalFormatting sqref="AZ87">
    <cfRule type="cellIs" dxfId="1469" priority="1480" operator="greaterThan">
      <formula>20</formula>
    </cfRule>
  </conditionalFormatting>
  <conditionalFormatting sqref="AM87">
    <cfRule type="cellIs" dxfId="1468" priority="1479" operator="between">
      <formula>80</formula>
      <formula>120</formula>
    </cfRule>
  </conditionalFormatting>
  <conditionalFormatting sqref="BA87">
    <cfRule type="cellIs" dxfId="1467" priority="1478" operator="between">
      <formula>80</formula>
      <formula>120</formula>
    </cfRule>
  </conditionalFormatting>
  <conditionalFormatting sqref="BA87">
    <cfRule type="cellIs" dxfId="1466" priority="1477" operator="between">
      <formula>80</formula>
      <formula>120</formula>
    </cfRule>
  </conditionalFormatting>
  <conditionalFormatting sqref="AP87">
    <cfRule type="cellIs" dxfId="1465" priority="1476" operator="greaterThan">
      <formula>20</formula>
    </cfRule>
  </conditionalFormatting>
  <conditionalFormatting sqref="AQ87">
    <cfRule type="cellIs" dxfId="1464" priority="1475" operator="between">
      <formula>80</formula>
      <formula>120</formula>
    </cfRule>
  </conditionalFormatting>
  <conditionalFormatting sqref="AQ87">
    <cfRule type="cellIs" dxfId="1463" priority="1474" operator="between">
      <formula>80</formula>
      <formula>120</formula>
    </cfRule>
  </conditionalFormatting>
  <conditionalFormatting sqref="AO87">
    <cfRule type="cellIs" dxfId="1462" priority="1473" operator="greaterThan">
      <formula>20</formula>
    </cfRule>
  </conditionalFormatting>
  <conditionalFormatting sqref="AY87">
    <cfRule type="cellIs" dxfId="1461" priority="1472" operator="greaterThan">
      <formula>20</formula>
    </cfRule>
  </conditionalFormatting>
  <conditionalFormatting sqref="AW91 AR91">
    <cfRule type="cellIs" dxfId="1460" priority="1471" operator="greaterThan">
      <formula>20</formula>
    </cfRule>
  </conditionalFormatting>
  <conditionalFormatting sqref="AZ91">
    <cfRule type="cellIs" dxfId="1459" priority="1470" operator="greaterThan">
      <formula>20</formula>
    </cfRule>
  </conditionalFormatting>
  <conditionalFormatting sqref="AM91">
    <cfRule type="cellIs" dxfId="1458" priority="1469" operator="between">
      <formula>80</formula>
      <formula>120</formula>
    </cfRule>
  </conditionalFormatting>
  <conditionalFormatting sqref="BA91">
    <cfRule type="cellIs" dxfId="1457" priority="1468" operator="between">
      <formula>80</formula>
      <formula>120</formula>
    </cfRule>
  </conditionalFormatting>
  <conditionalFormatting sqref="BA91">
    <cfRule type="cellIs" dxfId="1456" priority="1467" operator="between">
      <formula>80</formula>
      <formula>120</formula>
    </cfRule>
  </conditionalFormatting>
  <conditionalFormatting sqref="AP91">
    <cfRule type="cellIs" dxfId="1455" priority="1466" operator="greaterThan">
      <formula>20</formula>
    </cfRule>
  </conditionalFormatting>
  <conditionalFormatting sqref="AQ91">
    <cfRule type="cellIs" dxfId="1454" priority="1465" operator="between">
      <formula>80</formula>
      <formula>120</formula>
    </cfRule>
  </conditionalFormatting>
  <conditionalFormatting sqref="AQ91">
    <cfRule type="cellIs" dxfId="1453" priority="1464" operator="between">
      <formula>80</formula>
      <formula>120</formula>
    </cfRule>
  </conditionalFormatting>
  <conditionalFormatting sqref="AO91">
    <cfRule type="cellIs" dxfId="1452" priority="1463" operator="greaterThan">
      <formula>20</formula>
    </cfRule>
  </conditionalFormatting>
  <conditionalFormatting sqref="AY91">
    <cfRule type="cellIs" dxfId="1451" priority="1462" operator="greaterThan">
      <formula>20</formula>
    </cfRule>
  </conditionalFormatting>
  <conditionalFormatting sqref="AW94 AR94">
    <cfRule type="cellIs" dxfId="1450" priority="1461" operator="greaterThan">
      <formula>20</formula>
    </cfRule>
  </conditionalFormatting>
  <conditionalFormatting sqref="AZ94">
    <cfRule type="cellIs" dxfId="1449" priority="1460" operator="greaterThan">
      <formula>20</formula>
    </cfRule>
  </conditionalFormatting>
  <conditionalFormatting sqref="AM94">
    <cfRule type="cellIs" dxfId="1448" priority="1459" operator="between">
      <formula>80</formula>
      <formula>120</formula>
    </cfRule>
  </conditionalFormatting>
  <conditionalFormatting sqref="BA94">
    <cfRule type="cellIs" dxfId="1447" priority="1458" operator="between">
      <formula>80</formula>
      <formula>120</formula>
    </cfRule>
  </conditionalFormatting>
  <conditionalFormatting sqref="BA94">
    <cfRule type="cellIs" dxfId="1446" priority="1457" operator="between">
      <formula>80</formula>
      <formula>120</formula>
    </cfRule>
  </conditionalFormatting>
  <conditionalFormatting sqref="AP94">
    <cfRule type="cellIs" dxfId="1445" priority="1456" operator="greaterThan">
      <formula>20</formula>
    </cfRule>
  </conditionalFormatting>
  <conditionalFormatting sqref="AQ94">
    <cfRule type="cellIs" dxfId="1444" priority="1455" operator="between">
      <formula>80</formula>
      <formula>120</formula>
    </cfRule>
  </conditionalFormatting>
  <conditionalFormatting sqref="AQ94">
    <cfRule type="cellIs" dxfId="1443" priority="1454" operator="between">
      <formula>80</formula>
      <formula>120</formula>
    </cfRule>
  </conditionalFormatting>
  <conditionalFormatting sqref="AO94">
    <cfRule type="cellIs" dxfId="1442" priority="1453" operator="greaterThan">
      <formula>20</formula>
    </cfRule>
  </conditionalFormatting>
  <conditionalFormatting sqref="AY94">
    <cfRule type="cellIs" dxfId="1441" priority="1452" operator="greaterThan">
      <formula>20</formula>
    </cfRule>
  </conditionalFormatting>
  <conditionalFormatting sqref="AW97 AR97">
    <cfRule type="cellIs" dxfId="1440" priority="1451" operator="greaterThan">
      <formula>20</formula>
    </cfRule>
  </conditionalFormatting>
  <conditionalFormatting sqref="AZ97">
    <cfRule type="cellIs" dxfId="1439" priority="1450" operator="greaterThan">
      <formula>20</formula>
    </cfRule>
  </conditionalFormatting>
  <conditionalFormatting sqref="AM97">
    <cfRule type="cellIs" dxfId="1438" priority="1449" operator="between">
      <formula>80</formula>
      <formula>120</formula>
    </cfRule>
  </conditionalFormatting>
  <conditionalFormatting sqref="BA97">
    <cfRule type="cellIs" dxfId="1437" priority="1448" operator="between">
      <formula>80</formula>
      <formula>120</formula>
    </cfRule>
  </conditionalFormatting>
  <conditionalFormatting sqref="BA97">
    <cfRule type="cellIs" dxfId="1436" priority="1447" operator="between">
      <formula>80</formula>
      <formula>120</formula>
    </cfRule>
  </conditionalFormatting>
  <conditionalFormatting sqref="AP97">
    <cfRule type="cellIs" dxfId="1435" priority="1446" operator="greaterThan">
      <formula>20</formula>
    </cfRule>
  </conditionalFormatting>
  <conditionalFormatting sqref="AQ97">
    <cfRule type="cellIs" dxfId="1434" priority="1445" operator="between">
      <formula>80</formula>
      <formula>120</formula>
    </cfRule>
  </conditionalFormatting>
  <conditionalFormatting sqref="AQ97">
    <cfRule type="cellIs" dxfId="1433" priority="1444" operator="between">
      <formula>80</formula>
      <formula>120</formula>
    </cfRule>
  </conditionalFormatting>
  <conditionalFormatting sqref="AO97">
    <cfRule type="cellIs" dxfId="1432" priority="1443" operator="greaterThan">
      <formula>20</formula>
    </cfRule>
  </conditionalFormatting>
  <conditionalFormatting sqref="AY97">
    <cfRule type="cellIs" dxfId="1431" priority="1442" operator="greaterThan">
      <formula>20</formula>
    </cfRule>
  </conditionalFormatting>
  <conditionalFormatting sqref="AW106 AR106">
    <cfRule type="cellIs" dxfId="1430" priority="1441" operator="greaterThan">
      <formula>20</formula>
    </cfRule>
  </conditionalFormatting>
  <conditionalFormatting sqref="AZ106">
    <cfRule type="cellIs" dxfId="1429" priority="1440" operator="greaterThan">
      <formula>20</formula>
    </cfRule>
  </conditionalFormatting>
  <conditionalFormatting sqref="AM106">
    <cfRule type="cellIs" dxfId="1428" priority="1439" operator="between">
      <formula>80</formula>
      <formula>120</formula>
    </cfRule>
  </conditionalFormatting>
  <conditionalFormatting sqref="BA106">
    <cfRule type="cellIs" dxfId="1427" priority="1438" operator="between">
      <formula>80</formula>
      <formula>120</formula>
    </cfRule>
  </conditionalFormatting>
  <conditionalFormatting sqref="BA106">
    <cfRule type="cellIs" dxfId="1426" priority="1437" operator="between">
      <formula>80</formula>
      <formula>120</formula>
    </cfRule>
  </conditionalFormatting>
  <conditionalFormatting sqref="AP106">
    <cfRule type="cellIs" dxfId="1425" priority="1436" operator="greaterThan">
      <formula>20</formula>
    </cfRule>
  </conditionalFormatting>
  <conditionalFormatting sqref="AQ106">
    <cfRule type="cellIs" dxfId="1424" priority="1435" operator="between">
      <formula>80</formula>
      <formula>120</formula>
    </cfRule>
  </conditionalFormatting>
  <conditionalFormatting sqref="AQ106">
    <cfRule type="cellIs" dxfId="1423" priority="1434" operator="between">
      <formula>80</formula>
      <formula>120</formula>
    </cfRule>
  </conditionalFormatting>
  <conditionalFormatting sqref="AO106">
    <cfRule type="cellIs" dxfId="1422" priority="1433" operator="greaterThan">
      <formula>20</formula>
    </cfRule>
  </conditionalFormatting>
  <conditionalFormatting sqref="AY106">
    <cfRule type="cellIs" dxfId="1421" priority="1432" operator="greaterThan">
      <formula>20</formula>
    </cfRule>
  </conditionalFormatting>
  <conditionalFormatting sqref="AW103 AR103 AW100 AR100">
    <cfRule type="cellIs" dxfId="1420" priority="1431" operator="greaterThan">
      <formula>20</formula>
    </cfRule>
  </conditionalFormatting>
  <conditionalFormatting sqref="AZ103 AZ100">
    <cfRule type="cellIs" dxfId="1419" priority="1430" operator="greaterThan">
      <formula>20</formula>
    </cfRule>
  </conditionalFormatting>
  <conditionalFormatting sqref="AM103 AM100">
    <cfRule type="cellIs" dxfId="1418" priority="1429" operator="between">
      <formula>80</formula>
      <formula>120</formula>
    </cfRule>
  </conditionalFormatting>
  <conditionalFormatting sqref="BA103 BA100">
    <cfRule type="cellIs" dxfId="1417" priority="1428" operator="between">
      <formula>80</formula>
      <formula>120</formula>
    </cfRule>
  </conditionalFormatting>
  <conditionalFormatting sqref="BA103 BA100">
    <cfRule type="cellIs" dxfId="1416" priority="1427" operator="between">
      <formula>80</formula>
      <formula>120</formula>
    </cfRule>
  </conditionalFormatting>
  <conditionalFormatting sqref="AP103 AP100">
    <cfRule type="cellIs" dxfId="1415" priority="1426" operator="greaterThan">
      <formula>20</formula>
    </cfRule>
  </conditionalFormatting>
  <conditionalFormatting sqref="AQ103 AQ100">
    <cfRule type="cellIs" dxfId="1414" priority="1425" operator="between">
      <formula>80</formula>
      <formula>120</formula>
    </cfRule>
  </conditionalFormatting>
  <conditionalFormatting sqref="AQ103 AQ100">
    <cfRule type="cellIs" dxfId="1413" priority="1424" operator="between">
      <formula>80</formula>
      <formula>120</formula>
    </cfRule>
  </conditionalFormatting>
  <conditionalFormatting sqref="AO103 AO100">
    <cfRule type="cellIs" dxfId="1412" priority="1423" operator="greaterThan">
      <formula>20</formula>
    </cfRule>
  </conditionalFormatting>
  <conditionalFormatting sqref="AY103 AY100">
    <cfRule type="cellIs" dxfId="1411" priority="1422" operator="greaterThan">
      <formula>20</formula>
    </cfRule>
  </conditionalFormatting>
  <conditionalFormatting sqref="BA95 AM92 BA92">
    <cfRule type="cellIs" dxfId="1410" priority="1421" operator="between">
      <formula>80</formula>
      <formula>120</formula>
    </cfRule>
  </conditionalFormatting>
  <conditionalFormatting sqref="BA94">
    <cfRule type="cellIs" dxfId="1409" priority="1420" operator="between">
      <formula>80</formula>
      <formula>120</formula>
    </cfRule>
  </conditionalFormatting>
  <conditionalFormatting sqref="AM95">
    <cfRule type="cellIs" dxfId="1408" priority="1419" operator="between">
      <formula>80</formula>
      <formula>120</formula>
    </cfRule>
  </conditionalFormatting>
  <conditionalFormatting sqref="AW91">
    <cfRule type="cellIs" dxfId="1407" priority="1418" operator="greaterThan">
      <formula>20</formula>
    </cfRule>
  </conditionalFormatting>
  <conditionalFormatting sqref="AW97 AZ97">
    <cfRule type="cellIs" dxfId="1406" priority="1417" operator="greaterThan">
      <formula>20</formula>
    </cfRule>
  </conditionalFormatting>
  <conditionalFormatting sqref="BA97 AM97">
    <cfRule type="cellIs" dxfId="1405" priority="1416" operator="between">
      <formula>80</formula>
      <formula>120</formula>
    </cfRule>
  </conditionalFormatting>
  <conditionalFormatting sqref="AW98 AY98:AZ98">
    <cfRule type="cellIs" dxfId="1404" priority="1415" operator="greaterThan">
      <formula>20</formula>
    </cfRule>
  </conditionalFormatting>
  <conditionalFormatting sqref="AM98 BA98">
    <cfRule type="cellIs" dxfId="1403" priority="1414" operator="between">
      <formula>80</formula>
      <formula>120</formula>
    </cfRule>
  </conditionalFormatting>
  <conditionalFormatting sqref="AR94 AW94 AY94:AZ94">
    <cfRule type="cellIs" dxfId="1402" priority="1413" operator="greaterThan">
      <formula>20</formula>
    </cfRule>
  </conditionalFormatting>
  <conditionalFormatting sqref="AM94">
    <cfRule type="cellIs" dxfId="1401" priority="1412" operator="between">
      <formula>80</formula>
      <formula>120</formula>
    </cfRule>
  </conditionalFormatting>
  <conditionalFormatting sqref="AZ91">
    <cfRule type="cellIs" dxfId="1400" priority="1411" operator="greaterThan">
      <formula>20</formula>
    </cfRule>
  </conditionalFormatting>
  <conditionalFormatting sqref="AO92:AP92 AP95">
    <cfRule type="cellIs" dxfId="1399" priority="1410" operator="greaterThan">
      <formula>20</formula>
    </cfRule>
  </conditionalFormatting>
  <conditionalFormatting sqref="AQ95 AQ92">
    <cfRule type="cellIs" dxfId="1398" priority="1409" operator="between">
      <formula>80</formula>
      <formula>120</formula>
    </cfRule>
  </conditionalFormatting>
  <conditionalFormatting sqref="AO98">
    <cfRule type="cellIs" dxfId="1397" priority="1408" operator="greaterThan">
      <formula>20</formula>
    </cfRule>
  </conditionalFormatting>
  <conditionalFormatting sqref="AO94:AP94">
    <cfRule type="cellIs" dxfId="1396" priority="1407" operator="greaterThan">
      <formula>20</formula>
    </cfRule>
  </conditionalFormatting>
  <conditionalFormatting sqref="AQ94">
    <cfRule type="cellIs" dxfId="1395" priority="1406" operator="between">
      <formula>80</formula>
      <formula>120</formula>
    </cfRule>
  </conditionalFormatting>
  <conditionalFormatting sqref="AP91">
    <cfRule type="cellIs" dxfId="1394" priority="1405" operator="greaterThan">
      <formula>20</formula>
    </cfRule>
  </conditionalFormatting>
  <conditionalFormatting sqref="AO97 AO95 AO91">
    <cfRule type="cellIs" dxfId="1393" priority="1404" operator="greaterThan">
      <formula>20</formula>
    </cfRule>
  </conditionalFormatting>
  <conditionalFormatting sqref="AY97 AY95 AY91">
    <cfRule type="cellIs" dxfId="1392" priority="1403" operator="greaterThan">
      <formula>20</formula>
    </cfRule>
  </conditionalFormatting>
  <conditionalFormatting sqref="AW90 AR90">
    <cfRule type="cellIs" dxfId="1391" priority="1402" operator="greaterThan">
      <formula>20</formula>
    </cfRule>
  </conditionalFormatting>
  <conditionalFormatting sqref="AZ90">
    <cfRule type="cellIs" dxfId="1390" priority="1401" operator="greaterThan">
      <formula>20</formula>
    </cfRule>
  </conditionalFormatting>
  <conditionalFormatting sqref="AM90">
    <cfRule type="cellIs" dxfId="1389" priority="1400" operator="between">
      <formula>80</formula>
      <formula>120</formula>
    </cfRule>
  </conditionalFormatting>
  <conditionalFormatting sqref="BA90">
    <cfRule type="cellIs" dxfId="1388" priority="1399" operator="between">
      <formula>80</formula>
      <formula>120</formula>
    </cfRule>
  </conditionalFormatting>
  <conditionalFormatting sqref="BA90">
    <cfRule type="cellIs" dxfId="1387" priority="1398" operator="between">
      <formula>80</formula>
      <formula>120</formula>
    </cfRule>
  </conditionalFormatting>
  <conditionalFormatting sqref="AP90">
    <cfRule type="cellIs" dxfId="1386" priority="1397" operator="greaterThan">
      <formula>20</formula>
    </cfRule>
  </conditionalFormatting>
  <conditionalFormatting sqref="AQ90">
    <cfRule type="cellIs" dxfId="1385" priority="1396" operator="between">
      <formula>80</formula>
      <formula>120</formula>
    </cfRule>
  </conditionalFormatting>
  <conditionalFormatting sqref="AQ90">
    <cfRule type="cellIs" dxfId="1384" priority="1395" operator="between">
      <formula>80</formula>
      <formula>120</formula>
    </cfRule>
  </conditionalFormatting>
  <conditionalFormatting sqref="AO90">
    <cfRule type="cellIs" dxfId="1383" priority="1394" operator="greaterThan">
      <formula>20</formula>
    </cfRule>
  </conditionalFormatting>
  <conditionalFormatting sqref="AY90">
    <cfRule type="cellIs" dxfId="1382" priority="1393" operator="greaterThan">
      <formula>20</formula>
    </cfRule>
  </conditionalFormatting>
  <conditionalFormatting sqref="AW93 AR93">
    <cfRule type="cellIs" dxfId="1381" priority="1392" operator="greaterThan">
      <formula>20</formula>
    </cfRule>
  </conditionalFormatting>
  <conditionalFormatting sqref="AZ93">
    <cfRule type="cellIs" dxfId="1380" priority="1391" operator="greaterThan">
      <formula>20</formula>
    </cfRule>
  </conditionalFormatting>
  <conditionalFormatting sqref="AM93">
    <cfRule type="cellIs" dxfId="1379" priority="1390" operator="between">
      <formula>80</formula>
      <formula>120</formula>
    </cfRule>
  </conditionalFormatting>
  <conditionalFormatting sqref="BA93">
    <cfRule type="cellIs" dxfId="1378" priority="1389" operator="between">
      <formula>80</formula>
      <formula>120</formula>
    </cfRule>
  </conditionalFormatting>
  <conditionalFormatting sqref="BA93">
    <cfRule type="cellIs" dxfId="1377" priority="1388" operator="between">
      <formula>80</formula>
      <formula>120</formula>
    </cfRule>
  </conditionalFormatting>
  <conditionalFormatting sqref="AP93">
    <cfRule type="cellIs" dxfId="1376" priority="1387" operator="greaterThan">
      <formula>20</formula>
    </cfRule>
  </conditionalFormatting>
  <conditionalFormatting sqref="AQ93">
    <cfRule type="cellIs" dxfId="1375" priority="1386" operator="between">
      <formula>80</formula>
      <formula>120</formula>
    </cfRule>
  </conditionalFormatting>
  <conditionalFormatting sqref="AQ93">
    <cfRule type="cellIs" dxfId="1374" priority="1385" operator="between">
      <formula>80</formula>
      <formula>120</formula>
    </cfRule>
  </conditionalFormatting>
  <conditionalFormatting sqref="AO93">
    <cfRule type="cellIs" dxfId="1373" priority="1384" operator="greaterThan">
      <formula>20</formula>
    </cfRule>
  </conditionalFormatting>
  <conditionalFormatting sqref="AY93">
    <cfRule type="cellIs" dxfId="1372" priority="1383" operator="greaterThan">
      <formula>20</formula>
    </cfRule>
  </conditionalFormatting>
  <conditionalFormatting sqref="AW96 AR96">
    <cfRule type="cellIs" dxfId="1371" priority="1382" operator="greaterThan">
      <formula>20</formula>
    </cfRule>
  </conditionalFormatting>
  <conditionalFormatting sqref="AZ96">
    <cfRule type="cellIs" dxfId="1370" priority="1381" operator="greaterThan">
      <formula>20</formula>
    </cfRule>
  </conditionalFormatting>
  <conditionalFormatting sqref="AM96">
    <cfRule type="cellIs" dxfId="1369" priority="1380" operator="between">
      <formula>80</formula>
      <formula>120</formula>
    </cfRule>
  </conditionalFormatting>
  <conditionalFormatting sqref="BA96">
    <cfRule type="cellIs" dxfId="1368" priority="1379" operator="between">
      <formula>80</formula>
      <formula>120</formula>
    </cfRule>
  </conditionalFormatting>
  <conditionalFormatting sqref="BA96">
    <cfRule type="cellIs" dxfId="1367" priority="1378" operator="between">
      <formula>80</formula>
      <formula>120</formula>
    </cfRule>
  </conditionalFormatting>
  <conditionalFormatting sqref="AP96">
    <cfRule type="cellIs" dxfId="1366" priority="1377" operator="greaterThan">
      <formula>20</formula>
    </cfRule>
  </conditionalFormatting>
  <conditionalFormatting sqref="AQ96">
    <cfRule type="cellIs" dxfId="1365" priority="1376" operator="between">
      <formula>80</formula>
      <formula>120</formula>
    </cfRule>
  </conditionalFormatting>
  <conditionalFormatting sqref="AQ96">
    <cfRule type="cellIs" dxfId="1364" priority="1375" operator="between">
      <formula>80</formula>
      <formula>120</formula>
    </cfRule>
  </conditionalFormatting>
  <conditionalFormatting sqref="AO96">
    <cfRule type="cellIs" dxfId="1363" priority="1374" operator="greaterThan">
      <formula>20</formula>
    </cfRule>
  </conditionalFormatting>
  <conditionalFormatting sqref="AY96">
    <cfRule type="cellIs" dxfId="1362" priority="1373" operator="greaterThan">
      <formula>20</formula>
    </cfRule>
  </conditionalFormatting>
  <conditionalFormatting sqref="AW105 AR105">
    <cfRule type="cellIs" dxfId="1361" priority="1372" operator="greaterThan">
      <formula>20</formula>
    </cfRule>
  </conditionalFormatting>
  <conditionalFormatting sqref="AZ105">
    <cfRule type="cellIs" dxfId="1360" priority="1371" operator="greaterThan">
      <formula>20</formula>
    </cfRule>
  </conditionalFormatting>
  <conditionalFormatting sqref="AM105">
    <cfRule type="cellIs" dxfId="1359" priority="1370" operator="between">
      <formula>80</formula>
      <formula>120</formula>
    </cfRule>
  </conditionalFormatting>
  <conditionalFormatting sqref="BA105">
    <cfRule type="cellIs" dxfId="1358" priority="1369" operator="between">
      <formula>80</formula>
      <formula>120</formula>
    </cfRule>
  </conditionalFormatting>
  <conditionalFormatting sqref="BA105">
    <cfRule type="cellIs" dxfId="1357" priority="1368" operator="between">
      <formula>80</formula>
      <formula>120</formula>
    </cfRule>
  </conditionalFormatting>
  <conditionalFormatting sqref="AP105">
    <cfRule type="cellIs" dxfId="1356" priority="1367" operator="greaterThan">
      <formula>20</formula>
    </cfRule>
  </conditionalFormatting>
  <conditionalFormatting sqref="AQ105">
    <cfRule type="cellIs" dxfId="1355" priority="1366" operator="between">
      <formula>80</formula>
      <formula>120</formula>
    </cfRule>
  </conditionalFormatting>
  <conditionalFormatting sqref="AQ105">
    <cfRule type="cellIs" dxfId="1354" priority="1365" operator="between">
      <formula>80</formula>
      <formula>120</formula>
    </cfRule>
  </conditionalFormatting>
  <conditionalFormatting sqref="AO105">
    <cfRule type="cellIs" dxfId="1353" priority="1364" operator="greaterThan">
      <formula>20</formula>
    </cfRule>
  </conditionalFormatting>
  <conditionalFormatting sqref="AY105">
    <cfRule type="cellIs" dxfId="1352" priority="1363" operator="greaterThan">
      <formula>20</formula>
    </cfRule>
  </conditionalFormatting>
  <conditionalFormatting sqref="AW102 AR102 AW99 AR99">
    <cfRule type="cellIs" dxfId="1351" priority="1362" operator="greaterThan">
      <formula>20</formula>
    </cfRule>
  </conditionalFormatting>
  <conditionalFormatting sqref="AZ102 AZ99">
    <cfRule type="cellIs" dxfId="1350" priority="1361" operator="greaterThan">
      <formula>20</formula>
    </cfRule>
  </conditionalFormatting>
  <conditionalFormatting sqref="AM102 AM99">
    <cfRule type="cellIs" dxfId="1349" priority="1360" operator="between">
      <formula>80</formula>
      <formula>120</formula>
    </cfRule>
  </conditionalFormatting>
  <conditionalFormatting sqref="BA102 BA99">
    <cfRule type="cellIs" dxfId="1348" priority="1359" operator="between">
      <formula>80</formula>
      <formula>120</formula>
    </cfRule>
  </conditionalFormatting>
  <conditionalFormatting sqref="BA102 BA99">
    <cfRule type="cellIs" dxfId="1347" priority="1358" operator="between">
      <formula>80</formula>
      <formula>120</formula>
    </cfRule>
  </conditionalFormatting>
  <conditionalFormatting sqref="AP102 AP99">
    <cfRule type="cellIs" dxfId="1346" priority="1357" operator="greaterThan">
      <formula>20</formula>
    </cfRule>
  </conditionalFormatting>
  <conditionalFormatting sqref="AQ102 AQ99">
    <cfRule type="cellIs" dxfId="1345" priority="1356" operator="between">
      <formula>80</formula>
      <formula>120</formula>
    </cfRule>
  </conditionalFormatting>
  <conditionalFormatting sqref="AQ102 AQ99">
    <cfRule type="cellIs" dxfId="1344" priority="1355" operator="between">
      <formula>80</formula>
      <formula>120</formula>
    </cfRule>
  </conditionalFormatting>
  <conditionalFormatting sqref="AO102 AO99">
    <cfRule type="cellIs" dxfId="1343" priority="1354" operator="greaterThan">
      <formula>20</formula>
    </cfRule>
  </conditionalFormatting>
  <conditionalFormatting sqref="AY102 AY99">
    <cfRule type="cellIs" dxfId="1342" priority="1353" operator="greaterThan">
      <formula>20</formula>
    </cfRule>
  </conditionalFormatting>
  <conditionalFormatting sqref="AW78 AR78">
    <cfRule type="cellIs" dxfId="1341" priority="1352" operator="greaterThan">
      <formula>20</formula>
    </cfRule>
  </conditionalFormatting>
  <conditionalFormatting sqref="AZ78">
    <cfRule type="cellIs" dxfId="1340" priority="1351" operator="greaterThan">
      <formula>20</formula>
    </cfRule>
  </conditionalFormatting>
  <conditionalFormatting sqref="AM78">
    <cfRule type="cellIs" dxfId="1339" priority="1350" operator="between">
      <formula>80</formula>
      <formula>120</formula>
    </cfRule>
  </conditionalFormatting>
  <conditionalFormatting sqref="BA78">
    <cfRule type="cellIs" dxfId="1338" priority="1349" operator="between">
      <formula>80</formula>
      <formula>120</formula>
    </cfRule>
  </conditionalFormatting>
  <conditionalFormatting sqref="BA78">
    <cfRule type="cellIs" dxfId="1337" priority="1348" operator="between">
      <formula>80</formula>
      <formula>120</formula>
    </cfRule>
  </conditionalFormatting>
  <conditionalFormatting sqref="AP78">
    <cfRule type="cellIs" dxfId="1336" priority="1347" operator="greaterThan">
      <formula>20</formula>
    </cfRule>
  </conditionalFormatting>
  <conditionalFormatting sqref="AQ78">
    <cfRule type="cellIs" dxfId="1335" priority="1346" operator="between">
      <formula>80</formula>
      <formula>120</formula>
    </cfRule>
  </conditionalFormatting>
  <conditionalFormatting sqref="AQ78">
    <cfRule type="cellIs" dxfId="1334" priority="1345" operator="between">
      <formula>80</formula>
      <formula>120</formula>
    </cfRule>
  </conditionalFormatting>
  <conditionalFormatting sqref="AO78">
    <cfRule type="cellIs" dxfId="1333" priority="1344" operator="greaterThan">
      <formula>20</formula>
    </cfRule>
  </conditionalFormatting>
  <conditionalFormatting sqref="AY78">
    <cfRule type="cellIs" dxfId="1332" priority="1343" operator="greaterThan">
      <formula>20</formula>
    </cfRule>
  </conditionalFormatting>
  <conditionalFormatting sqref="AW81 AR81">
    <cfRule type="cellIs" dxfId="1331" priority="1342" operator="greaterThan">
      <formula>20</formula>
    </cfRule>
  </conditionalFormatting>
  <conditionalFormatting sqref="AZ81">
    <cfRule type="cellIs" dxfId="1330" priority="1341" operator="greaterThan">
      <formula>20</formula>
    </cfRule>
  </conditionalFormatting>
  <conditionalFormatting sqref="AM81">
    <cfRule type="cellIs" dxfId="1329" priority="1340" operator="between">
      <formula>80</formula>
      <formula>120</formula>
    </cfRule>
  </conditionalFormatting>
  <conditionalFormatting sqref="BA81">
    <cfRule type="cellIs" dxfId="1328" priority="1339" operator="between">
      <formula>80</formula>
      <formula>120</formula>
    </cfRule>
  </conditionalFormatting>
  <conditionalFormatting sqref="BA81">
    <cfRule type="cellIs" dxfId="1327" priority="1338" operator="between">
      <formula>80</formula>
      <formula>120</formula>
    </cfRule>
  </conditionalFormatting>
  <conditionalFormatting sqref="AP81">
    <cfRule type="cellIs" dxfId="1326" priority="1337" operator="greaterThan">
      <formula>20</formula>
    </cfRule>
  </conditionalFormatting>
  <conditionalFormatting sqref="AQ81">
    <cfRule type="cellIs" dxfId="1325" priority="1336" operator="between">
      <formula>80</formula>
      <formula>120</formula>
    </cfRule>
  </conditionalFormatting>
  <conditionalFormatting sqref="AQ81">
    <cfRule type="cellIs" dxfId="1324" priority="1335" operator="between">
      <formula>80</formula>
      <formula>120</formula>
    </cfRule>
  </conditionalFormatting>
  <conditionalFormatting sqref="AO81">
    <cfRule type="cellIs" dxfId="1323" priority="1334" operator="greaterThan">
      <formula>20</formula>
    </cfRule>
  </conditionalFormatting>
  <conditionalFormatting sqref="AY81">
    <cfRule type="cellIs" dxfId="1322" priority="1333" operator="greaterThan">
      <formula>20</formula>
    </cfRule>
  </conditionalFormatting>
  <conditionalFormatting sqref="AW84 AR84">
    <cfRule type="cellIs" dxfId="1321" priority="1332" operator="greaterThan">
      <formula>20</formula>
    </cfRule>
  </conditionalFormatting>
  <conditionalFormatting sqref="AZ84">
    <cfRule type="cellIs" dxfId="1320" priority="1331" operator="greaterThan">
      <formula>20</formula>
    </cfRule>
  </conditionalFormatting>
  <conditionalFormatting sqref="AM84">
    <cfRule type="cellIs" dxfId="1319" priority="1330" operator="between">
      <formula>80</formula>
      <formula>120</formula>
    </cfRule>
  </conditionalFormatting>
  <conditionalFormatting sqref="BA84">
    <cfRule type="cellIs" dxfId="1318" priority="1329" operator="between">
      <formula>80</formula>
      <formula>120</formula>
    </cfRule>
  </conditionalFormatting>
  <conditionalFormatting sqref="BA84">
    <cfRule type="cellIs" dxfId="1317" priority="1328" operator="between">
      <formula>80</formula>
      <formula>120</formula>
    </cfRule>
  </conditionalFormatting>
  <conditionalFormatting sqref="AP84">
    <cfRule type="cellIs" dxfId="1316" priority="1327" operator="greaterThan">
      <formula>20</formula>
    </cfRule>
  </conditionalFormatting>
  <conditionalFormatting sqref="AQ84">
    <cfRule type="cellIs" dxfId="1315" priority="1326" operator="between">
      <formula>80</formula>
      <formula>120</formula>
    </cfRule>
  </conditionalFormatting>
  <conditionalFormatting sqref="AQ84">
    <cfRule type="cellIs" dxfId="1314" priority="1325" operator="between">
      <formula>80</formula>
      <formula>120</formula>
    </cfRule>
  </conditionalFormatting>
  <conditionalFormatting sqref="AO84">
    <cfRule type="cellIs" dxfId="1313" priority="1324" operator="greaterThan">
      <formula>20</formula>
    </cfRule>
  </conditionalFormatting>
  <conditionalFormatting sqref="AY84">
    <cfRule type="cellIs" dxfId="1312" priority="1323" operator="greaterThan">
      <formula>20</formula>
    </cfRule>
  </conditionalFormatting>
  <conditionalFormatting sqref="AW108 AR108">
    <cfRule type="cellIs" dxfId="1311" priority="1322" operator="greaterThan">
      <formula>20</formula>
    </cfRule>
  </conditionalFormatting>
  <conditionalFormatting sqref="BA108">
    <cfRule type="cellIs" dxfId="1310" priority="1319" operator="between">
      <formula>80</formula>
      <formula>120</formula>
    </cfRule>
  </conditionalFormatting>
  <conditionalFormatting sqref="BA108">
    <cfRule type="cellIs" dxfId="1309" priority="1318" operator="between">
      <formula>80</formula>
      <formula>120</formula>
    </cfRule>
  </conditionalFormatting>
  <conditionalFormatting sqref="AY108">
    <cfRule type="cellIs" dxfId="1308" priority="1313" operator="greaterThan">
      <formula>20</formula>
    </cfRule>
  </conditionalFormatting>
  <conditionalFormatting sqref="AW111 AR111">
    <cfRule type="cellIs" dxfId="1307" priority="1312" operator="greaterThan">
      <formula>20</formula>
    </cfRule>
  </conditionalFormatting>
  <conditionalFormatting sqref="BA111">
    <cfRule type="cellIs" dxfId="1306" priority="1309" operator="between">
      <formula>80</formula>
      <formula>120</formula>
    </cfRule>
  </conditionalFormatting>
  <conditionalFormatting sqref="BA111">
    <cfRule type="cellIs" dxfId="1305" priority="1308" operator="between">
      <formula>80</formula>
      <formula>120</formula>
    </cfRule>
  </conditionalFormatting>
  <conditionalFormatting sqref="AP111">
    <cfRule type="cellIs" dxfId="1304" priority="1307" operator="greaterThan">
      <formula>20</formula>
    </cfRule>
  </conditionalFormatting>
  <conditionalFormatting sqref="AQ111">
    <cfRule type="cellIs" dxfId="1303" priority="1306" operator="between">
      <formula>80</formula>
      <formula>120</formula>
    </cfRule>
  </conditionalFormatting>
  <conditionalFormatting sqref="AQ111">
    <cfRule type="cellIs" dxfId="1302" priority="1305" operator="between">
      <formula>80</formula>
      <formula>120</formula>
    </cfRule>
  </conditionalFormatting>
  <conditionalFormatting sqref="AO111">
    <cfRule type="cellIs" dxfId="1301" priority="1304" operator="greaterThan">
      <formula>20</formula>
    </cfRule>
  </conditionalFormatting>
  <conditionalFormatting sqref="AW114 AR114">
    <cfRule type="cellIs" dxfId="1300" priority="1302" operator="greaterThan">
      <formula>20</formula>
    </cfRule>
  </conditionalFormatting>
  <conditionalFormatting sqref="AZ114">
    <cfRule type="cellIs" dxfId="1299" priority="1301" operator="greaterThan">
      <formula>20</formula>
    </cfRule>
  </conditionalFormatting>
  <conditionalFormatting sqref="AM114">
    <cfRule type="cellIs" dxfId="1298" priority="1300" operator="between">
      <formula>80</formula>
      <formula>120</formula>
    </cfRule>
  </conditionalFormatting>
  <conditionalFormatting sqref="BA114">
    <cfRule type="cellIs" dxfId="1297" priority="1299" operator="between">
      <formula>80</formula>
      <formula>120</formula>
    </cfRule>
  </conditionalFormatting>
  <conditionalFormatting sqref="AP114">
    <cfRule type="cellIs" dxfId="1296" priority="1297" operator="greaterThan">
      <formula>20</formula>
    </cfRule>
  </conditionalFormatting>
  <conditionalFormatting sqref="AQ114">
    <cfRule type="cellIs" dxfId="1295" priority="1296" operator="between">
      <formula>80</formula>
      <formula>120</formula>
    </cfRule>
  </conditionalFormatting>
  <conditionalFormatting sqref="AQ114">
    <cfRule type="cellIs" dxfId="1294" priority="1295" operator="between">
      <formula>80</formula>
      <formula>120</formula>
    </cfRule>
  </conditionalFormatting>
  <conditionalFormatting sqref="AO114">
    <cfRule type="cellIs" dxfId="1293" priority="1294" operator="greaterThan">
      <formula>20</formula>
    </cfRule>
  </conditionalFormatting>
  <conditionalFormatting sqref="AY114">
    <cfRule type="cellIs" dxfId="1292" priority="1293" operator="greaterThan">
      <formula>20</formula>
    </cfRule>
  </conditionalFormatting>
  <conditionalFormatting sqref="BA45">
    <cfRule type="cellIs" dxfId="1291" priority="1292" operator="between">
      <formula>80</formula>
      <formula>120</formula>
    </cfRule>
  </conditionalFormatting>
  <conditionalFormatting sqref="AM46">
    <cfRule type="cellIs" dxfId="1290" priority="1291" operator="between">
      <formula>80</formula>
      <formula>120</formula>
    </cfRule>
  </conditionalFormatting>
  <conditionalFormatting sqref="AW42">
    <cfRule type="cellIs" dxfId="1289" priority="1290" operator="greaterThan">
      <formula>20</formula>
    </cfRule>
  </conditionalFormatting>
  <conditionalFormatting sqref="AW48 AZ48">
    <cfRule type="cellIs" dxfId="1288" priority="1289" operator="greaterThan">
      <formula>20</formula>
    </cfRule>
  </conditionalFormatting>
  <conditionalFormatting sqref="BA48 AM48">
    <cfRule type="cellIs" dxfId="1287" priority="1288" operator="between">
      <formula>80</formula>
      <formula>120</formula>
    </cfRule>
  </conditionalFormatting>
  <conditionalFormatting sqref="AW49 AY49:AZ49">
    <cfRule type="cellIs" dxfId="1286" priority="1287" operator="greaterThan">
      <formula>20</formula>
    </cfRule>
  </conditionalFormatting>
  <conditionalFormatting sqref="AM49 BA49">
    <cfRule type="cellIs" dxfId="1285" priority="1286" operator="between">
      <formula>80</formula>
      <formula>120</formula>
    </cfRule>
  </conditionalFormatting>
  <conditionalFormatting sqref="AR45 AW45 AY45:AZ45">
    <cfRule type="cellIs" dxfId="1284" priority="1285" operator="greaterThan">
      <formula>20</formula>
    </cfRule>
  </conditionalFormatting>
  <conditionalFormatting sqref="AM45">
    <cfRule type="cellIs" dxfId="1283" priority="1284" operator="between">
      <formula>80</formula>
      <formula>120</formula>
    </cfRule>
  </conditionalFormatting>
  <conditionalFormatting sqref="AZ40">
    <cfRule type="cellIs" dxfId="1282" priority="1283" operator="greaterThan">
      <formula>20</formula>
    </cfRule>
  </conditionalFormatting>
  <conditionalFormatting sqref="AM40">
    <cfRule type="cellIs" dxfId="1281" priority="1282" operator="between">
      <formula>80</formula>
      <formula>120</formula>
    </cfRule>
  </conditionalFormatting>
  <conditionalFormatting sqref="BA40">
    <cfRule type="cellIs" dxfId="1280" priority="1281" operator="between">
      <formula>80</formula>
      <formula>120</formula>
    </cfRule>
  </conditionalFormatting>
  <conditionalFormatting sqref="BA40">
    <cfRule type="cellIs" dxfId="1279" priority="1280" operator="between">
      <formula>80</formula>
      <formula>120</formula>
    </cfRule>
  </conditionalFormatting>
  <conditionalFormatting sqref="AZ42">
    <cfRule type="cellIs" dxfId="1278" priority="1279" operator="greaterThan">
      <formula>20</formula>
    </cfRule>
  </conditionalFormatting>
  <conditionalFormatting sqref="AO49">
    <cfRule type="cellIs" dxfId="1277" priority="1278" operator="greaterThan">
      <formula>20</formula>
    </cfRule>
  </conditionalFormatting>
  <conditionalFormatting sqref="AO45:AP45">
    <cfRule type="cellIs" dxfId="1276" priority="1277" operator="greaterThan">
      <formula>20</formula>
    </cfRule>
  </conditionalFormatting>
  <conditionalFormatting sqref="AQ45">
    <cfRule type="cellIs" dxfId="1275" priority="1276" operator="between">
      <formula>80</formula>
      <formula>120</formula>
    </cfRule>
  </conditionalFormatting>
  <conditionalFormatting sqref="AP40">
    <cfRule type="cellIs" dxfId="1274" priority="1275" operator="greaterThan">
      <formula>20</formula>
    </cfRule>
  </conditionalFormatting>
  <conditionalFormatting sqref="AQ40">
    <cfRule type="cellIs" dxfId="1273" priority="1274" operator="between">
      <formula>80</formula>
      <formula>120</formula>
    </cfRule>
  </conditionalFormatting>
  <conditionalFormatting sqref="AQ40">
    <cfRule type="cellIs" dxfId="1272" priority="1273" operator="between">
      <formula>80</formula>
      <formula>120</formula>
    </cfRule>
  </conditionalFormatting>
  <conditionalFormatting sqref="AP42">
    <cfRule type="cellIs" dxfId="1271" priority="1272" operator="greaterThan">
      <formula>20</formula>
    </cfRule>
  </conditionalFormatting>
  <conditionalFormatting sqref="AO48 AO46 AO42 AO40 AO38">
    <cfRule type="cellIs" dxfId="1270" priority="1271" operator="greaterThan">
      <formula>20</formula>
    </cfRule>
  </conditionalFormatting>
  <conditionalFormatting sqref="AY48 AY46 AY42 AY40 AY38">
    <cfRule type="cellIs" dxfId="1269" priority="1270" operator="greaterThan">
      <formula>20</formula>
    </cfRule>
  </conditionalFormatting>
  <conditionalFormatting sqref="AW41 AR41">
    <cfRule type="cellIs" dxfId="1268" priority="1269" operator="greaterThan">
      <formula>20</formula>
    </cfRule>
  </conditionalFormatting>
  <conditionalFormatting sqref="AZ41">
    <cfRule type="cellIs" dxfId="1267" priority="1268" operator="greaterThan">
      <formula>20</formula>
    </cfRule>
  </conditionalFormatting>
  <conditionalFormatting sqref="AM41">
    <cfRule type="cellIs" dxfId="1266" priority="1267" operator="between">
      <formula>80</formula>
      <formula>120</formula>
    </cfRule>
  </conditionalFormatting>
  <conditionalFormatting sqref="BA41">
    <cfRule type="cellIs" dxfId="1265" priority="1266" operator="between">
      <formula>80</formula>
      <formula>120</formula>
    </cfRule>
  </conditionalFormatting>
  <conditionalFormatting sqref="BA41">
    <cfRule type="cellIs" dxfId="1264" priority="1265" operator="between">
      <formula>80</formula>
      <formula>120</formula>
    </cfRule>
  </conditionalFormatting>
  <conditionalFormatting sqref="AP41">
    <cfRule type="cellIs" dxfId="1263" priority="1264" operator="greaterThan">
      <formula>20</formula>
    </cfRule>
  </conditionalFormatting>
  <conditionalFormatting sqref="AQ41">
    <cfRule type="cellIs" dxfId="1262" priority="1263" operator="between">
      <formula>80</formula>
      <formula>120</formula>
    </cfRule>
  </conditionalFormatting>
  <conditionalFormatting sqref="AQ41">
    <cfRule type="cellIs" dxfId="1261" priority="1262" operator="between">
      <formula>80</formula>
      <formula>120</formula>
    </cfRule>
  </conditionalFormatting>
  <conditionalFormatting sqref="AO41">
    <cfRule type="cellIs" dxfId="1260" priority="1261" operator="greaterThan">
      <formula>20</formula>
    </cfRule>
  </conditionalFormatting>
  <conditionalFormatting sqref="AY41">
    <cfRule type="cellIs" dxfId="1259" priority="1260" operator="greaterThan">
      <formula>20</formula>
    </cfRule>
  </conditionalFormatting>
  <conditionalFormatting sqref="AW44 AR44">
    <cfRule type="cellIs" dxfId="1258" priority="1259" operator="greaterThan">
      <formula>20</formula>
    </cfRule>
  </conditionalFormatting>
  <conditionalFormatting sqref="AZ44">
    <cfRule type="cellIs" dxfId="1257" priority="1258" operator="greaterThan">
      <formula>20</formula>
    </cfRule>
  </conditionalFormatting>
  <conditionalFormatting sqref="AM44">
    <cfRule type="cellIs" dxfId="1256" priority="1257" operator="between">
      <formula>80</formula>
      <formula>120</formula>
    </cfRule>
  </conditionalFormatting>
  <conditionalFormatting sqref="BA44">
    <cfRule type="cellIs" dxfId="1255" priority="1256" operator="between">
      <formula>80</formula>
      <formula>120</formula>
    </cfRule>
  </conditionalFormatting>
  <conditionalFormatting sqref="BA44">
    <cfRule type="cellIs" dxfId="1254" priority="1255" operator="between">
      <formula>80</formula>
      <formula>120</formula>
    </cfRule>
  </conditionalFormatting>
  <conditionalFormatting sqref="AP44">
    <cfRule type="cellIs" dxfId="1253" priority="1254" operator="greaterThan">
      <formula>20</formula>
    </cfRule>
  </conditionalFormatting>
  <conditionalFormatting sqref="AQ44">
    <cfRule type="cellIs" dxfId="1252" priority="1253" operator="between">
      <formula>80</formula>
      <formula>120</formula>
    </cfRule>
  </conditionalFormatting>
  <conditionalFormatting sqref="AQ44">
    <cfRule type="cellIs" dxfId="1251" priority="1252" operator="between">
      <formula>80</formula>
      <formula>120</formula>
    </cfRule>
  </conditionalFormatting>
  <conditionalFormatting sqref="AO44">
    <cfRule type="cellIs" dxfId="1250" priority="1251" operator="greaterThan">
      <formula>20</formula>
    </cfRule>
  </conditionalFormatting>
  <conditionalFormatting sqref="AY44">
    <cfRule type="cellIs" dxfId="1249" priority="1250" operator="greaterThan">
      <formula>20</formula>
    </cfRule>
  </conditionalFormatting>
  <conditionalFormatting sqref="AW47 AR47">
    <cfRule type="cellIs" dxfId="1248" priority="1249" operator="greaterThan">
      <formula>20</formula>
    </cfRule>
  </conditionalFormatting>
  <conditionalFormatting sqref="AZ47">
    <cfRule type="cellIs" dxfId="1247" priority="1248" operator="greaterThan">
      <formula>20</formula>
    </cfRule>
  </conditionalFormatting>
  <conditionalFormatting sqref="AM47">
    <cfRule type="cellIs" dxfId="1246" priority="1247" operator="between">
      <formula>80</formula>
      <formula>120</formula>
    </cfRule>
  </conditionalFormatting>
  <conditionalFormatting sqref="BA47">
    <cfRule type="cellIs" dxfId="1245" priority="1246" operator="between">
      <formula>80</formula>
      <formula>120</formula>
    </cfRule>
  </conditionalFormatting>
  <conditionalFormatting sqref="BA47">
    <cfRule type="cellIs" dxfId="1244" priority="1245" operator="between">
      <formula>80</formula>
      <formula>120</formula>
    </cfRule>
  </conditionalFormatting>
  <conditionalFormatting sqref="AP47">
    <cfRule type="cellIs" dxfId="1243" priority="1244" operator="greaterThan">
      <formula>20</formula>
    </cfRule>
  </conditionalFormatting>
  <conditionalFormatting sqref="AQ47">
    <cfRule type="cellIs" dxfId="1242" priority="1243" operator="between">
      <formula>80</formula>
      <formula>120</formula>
    </cfRule>
  </conditionalFormatting>
  <conditionalFormatting sqref="AQ47">
    <cfRule type="cellIs" dxfId="1241" priority="1242" operator="between">
      <formula>80</formula>
      <formula>120</formula>
    </cfRule>
  </conditionalFormatting>
  <conditionalFormatting sqref="AO47">
    <cfRule type="cellIs" dxfId="1240" priority="1241" operator="greaterThan">
      <formula>20</formula>
    </cfRule>
  </conditionalFormatting>
  <conditionalFormatting sqref="AY47">
    <cfRule type="cellIs" dxfId="1239" priority="1240" operator="greaterThan">
      <formula>20</formula>
    </cfRule>
  </conditionalFormatting>
  <conditionalFormatting sqref="AW56 AR56">
    <cfRule type="cellIs" dxfId="1238" priority="1239" operator="greaterThan">
      <formula>20</formula>
    </cfRule>
  </conditionalFormatting>
  <conditionalFormatting sqref="AZ56">
    <cfRule type="cellIs" dxfId="1237" priority="1238" operator="greaterThan">
      <formula>20</formula>
    </cfRule>
  </conditionalFormatting>
  <conditionalFormatting sqref="AM56">
    <cfRule type="cellIs" dxfId="1236" priority="1237" operator="between">
      <formula>80</formula>
      <formula>120</formula>
    </cfRule>
  </conditionalFormatting>
  <conditionalFormatting sqref="BA56">
    <cfRule type="cellIs" dxfId="1235" priority="1236" operator="between">
      <formula>80</formula>
      <formula>120</formula>
    </cfRule>
  </conditionalFormatting>
  <conditionalFormatting sqref="BA56">
    <cfRule type="cellIs" dxfId="1234" priority="1235" operator="between">
      <formula>80</formula>
      <formula>120</formula>
    </cfRule>
  </conditionalFormatting>
  <conditionalFormatting sqref="AP56">
    <cfRule type="cellIs" dxfId="1233" priority="1234" operator="greaterThan">
      <formula>20</formula>
    </cfRule>
  </conditionalFormatting>
  <conditionalFormatting sqref="AQ56">
    <cfRule type="cellIs" dxfId="1232" priority="1233" operator="between">
      <formula>80</formula>
      <formula>120</formula>
    </cfRule>
  </conditionalFormatting>
  <conditionalFormatting sqref="AQ56">
    <cfRule type="cellIs" dxfId="1231" priority="1232" operator="between">
      <formula>80</formula>
      <formula>120</formula>
    </cfRule>
  </conditionalFormatting>
  <conditionalFormatting sqref="AO56">
    <cfRule type="cellIs" dxfId="1230" priority="1231" operator="greaterThan">
      <formula>20</formula>
    </cfRule>
  </conditionalFormatting>
  <conditionalFormatting sqref="AY56">
    <cfRule type="cellIs" dxfId="1229" priority="1230" operator="greaterThan">
      <formula>20</formula>
    </cfRule>
  </conditionalFormatting>
  <conditionalFormatting sqref="AW59 AR59">
    <cfRule type="cellIs" dxfId="1228" priority="1229" operator="greaterThan">
      <formula>20</formula>
    </cfRule>
  </conditionalFormatting>
  <conditionalFormatting sqref="AZ59">
    <cfRule type="cellIs" dxfId="1227" priority="1228" operator="greaterThan">
      <formula>20</formula>
    </cfRule>
  </conditionalFormatting>
  <conditionalFormatting sqref="AM59">
    <cfRule type="cellIs" dxfId="1226" priority="1227" operator="between">
      <formula>80</formula>
      <formula>120</formula>
    </cfRule>
  </conditionalFormatting>
  <conditionalFormatting sqref="BA59">
    <cfRule type="cellIs" dxfId="1225" priority="1226" operator="between">
      <formula>80</formula>
      <formula>120</formula>
    </cfRule>
  </conditionalFormatting>
  <conditionalFormatting sqref="BA59">
    <cfRule type="cellIs" dxfId="1224" priority="1225" operator="between">
      <formula>80</formula>
      <formula>120</formula>
    </cfRule>
  </conditionalFormatting>
  <conditionalFormatting sqref="AP59">
    <cfRule type="cellIs" dxfId="1223" priority="1224" operator="greaterThan">
      <formula>20</formula>
    </cfRule>
  </conditionalFormatting>
  <conditionalFormatting sqref="AQ59">
    <cfRule type="cellIs" dxfId="1222" priority="1223" operator="between">
      <formula>80</formula>
      <formula>120</formula>
    </cfRule>
  </conditionalFormatting>
  <conditionalFormatting sqref="AQ59">
    <cfRule type="cellIs" dxfId="1221" priority="1222" operator="between">
      <formula>80</formula>
      <formula>120</formula>
    </cfRule>
  </conditionalFormatting>
  <conditionalFormatting sqref="AO59">
    <cfRule type="cellIs" dxfId="1220" priority="1221" operator="greaterThan">
      <formula>20</formula>
    </cfRule>
  </conditionalFormatting>
  <conditionalFormatting sqref="AY59">
    <cfRule type="cellIs" dxfId="1219" priority="1220" operator="greaterThan">
      <formula>20</formula>
    </cfRule>
  </conditionalFormatting>
  <conditionalFormatting sqref="AW62 AR62">
    <cfRule type="cellIs" dxfId="1218" priority="1219" operator="greaterThan">
      <formula>20</formula>
    </cfRule>
  </conditionalFormatting>
  <conditionalFormatting sqref="AZ62">
    <cfRule type="cellIs" dxfId="1217" priority="1218" operator="greaterThan">
      <formula>20</formula>
    </cfRule>
  </conditionalFormatting>
  <conditionalFormatting sqref="AM62">
    <cfRule type="cellIs" dxfId="1216" priority="1217" operator="between">
      <formula>80</formula>
      <formula>120</formula>
    </cfRule>
  </conditionalFormatting>
  <conditionalFormatting sqref="BA62">
    <cfRule type="cellIs" dxfId="1215" priority="1216" operator="between">
      <formula>80</formula>
      <formula>120</formula>
    </cfRule>
  </conditionalFormatting>
  <conditionalFormatting sqref="BA62">
    <cfRule type="cellIs" dxfId="1214" priority="1215" operator="between">
      <formula>80</formula>
      <formula>120</formula>
    </cfRule>
  </conditionalFormatting>
  <conditionalFormatting sqref="AP62">
    <cfRule type="cellIs" dxfId="1213" priority="1214" operator="greaterThan">
      <formula>20</formula>
    </cfRule>
  </conditionalFormatting>
  <conditionalFormatting sqref="AQ62">
    <cfRule type="cellIs" dxfId="1212" priority="1213" operator="between">
      <formula>80</formula>
      <formula>120</formula>
    </cfRule>
  </conditionalFormatting>
  <conditionalFormatting sqref="AQ62">
    <cfRule type="cellIs" dxfId="1211" priority="1212" operator="between">
      <formula>80</formula>
      <formula>120</formula>
    </cfRule>
  </conditionalFormatting>
  <conditionalFormatting sqref="AO62">
    <cfRule type="cellIs" dxfId="1210" priority="1211" operator="greaterThan">
      <formula>20</formula>
    </cfRule>
  </conditionalFormatting>
  <conditionalFormatting sqref="AY62">
    <cfRule type="cellIs" dxfId="1209" priority="1210" operator="greaterThan">
      <formula>20</formula>
    </cfRule>
  </conditionalFormatting>
  <conditionalFormatting sqref="AW65 AR65">
    <cfRule type="cellIs" dxfId="1208" priority="1209" operator="greaterThan">
      <formula>20</formula>
    </cfRule>
  </conditionalFormatting>
  <conditionalFormatting sqref="AZ65">
    <cfRule type="cellIs" dxfId="1207" priority="1208" operator="greaterThan">
      <formula>20</formula>
    </cfRule>
  </conditionalFormatting>
  <conditionalFormatting sqref="AM65">
    <cfRule type="cellIs" dxfId="1206" priority="1207" operator="between">
      <formula>80</formula>
      <formula>120</formula>
    </cfRule>
  </conditionalFormatting>
  <conditionalFormatting sqref="BA65">
    <cfRule type="cellIs" dxfId="1205" priority="1206" operator="between">
      <formula>80</formula>
      <formula>120</formula>
    </cfRule>
  </conditionalFormatting>
  <conditionalFormatting sqref="BA65">
    <cfRule type="cellIs" dxfId="1204" priority="1205" operator="between">
      <formula>80</formula>
      <formula>120</formula>
    </cfRule>
  </conditionalFormatting>
  <conditionalFormatting sqref="AP65">
    <cfRule type="cellIs" dxfId="1203" priority="1204" operator="greaterThan">
      <formula>20</formula>
    </cfRule>
  </conditionalFormatting>
  <conditionalFormatting sqref="AQ65">
    <cfRule type="cellIs" dxfId="1202" priority="1203" operator="between">
      <formula>80</formula>
      <formula>120</formula>
    </cfRule>
  </conditionalFormatting>
  <conditionalFormatting sqref="AQ65">
    <cfRule type="cellIs" dxfId="1201" priority="1202" operator="between">
      <formula>80</formula>
      <formula>120</formula>
    </cfRule>
  </conditionalFormatting>
  <conditionalFormatting sqref="AO65">
    <cfRule type="cellIs" dxfId="1200" priority="1201" operator="greaterThan">
      <formula>20</formula>
    </cfRule>
  </conditionalFormatting>
  <conditionalFormatting sqref="AY65">
    <cfRule type="cellIs" dxfId="1199" priority="1200" operator="greaterThan">
      <formula>20</formula>
    </cfRule>
  </conditionalFormatting>
  <conditionalFormatting sqref="AW68 AR68">
    <cfRule type="cellIs" dxfId="1198" priority="1199" operator="greaterThan">
      <formula>20</formula>
    </cfRule>
  </conditionalFormatting>
  <conditionalFormatting sqref="AZ68">
    <cfRule type="cellIs" dxfId="1197" priority="1198" operator="greaterThan">
      <formula>20</formula>
    </cfRule>
  </conditionalFormatting>
  <conditionalFormatting sqref="AM68">
    <cfRule type="cellIs" dxfId="1196" priority="1197" operator="between">
      <formula>80</formula>
      <formula>120</formula>
    </cfRule>
  </conditionalFormatting>
  <conditionalFormatting sqref="BA68">
    <cfRule type="cellIs" dxfId="1195" priority="1196" operator="between">
      <formula>80</formula>
      <formula>120</formula>
    </cfRule>
  </conditionalFormatting>
  <conditionalFormatting sqref="BA68">
    <cfRule type="cellIs" dxfId="1194" priority="1195" operator="between">
      <formula>80</formula>
      <formula>120</formula>
    </cfRule>
  </conditionalFormatting>
  <conditionalFormatting sqref="AP68">
    <cfRule type="cellIs" dxfId="1193" priority="1194" operator="greaterThan">
      <formula>20</formula>
    </cfRule>
  </conditionalFormatting>
  <conditionalFormatting sqref="AQ68">
    <cfRule type="cellIs" dxfId="1192" priority="1193" operator="between">
      <formula>80</formula>
      <formula>120</formula>
    </cfRule>
  </conditionalFormatting>
  <conditionalFormatting sqref="AQ68">
    <cfRule type="cellIs" dxfId="1191" priority="1192" operator="between">
      <formula>80</formula>
      <formula>120</formula>
    </cfRule>
  </conditionalFormatting>
  <conditionalFormatting sqref="AO68">
    <cfRule type="cellIs" dxfId="1190" priority="1191" operator="greaterThan">
      <formula>20</formula>
    </cfRule>
  </conditionalFormatting>
  <conditionalFormatting sqref="AY68">
    <cfRule type="cellIs" dxfId="1189" priority="1190" operator="greaterThan">
      <formula>20</formula>
    </cfRule>
  </conditionalFormatting>
  <conditionalFormatting sqref="AW71 AR71">
    <cfRule type="cellIs" dxfId="1188" priority="1189" operator="greaterThan">
      <formula>20</formula>
    </cfRule>
  </conditionalFormatting>
  <conditionalFormatting sqref="AM71">
    <cfRule type="cellIs" dxfId="1187" priority="1188" operator="between">
      <formula>80</formula>
      <formula>120</formula>
    </cfRule>
  </conditionalFormatting>
  <conditionalFormatting sqref="AO71">
    <cfRule type="cellIs" dxfId="1186" priority="1187" operator="greaterThan">
      <formula>20</formula>
    </cfRule>
  </conditionalFormatting>
  <conditionalFormatting sqref="AY71">
    <cfRule type="cellIs" dxfId="1185" priority="1186" operator="greaterThan">
      <formula>20</formula>
    </cfRule>
  </conditionalFormatting>
  <conditionalFormatting sqref="AW53 AR53 AW50 AR50">
    <cfRule type="cellIs" dxfId="1184" priority="1185" operator="greaterThan">
      <formula>20</formula>
    </cfRule>
  </conditionalFormatting>
  <conditionalFormatting sqref="AZ53 AZ50">
    <cfRule type="cellIs" dxfId="1183" priority="1184" operator="greaterThan">
      <formula>20</formula>
    </cfRule>
  </conditionalFormatting>
  <conditionalFormatting sqref="AM53 AM50">
    <cfRule type="cellIs" dxfId="1182" priority="1183" operator="between">
      <formula>80</formula>
      <formula>120</formula>
    </cfRule>
  </conditionalFormatting>
  <conditionalFormatting sqref="BA53 BA50">
    <cfRule type="cellIs" dxfId="1181" priority="1182" operator="between">
      <formula>80</formula>
      <formula>120</formula>
    </cfRule>
  </conditionalFormatting>
  <conditionalFormatting sqref="BA53 BA50">
    <cfRule type="cellIs" dxfId="1180" priority="1181" operator="between">
      <formula>80</formula>
      <formula>120</formula>
    </cfRule>
  </conditionalFormatting>
  <conditionalFormatting sqref="AP53 AP50">
    <cfRule type="cellIs" dxfId="1179" priority="1180" operator="greaterThan">
      <formula>20</formula>
    </cfRule>
  </conditionalFormatting>
  <conditionalFormatting sqref="AQ53 AQ50">
    <cfRule type="cellIs" dxfId="1178" priority="1179" operator="between">
      <formula>80</formula>
      <formula>120</formula>
    </cfRule>
  </conditionalFormatting>
  <conditionalFormatting sqref="AQ53 AQ50">
    <cfRule type="cellIs" dxfId="1177" priority="1178" operator="between">
      <formula>80</formula>
      <formula>120</formula>
    </cfRule>
  </conditionalFormatting>
  <conditionalFormatting sqref="AO53 AO50">
    <cfRule type="cellIs" dxfId="1176" priority="1177" operator="greaterThan">
      <formula>20</formula>
    </cfRule>
  </conditionalFormatting>
  <conditionalFormatting sqref="AY53 AY50">
    <cfRule type="cellIs" dxfId="1175" priority="1176" operator="greaterThan">
      <formula>20</formula>
    </cfRule>
  </conditionalFormatting>
  <conditionalFormatting sqref="AZ71">
    <cfRule type="cellIs" dxfId="1174" priority="1175" operator="greaterThan">
      <formula>20</formula>
    </cfRule>
  </conditionalFormatting>
  <conditionalFormatting sqref="BA71">
    <cfRule type="cellIs" dxfId="1173" priority="1174" operator="between">
      <formula>80</formula>
      <formula>120</formula>
    </cfRule>
  </conditionalFormatting>
  <conditionalFormatting sqref="BA71">
    <cfRule type="cellIs" dxfId="1172" priority="1173" operator="between">
      <formula>80</formula>
      <formula>120</formula>
    </cfRule>
  </conditionalFormatting>
  <conditionalFormatting sqref="AP71">
    <cfRule type="cellIs" dxfId="1171" priority="1172" operator="greaterThan">
      <formula>20</formula>
    </cfRule>
  </conditionalFormatting>
  <conditionalFormatting sqref="AQ71">
    <cfRule type="cellIs" dxfId="1170" priority="1171" operator="between">
      <formula>80</formula>
      <formula>120</formula>
    </cfRule>
  </conditionalFormatting>
  <conditionalFormatting sqref="AQ71">
    <cfRule type="cellIs" dxfId="1169" priority="1170" operator="between">
      <formula>80</formula>
      <formula>120</formula>
    </cfRule>
  </conditionalFormatting>
  <conditionalFormatting sqref="BA45 AM42 BA42">
    <cfRule type="cellIs" dxfId="1168" priority="1169" operator="between">
      <formula>80</formula>
      <formula>120</formula>
    </cfRule>
  </conditionalFormatting>
  <conditionalFormatting sqref="BA44">
    <cfRule type="cellIs" dxfId="1167" priority="1168" operator="between">
      <formula>80</formula>
      <formula>120</formula>
    </cfRule>
  </conditionalFormatting>
  <conditionalFormatting sqref="AM45">
    <cfRule type="cellIs" dxfId="1166" priority="1167" operator="between">
      <formula>80</formula>
      <formula>120</formula>
    </cfRule>
  </conditionalFormatting>
  <conditionalFormatting sqref="AW41">
    <cfRule type="cellIs" dxfId="1165" priority="1166" operator="greaterThan">
      <formula>20</formula>
    </cfRule>
  </conditionalFormatting>
  <conditionalFormatting sqref="AW47 AZ47">
    <cfRule type="cellIs" dxfId="1164" priority="1165" operator="greaterThan">
      <formula>20</formula>
    </cfRule>
  </conditionalFormatting>
  <conditionalFormatting sqref="BA47 AM47">
    <cfRule type="cellIs" dxfId="1163" priority="1164" operator="between">
      <formula>80</formula>
      <formula>120</formula>
    </cfRule>
  </conditionalFormatting>
  <conditionalFormatting sqref="AW48 AY48:AZ48">
    <cfRule type="cellIs" dxfId="1162" priority="1163" operator="greaterThan">
      <formula>20</formula>
    </cfRule>
  </conditionalFormatting>
  <conditionalFormatting sqref="AM48 BA48">
    <cfRule type="cellIs" dxfId="1161" priority="1162" operator="between">
      <formula>80</formula>
      <formula>120</formula>
    </cfRule>
  </conditionalFormatting>
  <conditionalFormatting sqref="AR44 AW44 AY44:AZ44">
    <cfRule type="cellIs" dxfId="1160" priority="1161" operator="greaterThan">
      <formula>20</formula>
    </cfRule>
  </conditionalFormatting>
  <conditionalFormatting sqref="AM44">
    <cfRule type="cellIs" dxfId="1159" priority="1160" operator="between">
      <formula>80</formula>
      <formula>120</formula>
    </cfRule>
  </conditionalFormatting>
  <conditionalFormatting sqref="AZ41">
    <cfRule type="cellIs" dxfId="1158" priority="1159" operator="greaterThan">
      <formula>20</formula>
    </cfRule>
  </conditionalFormatting>
  <conditionalFormatting sqref="AO42:AP42 AP45">
    <cfRule type="cellIs" dxfId="1157" priority="1158" operator="greaterThan">
      <formula>20</formula>
    </cfRule>
  </conditionalFormatting>
  <conditionalFormatting sqref="AQ45 AQ42">
    <cfRule type="cellIs" dxfId="1156" priority="1157" operator="between">
      <formula>80</formula>
      <formula>120</formula>
    </cfRule>
  </conditionalFormatting>
  <conditionalFormatting sqref="AO48">
    <cfRule type="cellIs" dxfId="1155" priority="1156" operator="greaterThan">
      <formula>20</formula>
    </cfRule>
  </conditionalFormatting>
  <conditionalFormatting sqref="AO44:AP44">
    <cfRule type="cellIs" dxfId="1154" priority="1155" operator="greaterThan">
      <formula>20</formula>
    </cfRule>
  </conditionalFormatting>
  <conditionalFormatting sqref="AQ44">
    <cfRule type="cellIs" dxfId="1153" priority="1154" operator="between">
      <formula>80</formula>
      <formula>120</formula>
    </cfRule>
  </conditionalFormatting>
  <conditionalFormatting sqref="AP41">
    <cfRule type="cellIs" dxfId="1152" priority="1153" operator="greaterThan">
      <formula>20</formula>
    </cfRule>
  </conditionalFormatting>
  <conditionalFormatting sqref="AO47 AO45 AO41">
    <cfRule type="cellIs" dxfId="1151" priority="1152" operator="greaterThan">
      <formula>20</formula>
    </cfRule>
  </conditionalFormatting>
  <conditionalFormatting sqref="AY47 AY45 AY41">
    <cfRule type="cellIs" dxfId="1150" priority="1151" operator="greaterThan">
      <formula>20</formula>
    </cfRule>
  </conditionalFormatting>
  <conditionalFormatting sqref="AW40 AR40">
    <cfRule type="cellIs" dxfId="1149" priority="1150" operator="greaterThan">
      <formula>20</formula>
    </cfRule>
  </conditionalFormatting>
  <conditionalFormatting sqref="AZ40">
    <cfRule type="cellIs" dxfId="1148" priority="1149" operator="greaterThan">
      <formula>20</formula>
    </cfRule>
  </conditionalFormatting>
  <conditionalFormatting sqref="AM40">
    <cfRule type="cellIs" dxfId="1147" priority="1148" operator="between">
      <formula>80</formula>
      <formula>120</formula>
    </cfRule>
  </conditionalFormatting>
  <conditionalFormatting sqref="BA40">
    <cfRule type="cellIs" dxfId="1146" priority="1147" operator="between">
      <formula>80</formula>
      <formula>120</formula>
    </cfRule>
  </conditionalFormatting>
  <conditionalFormatting sqref="BA40">
    <cfRule type="cellIs" dxfId="1145" priority="1146" operator="between">
      <formula>80</formula>
      <formula>120</formula>
    </cfRule>
  </conditionalFormatting>
  <conditionalFormatting sqref="AP40">
    <cfRule type="cellIs" dxfId="1144" priority="1145" operator="greaterThan">
      <formula>20</formula>
    </cfRule>
  </conditionalFormatting>
  <conditionalFormatting sqref="AQ40">
    <cfRule type="cellIs" dxfId="1143" priority="1144" operator="between">
      <formula>80</formula>
      <formula>120</formula>
    </cfRule>
  </conditionalFormatting>
  <conditionalFormatting sqref="AQ40">
    <cfRule type="cellIs" dxfId="1142" priority="1143" operator="between">
      <formula>80</formula>
      <formula>120</formula>
    </cfRule>
  </conditionalFormatting>
  <conditionalFormatting sqref="AO40">
    <cfRule type="cellIs" dxfId="1141" priority="1142" operator="greaterThan">
      <formula>20</formula>
    </cfRule>
  </conditionalFormatting>
  <conditionalFormatting sqref="AY40">
    <cfRule type="cellIs" dxfId="1140" priority="1141" operator="greaterThan">
      <formula>20</formula>
    </cfRule>
  </conditionalFormatting>
  <conditionalFormatting sqref="AW43 AR43">
    <cfRule type="cellIs" dxfId="1139" priority="1140" operator="greaterThan">
      <formula>20</formula>
    </cfRule>
  </conditionalFormatting>
  <conditionalFormatting sqref="AZ43">
    <cfRule type="cellIs" dxfId="1138" priority="1139" operator="greaterThan">
      <formula>20</formula>
    </cfRule>
  </conditionalFormatting>
  <conditionalFormatting sqref="AM43">
    <cfRule type="cellIs" dxfId="1137" priority="1138" operator="between">
      <formula>80</formula>
      <formula>120</formula>
    </cfRule>
  </conditionalFormatting>
  <conditionalFormatting sqref="BA43">
    <cfRule type="cellIs" dxfId="1136" priority="1137" operator="between">
      <formula>80</formula>
      <formula>120</formula>
    </cfRule>
  </conditionalFormatting>
  <conditionalFormatting sqref="BA43">
    <cfRule type="cellIs" dxfId="1135" priority="1136" operator="between">
      <formula>80</formula>
      <formula>120</formula>
    </cfRule>
  </conditionalFormatting>
  <conditionalFormatting sqref="AP43">
    <cfRule type="cellIs" dxfId="1134" priority="1135" operator="greaterThan">
      <formula>20</formula>
    </cfRule>
  </conditionalFormatting>
  <conditionalFormatting sqref="AQ43">
    <cfRule type="cellIs" dxfId="1133" priority="1134" operator="between">
      <formula>80</formula>
      <formula>120</formula>
    </cfRule>
  </conditionalFormatting>
  <conditionalFormatting sqref="AQ43">
    <cfRule type="cellIs" dxfId="1132" priority="1133" operator="between">
      <formula>80</formula>
      <formula>120</formula>
    </cfRule>
  </conditionalFormatting>
  <conditionalFormatting sqref="AO43">
    <cfRule type="cellIs" dxfId="1131" priority="1132" operator="greaterThan">
      <formula>20</formula>
    </cfRule>
  </conditionalFormatting>
  <conditionalFormatting sqref="AY43">
    <cfRule type="cellIs" dxfId="1130" priority="1131" operator="greaterThan">
      <formula>20</formula>
    </cfRule>
  </conditionalFormatting>
  <conditionalFormatting sqref="AW46 AR46">
    <cfRule type="cellIs" dxfId="1129" priority="1130" operator="greaterThan">
      <formula>20</formula>
    </cfRule>
  </conditionalFormatting>
  <conditionalFormatting sqref="AZ46">
    <cfRule type="cellIs" dxfId="1128" priority="1129" operator="greaterThan">
      <formula>20</formula>
    </cfRule>
  </conditionalFormatting>
  <conditionalFormatting sqref="AM46">
    <cfRule type="cellIs" dxfId="1127" priority="1128" operator="between">
      <formula>80</formula>
      <formula>120</formula>
    </cfRule>
  </conditionalFormatting>
  <conditionalFormatting sqref="BA46">
    <cfRule type="cellIs" dxfId="1126" priority="1127" operator="between">
      <formula>80</formula>
      <formula>120</formula>
    </cfRule>
  </conditionalFormatting>
  <conditionalFormatting sqref="BA46">
    <cfRule type="cellIs" dxfId="1125" priority="1126" operator="between">
      <formula>80</formula>
      <formula>120</formula>
    </cfRule>
  </conditionalFormatting>
  <conditionalFormatting sqref="AP46">
    <cfRule type="cellIs" dxfId="1124" priority="1125" operator="greaterThan">
      <formula>20</formula>
    </cfRule>
  </conditionalFormatting>
  <conditionalFormatting sqref="AQ46">
    <cfRule type="cellIs" dxfId="1123" priority="1124" operator="between">
      <formula>80</formula>
      <formula>120</formula>
    </cfRule>
  </conditionalFormatting>
  <conditionalFormatting sqref="AQ46">
    <cfRule type="cellIs" dxfId="1122" priority="1123" operator="between">
      <formula>80</formula>
      <formula>120</formula>
    </cfRule>
  </conditionalFormatting>
  <conditionalFormatting sqref="AO46">
    <cfRule type="cellIs" dxfId="1121" priority="1122" operator="greaterThan">
      <formula>20</formula>
    </cfRule>
  </conditionalFormatting>
  <conditionalFormatting sqref="AY46">
    <cfRule type="cellIs" dxfId="1120" priority="1121" operator="greaterThan">
      <formula>20</formula>
    </cfRule>
  </conditionalFormatting>
  <conditionalFormatting sqref="AW55 AR55">
    <cfRule type="cellIs" dxfId="1119" priority="1120" operator="greaterThan">
      <formula>20</formula>
    </cfRule>
  </conditionalFormatting>
  <conditionalFormatting sqref="AZ55">
    <cfRule type="cellIs" dxfId="1118" priority="1119" operator="greaterThan">
      <formula>20</formula>
    </cfRule>
  </conditionalFormatting>
  <conditionalFormatting sqref="AM55">
    <cfRule type="cellIs" dxfId="1117" priority="1118" operator="between">
      <formula>80</formula>
      <formula>120</formula>
    </cfRule>
  </conditionalFormatting>
  <conditionalFormatting sqref="BA55">
    <cfRule type="cellIs" dxfId="1116" priority="1117" operator="between">
      <formula>80</formula>
      <formula>120</formula>
    </cfRule>
  </conditionalFormatting>
  <conditionalFormatting sqref="BA55">
    <cfRule type="cellIs" dxfId="1115" priority="1116" operator="between">
      <formula>80</formula>
      <formula>120</formula>
    </cfRule>
  </conditionalFormatting>
  <conditionalFormatting sqref="AP55">
    <cfRule type="cellIs" dxfId="1114" priority="1115" operator="greaterThan">
      <formula>20</formula>
    </cfRule>
  </conditionalFormatting>
  <conditionalFormatting sqref="AQ55">
    <cfRule type="cellIs" dxfId="1113" priority="1114" operator="between">
      <formula>80</formula>
      <formula>120</formula>
    </cfRule>
  </conditionalFormatting>
  <conditionalFormatting sqref="AQ55">
    <cfRule type="cellIs" dxfId="1112" priority="1113" operator="between">
      <formula>80</formula>
      <formula>120</formula>
    </cfRule>
  </conditionalFormatting>
  <conditionalFormatting sqref="AO55">
    <cfRule type="cellIs" dxfId="1111" priority="1112" operator="greaterThan">
      <formula>20</formula>
    </cfRule>
  </conditionalFormatting>
  <conditionalFormatting sqref="AY55">
    <cfRule type="cellIs" dxfId="1110" priority="1111" operator="greaterThan">
      <formula>20</formula>
    </cfRule>
  </conditionalFormatting>
  <conditionalFormatting sqref="AW58 AR58">
    <cfRule type="cellIs" dxfId="1109" priority="1110" operator="greaterThan">
      <formula>20</formula>
    </cfRule>
  </conditionalFormatting>
  <conditionalFormatting sqref="AZ58">
    <cfRule type="cellIs" dxfId="1108" priority="1109" operator="greaterThan">
      <formula>20</formula>
    </cfRule>
  </conditionalFormatting>
  <conditionalFormatting sqref="AM58">
    <cfRule type="cellIs" dxfId="1107" priority="1108" operator="between">
      <formula>80</formula>
      <formula>120</formula>
    </cfRule>
  </conditionalFormatting>
  <conditionalFormatting sqref="BA58">
    <cfRule type="cellIs" dxfId="1106" priority="1107" operator="between">
      <formula>80</formula>
      <formula>120</formula>
    </cfRule>
  </conditionalFormatting>
  <conditionalFormatting sqref="BA58">
    <cfRule type="cellIs" dxfId="1105" priority="1106" operator="between">
      <formula>80</formula>
      <formula>120</formula>
    </cfRule>
  </conditionalFormatting>
  <conditionalFormatting sqref="AP58">
    <cfRule type="cellIs" dxfId="1104" priority="1105" operator="greaterThan">
      <formula>20</formula>
    </cfRule>
  </conditionalFormatting>
  <conditionalFormatting sqref="AQ58">
    <cfRule type="cellIs" dxfId="1103" priority="1104" operator="between">
      <formula>80</formula>
      <formula>120</formula>
    </cfRule>
  </conditionalFormatting>
  <conditionalFormatting sqref="AQ58">
    <cfRule type="cellIs" dxfId="1102" priority="1103" operator="between">
      <formula>80</formula>
      <formula>120</formula>
    </cfRule>
  </conditionalFormatting>
  <conditionalFormatting sqref="AO58">
    <cfRule type="cellIs" dxfId="1101" priority="1102" operator="greaterThan">
      <formula>20</formula>
    </cfRule>
  </conditionalFormatting>
  <conditionalFormatting sqref="AY58">
    <cfRule type="cellIs" dxfId="1100" priority="1101" operator="greaterThan">
      <formula>20</formula>
    </cfRule>
  </conditionalFormatting>
  <conditionalFormatting sqref="AW61 AR61">
    <cfRule type="cellIs" dxfId="1099" priority="1100" operator="greaterThan">
      <formula>20</formula>
    </cfRule>
  </conditionalFormatting>
  <conditionalFormatting sqref="AZ61">
    <cfRule type="cellIs" dxfId="1098" priority="1099" operator="greaterThan">
      <formula>20</formula>
    </cfRule>
  </conditionalFormatting>
  <conditionalFormatting sqref="AM61">
    <cfRule type="cellIs" dxfId="1097" priority="1098" operator="between">
      <formula>80</formula>
      <formula>120</formula>
    </cfRule>
  </conditionalFormatting>
  <conditionalFormatting sqref="BA61">
    <cfRule type="cellIs" dxfId="1096" priority="1097" operator="between">
      <formula>80</formula>
      <formula>120</formula>
    </cfRule>
  </conditionalFormatting>
  <conditionalFormatting sqref="BA61">
    <cfRule type="cellIs" dxfId="1095" priority="1096" operator="between">
      <formula>80</formula>
      <formula>120</formula>
    </cfRule>
  </conditionalFormatting>
  <conditionalFormatting sqref="AP61">
    <cfRule type="cellIs" dxfId="1094" priority="1095" operator="greaterThan">
      <formula>20</formula>
    </cfRule>
  </conditionalFormatting>
  <conditionalFormatting sqref="AQ61">
    <cfRule type="cellIs" dxfId="1093" priority="1094" operator="between">
      <formula>80</formula>
      <formula>120</formula>
    </cfRule>
  </conditionalFormatting>
  <conditionalFormatting sqref="AQ61">
    <cfRule type="cellIs" dxfId="1092" priority="1093" operator="between">
      <formula>80</formula>
      <formula>120</formula>
    </cfRule>
  </conditionalFormatting>
  <conditionalFormatting sqref="AO61">
    <cfRule type="cellIs" dxfId="1091" priority="1092" operator="greaterThan">
      <formula>20</formula>
    </cfRule>
  </conditionalFormatting>
  <conditionalFormatting sqref="AY61">
    <cfRule type="cellIs" dxfId="1090" priority="1091" operator="greaterThan">
      <formula>20</formula>
    </cfRule>
  </conditionalFormatting>
  <conditionalFormatting sqref="AW64 AR64">
    <cfRule type="cellIs" dxfId="1089" priority="1090" operator="greaterThan">
      <formula>20</formula>
    </cfRule>
  </conditionalFormatting>
  <conditionalFormatting sqref="AZ64">
    <cfRule type="cellIs" dxfId="1088" priority="1089" operator="greaterThan">
      <formula>20</formula>
    </cfRule>
  </conditionalFormatting>
  <conditionalFormatting sqref="AM64">
    <cfRule type="cellIs" dxfId="1087" priority="1088" operator="between">
      <formula>80</formula>
      <formula>120</formula>
    </cfRule>
  </conditionalFormatting>
  <conditionalFormatting sqref="BA64">
    <cfRule type="cellIs" dxfId="1086" priority="1087" operator="between">
      <formula>80</formula>
      <formula>120</formula>
    </cfRule>
  </conditionalFormatting>
  <conditionalFormatting sqref="BA64">
    <cfRule type="cellIs" dxfId="1085" priority="1086" operator="between">
      <formula>80</formula>
      <formula>120</formula>
    </cfRule>
  </conditionalFormatting>
  <conditionalFormatting sqref="AP64">
    <cfRule type="cellIs" dxfId="1084" priority="1085" operator="greaterThan">
      <formula>20</formula>
    </cfRule>
  </conditionalFormatting>
  <conditionalFormatting sqref="AQ64">
    <cfRule type="cellIs" dxfId="1083" priority="1084" operator="between">
      <formula>80</formula>
      <formula>120</formula>
    </cfRule>
  </conditionalFormatting>
  <conditionalFormatting sqref="AQ64">
    <cfRule type="cellIs" dxfId="1082" priority="1083" operator="between">
      <formula>80</formula>
      <formula>120</formula>
    </cfRule>
  </conditionalFormatting>
  <conditionalFormatting sqref="AO64">
    <cfRule type="cellIs" dxfId="1081" priority="1082" operator="greaterThan">
      <formula>20</formula>
    </cfRule>
  </conditionalFormatting>
  <conditionalFormatting sqref="AY64">
    <cfRule type="cellIs" dxfId="1080" priority="1081" operator="greaterThan">
      <formula>20</formula>
    </cfRule>
  </conditionalFormatting>
  <conditionalFormatting sqref="AW67 AR67">
    <cfRule type="cellIs" dxfId="1079" priority="1080" operator="greaterThan">
      <formula>20</formula>
    </cfRule>
  </conditionalFormatting>
  <conditionalFormatting sqref="AZ67">
    <cfRule type="cellIs" dxfId="1078" priority="1079" operator="greaterThan">
      <formula>20</formula>
    </cfRule>
  </conditionalFormatting>
  <conditionalFormatting sqref="AM67">
    <cfRule type="cellIs" dxfId="1077" priority="1078" operator="between">
      <formula>80</formula>
      <formula>120</formula>
    </cfRule>
  </conditionalFormatting>
  <conditionalFormatting sqref="BA67">
    <cfRule type="cellIs" dxfId="1076" priority="1077" operator="between">
      <formula>80</formula>
      <formula>120</formula>
    </cfRule>
  </conditionalFormatting>
  <conditionalFormatting sqref="BA67">
    <cfRule type="cellIs" dxfId="1075" priority="1076" operator="between">
      <formula>80</formula>
      <formula>120</formula>
    </cfRule>
  </conditionalFormatting>
  <conditionalFormatting sqref="AP67">
    <cfRule type="cellIs" dxfId="1074" priority="1075" operator="greaterThan">
      <formula>20</formula>
    </cfRule>
  </conditionalFormatting>
  <conditionalFormatting sqref="AQ67">
    <cfRule type="cellIs" dxfId="1073" priority="1074" operator="between">
      <formula>80</formula>
      <formula>120</formula>
    </cfRule>
  </conditionalFormatting>
  <conditionalFormatting sqref="AQ67">
    <cfRule type="cellIs" dxfId="1072" priority="1073" operator="between">
      <formula>80</formula>
      <formula>120</formula>
    </cfRule>
  </conditionalFormatting>
  <conditionalFormatting sqref="AO67">
    <cfRule type="cellIs" dxfId="1071" priority="1072" operator="greaterThan">
      <formula>20</formula>
    </cfRule>
  </conditionalFormatting>
  <conditionalFormatting sqref="AY67">
    <cfRule type="cellIs" dxfId="1070" priority="1071" operator="greaterThan">
      <formula>20</formula>
    </cfRule>
  </conditionalFormatting>
  <conditionalFormatting sqref="AW52 AR52 AW49 AR49">
    <cfRule type="cellIs" dxfId="1069" priority="1070" operator="greaterThan">
      <formula>20</formula>
    </cfRule>
  </conditionalFormatting>
  <conditionalFormatting sqref="AZ52 AZ49">
    <cfRule type="cellIs" dxfId="1068" priority="1069" operator="greaterThan">
      <formula>20</formula>
    </cfRule>
  </conditionalFormatting>
  <conditionalFormatting sqref="AM52 AM49">
    <cfRule type="cellIs" dxfId="1067" priority="1068" operator="between">
      <formula>80</formula>
      <formula>120</formula>
    </cfRule>
  </conditionalFormatting>
  <conditionalFormatting sqref="BA52 BA49">
    <cfRule type="cellIs" dxfId="1066" priority="1067" operator="between">
      <formula>80</formula>
      <formula>120</formula>
    </cfRule>
  </conditionalFormatting>
  <conditionalFormatting sqref="BA52 BA49">
    <cfRule type="cellIs" dxfId="1065" priority="1066" operator="between">
      <formula>80</formula>
      <formula>120</formula>
    </cfRule>
  </conditionalFormatting>
  <conditionalFormatting sqref="AP52 AP49">
    <cfRule type="cellIs" dxfId="1064" priority="1065" operator="greaterThan">
      <formula>20</formula>
    </cfRule>
  </conditionalFormatting>
  <conditionalFormatting sqref="AQ52 AQ49">
    <cfRule type="cellIs" dxfId="1063" priority="1064" operator="between">
      <formula>80</formula>
      <formula>120</formula>
    </cfRule>
  </conditionalFormatting>
  <conditionalFormatting sqref="AQ52 AQ49">
    <cfRule type="cellIs" dxfId="1062" priority="1063" operator="between">
      <formula>80</formula>
      <formula>120</formula>
    </cfRule>
  </conditionalFormatting>
  <conditionalFormatting sqref="AO52 AO49">
    <cfRule type="cellIs" dxfId="1061" priority="1062" operator="greaterThan">
      <formula>20</formula>
    </cfRule>
  </conditionalFormatting>
  <conditionalFormatting sqref="AY52 AY49">
    <cfRule type="cellIs" dxfId="1060" priority="1061" operator="greaterThan">
      <formula>20</formula>
    </cfRule>
  </conditionalFormatting>
  <conditionalFormatting sqref="AW70 AR70">
    <cfRule type="cellIs" dxfId="1059" priority="1060" operator="greaterThan">
      <formula>20</formula>
    </cfRule>
  </conditionalFormatting>
  <conditionalFormatting sqref="AM70">
    <cfRule type="cellIs" dxfId="1058" priority="1059" operator="between">
      <formula>80</formula>
      <formula>120</formula>
    </cfRule>
  </conditionalFormatting>
  <conditionalFormatting sqref="AO70">
    <cfRule type="cellIs" dxfId="1057" priority="1058" operator="greaterThan">
      <formula>20</formula>
    </cfRule>
  </conditionalFormatting>
  <conditionalFormatting sqref="AY70">
    <cfRule type="cellIs" dxfId="1056" priority="1057" operator="greaterThan">
      <formula>20</formula>
    </cfRule>
  </conditionalFormatting>
  <conditionalFormatting sqref="AM73">
    <cfRule type="cellIs" dxfId="1055" priority="1056" operator="between">
      <formula>80</formula>
      <formula>120</formula>
    </cfRule>
  </conditionalFormatting>
  <conditionalFormatting sqref="AO73">
    <cfRule type="cellIs" dxfId="1054" priority="1055" operator="greaterThan">
      <formula>20</formula>
    </cfRule>
  </conditionalFormatting>
  <conditionalFormatting sqref="AZ70">
    <cfRule type="cellIs" dxfId="1053" priority="1054" operator="greaterThan">
      <formula>20</formula>
    </cfRule>
  </conditionalFormatting>
  <conditionalFormatting sqref="AP73">
    <cfRule type="cellIs" dxfId="1052" priority="1053" operator="between">
      <formula>80</formula>
      <formula>120</formula>
    </cfRule>
  </conditionalFormatting>
  <conditionalFormatting sqref="AP73">
    <cfRule type="cellIs" dxfId="1051" priority="1052" operator="between">
      <formula>80</formula>
      <formula>120</formula>
    </cfRule>
  </conditionalFormatting>
  <conditionalFormatting sqref="BA70">
    <cfRule type="cellIs" dxfId="1050" priority="1051" operator="between">
      <formula>80</formula>
      <formula>120</formula>
    </cfRule>
  </conditionalFormatting>
  <conditionalFormatting sqref="BA70">
    <cfRule type="cellIs" dxfId="1049" priority="1050" operator="between">
      <formula>80</formula>
      <formula>120</formula>
    </cfRule>
  </conditionalFormatting>
  <conditionalFormatting sqref="AP70">
    <cfRule type="cellIs" dxfId="1048" priority="1049" operator="greaterThan">
      <formula>20</formula>
    </cfRule>
  </conditionalFormatting>
  <conditionalFormatting sqref="AQ70">
    <cfRule type="cellIs" dxfId="1047" priority="1048" operator="between">
      <formula>80</formula>
      <formula>120</formula>
    </cfRule>
  </conditionalFormatting>
  <conditionalFormatting sqref="AQ70">
    <cfRule type="cellIs" dxfId="1046" priority="1047" operator="between">
      <formula>80</formula>
      <formula>120</formula>
    </cfRule>
  </conditionalFormatting>
  <conditionalFormatting sqref="AZ106">
    <cfRule type="cellIs" dxfId="1045" priority="869" operator="greaterThan">
      <formula>20</formula>
    </cfRule>
  </conditionalFormatting>
  <conditionalFormatting sqref="AM106">
    <cfRule type="cellIs" dxfId="1044" priority="868" operator="between">
      <formula>80</formula>
      <formula>120</formula>
    </cfRule>
  </conditionalFormatting>
  <conditionalFormatting sqref="AP106">
    <cfRule type="cellIs" dxfId="1043" priority="865" operator="greaterThan">
      <formula>20</formula>
    </cfRule>
  </conditionalFormatting>
  <conditionalFormatting sqref="AQ106">
    <cfRule type="cellIs" dxfId="1042" priority="864" operator="between">
      <formula>80</formula>
      <formula>120</formula>
    </cfRule>
  </conditionalFormatting>
  <conditionalFormatting sqref="AQ106">
    <cfRule type="cellIs" dxfId="1041" priority="863" operator="between">
      <formula>80</formula>
      <formula>120</formula>
    </cfRule>
  </conditionalFormatting>
  <conditionalFormatting sqref="AO106">
    <cfRule type="cellIs" dxfId="1040" priority="862" operator="greaterThan">
      <formula>20</formula>
    </cfRule>
  </conditionalFormatting>
  <conditionalFormatting sqref="AZ109">
    <cfRule type="cellIs" dxfId="1039" priority="859" operator="greaterThan">
      <formula>20</formula>
    </cfRule>
  </conditionalFormatting>
  <conditionalFormatting sqref="AM109">
    <cfRule type="cellIs" dxfId="1038" priority="858" operator="between">
      <formula>80</formula>
      <formula>120</formula>
    </cfRule>
  </conditionalFormatting>
  <conditionalFormatting sqref="AY109">
    <cfRule type="cellIs" dxfId="1037" priority="851" operator="greaterThan">
      <formula>20</formula>
    </cfRule>
  </conditionalFormatting>
  <conditionalFormatting sqref="AN112">
    <cfRule type="cellIs" dxfId="1036" priority="848" operator="between">
      <formula>80</formula>
      <formula>120</formula>
    </cfRule>
  </conditionalFormatting>
  <conditionalFormatting sqref="AM84 BA84">
    <cfRule type="cellIs" dxfId="1035" priority="1046" operator="between">
      <formula>80</formula>
      <formula>120</formula>
    </cfRule>
  </conditionalFormatting>
  <conditionalFormatting sqref="BA93">
    <cfRule type="cellIs" dxfId="1034" priority="1045" operator="between">
      <formula>80</formula>
      <formula>120</formula>
    </cfRule>
  </conditionalFormatting>
  <conditionalFormatting sqref="AM94">
    <cfRule type="cellIs" dxfId="1033" priority="1044" operator="between">
      <formula>80</formula>
      <formula>120</formula>
    </cfRule>
  </conditionalFormatting>
  <conditionalFormatting sqref="AW90">
    <cfRule type="cellIs" dxfId="1032" priority="1043" operator="greaterThan">
      <formula>20</formula>
    </cfRule>
  </conditionalFormatting>
  <conditionalFormatting sqref="AW96 AZ96">
    <cfRule type="cellIs" dxfId="1031" priority="1042" operator="greaterThan">
      <formula>20</formula>
    </cfRule>
  </conditionalFormatting>
  <conditionalFormatting sqref="BA96 AM96">
    <cfRule type="cellIs" dxfId="1030" priority="1041" operator="between">
      <formula>80</formula>
      <formula>120</formula>
    </cfRule>
  </conditionalFormatting>
  <conditionalFormatting sqref="AW97 AY97:AZ97">
    <cfRule type="cellIs" dxfId="1029" priority="1040" operator="greaterThan">
      <formula>20</formula>
    </cfRule>
  </conditionalFormatting>
  <conditionalFormatting sqref="AM97 BA97">
    <cfRule type="cellIs" dxfId="1028" priority="1039" operator="between">
      <formula>80</formula>
      <formula>120</formula>
    </cfRule>
  </conditionalFormatting>
  <conditionalFormatting sqref="AR93 AW93 AY93:AZ93">
    <cfRule type="cellIs" dxfId="1027" priority="1038" operator="greaterThan">
      <formula>20</formula>
    </cfRule>
  </conditionalFormatting>
  <conditionalFormatting sqref="AM93">
    <cfRule type="cellIs" dxfId="1026" priority="1037" operator="between">
      <formula>80</formula>
      <formula>120</formula>
    </cfRule>
  </conditionalFormatting>
  <conditionalFormatting sqref="AZ88">
    <cfRule type="cellIs" dxfId="1025" priority="1036" operator="greaterThan">
      <formula>20</formula>
    </cfRule>
  </conditionalFormatting>
  <conditionalFormatting sqref="AM88">
    <cfRule type="cellIs" dxfId="1024" priority="1035" operator="between">
      <formula>80</formula>
      <formula>120</formula>
    </cfRule>
  </conditionalFormatting>
  <conditionalFormatting sqref="BA88">
    <cfRule type="cellIs" dxfId="1023" priority="1034" operator="between">
      <formula>80</formula>
      <formula>120</formula>
    </cfRule>
  </conditionalFormatting>
  <conditionalFormatting sqref="BA88">
    <cfRule type="cellIs" dxfId="1022" priority="1033" operator="between">
      <formula>80</formula>
      <formula>120</formula>
    </cfRule>
  </conditionalFormatting>
  <conditionalFormatting sqref="AZ90">
    <cfRule type="cellIs" dxfId="1021" priority="1032" operator="greaterThan">
      <formula>20</formula>
    </cfRule>
  </conditionalFormatting>
  <conditionalFormatting sqref="AO97">
    <cfRule type="cellIs" dxfId="1020" priority="1031" operator="greaterThan">
      <formula>20</formula>
    </cfRule>
  </conditionalFormatting>
  <conditionalFormatting sqref="AO93:AP93">
    <cfRule type="cellIs" dxfId="1019" priority="1030" operator="greaterThan">
      <formula>20</formula>
    </cfRule>
  </conditionalFormatting>
  <conditionalFormatting sqref="AQ93">
    <cfRule type="cellIs" dxfId="1018" priority="1029" operator="between">
      <formula>80</formula>
      <formula>120</formula>
    </cfRule>
  </conditionalFormatting>
  <conditionalFormatting sqref="AP88">
    <cfRule type="cellIs" dxfId="1017" priority="1028" operator="greaterThan">
      <formula>20</formula>
    </cfRule>
  </conditionalFormatting>
  <conditionalFormatting sqref="AQ88">
    <cfRule type="cellIs" dxfId="1016" priority="1027" operator="between">
      <formula>80</formula>
      <formula>120</formula>
    </cfRule>
  </conditionalFormatting>
  <conditionalFormatting sqref="AQ88">
    <cfRule type="cellIs" dxfId="1015" priority="1026" operator="between">
      <formula>80</formula>
      <formula>120</formula>
    </cfRule>
  </conditionalFormatting>
  <conditionalFormatting sqref="AP90">
    <cfRule type="cellIs" dxfId="1014" priority="1025" operator="greaterThan">
      <formula>20</formula>
    </cfRule>
  </conditionalFormatting>
  <conditionalFormatting sqref="AO96 AO94 AO90 AO88 AO86 AO84">
    <cfRule type="cellIs" dxfId="1013" priority="1024" operator="greaterThan">
      <formula>20</formula>
    </cfRule>
  </conditionalFormatting>
  <conditionalFormatting sqref="AY96 AY94 AY90 AY88 AY86 AY84">
    <cfRule type="cellIs" dxfId="1012" priority="1023" operator="greaterThan">
      <formula>20</formula>
    </cfRule>
  </conditionalFormatting>
  <conditionalFormatting sqref="AW85 AR85">
    <cfRule type="cellIs" dxfId="1011" priority="1022" operator="greaterThan">
      <formula>20</formula>
    </cfRule>
  </conditionalFormatting>
  <conditionalFormatting sqref="AZ85">
    <cfRule type="cellIs" dxfId="1010" priority="1021" operator="greaterThan">
      <formula>20</formula>
    </cfRule>
  </conditionalFormatting>
  <conditionalFormatting sqref="AM85">
    <cfRule type="cellIs" dxfId="1009" priority="1020" operator="between">
      <formula>80</formula>
      <formula>120</formula>
    </cfRule>
  </conditionalFormatting>
  <conditionalFormatting sqref="BA85">
    <cfRule type="cellIs" dxfId="1008" priority="1019" operator="between">
      <formula>80</formula>
      <formula>120</formula>
    </cfRule>
  </conditionalFormatting>
  <conditionalFormatting sqref="BA85">
    <cfRule type="cellIs" dxfId="1007" priority="1018" operator="between">
      <formula>80</formula>
      <formula>120</formula>
    </cfRule>
  </conditionalFormatting>
  <conditionalFormatting sqref="AP85">
    <cfRule type="cellIs" dxfId="1006" priority="1017" operator="greaterThan">
      <formula>20</formula>
    </cfRule>
  </conditionalFormatting>
  <conditionalFormatting sqref="AQ85">
    <cfRule type="cellIs" dxfId="1005" priority="1016" operator="between">
      <formula>80</formula>
      <formula>120</formula>
    </cfRule>
  </conditionalFormatting>
  <conditionalFormatting sqref="AQ85">
    <cfRule type="cellIs" dxfId="1004" priority="1015" operator="between">
      <formula>80</formula>
      <formula>120</formula>
    </cfRule>
  </conditionalFormatting>
  <conditionalFormatting sqref="AO85">
    <cfRule type="cellIs" dxfId="1003" priority="1014" operator="greaterThan">
      <formula>20</formula>
    </cfRule>
  </conditionalFormatting>
  <conditionalFormatting sqref="AY85">
    <cfRule type="cellIs" dxfId="1002" priority="1013" operator="greaterThan">
      <formula>20</formula>
    </cfRule>
  </conditionalFormatting>
  <conditionalFormatting sqref="AW89 AR89">
    <cfRule type="cellIs" dxfId="1001" priority="1012" operator="greaterThan">
      <formula>20</formula>
    </cfRule>
  </conditionalFormatting>
  <conditionalFormatting sqref="AZ89">
    <cfRule type="cellIs" dxfId="1000" priority="1011" operator="greaterThan">
      <formula>20</formula>
    </cfRule>
  </conditionalFormatting>
  <conditionalFormatting sqref="AM89">
    <cfRule type="cellIs" dxfId="999" priority="1010" operator="between">
      <formula>80</formula>
      <formula>120</formula>
    </cfRule>
  </conditionalFormatting>
  <conditionalFormatting sqref="BA89">
    <cfRule type="cellIs" dxfId="998" priority="1009" operator="between">
      <formula>80</formula>
      <formula>120</formula>
    </cfRule>
  </conditionalFormatting>
  <conditionalFormatting sqref="BA89">
    <cfRule type="cellIs" dxfId="997" priority="1008" operator="between">
      <formula>80</formula>
      <formula>120</formula>
    </cfRule>
  </conditionalFormatting>
  <conditionalFormatting sqref="AP89">
    <cfRule type="cellIs" dxfId="996" priority="1007" operator="greaterThan">
      <formula>20</formula>
    </cfRule>
  </conditionalFormatting>
  <conditionalFormatting sqref="AQ89">
    <cfRule type="cellIs" dxfId="995" priority="1006" operator="between">
      <formula>80</formula>
      <formula>120</formula>
    </cfRule>
  </conditionalFormatting>
  <conditionalFormatting sqref="AQ89">
    <cfRule type="cellIs" dxfId="994" priority="1005" operator="between">
      <formula>80</formula>
      <formula>120</formula>
    </cfRule>
  </conditionalFormatting>
  <conditionalFormatting sqref="AO89">
    <cfRule type="cellIs" dxfId="993" priority="1004" operator="greaterThan">
      <formula>20</formula>
    </cfRule>
  </conditionalFormatting>
  <conditionalFormatting sqref="AY89">
    <cfRule type="cellIs" dxfId="992" priority="1003" operator="greaterThan">
      <formula>20</formula>
    </cfRule>
  </conditionalFormatting>
  <conditionalFormatting sqref="AW92 AR92">
    <cfRule type="cellIs" dxfId="991" priority="1002" operator="greaterThan">
      <formula>20</formula>
    </cfRule>
  </conditionalFormatting>
  <conditionalFormatting sqref="AZ92">
    <cfRule type="cellIs" dxfId="990" priority="1001" operator="greaterThan">
      <formula>20</formula>
    </cfRule>
  </conditionalFormatting>
  <conditionalFormatting sqref="AM92">
    <cfRule type="cellIs" dxfId="989" priority="1000" operator="between">
      <formula>80</formula>
      <formula>120</formula>
    </cfRule>
  </conditionalFormatting>
  <conditionalFormatting sqref="BA92">
    <cfRule type="cellIs" dxfId="988" priority="999" operator="between">
      <formula>80</formula>
      <formula>120</formula>
    </cfRule>
  </conditionalFormatting>
  <conditionalFormatting sqref="BA92">
    <cfRule type="cellIs" dxfId="987" priority="998" operator="between">
      <formula>80</formula>
      <formula>120</formula>
    </cfRule>
  </conditionalFormatting>
  <conditionalFormatting sqref="AP92">
    <cfRule type="cellIs" dxfId="986" priority="997" operator="greaterThan">
      <formula>20</formula>
    </cfRule>
  </conditionalFormatting>
  <conditionalFormatting sqref="AQ92">
    <cfRule type="cellIs" dxfId="985" priority="996" operator="between">
      <formula>80</formula>
      <formula>120</formula>
    </cfRule>
  </conditionalFormatting>
  <conditionalFormatting sqref="AQ92">
    <cfRule type="cellIs" dxfId="984" priority="995" operator="between">
      <formula>80</formula>
      <formula>120</formula>
    </cfRule>
  </conditionalFormatting>
  <conditionalFormatting sqref="AO92">
    <cfRule type="cellIs" dxfId="983" priority="994" operator="greaterThan">
      <formula>20</formula>
    </cfRule>
  </conditionalFormatting>
  <conditionalFormatting sqref="AY92">
    <cfRule type="cellIs" dxfId="982" priority="993" operator="greaterThan">
      <formula>20</formula>
    </cfRule>
  </conditionalFormatting>
  <conditionalFormatting sqref="AW95 AR95">
    <cfRule type="cellIs" dxfId="981" priority="992" operator="greaterThan">
      <formula>20</formula>
    </cfRule>
  </conditionalFormatting>
  <conditionalFormatting sqref="AZ95">
    <cfRule type="cellIs" dxfId="980" priority="991" operator="greaterThan">
      <formula>20</formula>
    </cfRule>
  </conditionalFormatting>
  <conditionalFormatting sqref="AM95">
    <cfRule type="cellIs" dxfId="979" priority="990" operator="between">
      <formula>80</formula>
      <formula>120</formula>
    </cfRule>
  </conditionalFormatting>
  <conditionalFormatting sqref="BA95">
    <cfRule type="cellIs" dxfId="978" priority="989" operator="between">
      <formula>80</formula>
      <formula>120</formula>
    </cfRule>
  </conditionalFormatting>
  <conditionalFormatting sqref="BA95">
    <cfRule type="cellIs" dxfId="977" priority="988" operator="between">
      <formula>80</formula>
      <formula>120</formula>
    </cfRule>
  </conditionalFormatting>
  <conditionalFormatting sqref="AP95">
    <cfRule type="cellIs" dxfId="976" priority="987" operator="greaterThan">
      <formula>20</formula>
    </cfRule>
  </conditionalFormatting>
  <conditionalFormatting sqref="AQ95">
    <cfRule type="cellIs" dxfId="975" priority="986" operator="between">
      <formula>80</formula>
      <formula>120</formula>
    </cfRule>
  </conditionalFormatting>
  <conditionalFormatting sqref="AQ95">
    <cfRule type="cellIs" dxfId="974" priority="985" operator="between">
      <formula>80</formula>
      <formula>120</formula>
    </cfRule>
  </conditionalFormatting>
  <conditionalFormatting sqref="AO95">
    <cfRule type="cellIs" dxfId="973" priority="984" operator="greaterThan">
      <formula>20</formula>
    </cfRule>
  </conditionalFormatting>
  <conditionalFormatting sqref="AY95">
    <cfRule type="cellIs" dxfId="972" priority="983" operator="greaterThan">
      <formula>20</formula>
    </cfRule>
  </conditionalFormatting>
  <conditionalFormatting sqref="AW104 AR104">
    <cfRule type="cellIs" dxfId="971" priority="982" operator="greaterThan">
      <formula>20</formula>
    </cfRule>
  </conditionalFormatting>
  <conditionalFormatting sqref="AZ104">
    <cfRule type="cellIs" dxfId="970" priority="981" operator="greaterThan">
      <formula>20</formula>
    </cfRule>
  </conditionalFormatting>
  <conditionalFormatting sqref="AM104">
    <cfRule type="cellIs" dxfId="969" priority="980" operator="between">
      <formula>80</formula>
      <formula>120</formula>
    </cfRule>
  </conditionalFormatting>
  <conditionalFormatting sqref="BA104">
    <cfRule type="cellIs" dxfId="968" priority="979" operator="between">
      <formula>80</formula>
      <formula>120</formula>
    </cfRule>
  </conditionalFormatting>
  <conditionalFormatting sqref="BA104">
    <cfRule type="cellIs" dxfId="967" priority="978" operator="between">
      <formula>80</formula>
      <formula>120</formula>
    </cfRule>
  </conditionalFormatting>
  <conditionalFormatting sqref="AP104">
    <cfRule type="cellIs" dxfId="966" priority="977" operator="greaterThan">
      <formula>20</formula>
    </cfRule>
  </conditionalFormatting>
  <conditionalFormatting sqref="AQ104">
    <cfRule type="cellIs" dxfId="965" priority="976" operator="between">
      <formula>80</formula>
      <formula>120</formula>
    </cfRule>
  </conditionalFormatting>
  <conditionalFormatting sqref="AQ104">
    <cfRule type="cellIs" dxfId="964" priority="975" operator="between">
      <formula>80</formula>
      <formula>120</formula>
    </cfRule>
  </conditionalFormatting>
  <conditionalFormatting sqref="AO104">
    <cfRule type="cellIs" dxfId="963" priority="974" operator="greaterThan">
      <formula>20</formula>
    </cfRule>
  </conditionalFormatting>
  <conditionalFormatting sqref="AY104">
    <cfRule type="cellIs" dxfId="962" priority="973" operator="greaterThan">
      <formula>20</formula>
    </cfRule>
  </conditionalFormatting>
  <conditionalFormatting sqref="AW101 AR101 AW98 AR98">
    <cfRule type="cellIs" dxfId="961" priority="972" operator="greaterThan">
      <formula>20</formula>
    </cfRule>
  </conditionalFormatting>
  <conditionalFormatting sqref="AZ101 AZ98">
    <cfRule type="cellIs" dxfId="960" priority="971" operator="greaterThan">
      <formula>20</formula>
    </cfRule>
  </conditionalFormatting>
  <conditionalFormatting sqref="AM101 AM98">
    <cfRule type="cellIs" dxfId="959" priority="970" operator="between">
      <formula>80</formula>
      <formula>120</formula>
    </cfRule>
  </conditionalFormatting>
  <conditionalFormatting sqref="BA101 BA98">
    <cfRule type="cellIs" dxfId="958" priority="969" operator="between">
      <formula>80</formula>
      <formula>120</formula>
    </cfRule>
  </conditionalFormatting>
  <conditionalFormatting sqref="BA101 BA98">
    <cfRule type="cellIs" dxfId="957" priority="968" operator="between">
      <formula>80</formula>
      <formula>120</formula>
    </cfRule>
  </conditionalFormatting>
  <conditionalFormatting sqref="AP101 AP98">
    <cfRule type="cellIs" dxfId="956" priority="967" operator="greaterThan">
      <formula>20</formula>
    </cfRule>
  </conditionalFormatting>
  <conditionalFormatting sqref="AQ101 AQ98">
    <cfRule type="cellIs" dxfId="955" priority="966" operator="between">
      <formula>80</formula>
      <formula>120</formula>
    </cfRule>
  </conditionalFormatting>
  <conditionalFormatting sqref="AQ101 AQ98">
    <cfRule type="cellIs" dxfId="954" priority="965" operator="between">
      <formula>80</formula>
      <formula>120</formula>
    </cfRule>
  </conditionalFormatting>
  <conditionalFormatting sqref="AO101 AO98">
    <cfRule type="cellIs" dxfId="953" priority="964" operator="greaterThan">
      <formula>20</formula>
    </cfRule>
  </conditionalFormatting>
  <conditionalFormatting sqref="AY101 AY98">
    <cfRule type="cellIs" dxfId="952" priority="963" operator="greaterThan">
      <formula>20</formula>
    </cfRule>
  </conditionalFormatting>
  <conditionalFormatting sqref="BA93 AM90 BA90">
    <cfRule type="cellIs" dxfId="951" priority="962" operator="between">
      <formula>80</formula>
      <formula>120</formula>
    </cfRule>
  </conditionalFormatting>
  <conditionalFormatting sqref="BA92">
    <cfRule type="cellIs" dxfId="950" priority="961" operator="between">
      <formula>80</formula>
      <formula>120</formula>
    </cfRule>
  </conditionalFormatting>
  <conditionalFormatting sqref="AM93">
    <cfRule type="cellIs" dxfId="949" priority="960" operator="between">
      <formula>80</formula>
      <formula>120</formula>
    </cfRule>
  </conditionalFormatting>
  <conditionalFormatting sqref="AW89">
    <cfRule type="cellIs" dxfId="948" priority="959" operator="greaterThan">
      <formula>20</formula>
    </cfRule>
  </conditionalFormatting>
  <conditionalFormatting sqref="AW95 AZ95">
    <cfRule type="cellIs" dxfId="947" priority="958" operator="greaterThan">
      <formula>20</formula>
    </cfRule>
  </conditionalFormatting>
  <conditionalFormatting sqref="BA95 AM95">
    <cfRule type="cellIs" dxfId="946" priority="957" operator="between">
      <formula>80</formula>
      <formula>120</formula>
    </cfRule>
  </conditionalFormatting>
  <conditionalFormatting sqref="AW96 AY96:AZ96">
    <cfRule type="cellIs" dxfId="945" priority="956" operator="greaterThan">
      <formula>20</formula>
    </cfRule>
  </conditionalFormatting>
  <conditionalFormatting sqref="AM96 BA96">
    <cfRule type="cellIs" dxfId="944" priority="955" operator="between">
      <formula>80</formula>
      <formula>120</formula>
    </cfRule>
  </conditionalFormatting>
  <conditionalFormatting sqref="AR92 AW92 AY92:AZ92">
    <cfRule type="cellIs" dxfId="943" priority="954" operator="greaterThan">
      <formula>20</formula>
    </cfRule>
  </conditionalFormatting>
  <conditionalFormatting sqref="AM92">
    <cfRule type="cellIs" dxfId="942" priority="953" operator="between">
      <formula>80</formula>
      <formula>120</formula>
    </cfRule>
  </conditionalFormatting>
  <conditionalFormatting sqref="AZ89">
    <cfRule type="cellIs" dxfId="941" priority="952" operator="greaterThan">
      <formula>20</formula>
    </cfRule>
  </conditionalFormatting>
  <conditionalFormatting sqref="AO90:AP90 AP93">
    <cfRule type="cellIs" dxfId="940" priority="951" operator="greaterThan">
      <formula>20</formula>
    </cfRule>
  </conditionalFormatting>
  <conditionalFormatting sqref="AQ93 AQ90">
    <cfRule type="cellIs" dxfId="939" priority="950" operator="between">
      <formula>80</formula>
      <formula>120</formula>
    </cfRule>
  </conditionalFormatting>
  <conditionalFormatting sqref="AO96">
    <cfRule type="cellIs" dxfId="938" priority="949" operator="greaterThan">
      <formula>20</formula>
    </cfRule>
  </conditionalFormatting>
  <conditionalFormatting sqref="AO92:AP92">
    <cfRule type="cellIs" dxfId="937" priority="948" operator="greaterThan">
      <formula>20</formula>
    </cfRule>
  </conditionalFormatting>
  <conditionalFormatting sqref="AQ92">
    <cfRule type="cellIs" dxfId="936" priority="947" operator="between">
      <formula>80</formula>
      <formula>120</formula>
    </cfRule>
  </conditionalFormatting>
  <conditionalFormatting sqref="AP89">
    <cfRule type="cellIs" dxfId="935" priority="946" operator="greaterThan">
      <formula>20</formula>
    </cfRule>
  </conditionalFormatting>
  <conditionalFormatting sqref="AO95 AO93 AO89">
    <cfRule type="cellIs" dxfId="934" priority="945" operator="greaterThan">
      <formula>20</formula>
    </cfRule>
  </conditionalFormatting>
  <conditionalFormatting sqref="AY95 AY93 AY89">
    <cfRule type="cellIs" dxfId="933" priority="944" operator="greaterThan">
      <formula>20</formula>
    </cfRule>
  </conditionalFormatting>
  <conditionalFormatting sqref="AW88 AR88">
    <cfRule type="cellIs" dxfId="932" priority="943" operator="greaterThan">
      <formula>20</formula>
    </cfRule>
  </conditionalFormatting>
  <conditionalFormatting sqref="AZ88">
    <cfRule type="cellIs" dxfId="931" priority="942" operator="greaterThan">
      <formula>20</formula>
    </cfRule>
  </conditionalFormatting>
  <conditionalFormatting sqref="AM88">
    <cfRule type="cellIs" dxfId="930" priority="941" operator="between">
      <formula>80</formula>
      <formula>120</formula>
    </cfRule>
  </conditionalFormatting>
  <conditionalFormatting sqref="BA88">
    <cfRule type="cellIs" dxfId="929" priority="940" operator="between">
      <formula>80</formula>
      <formula>120</formula>
    </cfRule>
  </conditionalFormatting>
  <conditionalFormatting sqref="BA88">
    <cfRule type="cellIs" dxfId="928" priority="939" operator="between">
      <formula>80</formula>
      <formula>120</formula>
    </cfRule>
  </conditionalFormatting>
  <conditionalFormatting sqref="AP88">
    <cfRule type="cellIs" dxfId="927" priority="938" operator="greaterThan">
      <formula>20</formula>
    </cfRule>
  </conditionalFormatting>
  <conditionalFormatting sqref="AQ88">
    <cfRule type="cellIs" dxfId="926" priority="937" operator="between">
      <formula>80</formula>
      <formula>120</formula>
    </cfRule>
  </conditionalFormatting>
  <conditionalFormatting sqref="AQ88">
    <cfRule type="cellIs" dxfId="925" priority="936" operator="between">
      <formula>80</formula>
      <formula>120</formula>
    </cfRule>
  </conditionalFormatting>
  <conditionalFormatting sqref="AO88">
    <cfRule type="cellIs" dxfId="924" priority="935" operator="greaterThan">
      <formula>20</formula>
    </cfRule>
  </conditionalFormatting>
  <conditionalFormatting sqref="AY88">
    <cfRule type="cellIs" dxfId="923" priority="934" operator="greaterThan">
      <formula>20</formula>
    </cfRule>
  </conditionalFormatting>
  <conditionalFormatting sqref="AW91 AR91">
    <cfRule type="cellIs" dxfId="922" priority="933" operator="greaterThan">
      <formula>20</formula>
    </cfRule>
  </conditionalFormatting>
  <conditionalFormatting sqref="AZ91">
    <cfRule type="cellIs" dxfId="921" priority="932" operator="greaterThan">
      <formula>20</formula>
    </cfRule>
  </conditionalFormatting>
  <conditionalFormatting sqref="AM91">
    <cfRule type="cellIs" dxfId="920" priority="931" operator="between">
      <formula>80</formula>
      <formula>120</formula>
    </cfRule>
  </conditionalFormatting>
  <conditionalFormatting sqref="BA91">
    <cfRule type="cellIs" dxfId="919" priority="930" operator="between">
      <formula>80</formula>
      <formula>120</formula>
    </cfRule>
  </conditionalFormatting>
  <conditionalFormatting sqref="BA91">
    <cfRule type="cellIs" dxfId="918" priority="929" operator="between">
      <formula>80</formula>
      <formula>120</formula>
    </cfRule>
  </conditionalFormatting>
  <conditionalFormatting sqref="AP91">
    <cfRule type="cellIs" dxfId="917" priority="928" operator="greaterThan">
      <formula>20</formula>
    </cfRule>
  </conditionalFormatting>
  <conditionalFormatting sqref="AQ91">
    <cfRule type="cellIs" dxfId="916" priority="927" operator="between">
      <formula>80</formula>
      <formula>120</formula>
    </cfRule>
  </conditionalFormatting>
  <conditionalFormatting sqref="AQ91">
    <cfRule type="cellIs" dxfId="915" priority="926" operator="between">
      <formula>80</formula>
      <formula>120</formula>
    </cfRule>
  </conditionalFormatting>
  <conditionalFormatting sqref="AO91">
    <cfRule type="cellIs" dxfId="914" priority="925" operator="greaterThan">
      <formula>20</formula>
    </cfRule>
  </conditionalFormatting>
  <conditionalFormatting sqref="AY91">
    <cfRule type="cellIs" dxfId="913" priority="924" operator="greaterThan">
      <formula>20</formula>
    </cfRule>
  </conditionalFormatting>
  <conditionalFormatting sqref="AW94 AR94">
    <cfRule type="cellIs" dxfId="912" priority="923" operator="greaterThan">
      <formula>20</formula>
    </cfRule>
  </conditionalFormatting>
  <conditionalFormatting sqref="AZ94">
    <cfRule type="cellIs" dxfId="911" priority="922" operator="greaterThan">
      <formula>20</formula>
    </cfRule>
  </conditionalFormatting>
  <conditionalFormatting sqref="AM94">
    <cfRule type="cellIs" dxfId="910" priority="921" operator="between">
      <formula>80</formula>
      <formula>120</formula>
    </cfRule>
  </conditionalFormatting>
  <conditionalFormatting sqref="BA94">
    <cfRule type="cellIs" dxfId="909" priority="920" operator="between">
      <formula>80</formula>
      <formula>120</formula>
    </cfRule>
  </conditionalFormatting>
  <conditionalFormatting sqref="BA94">
    <cfRule type="cellIs" dxfId="908" priority="919" operator="between">
      <formula>80</formula>
      <formula>120</formula>
    </cfRule>
  </conditionalFormatting>
  <conditionalFormatting sqref="AP94">
    <cfRule type="cellIs" dxfId="907" priority="918" operator="greaterThan">
      <formula>20</formula>
    </cfRule>
  </conditionalFormatting>
  <conditionalFormatting sqref="AQ94">
    <cfRule type="cellIs" dxfId="906" priority="917" operator="between">
      <formula>80</formula>
      <formula>120</formula>
    </cfRule>
  </conditionalFormatting>
  <conditionalFormatting sqref="AQ94">
    <cfRule type="cellIs" dxfId="905" priority="916" operator="between">
      <formula>80</formula>
      <formula>120</formula>
    </cfRule>
  </conditionalFormatting>
  <conditionalFormatting sqref="AO94">
    <cfRule type="cellIs" dxfId="904" priority="915" operator="greaterThan">
      <formula>20</formula>
    </cfRule>
  </conditionalFormatting>
  <conditionalFormatting sqref="AY94">
    <cfRule type="cellIs" dxfId="903" priority="914" operator="greaterThan">
      <formula>20</formula>
    </cfRule>
  </conditionalFormatting>
  <conditionalFormatting sqref="AW103 AR103">
    <cfRule type="cellIs" dxfId="902" priority="913" operator="greaterThan">
      <formula>20</formula>
    </cfRule>
  </conditionalFormatting>
  <conditionalFormatting sqref="AZ103">
    <cfRule type="cellIs" dxfId="901" priority="912" operator="greaterThan">
      <formula>20</formula>
    </cfRule>
  </conditionalFormatting>
  <conditionalFormatting sqref="AM103">
    <cfRule type="cellIs" dxfId="900" priority="911" operator="between">
      <formula>80</formula>
      <formula>120</formula>
    </cfRule>
  </conditionalFormatting>
  <conditionalFormatting sqref="BA103">
    <cfRule type="cellIs" dxfId="899" priority="910" operator="between">
      <formula>80</formula>
      <formula>120</formula>
    </cfRule>
  </conditionalFormatting>
  <conditionalFormatting sqref="BA103">
    <cfRule type="cellIs" dxfId="898" priority="909" operator="between">
      <formula>80</formula>
      <formula>120</formula>
    </cfRule>
  </conditionalFormatting>
  <conditionalFormatting sqref="AP103">
    <cfRule type="cellIs" dxfId="897" priority="908" operator="greaterThan">
      <formula>20</formula>
    </cfRule>
  </conditionalFormatting>
  <conditionalFormatting sqref="AQ103">
    <cfRule type="cellIs" dxfId="896" priority="907" operator="between">
      <formula>80</formula>
      <formula>120</formula>
    </cfRule>
  </conditionalFormatting>
  <conditionalFormatting sqref="AQ103">
    <cfRule type="cellIs" dxfId="895" priority="906" operator="between">
      <formula>80</formula>
      <formula>120</formula>
    </cfRule>
  </conditionalFormatting>
  <conditionalFormatting sqref="AO103">
    <cfRule type="cellIs" dxfId="894" priority="905" operator="greaterThan">
      <formula>20</formula>
    </cfRule>
  </conditionalFormatting>
  <conditionalFormatting sqref="AY103">
    <cfRule type="cellIs" dxfId="893" priority="904" operator="greaterThan">
      <formula>20</formula>
    </cfRule>
  </conditionalFormatting>
  <conditionalFormatting sqref="AW100 AR100 AW97 AR97">
    <cfRule type="cellIs" dxfId="892" priority="903" operator="greaterThan">
      <formula>20</formula>
    </cfRule>
  </conditionalFormatting>
  <conditionalFormatting sqref="AZ100 AZ97">
    <cfRule type="cellIs" dxfId="891" priority="902" operator="greaterThan">
      <formula>20</formula>
    </cfRule>
  </conditionalFormatting>
  <conditionalFormatting sqref="AM100 AM97">
    <cfRule type="cellIs" dxfId="890" priority="901" operator="between">
      <formula>80</formula>
      <formula>120</formula>
    </cfRule>
  </conditionalFormatting>
  <conditionalFormatting sqref="BA100 BA97">
    <cfRule type="cellIs" dxfId="889" priority="900" operator="between">
      <formula>80</formula>
      <formula>120</formula>
    </cfRule>
  </conditionalFormatting>
  <conditionalFormatting sqref="BA100 BA97">
    <cfRule type="cellIs" dxfId="888" priority="899" operator="between">
      <formula>80</formula>
      <formula>120</formula>
    </cfRule>
  </conditionalFormatting>
  <conditionalFormatting sqref="AP100 AP97">
    <cfRule type="cellIs" dxfId="887" priority="898" operator="greaterThan">
      <formula>20</formula>
    </cfRule>
  </conditionalFormatting>
  <conditionalFormatting sqref="AQ100 AQ97">
    <cfRule type="cellIs" dxfId="886" priority="897" operator="between">
      <formula>80</formula>
      <formula>120</formula>
    </cfRule>
  </conditionalFormatting>
  <conditionalFormatting sqref="AQ100 AQ97">
    <cfRule type="cellIs" dxfId="885" priority="896" operator="between">
      <formula>80</formula>
      <formula>120</formula>
    </cfRule>
  </conditionalFormatting>
  <conditionalFormatting sqref="AO100 AO97">
    <cfRule type="cellIs" dxfId="884" priority="895" operator="greaterThan">
      <formula>20</formula>
    </cfRule>
  </conditionalFormatting>
  <conditionalFormatting sqref="AY100 AY97">
    <cfRule type="cellIs" dxfId="883" priority="894" operator="greaterThan">
      <formula>20</formula>
    </cfRule>
  </conditionalFormatting>
  <conditionalFormatting sqref="AW76 AR76">
    <cfRule type="cellIs" dxfId="882" priority="893" operator="greaterThan">
      <formula>20</formula>
    </cfRule>
  </conditionalFormatting>
  <conditionalFormatting sqref="AZ76">
    <cfRule type="cellIs" dxfId="881" priority="892" operator="greaterThan">
      <formula>20</formula>
    </cfRule>
  </conditionalFormatting>
  <conditionalFormatting sqref="AM76">
    <cfRule type="cellIs" dxfId="880" priority="891" operator="between">
      <formula>80</formula>
      <formula>120</formula>
    </cfRule>
  </conditionalFormatting>
  <conditionalFormatting sqref="BA76">
    <cfRule type="cellIs" dxfId="879" priority="890" operator="between">
      <formula>80</formula>
      <formula>120</formula>
    </cfRule>
  </conditionalFormatting>
  <conditionalFormatting sqref="BA76">
    <cfRule type="cellIs" dxfId="878" priority="889" operator="between">
      <formula>80</formula>
      <formula>120</formula>
    </cfRule>
  </conditionalFormatting>
  <conditionalFormatting sqref="AP76">
    <cfRule type="cellIs" dxfId="877" priority="888" operator="greaterThan">
      <formula>20</formula>
    </cfRule>
  </conditionalFormatting>
  <conditionalFormatting sqref="AQ76">
    <cfRule type="cellIs" dxfId="876" priority="887" operator="between">
      <formula>80</formula>
      <formula>120</formula>
    </cfRule>
  </conditionalFormatting>
  <conditionalFormatting sqref="AQ76">
    <cfRule type="cellIs" dxfId="875" priority="886" operator="between">
      <formula>80</formula>
      <formula>120</formula>
    </cfRule>
  </conditionalFormatting>
  <conditionalFormatting sqref="AO76">
    <cfRule type="cellIs" dxfId="874" priority="885" operator="greaterThan">
      <formula>20</formula>
    </cfRule>
  </conditionalFormatting>
  <conditionalFormatting sqref="AY76">
    <cfRule type="cellIs" dxfId="873" priority="884" operator="greaterThan">
      <formula>20</formula>
    </cfRule>
  </conditionalFormatting>
  <conditionalFormatting sqref="AW79 AR79">
    <cfRule type="cellIs" dxfId="872" priority="883" operator="greaterThan">
      <formula>20</formula>
    </cfRule>
  </conditionalFormatting>
  <conditionalFormatting sqref="AZ79">
    <cfRule type="cellIs" dxfId="871" priority="882" operator="greaterThan">
      <formula>20</formula>
    </cfRule>
  </conditionalFormatting>
  <conditionalFormatting sqref="AM79">
    <cfRule type="cellIs" dxfId="870" priority="881" operator="between">
      <formula>80</formula>
      <formula>120</formula>
    </cfRule>
  </conditionalFormatting>
  <conditionalFormatting sqref="BA79">
    <cfRule type="cellIs" dxfId="869" priority="880" operator="between">
      <formula>80</formula>
      <formula>120</formula>
    </cfRule>
  </conditionalFormatting>
  <conditionalFormatting sqref="BA79">
    <cfRule type="cellIs" dxfId="868" priority="879" operator="between">
      <formula>80</formula>
      <formula>120</formula>
    </cfRule>
  </conditionalFormatting>
  <conditionalFormatting sqref="AP79">
    <cfRule type="cellIs" dxfId="867" priority="878" operator="greaterThan">
      <formula>20</formula>
    </cfRule>
  </conditionalFormatting>
  <conditionalFormatting sqref="AQ79">
    <cfRule type="cellIs" dxfId="866" priority="877" operator="between">
      <formula>80</formula>
      <formula>120</formula>
    </cfRule>
  </conditionalFormatting>
  <conditionalFormatting sqref="AQ79">
    <cfRule type="cellIs" dxfId="865" priority="876" operator="between">
      <formula>80</formula>
      <formula>120</formula>
    </cfRule>
  </conditionalFormatting>
  <conditionalFormatting sqref="AO79">
    <cfRule type="cellIs" dxfId="864" priority="875" operator="greaterThan">
      <formula>20</formula>
    </cfRule>
  </conditionalFormatting>
  <conditionalFormatting sqref="AY79">
    <cfRule type="cellIs" dxfId="863" priority="874" operator="greaterThan">
      <formula>20</formula>
    </cfRule>
  </conditionalFormatting>
  <conditionalFormatting sqref="AM82">
    <cfRule type="cellIs" dxfId="862" priority="873" operator="between">
      <formula>80</formula>
      <formula>120</formula>
    </cfRule>
  </conditionalFormatting>
  <conditionalFormatting sqref="AN82">
    <cfRule type="cellIs" dxfId="861" priority="872" operator="between">
      <formula>80</formula>
      <formula>120</formula>
    </cfRule>
  </conditionalFormatting>
  <conditionalFormatting sqref="AN82">
    <cfRule type="cellIs" dxfId="860" priority="871" operator="between">
      <formula>80</formula>
      <formula>120</formula>
    </cfRule>
  </conditionalFormatting>
  <conditionalFormatting sqref="AW106 AR106">
    <cfRule type="cellIs" dxfId="859" priority="870" operator="greaterThan">
      <formula>20</formula>
    </cfRule>
  </conditionalFormatting>
  <conditionalFormatting sqref="BA106">
    <cfRule type="cellIs" dxfId="858" priority="867" operator="between">
      <formula>80</formula>
      <formula>120</formula>
    </cfRule>
  </conditionalFormatting>
  <conditionalFormatting sqref="BA106">
    <cfRule type="cellIs" dxfId="857" priority="866" operator="between">
      <formula>80</formula>
      <formula>120</formula>
    </cfRule>
  </conditionalFormatting>
  <conditionalFormatting sqref="AY106">
    <cfRule type="cellIs" dxfId="856" priority="861" operator="greaterThan">
      <formula>20</formula>
    </cfRule>
  </conditionalFormatting>
  <conditionalFormatting sqref="AW109 AR109">
    <cfRule type="cellIs" dxfId="855" priority="860" operator="greaterThan">
      <formula>20</formula>
    </cfRule>
  </conditionalFormatting>
  <conditionalFormatting sqref="BA109">
    <cfRule type="cellIs" dxfId="854" priority="857" operator="between">
      <formula>80</formula>
      <formula>120</formula>
    </cfRule>
  </conditionalFormatting>
  <conditionalFormatting sqref="BA109">
    <cfRule type="cellIs" dxfId="853" priority="856" operator="between">
      <formula>80</formula>
      <formula>120</formula>
    </cfRule>
  </conditionalFormatting>
  <conditionalFormatting sqref="AP109">
    <cfRule type="cellIs" dxfId="852" priority="855" operator="greaterThan">
      <formula>20</formula>
    </cfRule>
  </conditionalFormatting>
  <conditionalFormatting sqref="AQ109">
    <cfRule type="cellIs" dxfId="851" priority="854" operator="between">
      <formula>80</formula>
      <formula>120</formula>
    </cfRule>
  </conditionalFormatting>
  <conditionalFormatting sqref="AQ109">
    <cfRule type="cellIs" dxfId="850" priority="853" operator="between">
      <formula>80</formula>
      <formula>120</formula>
    </cfRule>
  </conditionalFormatting>
  <conditionalFormatting sqref="AO109">
    <cfRule type="cellIs" dxfId="849" priority="852" operator="greaterThan">
      <formula>20</formula>
    </cfRule>
  </conditionalFormatting>
  <conditionalFormatting sqref="AM112">
    <cfRule type="cellIs" dxfId="848" priority="850" operator="between">
      <formula>80</formula>
      <formula>120</formula>
    </cfRule>
  </conditionalFormatting>
  <conditionalFormatting sqref="AN112">
    <cfRule type="cellIs" dxfId="847" priority="849" operator="between">
      <formula>80</formula>
      <formula>120</formula>
    </cfRule>
  </conditionalFormatting>
  <conditionalFormatting sqref="BA46">
    <cfRule type="cellIs" dxfId="846" priority="847" operator="between">
      <formula>80</formula>
      <formula>120</formula>
    </cfRule>
  </conditionalFormatting>
  <conditionalFormatting sqref="AM47">
    <cfRule type="cellIs" dxfId="845" priority="846" operator="between">
      <formula>80</formula>
      <formula>120</formula>
    </cfRule>
  </conditionalFormatting>
  <conditionalFormatting sqref="AW43">
    <cfRule type="cellIs" dxfId="844" priority="845" operator="greaterThan">
      <formula>20</formula>
    </cfRule>
  </conditionalFormatting>
  <conditionalFormatting sqref="AW49 AZ49">
    <cfRule type="cellIs" dxfId="843" priority="844" operator="greaterThan">
      <formula>20</formula>
    </cfRule>
  </conditionalFormatting>
  <conditionalFormatting sqref="BA49 AM49">
    <cfRule type="cellIs" dxfId="842" priority="843" operator="between">
      <formula>80</formula>
      <formula>120</formula>
    </cfRule>
  </conditionalFormatting>
  <conditionalFormatting sqref="AW50 AY50:AZ50">
    <cfRule type="cellIs" dxfId="841" priority="842" operator="greaterThan">
      <formula>20</formula>
    </cfRule>
  </conditionalFormatting>
  <conditionalFormatting sqref="AM50 BA50">
    <cfRule type="cellIs" dxfId="840" priority="841" operator="between">
      <formula>80</formula>
      <formula>120</formula>
    </cfRule>
  </conditionalFormatting>
  <conditionalFormatting sqref="AR46 AW46 AY46:AZ46">
    <cfRule type="cellIs" dxfId="839" priority="840" operator="greaterThan">
      <formula>20</formula>
    </cfRule>
  </conditionalFormatting>
  <conditionalFormatting sqref="AM46">
    <cfRule type="cellIs" dxfId="838" priority="839" operator="between">
      <formula>80</formula>
      <formula>120</formula>
    </cfRule>
  </conditionalFormatting>
  <conditionalFormatting sqref="AZ41">
    <cfRule type="cellIs" dxfId="837" priority="838" operator="greaterThan">
      <formula>20</formula>
    </cfRule>
  </conditionalFormatting>
  <conditionalFormatting sqref="AM41">
    <cfRule type="cellIs" dxfId="836" priority="837" operator="between">
      <formula>80</formula>
      <formula>120</formula>
    </cfRule>
  </conditionalFormatting>
  <conditionalFormatting sqref="BA41">
    <cfRule type="cellIs" dxfId="835" priority="836" operator="between">
      <formula>80</formula>
      <formula>120</formula>
    </cfRule>
  </conditionalFormatting>
  <conditionalFormatting sqref="BA41">
    <cfRule type="cellIs" dxfId="834" priority="835" operator="between">
      <formula>80</formula>
      <formula>120</formula>
    </cfRule>
  </conditionalFormatting>
  <conditionalFormatting sqref="AZ43">
    <cfRule type="cellIs" dxfId="833" priority="834" operator="greaterThan">
      <formula>20</formula>
    </cfRule>
  </conditionalFormatting>
  <conditionalFormatting sqref="AO50">
    <cfRule type="cellIs" dxfId="832" priority="833" operator="greaterThan">
      <formula>20</formula>
    </cfRule>
  </conditionalFormatting>
  <conditionalFormatting sqref="AO46:AP46">
    <cfRule type="cellIs" dxfId="831" priority="832" operator="greaterThan">
      <formula>20</formula>
    </cfRule>
  </conditionalFormatting>
  <conditionalFormatting sqref="AQ46">
    <cfRule type="cellIs" dxfId="830" priority="831" operator="between">
      <formula>80</formula>
      <formula>120</formula>
    </cfRule>
  </conditionalFormatting>
  <conditionalFormatting sqref="AP41">
    <cfRule type="cellIs" dxfId="829" priority="830" operator="greaterThan">
      <formula>20</formula>
    </cfRule>
  </conditionalFormatting>
  <conditionalFormatting sqref="AQ41">
    <cfRule type="cellIs" dxfId="828" priority="829" operator="between">
      <formula>80</formula>
      <formula>120</formula>
    </cfRule>
  </conditionalFormatting>
  <conditionalFormatting sqref="AQ41">
    <cfRule type="cellIs" dxfId="827" priority="828" operator="between">
      <formula>80</formula>
      <formula>120</formula>
    </cfRule>
  </conditionalFormatting>
  <conditionalFormatting sqref="AP43">
    <cfRule type="cellIs" dxfId="826" priority="827" operator="greaterThan">
      <formula>20</formula>
    </cfRule>
  </conditionalFormatting>
  <conditionalFormatting sqref="AO49 AO47 AO43 AO41 AO39">
    <cfRule type="cellIs" dxfId="825" priority="826" operator="greaterThan">
      <formula>20</formula>
    </cfRule>
  </conditionalFormatting>
  <conditionalFormatting sqref="AY49 AY47 AY43 AY41 AY39">
    <cfRule type="cellIs" dxfId="824" priority="825" operator="greaterThan">
      <formula>20</formula>
    </cfRule>
  </conditionalFormatting>
  <conditionalFormatting sqref="AW38 AR38">
    <cfRule type="cellIs" dxfId="823" priority="824" operator="greaterThan">
      <formula>20</formula>
    </cfRule>
  </conditionalFormatting>
  <conditionalFormatting sqref="AZ38">
    <cfRule type="cellIs" dxfId="822" priority="823" operator="greaterThan">
      <formula>20</formula>
    </cfRule>
  </conditionalFormatting>
  <conditionalFormatting sqref="AM38">
    <cfRule type="cellIs" dxfId="821" priority="822" operator="between">
      <formula>80</formula>
      <formula>120</formula>
    </cfRule>
  </conditionalFormatting>
  <conditionalFormatting sqref="BA38">
    <cfRule type="cellIs" dxfId="820" priority="821" operator="between">
      <formula>80</formula>
      <formula>120</formula>
    </cfRule>
  </conditionalFormatting>
  <conditionalFormatting sqref="BA38">
    <cfRule type="cellIs" dxfId="819" priority="820" operator="between">
      <formula>80</formula>
      <formula>120</formula>
    </cfRule>
  </conditionalFormatting>
  <conditionalFormatting sqref="AP38">
    <cfRule type="cellIs" dxfId="818" priority="819" operator="greaterThan">
      <formula>20</formula>
    </cfRule>
  </conditionalFormatting>
  <conditionalFormatting sqref="AQ38">
    <cfRule type="cellIs" dxfId="817" priority="818" operator="between">
      <formula>80</formula>
      <formula>120</formula>
    </cfRule>
  </conditionalFormatting>
  <conditionalFormatting sqref="AQ38">
    <cfRule type="cellIs" dxfId="816" priority="817" operator="between">
      <formula>80</formula>
      <formula>120</formula>
    </cfRule>
  </conditionalFormatting>
  <conditionalFormatting sqref="AO38">
    <cfRule type="cellIs" dxfId="815" priority="816" operator="greaterThan">
      <formula>20</formula>
    </cfRule>
  </conditionalFormatting>
  <conditionalFormatting sqref="AY38">
    <cfRule type="cellIs" dxfId="814" priority="815" operator="greaterThan">
      <formula>20</formula>
    </cfRule>
  </conditionalFormatting>
  <conditionalFormatting sqref="AW42 AR42">
    <cfRule type="cellIs" dxfId="813" priority="814" operator="greaterThan">
      <formula>20</formula>
    </cfRule>
  </conditionalFormatting>
  <conditionalFormatting sqref="AZ42">
    <cfRule type="cellIs" dxfId="812" priority="813" operator="greaterThan">
      <formula>20</formula>
    </cfRule>
  </conditionalFormatting>
  <conditionalFormatting sqref="AM42">
    <cfRule type="cellIs" dxfId="811" priority="812" operator="between">
      <formula>80</formula>
      <formula>120</formula>
    </cfRule>
  </conditionalFormatting>
  <conditionalFormatting sqref="BA42">
    <cfRule type="cellIs" dxfId="810" priority="811" operator="between">
      <formula>80</formula>
      <formula>120</formula>
    </cfRule>
  </conditionalFormatting>
  <conditionalFormatting sqref="BA42">
    <cfRule type="cellIs" dxfId="809" priority="810" operator="between">
      <formula>80</formula>
      <formula>120</formula>
    </cfRule>
  </conditionalFormatting>
  <conditionalFormatting sqref="AP42">
    <cfRule type="cellIs" dxfId="808" priority="809" operator="greaterThan">
      <formula>20</formula>
    </cfRule>
  </conditionalFormatting>
  <conditionalFormatting sqref="AQ42">
    <cfRule type="cellIs" dxfId="807" priority="808" operator="between">
      <formula>80</formula>
      <formula>120</formula>
    </cfRule>
  </conditionalFormatting>
  <conditionalFormatting sqref="AQ42">
    <cfRule type="cellIs" dxfId="806" priority="807" operator="between">
      <formula>80</formula>
      <formula>120</formula>
    </cfRule>
  </conditionalFormatting>
  <conditionalFormatting sqref="AO42">
    <cfRule type="cellIs" dxfId="805" priority="806" operator="greaterThan">
      <formula>20</formula>
    </cfRule>
  </conditionalFormatting>
  <conditionalFormatting sqref="AY42">
    <cfRule type="cellIs" dxfId="804" priority="805" operator="greaterThan">
      <formula>20</formula>
    </cfRule>
  </conditionalFormatting>
  <conditionalFormatting sqref="AW45 AR45">
    <cfRule type="cellIs" dxfId="803" priority="804" operator="greaterThan">
      <formula>20</formula>
    </cfRule>
  </conditionalFormatting>
  <conditionalFormatting sqref="AZ45">
    <cfRule type="cellIs" dxfId="802" priority="803" operator="greaterThan">
      <formula>20</formula>
    </cfRule>
  </conditionalFormatting>
  <conditionalFormatting sqref="AM45">
    <cfRule type="cellIs" dxfId="801" priority="802" operator="between">
      <formula>80</formula>
      <formula>120</formula>
    </cfRule>
  </conditionalFormatting>
  <conditionalFormatting sqref="BA45">
    <cfRule type="cellIs" dxfId="800" priority="801" operator="between">
      <formula>80</formula>
      <formula>120</formula>
    </cfRule>
  </conditionalFormatting>
  <conditionalFormatting sqref="BA45">
    <cfRule type="cellIs" dxfId="799" priority="800" operator="between">
      <formula>80</formula>
      <formula>120</formula>
    </cfRule>
  </conditionalFormatting>
  <conditionalFormatting sqref="AP45">
    <cfRule type="cellIs" dxfId="798" priority="799" operator="greaterThan">
      <formula>20</formula>
    </cfRule>
  </conditionalFormatting>
  <conditionalFormatting sqref="AQ45">
    <cfRule type="cellIs" dxfId="797" priority="798" operator="between">
      <formula>80</formula>
      <formula>120</formula>
    </cfRule>
  </conditionalFormatting>
  <conditionalFormatting sqref="AQ45">
    <cfRule type="cellIs" dxfId="796" priority="797" operator="between">
      <formula>80</formula>
      <formula>120</formula>
    </cfRule>
  </conditionalFormatting>
  <conditionalFormatting sqref="AO45">
    <cfRule type="cellIs" dxfId="795" priority="796" operator="greaterThan">
      <formula>20</formula>
    </cfRule>
  </conditionalFormatting>
  <conditionalFormatting sqref="AY45">
    <cfRule type="cellIs" dxfId="794" priority="795" operator="greaterThan">
      <formula>20</formula>
    </cfRule>
  </conditionalFormatting>
  <conditionalFormatting sqref="AW48 AR48">
    <cfRule type="cellIs" dxfId="793" priority="794" operator="greaterThan">
      <formula>20</formula>
    </cfRule>
  </conditionalFormatting>
  <conditionalFormatting sqref="AZ48">
    <cfRule type="cellIs" dxfId="792" priority="793" operator="greaterThan">
      <formula>20</formula>
    </cfRule>
  </conditionalFormatting>
  <conditionalFormatting sqref="AM48">
    <cfRule type="cellIs" dxfId="791" priority="792" operator="between">
      <formula>80</formula>
      <formula>120</formula>
    </cfRule>
  </conditionalFormatting>
  <conditionalFormatting sqref="BA48">
    <cfRule type="cellIs" dxfId="790" priority="791" operator="between">
      <formula>80</formula>
      <formula>120</formula>
    </cfRule>
  </conditionalFormatting>
  <conditionalFormatting sqref="BA48">
    <cfRule type="cellIs" dxfId="789" priority="790" operator="between">
      <formula>80</formula>
      <formula>120</formula>
    </cfRule>
  </conditionalFormatting>
  <conditionalFormatting sqref="AP48">
    <cfRule type="cellIs" dxfId="788" priority="789" operator="greaterThan">
      <formula>20</formula>
    </cfRule>
  </conditionalFormatting>
  <conditionalFormatting sqref="AQ48">
    <cfRule type="cellIs" dxfId="787" priority="788" operator="between">
      <formula>80</formula>
      <formula>120</formula>
    </cfRule>
  </conditionalFormatting>
  <conditionalFormatting sqref="AQ48">
    <cfRule type="cellIs" dxfId="786" priority="787" operator="between">
      <formula>80</formula>
      <formula>120</formula>
    </cfRule>
  </conditionalFormatting>
  <conditionalFormatting sqref="AO48">
    <cfRule type="cellIs" dxfId="785" priority="786" operator="greaterThan">
      <formula>20</formula>
    </cfRule>
  </conditionalFormatting>
  <conditionalFormatting sqref="AY48">
    <cfRule type="cellIs" dxfId="784" priority="785" operator="greaterThan">
      <formula>20</formula>
    </cfRule>
  </conditionalFormatting>
  <conditionalFormatting sqref="AW57 AR57">
    <cfRule type="cellIs" dxfId="783" priority="784" operator="greaterThan">
      <formula>20</formula>
    </cfRule>
  </conditionalFormatting>
  <conditionalFormatting sqref="AZ57">
    <cfRule type="cellIs" dxfId="782" priority="783" operator="greaterThan">
      <formula>20</formula>
    </cfRule>
  </conditionalFormatting>
  <conditionalFormatting sqref="AM57">
    <cfRule type="cellIs" dxfId="781" priority="782" operator="between">
      <formula>80</formula>
      <formula>120</formula>
    </cfRule>
  </conditionalFormatting>
  <conditionalFormatting sqref="BA57">
    <cfRule type="cellIs" dxfId="780" priority="781" operator="between">
      <formula>80</formula>
      <formula>120</formula>
    </cfRule>
  </conditionalFormatting>
  <conditionalFormatting sqref="BA57">
    <cfRule type="cellIs" dxfId="779" priority="780" operator="between">
      <formula>80</formula>
      <formula>120</formula>
    </cfRule>
  </conditionalFormatting>
  <conditionalFormatting sqref="AP57">
    <cfRule type="cellIs" dxfId="778" priority="779" operator="greaterThan">
      <formula>20</formula>
    </cfRule>
  </conditionalFormatting>
  <conditionalFormatting sqref="AQ57">
    <cfRule type="cellIs" dxfId="777" priority="778" operator="between">
      <formula>80</formula>
      <formula>120</formula>
    </cfRule>
  </conditionalFormatting>
  <conditionalFormatting sqref="AQ57">
    <cfRule type="cellIs" dxfId="776" priority="777" operator="between">
      <formula>80</formula>
      <formula>120</formula>
    </cfRule>
  </conditionalFormatting>
  <conditionalFormatting sqref="AO57">
    <cfRule type="cellIs" dxfId="775" priority="776" operator="greaterThan">
      <formula>20</formula>
    </cfRule>
  </conditionalFormatting>
  <conditionalFormatting sqref="AY57">
    <cfRule type="cellIs" dxfId="774" priority="775" operator="greaterThan">
      <formula>20</formula>
    </cfRule>
  </conditionalFormatting>
  <conditionalFormatting sqref="AW60 AR60">
    <cfRule type="cellIs" dxfId="773" priority="774" operator="greaterThan">
      <formula>20</formula>
    </cfRule>
  </conditionalFormatting>
  <conditionalFormatting sqref="AZ60">
    <cfRule type="cellIs" dxfId="772" priority="773" operator="greaterThan">
      <formula>20</formula>
    </cfRule>
  </conditionalFormatting>
  <conditionalFormatting sqref="AM60">
    <cfRule type="cellIs" dxfId="771" priority="772" operator="between">
      <formula>80</formula>
      <formula>120</formula>
    </cfRule>
  </conditionalFormatting>
  <conditionalFormatting sqref="BA60">
    <cfRule type="cellIs" dxfId="770" priority="771" operator="between">
      <formula>80</formula>
      <formula>120</formula>
    </cfRule>
  </conditionalFormatting>
  <conditionalFormatting sqref="BA60">
    <cfRule type="cellIs" dxfId="769" priority="770" operator="between">
      <formula>80</formula>
      <formula>120</formula>
    </cfRule>
  </conditionalFormatting>
  <conditionalFormatting sqref="AP60">
    <cfRule type="cellIs" dxfId="768" priority="769" operator="greaterThan">
      <formula>20</formula>
    </cfRule>
  </conditionalFormatting>
  <conditionalFormatting sqref="AQ60">
    <cfRule type="cellIs" dxfId="767" priority="768" operator="between">
      <formula>80</formula>
      <formula>120</formula>
    </cfRule>
  </conditionalFormatting>
  <conditionalFormatting sqref="AQ60">
    <cfRule type="cellIs" dxfId="766" priority="767" operator="between">
      <formula>80</formula>
      <formula>120</formula>
    </cfRule>
  </conditionalFormatting>
  <conditionalFormatting sqref="AO60">
    <cfRule type="cellIs" dxfId="765" priority="766" operator="greaterThan">
      <formula>20</formula>
    </cfRule>
  </conditionalFormatting>
  <conditionalFormatting sqref="AY60">
    <cfRule type="cellIs" dxfId="764" priority="765" operator="greaterThan">
      <formula>20</formula>
    </cfRule>
  </conditionalFormatting>
  <conditionalFormatting sqref="AW63 AR63">
    <cfRule type="cellIs" dxfId="763" priority="764" operator="greaterThan">
      <formula>20</formula>
    </cfRule>
  </conditionalFormatting>
  <conditionalFormatting sqref="AZ63">
    <cfRule type="cellIs" dxfId="762" priority="763" operator="greaterThan">
      <formula>20</formula>
    </cfRule>
  </conditionalFormatting>
  <conditionalFormatting sqref="AM63">
    <cfRule type="cellIs" dxfId="761" priority="762" operator="between">
      <formula>80</formula>
      <formula>120</formula>
    </cfRule>
  </conditionalFormatting>
  <conditionalFormatting sqref="BA63">
    <cfRule type="cellIs" dxfId="760" priority="761" operator="between">
      <formula>80</formula>
      <formula>120</formula>
    </cfRule>
  </conditionalFormatting>
  <conditionalFormatting sqref="BA63">
    <cfRule type="cellIs" dxfId="759" priority="760" operator="between">
      <formula>80</formula>
      <formula>120</formula>
    </cfRule>
  </conditionalFormatting>
  <conditionalFormatting sqref="AP63">
    <cfRule type="cellIs" dxfId="758" priority="759" operator="greaterThan">
      <formula>20</formula>
    </cfRule>
  </conditionalFormatting>
  <conditionalFormatting sqref="AQ63">
    <cfRule type="cellIs" dxfId="757" priority="758" operator="between">
      <formula>80</formula>
      <formula>120</formula>
    </cfRule>
  </conditionalFormatting>
  <conditionalFormatting sqref="AQ63">
    <cfRule type="cellIs" dxfId="756" priority="757" operator="between">
      <formula>80</formula>
      <formula>120</formula>
    </cfRule>
  </conditionalFormatting>
  <conditionalFormatting sqref="AO63">
    <cfRule type="cellIs" dxfId="755" priority="756" operator="greaterThan">
      <formula>20</formula>
    </cfRule>
  </conditionalFormatting>
  <conditionalFormatting sqref="AY63">
    <cfRule type="cellIs" dxfId="754" priority="755" operator="greaterThan">
      <formula>20</formula>
    </cfRule>
  </conditionalFormatting>
  <conditionalFormatting sqref="AW66 AR66">
    <cfRule type="cellIs" dxfId="753" priority="754" operator="greaterThan">
      <formula>20</formula>
    </cfRule>
  </conditionalFormatting>
  <conditionalFormatting sqref="AZ66">
    <cfRule type="cellIs" dxfId="752" priority="753" operator="greaterThan">
      <formula>20</formula>
    </cfRule>
  </conditionalFormatting>
  <conditionalFormatting sqref="AM66">
    <cfRule type="cellIs" dxfId="751" priority="752" operator="between">
      <formula>80</formula>
      <formula>120</formula>
    </cfRule>
  </conditionalFormatting>
  <conditionalFormatting sqref="BA66">
    <cfRule type="cellIs" dxfId="750" priority="751" operator="between">
      <formula>80</formula>
      <formula>120</formula>
    </cfRule>
  </conditionalFormatting>
  <conditionalFormatting sqref="BA66">
    <cfRule type="cellIs" dxfId="749" priority="750" operator="between">
      <formula>80</formula>
      <formula>120</formula>
    </cfRule>
  </conditionalFormatting>
  <conditionalFormatting sqref="AP66">
    <cfRule type="cellIs" dxfId="748" priority="749" operator="greaterThan">
      <formula>20</formula>
    </cfRule>
  </conditionalFormatting>
  <conditionalFormatting sqref="AQ66">
    <cfRule type="cellIs" dxfId="747" priority="748" operator="between">
      <formula>80</formula>
      <formula>120</formula>
    </cfRule>
  </conditionalFormatting>
  <conditionalFormatting sqref="AQ66">
    <cfRule type="cellIs" dxfId="746" priority="747" operator="between">
      <formula>80</formula>
      <formula>120</formula>
    </cfRule>
  </conditionalFormatting>
  <conditionalFormatting sqref="AO66">
    <cfRule type="cellIs" dxfId="745" priority="746" operator="greaterThan">
      <formula>20</formula>
    </cfRule>
  </conditionalFormatting>
  <conditionalFormatting sqref="AY66">
    <cfRule type="cellIs" dxfId="744" priority="745" operator="greaterThan">
      <formula>20</formula>
    </cfRule>
  </conditionalFormatting>
  <conditionalFormatting sqref="AW69 AR69">
    <cfRule type="cellIs" dxfId="743" priority="744" operator="greaterThan">
      <formula>20</formula>
    </cfRule>
  </conditionalFormatting>
  <conditionalFormatting sqref="AZ69">
    <cfRule type="cellIs" dxfId="742" priority="743" operator="greaterThan">
      <formula>20</formula>
    </cfRule>
  </conditionalFormatting>
  <conditionalFormatting sqref="AM69">
    <cfRule type="cellIs" dxfId="741" priority="742" operator="between">
      <formula>80</formula>
      <formula>120</formula>
    </cfRule>
  </conditionalFormatting>
  <conditionalFormatting sqref="BA69">
    <cfRule type="cellIs" dxfId="740" priority="741" operator="between">
      <formula>80</formula>
      <formula>120</formula>
    </cfRule>
  </conditionalFormatting>
  <conditionalFormatting sqref="BA69">
    <cfRule type="cellIs" dxfId="739" priority="740" operator="between">
      <formula>80</formula>
      <formula>120</formula>
    </cfRule>
  </conditionalFormatting>
  <conditionalFormatting sqref="AP69">
    <cfRule type="cellIs" dxfId="738" priority="739" operator="greaterThan">
      <formula>20</formula>
    </cfRule>
  </conditionalFormatting>
  <conditionalFormatting sqref="AQ69">
    <cfRule type="cellIs" dxfId="737" priority="738" operator="between">
      <formula>80</formula>
      <formula>120</formula>
    </cfRule>
  </conditionalFormatting>
  <conditionalFormatting sqref="AQ69">
    <cfRule type="cellIs" dxfId="736" priority="737" operator="between">
      <formula>80</formula>
      <formula>120</formula>
    </cfRule>
  </conditionalFormatting>
  <conditionalFormatting sqref="AO69">
    <cfRule type="cellIs" dxfId="735" priority="736" operator="greaterThan">
      <formula>20</formula>
    </cfRule>
  </conditionalFormatting>
  <conditionalFormatting sqref="AY69">
    <cfRule type="cellIs" dxfId="734" priority="735" operator="greaterThan">
      <formula>20</formula>
    </cfRule>
  </conditionalFormatting>
  <conditionalFormatting sqref="AW72 AR72">
    <cfRule type="cellIs" dxfId="733" priority="734" operator="greaterThan">
      <formula>20</formula>
    </cfRule>
  </conditionalFormatting>
  <conditionalFormatting sqref="AM72">
    <cfRule type="cellIs" dxfId="732" priority="733" operator="between">
      <formula>80</formula>
      <formula>120</formula>
    </cfRule>
  </conditionalFormatting>
  <conditionalFormatting sqref="AO72">
    <cfRule type="cellIs" dxfId="731" priority="732" operator="greaterThan">
      <formula>20</formula>
    </cfRule>
  </conditionalFormatting>
  <conditionalFormatting sqref="AY72">
    <cfRule type="cellIs" dxfId="730" priority="731" operator="greaterThan">
      <formula>20</formula>
    </cfRule>
  </conditionalFormatting>
  <conditionalFormatting sqref="AW54 AR54 AW51 AR51">
    <cfRule type="cellIs" dxfId="729" priority="730" operator="greaterThan">
      <formula>20</formula>
    </cfRule>
  </conditionalFormatting>
  <conditionalFormatting sqref="AZ54 AZ51">
    <cfRule type="cellIs" dxfId="728" priority="729" operator="greaterThan">
      <formula>20</formula>
    </cfRule>
  </conditionalFormatting>
  <conditionalFormatting sqref="AM54 AM51">
    <cfRule type="cellIs" dxfId="727" priority="728" operator="between">
      <formula>80</formula>
      <formula>120</formula>
    </cfRule>
  </conditionalFormatting>
  <conditionalFormatting sqref="BA54 BA51">
    <cfRule type="cellIs" dxfId="726" priority="727" operator="between">
      <formula>80</formula>
      <formula>120</formula>
    </cfRule>
  </conditionalFormatting>
  <conditionalFormatting sqref="BA54 BA51">
    <cfRule type="cellIs" dxfId="725" priority="726" operator="between">
      <formula>80</formula>
      <formula>120</formula>
    </cfRule>
  </conditionalFormatting>
  <conditionalFormatting sqref="AP54 AP51">
    <cfRule type="cellIs" dxfId="724" priority="725" operator="greaterThan">
      <formula>20</formula>
    </cfRule>
  </conditionalFormatting>
  <conditionalFormatting sqref="AQ54 AQ51">
    <cfRule type="cellIs" dxfId="723" priority="724" operator="between">
      <formula>80</formula>
      <formula>120</formula>
    </cfRule>
  </conditionalFormatting>
  <conditionalFormatting sqref="AQ54 AQ51">
    <cfRule type="cellIs" dxfId="722" priority="723" operator="between">
      <formula>80</formula>
      <formula>120</formula>
    </cfRule>
  </conditionalFormatting>
  <conditionalFormatting sqref="AO54 AO51">
    <cfRule type="cellIs" dxfId="721" priority="722" operator="greaterThan">
      <formula>20</formula>
    </cfRule>
  </conditionalFormatting>
  <conditionalFormatting sqref="AY54 AY51">
    <cfRule type="cellIs" dxfId="720" priority="721" operator="greaterThan">
      <formula>20</formula>
    </cfRule>
  </conditionalFormatting>
  <conditionalFormatting sqref="AZ72">
    <cfRule type="cellIs" dxfId="719" priority="720" operator="greaterThan">
      <formula>20</formula>
    </cfRule>
  </conditionalFormatting>
  <conditionalFormatting sqref="BA72">
    <cfRule type="cellIs" dxfId="718" priority="719" operator="between">
      <formula>80</formula>
      <formula>120</formula>
    </cfRule>
  </conditionalFormatting>
  <conditionalFormatting sqref="BA72">
    <cfRule type="cellIs" dxfId="717" priority="718" operator="between">
      <formula>80</formula>
      <formula>120</formula>
    </cfRule>
  </conditionalFormatting>
  <conditionalFormatting sqref="AP72">
    <cfRule type="cellIs" dxfId="716" priority="717" operator="greaterThan">
      <formula>20</formula>
    </cfRule>
  </conditionalFormatting>
  <conditionalFormatting sqref="AQ72">
    <cfRule type="cellIs" dxfId="715" priority="716" operator="between">
      <formula>80</formula>
      <formula>120</formula>
    </cfRule>
  </conditionalFormatting>
  <conditionalFormatting sqref="AQ72">
    <cfRule type="cellIs" dxfId="714" priority="715" operator="between">
      <formula>80</formula>
      <formula>120</formula>
    </cfRule>
  </conditionalFormatting>
  <conditionalFormatting sqref="BA46 AM43 BA43">
    <cfRule type="cellIs" dxfId="713" priority="714" operator="between">
      <formula>80</formula>
      <formula>120</formula>
    </cfRule>
  </conditionalFormatting>
  <conditionalFormatting sqref="BA45">
    <cfRule type="cellIs" dxfId="712" priority="713" operator="between">
      <formula>80</formula>
      <formula>120</formula>
    </cfRule>
  </conditionalFormatting>
  <conditionalFormatting sqref="AM46">
    <cfRule type="cellIs" dxfId="711" priority="712" operator="between">
      <formula>80</formula>
      <formula>120</formula>
    </cfRule>
  </conditionalFormatting>
  <conditionalFormatting sqref="AW42">
    <cfRule type="cellIs" dxfId="710" priority="711" operator="greaterThan">
      <formula>20</formula>
    </cfRule>
  </conditionalFormatting>
  <conditionalFormatting sqref="AW48 AZ48">
    <cfRule type="cellIs" dxfId="709" priority="710" operator="greaterThan">
      <formula>20</formula>
    </cfRule>
  </conditionalFormatting>
  <conditionalFormatting sqref="BA48 AM48">
    <cfRule type="cellIs" dxfId="708" priority="709" operator="between">
      <formula>80</formula>
      <formula>120</formula>
    </cfRule>
  </conditionalFormatting>
  <conditionalFormatting sqref="AW49 AY49:AZ49">
    <cfRule type="cellIs" dxfId="707" priority="708" operator="greaterThan">
      <formula>20</formula>
    </cfRule>
  </conditionalFormatting>
  <conditionalFormatting sqref="AM49 BA49">
    <cfRule type="cellIs" dxfId="706" priority="707" operator="between">
      <formula>80</formula>
      <formula>120</formula>
    </cfRule>
  </conditionalFormatting>
  <conditionalFormatting sqref="AR45 AW45 AY45:AZ45">
    <cfRule type="cellIs" dxfId="705" priority="706" operator="greaterThan">
      <formula>20</formula>
    </cfRule>
  </conditionalFormatting>
  <conditionalFormatting sqref="AM45">
    <cfRule type="cellIs" dxfId="704" priority="705" operator="between">
      <formula>80</formula>
      <formula>120</formula>
    </cfRule>
  </conditionalFormatting>
  <conditionalFormatting sqref="AZ42">
    <cfRule type="cellIs" dxfId="703" priority="704" operator="greaterThan">
      <formula>20</formula>
    </cfRule>
  </conditionalFormatting>
  <conditionalFormatting sqref="AO43:AP43 AP46">
    <cfRule type="cellIs" dxfId="702" priority="703" operator="greaterThan">
      <formula>20</formula>
    </cfRule>
  </conditionalFormatting>
  <conditionalFormatting sqref="AQ46 AQ43">
    <cfRule type="cellIs" dxfId="701" priority="702" operator="between">
      <formula>80</formula>
      <formula>120</formula>
    </cfRule>
  </conditionalFormatting>
  <conditionalFormatting sqref="AO49">
    <cfRule type="cellIs" dxfId="700" priority="701" operator="greaterThan">
      <formula>20</formula>
    </cfRule>
  </conditionalFormatting>
  <conditionalFormatting sqref="AO45:AP45">
    <cfRule type="cellIs" dxfId="699" priority="700" operator="greaterThan">
      <formula>20</formula>
    </cfRule>
  </conditionalFormatting>
  <conditionalFormatting sqref="AQ45">
    <cfRule type="cellIs" dxfId="698" priority="699" operator="between">
      <formula>80</formula>
      <formula>120</formula>
    </cfRule>
  </conditionalFormatting>
  <conditionalFormatting sqref="AP42">
    <cfRule type="cellIs" dxfId="697" priority="698" operator="greaterThan">
      <formula>20</formula>
    </cfRule>
  </conditionalFormatting>
  <conditionalFormatting sqref="AO48 AO46 AO42">
    <cfRule type="cellIs" dxfId="696" priority="697" operator="greaterThan">
      <formula>20</formula>
    </cfRule>
  </conditionalFormatting>
  <conditionalFormatting sqref="AY48 AY46 AY42">
    <cfRule type="cellIs" dxfId="695" priority="696" operator="greaterThan">
      <formula>20</formula>
    </cfRule>
  </conditionalFormatting>
  <conditionalFormatting sqref="AW41 AR41">
    <cfRule type="cellIs" dxfId="694" priority="695" operator="greaterThan">
      <formula>20</formula>
    </cfRule>
  </conditionalFormatting>
  <conditionalFormatting sqref="AZ41">
    <cfRule type="cellIs" dxfId="693" priority="694" operator="greaterThan">
      <formula>20</formula>
    </cfRule>
  </conditionalFormatting>
  <conditionalFormatting sqref="AM41">
    <cfRule type="cellIs" dxfId="692" priority="693" operator="between">
      <formula>80</formula>
      <formula>120</formula>
    </cfRule>
  </conditionalFormatting>
  <conditionalFormatting sqref="BA41">
    <cfRule type="cellIs" dxfId="691" priority="692" operator="between">
      <formula>80</formula>
      <formula>120</formula>
    </cfRule>
  </conditionalFormatting>
  <conditionalFormatting sqref="BA41">
    <cfRule type="cellIs" dxfId="690" priority="691" operator="between">
      <formula>80</formula>
      <formula>120</formula>
    </cfRule>
  </conditionalFormatting>
  <conditionalFormatting sqref="AP41">
    <cfRule type="cellIs" dxfId="689" priority="690" operator="greaterThan">
      <formula>20</formula>
    </cfRule>
  </conditionalFormatting>
  <conditionalFormatting sqref="AQ41">
    <cfRule type="cellIs" dxfId="688" priority="689" operator="between">
      <formula>80</formula>
      <formula>120</formula>
    </cfRule>
  </conditionalFormatting>
  <conditionalFormatting sqref="AQ41">
    <cfRule type="cellIs" dxfId="687" priority="688" operator="between">
      <formula>80</formula>
      <formula>120</formula>
    </cfRule>
  </conditionalFormatting>
  <conditionalFormatting sqref="AO41">
    <cfRule type="cellIs" dxfId="686" priority="687" operator="greaterThan">
      <formula>20</formula>
    </cfRule>
  </conditionalFormatting>
  <conditionalFormatting sqref="AY41">
    <cfRule type="cellIs" dxfId="685" priority="686" operator="greaterThan">
      <formula>20</formula>
    </cfRule>
  </conditionalFormatting>
  <conditionalFormatting sqref="AW44 AR44">
    <cfRule type="cellIs" dxfId="684" priority="685" operator="greaterThan">
      <formula>20</formula>
    </cfRule>
  </conditionalFormatting>
  <conditionalFormatting sqref="AZ44">
    <cfRule type="cellIs" dxfId="683" priority="684" operator="greaterThan">
      <formula>20</formula>
    </cfRule>
  </conditionalFormatting>
  <conditionalFormatting sqref="AM44">
    <cfRule type="cellIs" dxfId="682" priority="683" operator="between">
      <formula>80</formula>
      <formula>120</formula>
    </cfRule>
  </conditionalFormatting>
  <conditionalFormatting sqref="BA44">
    <cfRule type="cellIs" dxfId="681" priority="682" operator="between">
      <formula>80</formula>
      <formula>120</formula>
    </cfRule>
  </conditionalFormatting>
  <conditionalFormatting sqref="BA44">
    <cfRule type="cellIs" dxfId="680" priority="681" operator="between">
      <formula>80</formula>
      <formula>120</formula>
    </cfRule>
  </conditionalFormatting>
  <conditionalFormatting sqref="AP44">
    <cfRule type="cellIs" dxfId="679" priority="680" operator="greaterThan">
      <formula>20</formula>
    </cfRule>
  </conditionalFormatting>
  <conditionalFormatting sqref="AQ44">
    <cfRule type="cellIs" dxfId="678" priority="679" operator="between">
      <formula>80</formula>
      <formula>120</formula>
    </cfRule>
  </conditionalFormatting>
  <conditionalFormatting sqref="AQ44">
    <cfRule type="cellIs" dxfId="677" priority="678" operator="between">
      <formula>80</formula>
      <formula>120</formula>
    </cfRule>
  </conditionalFormatting>
  <conditionalFormatting sqref="AO44">
    <cfRule type="cellIs" dxfId="676" priority="677" operator="greaterThan">
      <formula>20</formula>
    </cfRule>
  </conditionalFormatting>
  <conditionalFormatting sqref="AY44">
    <cfRule type="cellIs" dxfId="675" priority="676" operator="greaterThan">
      <formula>20</formula>
    </cfRule>
  </conditionalFormatting>
  <conditionalFormatting sqref="AW47 AR47">
    <cfRule type="cellIs" dxfId="674" priority="675" operator="greaterThan">
      <formula>20</formula>
    </cfRule>
  </conditionalFormatting>
  <conditionalFormatting sqref="AZ47">
    <cfRule type="cellIs" dxfId="673" priority="674" operator="greaterThan">
      <formula>20</formula>
    </cfRule>
  </conditionalFormatting>
  <conditionalFormatting sqref="AM47">
    <cfRule type="cellIs" dxfId="672" priority="673" operator="between">
      <formula>80</formula>
      <formula>120</formula>
    </cfRule>
  </conditionalFormatting>
  <conditionalFormatting sqref="BA47">
    <cfRule type="cellIs" dxfId="671" priority="672" operator="between">
      <formula>80</formula>
      <formula>120</formula>
    </cfRule>
  </conditionalFormatting>
  <conditionalFormatting sqref="BA47">
    <cfRule type="cellIs" dxfId="670" priority="671" operator="between">
      <formula>80</formula>
      <formula>120</formula>
    </cfRule>
  </conditionalFormatting>
  <conditionalFormatting sqref="AP47">
    <cfRule type="cellIs" dxfId="669" priority="670" operator="greaterThan">
      <formula>20</formula>
    </cfRule>
  </conditionalFormatting>
  <conditionalFormatting sqref="AQ47">
    <cfRule type="cellIs" dxfId="668" priority="669" operator="between">
      <formula>80</formula>
      <formula>120</formula>
    </cfRule>
  </conditionalFormatting>
  <conditionalFormatting sqref="AQ47">
    <cfRule type="cellIs" dxfId="667" priority="668" operator="between">
      <formula>80</formula>
      <formula>120</formula>
    </cfRule>
  </conditionalFormatting>
  <conditionalFormatting sqref="AO47">
    <cfRule type="cellIs" dxfId="666" priority="667" operator="greaterThan">
      <formula>20</formula>
    </cfRule>
  </conditionalFormatting>
  <conditionalFormatting sqref="AY47">
    <cfRule type="cellIs" dxfId="665" priority="666" operator="greaterThan">
      <formula>20</formula>
    </cfRule>
  </conditionalFormatting>
  <conditionalFormatting sqref="AW56 AR56">
    <cfRule type="cellIs" dxfId="664" priority="665" operator="greaterThan">
      <formula>20</formula>
    </cfRule>
  </conditionalFormatting>
  <conditionalFormatting sqref="AZ56">
    <cfRule type="cellIs" dxfId="663" priority="664" operator="greaterThan">
      <formula>20</formula>
    </cfRule>
  </conditionalFormatting>
  <conditionalFormatting sqref="AM56">
    <cfRule type="cellIs" dxfId="662" priority="663" operator="between">
      <formula>80</formula>
      <formula>120</formula>
    </cfRule>
  </conditionalFormatting>
  <conditionalFormatting sqref="BA56">
    <cfRule type="cellIs" dxfId="661" priority="662" operator="between">
      <formula>80</formula>
      <formula>120</formula>
    </cfRule>
  </conditionalFormatting>
  <conditionalFormatting sqref="BA56">
    <cfRule type="cellIs" dxfId="660" priority="661" operator="between">
      <formula>80</formula>
      <formula>120</formula>
    </cfRule>
  </conditionalFormatting>
  <conditionalFormatting sqref="AP56">
    <cfRule type="cellIs" dxfId="659" priority="660" operator="greaterThan">
      <formula>20</formula>
    </cfRule>
  </conditionalFormatting>
  <conditionalFormatting sqref="AQ56">
    <cfRule type="cellIs" dxfId="658" priority="659" operator="between">
      <formula>80</formula>
      <formula>120</formula>
    </cfRule>
  </conditionalFormatting>
  <conditionalFormatting sqref="AQ56">
    <cfRule type="cellIs" dxfId="657" priority="658" operator="between">
      <formula>80</formula>
      <formula>120</formula>
    </cfRule>
  </conditionalFormatting>
  <conditionalFormatting sqref="AO56">
    <cfRule type="cellIs" dxfId="656" priority="657" operator="greaterThan">
      <formula>20</formula>
    </cfRule>
  </conditionalFormatting>
  <conditionalFormatting sqref="AY56">
    <cfRule type="cellIs" dxfId="655" priority="656" operator="greaterThan">
      <formula>20</formula>
    </cfRule>
  </conditionalFormatting>
  <conditionalFormatting sqref="AW59 AR59">
    <cfRule type="cellIs" dxfId="654" priority="655" operator="greaterThan">
      <formula>20</formula>
    </cfRule>
  </conditionalFormatting>
  <conditionalFormatting sqref="AZ59">
    <cfRule type="cellIs" dxfId="653" priority="654" operator="greaterThan">
      <formula>20</formula>
    </cfRule>
  </conditionalFormatting>
  <conditionalFormatting sqref="AM59">
    <cfRule type="cellIs" dxfId="652" priority="653" operator="between">
      <formula>80</formula>
      <formula>120</formula>
    </cfRule>
  </conditionalFormatting>
  <conditionalFormatting sqref="BA59">
    <cfRule type="cellIs" dxfId="651" priority="652" operator="between">
      <formula>80</formula>
      <formula>120</formula>
    </cfRule>
  </conditionalFormatting>
  <conditionalFormatting sqref="BA59">
    <cfRule type="cellIs" dxfId="650" priority="651" operator="between">
      <formula>80</formula>
      <formula>120</formula>
    </cfRule>
  </conditionalFormatting>
  <conditionalFormatting sqref="AP59">
    <cfRule type="cellIs" dxfId="649" priority="650" operator="greaterThan">
      <formula>20</formula>
    </cfRule>
  </conditionalFormatting>
  <conditionalFormatting sqref="AQ59">
    <cfRule type="cellIs" dxfId="648" priority="649" operator="between">
      <formula>80</formula>
      <formula>120</formula>
    </cfRule>
  </conditionalFormatting>
  <conditionalFormatting sqref="AQ59">
    <cfRule type="cellIs" dxfId="647" priority="648" operator="between">
      <formula>80</formula>
      <formula>120</formula>
    </cfRule>
  </conditionalFormatting>
  <conditionalFormatting sqref="AO59">
    <cfRule type="cellIs" dxfId="646" priority="647" operator="greaterThan">
      <formula>20</formula>
    </cfRule>
  </conditionalFormatting>
  <conditionalFormatting sqref="AY59">
    <cfRule type="cellIs" dxfId="645" priority="646" operator="greaterThan">
      <formula>20</formula>
    </cfRule>
  </conditionalFormatting>
  <conditionalFormatting sqref="AW62 AR62">
    <cfRule type="cellIs" dxfId="644" priority="645" operator="greaterThan">
      <formula>20</formula>
    </cfRule>
  </conditionalFormatting>
  <conditionalFormatting sqref="AZ62">
    <cfRule type="cellIs" dxfId="643" priority="644" operator="greaterThan">
      <formula>20</formula>
    </cfRule>
  </conditionalFormatting>
  <conditionalFormatting sqref="AM62">
    <cfRule type="cellIs" dxfId="642" priority="643" operator="between">
      <formula>80</formula>
      <formula>120</formula>
    </cfRule>
  </conditionalFormatting>
  <conditionalFormatting sqref="BA62">
    <cfRule type="cellIs" dxfId="641" priority="642" operator="between">
      <formula>80</formula>
      <formula>120</formula>
    </cfRule>
  </conditionalFormatting>
  <conditionalFormatting sqref="BA62">
    <cfRule type="cellIs" dxfId="640" priority="641" operator="between">
      <formula>80</formula>
      <formula>120</formula>
    </cfRule>
  </conditionalFormatting>
  <conditionalFormatting sqref="AP62">
    <cfRule type="cellIs" dxfId="639" priority="640" operator="greaterThan">
      <formula>20</formula>
    </cfRule>
  </conditionalFormatting>
  <conditionalFormatting sqref="AQ62">
    <cfRule type="cellIs" dxfId="638" priority="639" operator="between">
      <formula>80</formula>
      <formula>120</formula>
    </cfRule>
  </conditionalFormatting>
  <conditionalFormatting sqref="AQ62">
    <cfRule type="cellIs" dxfId="637" priority="638" operator="between">
      <formula>80</formula>
      <formula>120</formula>
    </cfRule>
  </conditionalFormatting>
  <conditionalFormatting sqref="AO62">
    <cfRule type="cellIs" dxfId="636" priority="637" operator="greaterThan">
      <formula>20</formula>
    </cfRule>
  </conditionalFormatting>
  <conditionalFormatting sqref="AY62">
    <cfRule type="cellIs" dxfId="635" priority="636" operator="greaterThan">
      <formula>20</formula>
    </cfRule>
  </conditionalFormatting>
  <conditionalFormatting sqref="AW65 AR65">
    <cfRule type="cellIs" dxfId="634" priority="635" operator="greaterThan">
      <formula>20</formula>
    </cfRule>
  </conditionalFormatting>
  <conditionalFormatting sqref="AZ65">
    <cfRule type="cellIs" dxfId="633" priority="634" operator="greaterThan">
      <formula>20</formula>
    </cfRule>
  </conditionalFormatting>
  <conditionalFormatting sqref="AM65">
    <cfRule type="cellIs" dxfId="632" priority="633" operator="between">
      <formula>80</formula>
      <formula>120</formula>
    </cfRule>
  </conditionalFormatting>
  <conditionalFormatting sqref="BA65">
    <cfRule type="cellIs" dxfId="631" priority="632" operator="between">
      <formula>80</formula>
      <formula>120</formula>
    </cfRule>
  </conditionalFormatting>
  <conditionalFormatting sqref="BA65">
    <cfRule type="cellIs" dxfId="630" priority="631" operator="between">
      <formula>80</formula>
      <formula>120</formula>
    </cfRule>
  </conditionalFormatting>
  <conditionalFormatting sqref="AP65">
    <cfRule type="cellIs" dxfId="629" priority="630" operator="greaterThan">
      <formula>20</formula>
    </cfRule>
  </conditionalFormatting>
  <conditionalFormatting sqref="AQ65">
    <cfRule type="cellIs" dxfId="628" priority="629" operator="between">
      <formula>80</formula>
      <formula>120</formula>
    </cfRule>
  </conditionalFormatting>
  <conditionalFormatting sqref="AQ65">
    <cfRule type="cellIs" dxfId="627" priority="628" operator="between">
      <formula>80</formula>
      <formula>120</formula>
    </cfRule>
  </conditionalFormatting>
  <conditionalFormatting sqref="AO65">
    <cfRule type="cellIs" dxfId="626" priority="627" operator="greaterThan">
      <formula>20</formula>
    </cfRule>
  </conditionalFormatting>
  <conditionalFormatting sqref="AY65">
    <cfRule type="cellIs" dxfId="625" priority="626" operator="greaterThan">
      <formula>20</formula>
    </cfRule>
  </conditionalFormatting>
  <conditionalFormatting sqref="AW68 AR68">
    <cfRule type="cellIs" dxfId="624" priority="625" operator="greaterThan">
      <formula>20</formula>
    </cfRule>
  </conditionalFormatting>
  <conditionalFormatting sqref="AZ68">
    <cfRule type="cellIs" dxfId="623" priority="624" operator="greaterThan">
      <formula>20</formula>
    </cfRule>
  </conditionalFormatting>
  <conditionalFormatting sqref="AM68">
    <cfRule type="cellIs" dxfId="622" priority="623" operator="between">
      <formula>80</formula>
      <formula>120</formula>
    </cfRule>
  </conditionalFormatting>
  <conditionalFormatting sqref="BA68">
    <cfRule type="cellIs" dxfId="621" priority="622" operator="between">
      <formula>80</formula>
      <formula>120</formula>
    </cfRule>
  </conditionalFormatting>
  <conditionalFormatting sqref="BA68">
    <cfRule type="cellIs" dxfId="620" priority="621" operator="between">
      <formula>80</formula>
      <formula>120</formula>
    </cfRule>
  </conditionalFormatting>
  <conditionalFormatting sqref="AP68">
    <cfRule type="cellIs" dxfId="619" priority="620" operator="greaterThan">
      <formula>20</formula>
    </cfRule>
  </conditionalFormatting>
  <conditionalFormatting sqref="AQ68">
    <cfRule type="cellIs" dxfId="618" priority="619" operator="between">
      <formula>80</formula>
      <formula>120</formula>
    </cfRule>
  </conditionalFormatting>
  <conditionalFormatting sqref="AQ68">
    <cfRule type="cellIs" dxfId="617" priority="618" operator="between">
      <formula>80</formula>
      <formula>120</formula>
    </cfRule>
  </conditionalFormatting>
  <conditionalFormatting sqref="AO68">
    <cfRule type="cellIs" dxfId="616" priority="617" operator="greaterThan">
      <formula>20</formula>
    </cfRule>
  </conditionalFormatting>
  <conditionalFormatting sqref="AY68">
    <cfRule type="cellIs" dxfId="615" priority="616" operator="greaterThan">
      <formula>20</formula>
    </cfRule>
  </conditionalFormatting>
  <conditionalFormatting sqref="AW53 AR53 AW50 AR50">
    <cfRule type="cellIs" dxfId="614" priority="615" operator="greaterThan">
      <formula>20</formula>
    </cfRule>
  </conditionalFormatting>
  <conditionalFormatting sqref="AZ53 AZ50">
    <cfRule type="cellIs" dxfId="613" priority="614" operator="greaterThan">
      <formula>20</formula>
    </cfRule>
  </conditionalFormatting>
  <conditionalFormatting sqref="AM53 AM50">
    <cfRule type="cellIs" dxfId="612" priority="613" operator="between">
      <formula>80</formula>
      <formula>120</formula>
    </cfRule>
  </conditionalFormatting>
  <conditionalFormatting sqref="BA53 BA50">
    <cfRule type="cellIs" dxfId="611" priority="612" operator="between">
      <formula>80</formula>
      <formula>120</formula>
    </cfRule>
  </conditionalFormatting>
  <conditionalFormatting sqref="BA53 BA50">
    <cfRule type="cellIs" dxfId="610" priority="611" operator="between">
      <formula>80</formula>
      <formula>120</formula>
    </cfRule>
  </conditionalFormatting>
  <conditionalFormatting sqref="AP53 AP50">
    <cfRule type="cellIs" dxfId="609" priority="610" operator="greaterThan">
      <formula>20</formula>
    </cfRule>
  </conditionalFormatting>
  <conditionalFormatting sqref="AQ53 AQ50">
    <cfRule type="cellIs" dxfId="608" priority="609" operator="between">
      <formula>80</formula>
      <formula>120</formula>
    </cfRule>
  </conditionalFormatting>
  <conditionalFormatting sqref="AQ53 AQ50">
    <cfRule type="cellIs" dxfId="607" priority="608" operator="between">
      <formula>80</formula>
      <formula>120</formula>
    </cfRule>
  </conditionalFormatting>
  <conditionalFormatting sqref="AO53 AO50">
    <cfRule type="cellIs" dxfId="606" priority="607" operator="greaterThan">
      <formula>20</formula>
    </cfRule>
  </conditionalFormatting>
  <conditionalFormatting sqref="AY53 AY50">
    <cfRule type="cellIs" dxfId="605" priority="606" operator="greaterThan">
      <formula>20</formula>
    </cfRule>
  </conditionalFormatting>
  <conditionalFormatting sqref="AW71 AR71">
    <cfRule type="cellIs" dxfId="604" priority="605" operator="greaterThan">
      <formula>20</formula>
    </cfRule>
  </conditionalFormatting>
  <conditionalFormatting sqref="AM71">
    <cfRule type="cellIs" dxfId="603" priority="604" operator="between">
      <formula>80</formula>
      <formula>120</formula>
    </cfRule>
  </conditionalFormatting>
  <conditionalFormatting sqref="AO71">
    <cfRule type="cellIs" dxfId="602" priority="603" operator="greaterThan">
      <formula>20</formula>
    </cfRule>
  </conditionalFormatting>
  <conditionalFormatting sqref="AY71">
    <cfRule type="cellIs" dxfId="601" priority="602" operator="greaterThan">
      <formula>20</formula>
    </cfRule>
  </conditionalFormatting>
  <conditionalFormatting sqref="AW74 AR74">
    <cfRule type="cellIs" dxfId="600" priority="601" operator="greaterThan">
      <formula>20</formula>
    </cfRule>
  </conditionalFormatting>
  <conditionalFormatting sqref="AM74">
    <cfRule type="cellIs" dxfId="599" priority="600" operator="between">
      <formula>80</formula>
      <formula>120</formula>
    </cfRule>
  </conditionalFormatting>
  <conditionalFormatting sqref="AO74">
    <cfRule type="cellIs" dxfId="598" priority="599" operator="greaterThan">
      <formula>20</formula>
    </cfRule>
  </conditionalFormatting>
  <conditionalFormatting sqref="AY74">
    <cfRule type="cellIs" dxfId="597" priority="598" operator="greaterThan">
      <formula>20</formula>
    </cfRule>
  </conditionalFormatting>
  <conditionalFormatting sqref="AZ71">
    <cfRule type="cellIs" dxfId="596" priority="597" operator="greaterThan">
      <formula>20</formula>
    </cfRule>
  </conditionalFormatting>
  <conditionalFormatting sqref="BA74">
    <cfRule type="cellIs" dxfId="595" priority="596" operator="between">
      <formula>80</formula>
      <formula>120</formula>
    </cfRule>
  </conditionalFormatting>
  <conditionalFormatting sqref="BA74">
    <cfRule type="cellIs" dxfId="594" priority="595" operator="between">
      <formula>80</formula>
      <formula>120</formula>
    </cfRule>
  </conditionalFormatting>
  <conditionalFormatting sqref="AZ74">
    <cfRule type="cellIs" dxfId="593" priority="594" operator="greaterThan">
      <formula>20</formula>
    </cfRule>
  </conditionalFormatting>
  <conditionalFormatting sqref="AZ74">
    <cfRule type="cellIs" dxfId="592" priority="593" operator="lessThan">
      <formula>20</formula>
    </cfRule>
  </conditionalFormatting>
  <conditionalFormatting sqref="BA71">
    <cfRule type="cellIs" dxfId="591" priority="592" operator="between">
      <formula>80</formula>
      <formula>120</formula>
    </cfRule>
  </conditionalFormatting>
  <conditionalFormatting sqref="BA71">
    <cfRule type="cellIs" dxfId="590" priority="591" operator="between">
      <formula>80</formula>
      <formula>120</formula>
    </cfRule>
  </conditionalFormatting>
  <conditionalFormatting sqref="AP71">
    <cfRule type="cellIs" dxfId="589" priority="590" operator="greaterThan">
      <formula>20</formula>
    </cfRule>
  </conditionalFormatting>
  <conditionalFormatting sqref="AQ74">
    <cfRule type="cellIs" dxfId="588" priority="589" operator="between">
      <formula>80</formula>
      <formula>120</formula>
    </cfRule>
  </conditionalFormatting>
  <conditionalFormatting sqref="AQ74">
    <cfRule type="cellIs" dxfId="587" priority="588" operator="between">
      <formula>80</formula>
      <formula>120</formula>
    </cfRule>
  </conditionalFormatting>
  <conditionalFormatting sqref="AP74">
    <cfRule type="cellIs" dxfId="586" priority="587" operator="greaterThan">
      <formula>20</formula>
    </cfRule>
  </conditionalFormatting>
  <conditionalFormatting sqref="AP74">
    <cfRule type="cellIs" dxfId="585" priority="586" operator="lessThan">
      <formula>20</formula>
    </cfRule>
  </conditionalFormatting>
  <conditionalFormatting sqref="AQ71">
    <cfRule type="cellIs" dxfId="584" priority="585" operator="between">
      <formula>80</formula>
      <formula>120</formula>
    </cfRule>
  </conditionalFormatting>
  <conditionalFormatting sqref="AQ71">
    <cfRule type="cellIs" dxfId="583" priority="584" operator="between">
      <formula>80</formula>
      <formula>120</formula>
    </cfRule>
  </conditionalFormatting>
  <conditionalFormatting sqref="AZ107">
    <cfRule type="cellIs" dxfId="582" priority="397" operator="greaterThan">
      <formula>20</formula>
    </cfRule>
  </conditionalFormatting>
  <conditionalFormatting sqref="AM107">
    <cfRule type="cellIs" dxfId="581" priority="396" operator="between">
      <formula>80</formula>
      <formula>120</formula>
    </cfRule>
  </conditionalFormatting>
  <conditionalFormatting sqref="AP107">
    <cfRule type="cellIs" dxfId="580" priority="393" operator="greaterThan">
      <formula>20</formula>
    </cfRule>
  </conditionalFormatting>
  <conditionalFormatting sqref="AQ107">
    <cfRule type="cellIs" dxfId="579" priority="392" operator="between">
      <formula>80</formula>
      <formula>120</formula>
    </cfRule>
  </conditionalFormatting>
  <conditionalFormatting sqref="AQ107">
    <cfRule type="cellIs" dxfId="578" priority="391" operator="between">
      <formula>80</formula>
      <formula>120</formula>
    </cfRule>
  </conditionalFormatting>
  <conditionalFormatting sqref="AO107">
    <cfRule type="cellIs" dxfId="577" priority="390" operator="greaterThan">
      <formula>20</formula>
    </cfRule>
  </conditionalFormatting>
  <conditionalFormatting sqref="AZ110">
    <cfRule type="cellIs" dxfId="576" priority="387" operator="greaterThan">
      <formula>20</formula>
    </cfRule>
  </conditionalFormatting>
  <conditionalFormatting sqref="AM110">
    <cfRule type="cellIs" dxfId="575" priority="386" operator="between">
      <formula>80</formula>
      <formula>120</formula>
    </cfRule>
  </conditionalFormatting>
  <conditionalFormatting sqref="AY110">
    <cfRule type="cellIs" dxfId="574" priority="379" operator="greaterThan">
      <formula>20</formula>
    </cfRule>
  </conditionalFormatting>
  <conditionalFormatting sqref="BA113">
    <cfRule type="cellIs" dxfId="573" priority="374" operator="between">
      <formula>80</formula>
      <formula>120</formula>
    </cfRule>
  </conditionalFormatting>
  <conditionalFormatting sqref="AM85 BA85">
    <cfRule type="cellIs" dxfId="572" priority="583" operator="between">
      <formula>80</formula>
      <formula>120</formula>
    </cfRule>
  </conditionalFormatting>
  <conditionalFormatting sqref="BA94">
    <cfRule type="cellIs" dxfId="571" priority="582" operator="between">
      <formula>80</formula>
      <formula>120</formula>
    </cfRule>
  </conditionalFormatting>
  <conditionalFormatting sqref="AM95">
    <cfRule type="cellIs" dxfId="570" priority="581" operator="between">
      <formula>80</formula>
      <formula>120</formula>
    </cfRule>
  </conditionalFormatting>
  <conditionalFormatting sqref="AW91">
    <cfRule type="cellIs" dxfId="569" priority="580" operator="greaterThan">
      <formula>20</formula>
    </cfRule>
  </conditionalFormatting>
  <conditionalFormatting sqref="AW97 AZ97">
    <cfRule type="cellIs" dxfId="568" priority="579" operator="greaterThan">
      <formula>20</formula>
    </cfRule>
  </conditionalFormatting>
  <conditionalFormatting sqref="BA97 AM97">
    <cfRule type="cellIs" dxfId="567" priority="578" operator="between">
      <formula>80</formula>
      <formula>120</formula>
    </cfRule>
  </conditionalFormatting>
  <conditionalFormatting sqref="AW98 AY98:AZ98">
    <cfRule type="cellIs" dxfId="566" priority="577" operator="greaterThan">
      <formula>20</formula>
    </cfRule>
  </conditionalFormatting>
  <conditionalFormatting sqref="AM98 BA98">
    <cfRule type="cellIs" dxfId="565" priority="576" operator="between">
      <formula>80</formula>
      <formula>120</formula>
    </cfRule>
  </conditionalFormatting>
  <conditionalFormatting sqref="AR94 AW94 AY94:AZ94">
    <cfRule type="cellIs" dxfId="564" priority="575" operator="greaterThan">
      <formula>20</formula>
    </cfRule>
  </conditionalFormatting>
  <conditionalFormatting sqref="AM94">
    <cfRule type="cellIs" dxfId="563" priority="574" operator="between">
      <formula>80</formula>
      <formula>120</formula>
    </cfRule>
  </conditionalFormatting>
  <conditionalFormatting sqref="AZ89">
    <cfRule type="cellIs" dxfId="562" priority="573" operator="greaterThan">
      <formula>20</formula>
    </cfRule>
  </conditionalFormatting>
  <conditionalFormatting sqref="AM89">
    <cfRule type="cellIs" dxfId="561" priority="572" operator="between">
      <formula>80</formula>
      <formula>120</formula>
    </cfRule>
  </conditionalFormatting>
  <conditionalFormatting sqref="BA89">
    <cfRule type="cellIs" dxfId="560" priority="571" operator="between">
      <formula>80</formula>
      <formula>120</formula>
    </cfRule>
  </conditionalFormatting>
  <conditionalFormatting sqref="BA89">
    <cfRule type="cellIs" dxfId="559" priority="570" operator="between">
      <formula>80</formula>
      <formula>120</formula>
    </cfRule>
  </conditionalFormatting>
  <conditionalFormatting sqref="AZ91">
    <cfRule type="cellIs" dxfId="558" priority="569" operator="greaterThan">
      <formula>20</formula>
    </cfRule>
  </conditionalFormatting>
  <conditionalFormatting sqref="AO98">
    <cfRule type="cellIs" dxfId="557" priority="568" operator="greaterThan">
      <formula>20</formula>
    </cfRule>
  </conditionalFormatting>
  <conditionalFormatting sqref="AO94:AP94">
    <cfRule type="cellIs" dxfId="556" priority="567" operator="greaterThan">
      <formula>20</formula>
    </cfRule>
  </conditionalFormatting>
  <conditionalFormatting sqref="AQ94">
    <cfRule type="cellIs" dxfId="555" priority="566" operator="between">
      <formula>80</formula>
      <formula>120</formula>
    </cfRule>
  </conditionalFormatting>
  <conditionalFormatting sqref="AP89">
    <cfRule type="cellIs" dxfId="554" priority="565" operator="greaterThan">
      <formula>20</formula>
    </cfRule>
  </conditionalFormatting>
  <conditionalFormatting sqref="AQ89">
    <cfRule type="cellIs" dxfId="553" priority="564" operator="between">
      <formula>80</formula>
      <formula>120</formula>
    </cfRule>
  </conditionalFormatting>
  <conditionalFormatting sqref="AQ89">
    <cfRule type="cellIs" dxfId="552" priority="563" operator="between">
      <formula>80</formula>
      <formula>120</formula>
    </cfRule>
  </conditionalFormatting>
  <conditionalFormatting sqref="AP91">
    <cfRule type="cellIs" dxfId="551" priority="562" operator="greaterThan">
      <formula>20</formula>
    </cfRule>
  </conditionalFormatting>
  <conditionalFormatting sqref="AO97 AO95 AO91 AO89 AO87 AO85">
    <cfRule type="cellIs" dxfId="550" priority="561" operator="greaterThan">
      <formula>20</formula>
    </cfRule>
  </conditionalFormatting>
  <conditionalFormatting sqref="AY97 AY95 AY91 AY89 AY87 AY85">
    <cfRule type="cellIs" dxfId="549" priority="560" operator="greaterThan">
      <formula>20</formula>
    </cfRule>
  </conditionalFormatting>
  <conditionalFormatting sqref="AW86 AR86">
    <cfRule type="cellIs" dxfId="548" priority="559" operator="greaterThan">
      <formula>20</formula>
    </cfRule>
  </conditionalFormatting>
  <conditionalFormatting sqref="AZ86">
    <cfRule type="cellIs" dxfId="547" priority="558" operator="greaterThan">
      <formula>20</formula>
    </cfRule>
  </conditionalFormatting>
  <conditionalFormatting sqref="AM86">
    <cfRule type="cellIs" dxfId="546" priority="557" operator="between">
      <formula>80</formula>
      <formula>120</formula>
    </cfRule>
  </conditionalFormatting>
  <conditionalFormatting sqref="BA86">
    <cfRule type="cellIs" dxfId="545" priority="556" operator="between">
      <formula>80</formula>
      <formula>120</formula>
    </cfRule>
  </conditionalFormatting>
  <conditionalFormatting sqref="BA86">
    <cfRule type="cellIs" dxfId="544" priority="555" operator="between">
      <formula>80</formula>
      <formula>120</formula>
    </cfRule>
  </conditionalFormatting>
  <conditionalFormatting sqref="AP86">
    <cfRule type="cellIs" dxfId="543" priority="554" operator="greaterThan">
      <formula>20</formula>
    </cfRule>
  </conditionalFormatting>
  <conditionalFormatting sqref="AQ86">
    <cfRule type="cellIs" dxfId="542" priority="553" operator="between">
      <formula>80</formula>
      <formula>120</formula>
    </cfRule>
  </conditionalFormatting>
  <conditionalFormatting sqref="AQ86">
    <cfRule type="cellIs" dxfId="541" priority="552" operator="between">
      <formula>80</formula>
      <formula>120</formula>
    </cfRule>
  </conditionalFormatting>
  <conditionalFormatting sqref="AO86">
    <cfRule type="cellIs" dxfId="540" priority="551" operator="greaterThan">
      <formula>20</formula>
    </cfRule>
  </conditionalFormatting>
  <conditionalFormatting sqref="AY86">
    <cfRule type="cellIs" dxfId="539" priority="550" operator="greaterThan">
      <formula>20</formula>
    </cfRule>
  </conditionalFormatting>
  <conditionalFormatting sqref="AW90 AR90">
    <cfRule type="cellIs" dxfId="538" priority="549" operator="greaterThan">
      <formula>20</formula>
    </cfRule>
  </conditionalFormatting>
  <conditionalFormatting sqref="AZ90">
    <cfRule type="cellIs" dxfId="537" priority="548" operator="greaterThan">
      <formula>20</formula>
    </cfRule>
  </conditionalFormatting>
  <conditionalFormatting sqref="AM90">
    <cfRule type="cellIs" dxfId="536" priority="547" operator="between">
      <formula>80</formula>
      <formula>120</formula>
    </cfRule>
  </conditionalFormatting>
  <conditionalFormatting sqref="BA90">
    <cfRule type="cellIs" dxfId="535" priority="546" operator="between">
      <formula>80</formula>
      <formula>120</formula>
    </cfRule>
  </conditionalFormatting>
  <conditionalFormatting sqref="BA90">
    <cfRule type="cellIs" dxfId="534" priority="545" operator="between">
      <formula>80</formula>
      <formula>120</formula>
    </cfRule>
  </conditionalFormatting>
  <conditionalFormatting sqref="AP90">
    <cfRule type="cellIs" dxfId="533" priority="544" operator="greaterThan">
      <formula>20</formula>
    </cfRule>
  </conditionalFormatting>
  <conditionalFormatting sqref="AQ90">
    <cfRule type="cellIs" dxfId="532" priority="543" operator="between">
      <formula>80</formula>
      <formula>120</formula>
    </cfRule>
  </conditionalFormatting>
  <conditionalFormatting sqref="AQ90">
    <cfRule type="cellIs" dxfId="531" priority="542" operator="between">
      <formula>80</formula>
      <formula>120</formula>
    </cfRule>
  </conditionalFormatting>
  <conditionalFormatting sqref="AO90">
    <cfRule type="cellIs" dxfId="530" priority="541" operator="greaterThan">
      <formula>20</formula>
    </cfRule>
  </conditionalFormatting>
  <conditionalFormatting sqref="AY90">
    <cfRule type="cellIs" dxfId="529" priority="540" operator="greaterThan">
      <formula>20</formula>
    </cfRule>
  </conditionalFormatting>
  <conditionalFormatting sqref="AW93 AR93">
    <cfRule type="cellIs" dxfId="528" priority="539" operator="greaterThan">
      <formula>20</formula>
    </cfRule>
  </conditionalFormatting>
  <conditionalFormatting sqref="AZ93">
    <cfRule type="cellIs" dxfId="527" priority="538" operator="greaterThan">
      <formula>20</formula>
    </cfRule>
  </conditionalFormatting>
  <conditionalFormatting sqref="AM93">
    <cfRule type="cellIs" dxfId="526" priority="537" operator="between">
      <formula>80</formula>
      <formula>120</formula>
    </cfRule>
  </conditionalFormatting>
  <conditionalFormatting sqref="BA93">
    <cfRule type="cellIs" dxfId="525" priority="536" operator="between">
      <formula>80</formula>
      <formula>120</formula>
    </cfRule>
  </conditionalFormatting>
  <conditionalFormatting sqref="BA93">
    <cfRule type="cellIs" dxfId="524" priority="535" operator="between">
      <formula>80</formula>
      <formula>120</formula>
    </cfRule>
  </conditionalFormatting>
  <conditionalFormatting sqref="AP93">
    <cfRule type="cellIs" dxfId="523" priority="534" operator="greaterThan">
      <formula>20</formula>
    </cfRule>
  </conditionalFormatting>
  <conditionalFormatting sqref="AQ93">
    <cfRule type="cellIs" dxfId="522" priority="533" operator="between">
      <formula>80</formula>
      <formula>120</formula>
    </cfRule>
  </conditionalFormatting>
  <conditionalFormatting sqref="AQ93">
    <cfRule type="cellIs" dxfId="521" priority="532" operator="between">
      <formula>80</formula>
      <formula>120</formula>
    </cfRule>
  </conditionalFormatting>
  <conditionalFormatting sqref="AO93">
    <cfRule type="cellIs" dxfId="520" priority="531" operator="greaterThan">
      <formula>20</formula>
    </cfRule>
  </conditionalFormatting>
  <conditionalFormatting sqref="AY93">
    <cfRule type="cellIs" dxfId="519" priority="530" operator="greaterThan">
      <formula>20</formula>
    </cfRule>
  </conditionalFormatting>
  <conditionalFormatting sqref="AW96 AR96">
    <cfRule type="cellIs" dxfId="518" priority="529" operator="greaterThan">
      <formula>20</formula>
    </cfRule>
  </conditionalFormatting>
  <conditionalFormatting sqref="AZ96">
    <cfRule type="cellIs" dxfId="517" priority="528" operator="greaterThan">
      <formula>20</formula>
    </cfRule>
  </conditionalFormatting>
  <conditionalFormatting sqref="AM96">
    <cfRule type="cellIs" dxfId="516" priority="527" operator="between">
      <formula>80</formula>
      <formula>120</formula>
    </cfRule>
  </conditionalFormatting>
  <conditionalFormatting sqref="BA96">
    <cfRule type="cellIs" dxfId="515" priority="526" operator="between">
      <formula>80</formula>
      <formula>120</formula>
    </cfRule>
  </conditionalFormatting>
  <conditionalFormatting sqref="BA96">
    <cfRule type="cellIs" dxfId="514" priority="525" operator="between">
      <formula>80</formula>
      <formula>120</formula>
    </cfRule>
  </conditionalFormatting>
  <conditionalFormatting sqref="AP96">
    <cfRule type="cellIs" dxfId="513" priority="524" operator="greaterThan">
      <formula>20</formula>
    </cfRule>
  </conditionalFormatting>
  <conditionalFormatting sqref="AQ96">
    <cfRule type="cellIs" dxfId="512" priority="523" operator="between">
      <formula>80</formula>
      <formula>120</formula>
    </cfRule>
  </conditionalFormatting>
  <conditionalFormatting sqref="AQ96">
    <cfRule type="cellIs" dxfId="511" priority="522" operator="between">
      <formula>80</formula>
      <formula>120</formula>
    </cfRule>
  </conditionalFormatting>
  <conditionalFormatting sqref="AO96">
    <cfRule type="cellIs" dxfId="510" priority="521" operator="greaterThan">
      <formula>20</formula>
    </cfRule>
  </conditionalFormatting>
  <conditionalFormatting sqref="AY96">
    <cfRule type="cellIs" dxfId="509" priority="520" operator="greaterThan">
      <formula>20</formula>
    </cfRule>
  </conditionalFormatting>
  <conditionalFormatting sqref="AW105 AR105">
    <cfRule type="cellIs" dxfId="508" priority="519" operator="greaterThan">
      <formula>20</formula>
    </cfRule>
  </conditionalFormatting>
  <conditionalFormatting sqref="AZ105">
    <cfRule type="cellIs" dxfId="507" priority="518" operator="greaterThan">
      <formula>20</formula>
    </cfRule>
  </conditionalFormatting>
  <conditionalFormatting sqref="AM105">
    <cfRule type="cellIs" dxfId="506" priority="517" operator="between">
      <formula>80</formula>
      <formula>120</formula>
    </cfRule>
  </conditionalFormatting>
  <conditionalFormatting sqref="BA105">
    <cfRule type="cellIs" dxfId="505" priority="516" operator="between">
      <formula>80</formula>
      <formula>120</formula>
    </cfRule>
  </conditionalFormatting>
  <conditionalFormatting sqref="BA105">
    <cfRule type="cellIs" dxfId="504" priority="515" operator="between">
      <formula>80</formula>
      <formula>120</formula>
    </cfRule>
  </conditionalFormatting>
  <conditionalFormatting sqref="AP105">
    <cfRule type="cellIs" dxfId="503" priority="514" operator="greaterThan">
      <formula>20</formula>
    </cfRule>
  </conditionalFormatting>
  <conditionalFormatting sqref="AQ105">
    <cfRule type="cellIs" dxfId="502" priority="513" operator="between">
      <formula>80</formula>
      <formula>120</formula>
    </cfRule>
  </conditionalFormatting>
  <conditionalFormatting sqref="AQ105">
    <cfRule type="cellIs" dxfId="501" priority="512" operator="between">
      <formula>80</formula>
      <formula>120</formula>
    </cfRule>
  </conditionalFormatting>
  <conditionalFormatting sqref="AO105">
    <cfRule type="cellIs" dxfId="500" priority="511" operator="greaterThan">
      <formula>20</formula>
    </cfRule>
  </conditionalFormatting>
  <conditionalFormatting sqref="AY105">
    <cfRule type="cellIs" dxfId="499" priority="510" operator="greaterThan">
      <formula>20</formula>
    </cfRule>
  </conditionalFormatting>
  <conditionalFormatting sqref="AW102 AR102 AW99 AR99">
    <cfRule type="cellIs" dxfId="498" priority="509" operator="greaterThan">
      <formula>20</formula>
    </cfRule>
  </conditionalFormatting>
  <conditionalFormatting sqref="AZ102 AZ99">
    <cfRule type="cellIs" dxfId="497" priority="508" operator="greaterThan">
      <formula>20</formula>
    </cfRule>
  </conditionalFormatting>
  <conditionalFormatting sqref="AM102 AM99">
    <cfRule type="cellIs" dxfId="496" priority="507" operator="between">
      <formula>80</formula>
      <formula>120</formula>
    </cfRule>
  </conditionalFormatting>
  <conditionalFormatting sqref="BA102 BA99">
    <cfRule type="cellIs" dxfId="495" priority="506" operator="between">
      <formula>80</formula>
      <formula>120</formula>
    </cfRule>
  </conditionalFormatting>
  <conditionalFormatting sqref="BA102 BA99">
    <cfRule type="cellIs" dxfId="494" priority="505" operator="between">
      <formula>80</formula>
      <formula>120</formula>
    </cfRule>
  </conditionalFormatting>
  <conditionalFormatting sqref="AP102 AP99">
    <cfRule type="cellIs" dxfId="493" priority="504" operator="greaterThan">
      <formula>20</formula>
    </cfRule>
  </conditionalFormatting>
  <conditionalFormatting sqref="AQ102 AQ99">
    <cfRule type="cellIs" dxfId="492" priority="503" operator="between">
      <formula>80</formula>
      <formula>120</formula>
    </cfRule>
  </conditionalFormatting>
  <conditionalFormatting sqref="AQ102 AQ99">
    <cfRule type="cellIs" dxfId="491" priority="502" operator="between">
      <formula>80</formula>
      <formula>120</formula>
    </cfRule>
  </conditionalFormatting>
  <conditionalFormatting sqref="AO102 AO99">
    <cfRule type="cellIs" dxfId="490" priority="501" operator="greaterThan">
      <formula>20</formula>
    </cfRule>
  </conditionalFormatting>
  <conditionalFormatting sqref="AY102 AY99">
    <cfRule type="cellIs" dxfId="489" priority="500" operator="greaterThan">
      <formula>20</formula>
    </cfRule>
  </conditionalFormatting>
  <conditionalFormatting sqref="BA94 AM91 BA91">
    <cfRule type="cellIs" dxfId="488" priority="499" operator="between">
      <formula>80</formula>
      <formula>120</formula>
    </cfRule>
  </conditionalFormatting>
  <conditionalFormatting sqref="BA93">
    <cfRule type="cellIs" dxfId="487" priority="498" operator="between">
      <formula>80</formula>
      <formula>120</formula>
    </cfRule>
  </conditionalFormatting>
  <conditionalFormatting sqref="AM94">
    <cfRule type="cellIs" dxfId="486" priority="497" operator="between">
      <formula>80</formula>
      <formula>120</formula>
    </cfRule>
  </conditionalFormatting>
  <conditionalFormatting sqref="AW90">
    <cfRule type="cellIs" dxfId="485" priority="496" operator="greaterThan">
      <formula>20</formula>
    </cfRule>
  </conditionalFormatting>
  <conditionalFormatting sqref="AW96 AZ96">
    <cfRule type="cellIs" dxfId="484" priority="495" operator="greaterThan">
      <formula>20</formula>
    </cfRule>
  </conditionalFormatting>
  <conditionalFormatting sqref="BA96 AM96">
    <cfRule type="cellIs" dxfId="483" priority="494" operator="between">
      <formula>80</formula>
      <formula>120</formula>
    </cfRule>
  </conditionalFormatting>
  <conditionalFormatting sqref="AW97 AY97:AZ97">
    <cfRule type="cellIs" dxfId="482" priority="493" operator="greaterThan">
      <formula>20</formula>
    </cfRule>
  </conditionalFormatting>
  <conditionalFormatting sqref="AM97 BA97">
    <cfRule type="cellIs" dxfId="481" priority="492" operator="between">
      <formula>80</formula>
      <formula>120</formula>
    </cfRule>
  </conditionalFormatting>
  <conditionalFormatting sqref="AR93 AW93 AY93:AZ93">
    <cfRule type="cellIs" dxfId="480" priority="491" operator="greaterThan">
      <formula>20</formula>
    </cfRule>
  </conditionalFormatting>
  <conditionalFormatting sqref="AM93">
    <cfRule type="cellIs" dxfId="479" priority="490" operator="between">
      <formula>80</formula>
      <formula>120</formula>
    </cfRule>
  </conditionalFormatting>
  <conditionalFormatting sqref="AZ90">
    <cfRule type="cellIs" dxfId="478" priority="489" operator="greaterThan">
      <formula>20</formula>
    </cfRule>
  </conditionalFormatting>
  <conditionalFormatting sqref="AO91:AP91 AP94">
    <cfRule type="cellIs" dxfId="477" priority="488" operator="greaterThan">
      <formula>20</formula>
    </cfRule>
  </conditionalFormatting>
  <conditionalFormatting sqref="AQ94 AQ91">
    <cfRule type="cellIs" dxfId="476" priority="487" operator="between">
      <formula>80</formula>
      <formula>120</formula>
    </cfRule>
  </conditionalFormatting>
  <conditionalFormatting sqref="AO97">
    <cfRule type="cellIs" dxfId="475" priority="486" operator="greaterThan">
      <formula>20</formula>
    </cfRule>
  </conditionalFormatting>
  <conditionalFormatting sqref="AO93:AP93">
    <cfRule type="cellIs" dxfId="474" priority="485" operator="greaterThan">
      <formula>20</formula>
    </cfRule>
  </conditionalFormatting>
  <conditionalFormatting sqref="AQ93">
    <cfRule type="cellIs" dxfId="473" priority="484" operator="between">
      <formula>80</formula>
      <formula>120</formula>
    </cfRule>
  </conditionalFormatting>
  <conditionalFormatting sqref="AP90">
    <cfRule type="cellIs" dxfId="472" priority="483" operator="greaterThan">
      <formula>20</formula>
    </cfRule>
  </conditionalFormatting>
  <conditionalFormatting sqref="AO96 AO94 AO90">
    <cfRule type="cellIs" dxfId="471" priority="482" operator="greaterThan">
      <formula>20</formula>
    </cfRule>
  </conditionalFormatting>
  <conditionalFormatting sqref="AY96 AY94 AY90">
    <cfRule type="cellIs" dxfId="470" priority="481" operator="greaterThan">
      <formula>20</formula>
    </cfRule>
  </conditionalFormatting>
  <conditionalFormatting sqref="AW89 AR89">
    <cfRule type="cellIs" dxfId="469" priority="480" operator="greaterThan">
      <formula>20</formula>
    </cfRule>
  </conditionalFormatting>
  <conditionalFormatting sqref="AZ89">
    <cfRule type="cellIs" dxfId="468" priority="479" operator="greaterThan">
      <formula>20</formula>
    </cfRule>
  </conditionalFormatting>
  <conditionalFormatting sqref="AM89">
    <cfRule type="cellIs" dxfId="467" priority="478" operator="between">
      <formula>80</formula>
      <formula>120</formula>
    </cfRule>
  </conditionalFormatting>
  <conditionalFormatting sqref="BA89">
    <cfRule type="cellIs" dxfId="466" priority="477" operator="between">
      <formula>80</formula>
      <formula>120</formula>
    </cfRule>
  </conditionalFormatting>
  <conditionalFormatting sqref="BA89">
    <cfRule type="cellIs" dxfId="465" priority="476" operator="between">
      <formula>80</formula>
      <formula>120</formula>
    </cfRule>
  </conditionalFormatting>
  <conditionalFormatting sqref="AP89">
    <cfRule type="cellIs" dxfId="464" priority="475" operator="greaterThan">
      <formula>20</formula>
    </cfRule>
  </conditionalFormatting>
  <conditionalFormatting sqref="AQ89">
    <cfRule type="cellIs" dxfId="463" priority="474" operator="between">
      <formula>80</formula>
      <formula>120</formula>
    </cfRule>
  </conditionalFormatting>
  <conditionalFormatting sqref="AQ89">
    <cfRule type="cellIs" dxfId="462" priority="473" operator="between">
      <formula>80</formula>
      <formula>120</formula>
    </cfRule>
  </conditionalFormatting>
  <conditionalFormatting sqref="AO89">
    <cfRule type="cellIs" dxfId="461" priority="472" operator="greaterThan">
      <formula>20</formula>
    </cfRule>
  </conditionalFormatting>
  <conditionalFormatting sqref="AY89">
    <cfRule type="cellIs" dxfId="460" priority="471" operator="greaterThan">
      <formula>20</formula>
    </cfRule>
  </conditionalFormatting>
  <conditionalFormatting sqref="AW92 AR92">
    <cfRule type="cellIs" dxfId="459" priority="470" operator="greaterThan">
      <formula>20</formula>
    </cfRule>
  </conditionalFormatting>
  <conditionalFormatting sqref="AZ92">
    <cfRule type="cellIs" dxfId="458" priority="469" operator="greaterThan">
      <formula>20</formula>
    </cfRule>
  </conditionalFormatting>
  <conditionalFormatting sqref="AM92">
    <cfRule type="cellIs" dxfId="457" priority="468" operator="between">
      <formula>80</formula>
      <formula>120</formula>
    </cfRule>
  </conditionalFormatting>
  <conditionalFormatting sqref="BA92">
    <cfRule type="cellIs" dxfId="456" priority="467" operator="between">
      <formula>80</formula>
      <formula>120</formula>
    </cfRule>
  </conditionalFormatting>
  <conditionalFormatting sqref="BA92">
    <cfRule type="cellIs" dxfId="455" priority="466" operator="between">
      <formula>80</formula>
      <formula>120</formula>
    </cfRule>
  </conditionalFormatting>
  <conditionalFormatting sqref="AP92">
    <cfRule type="cellIs" dxfId="454" priority="465" operator="greaterThan">
      <formula>20</formula>
    </cfRule>
  </conditionalFormatting>
  <conditionalFormatting sqref="AQ92">
    <cfRule type="cellIs" dxfId="453" priority="464" operator="between">
      <formula>80</formula>
      <formula>120</formula>
    </cfRule>
  </conditionalFormatting>
  <conditionalFormatting sqref="AQ92">
    <cfRule type="cellIs" dxfId="452" priority="463" operator="between">
      <formula>80</formula>
      <formula>120</formula>
    </cfRule>
  </conditionalFormatting>
  <conditionalFormatting sqref="AO92">
    <cfRule type="cellIs" dxfId="451" priority="462" operator="greaterThan">
      <formula>20</formula>
    </cfRule>
  </conditionalFormatting>
  <conditionalFormatting sqref="AY92">
    <cfRule type="cellIs" dxfId="450" priority="461" operator="greaterThan">
      <formula>20</formula>
    </cfRule>
  </conditionalFormatting>
  <conditionalFormatting sqref="AW95 AR95">
    <cfRule type="cellIs" dxfId="449" priority="460" operator="greaterThan">
      <formula>20</formula>
    </cfRule>
  </conditionalFormatting>
  <conditionalFormatting sqref="AZ95">
    <cfRule type="cellIs" dxfId="448" priority="459" operator="greaterThan">
      <formula>20</formula>
    </cfRule>
  </conditionalFormatting>
  <conditionalFormatting sqref="AM95">
    <cfRule type="cellIs" dxfId="447" priority="458" operator="between">
      <formula>80</formula>
      <formula>120</formula>
    </cfRule>
  </conditionalFormatting>
  <conditionalFormatting sqref="BA95">
    <cfRule type="cellIs" dxfId="446" priority="457" operator="between">
      <formula>80</formula>
      <formula>120</formula>
    </cfRule>
  </conditionalFormatting>
  <conditionalFormatting sqref="BA95">
    <cfRule type="cellIs" dxfId="445" priority="456" operator="between">
      <formula>80</formula>
      <formula>120</formula>
    </cfRule>
  </conditionalFormatting>
  <conditionalFormatting sqref="AP95">
    <cfRule type="cellIs" dxfId="444" priority="455" operator="greaterThan">
      <formula>20</formula>
    </cfRule>
  </conditionalFormatting>
  <conditionalFormatting sqref="AQ95">
    <cfRule type="cellIs" dxfId="443" priority="454" operator="between">
      <formula>80</formula>
      <formula>120</formula>
    </cfRule>
  </conditionalFormatting>
  <conditionalFormatting sqref="AQ95">
    <cfRule type="cellIs" dxfId="442" priority="453" operator="between">
      <formula>80</formula>
      <formula>120</formula>
    </cfRule>
  </conditionalFormatting>
  <conditionalFormatting sqref="AO95">
    <cfRule type="cellIs" dxfId="441" priority="452" operator="greaterThan">
      <formula>20</formula>
    </cfRule>
  </conditionalFormatting>
  <conditionalFormatting sqref="AY95">
    <cfRule type="cellIs" dxfId="440" priority="451" operator="greaterThan">
      <formula>20</formula>
    </cfRule>
  </conditionalFormatting>
  <conditionalFormatting sqref="AW104 AR104">
    <cfRule type="cellIs" dxfId="439" priority="450" operator="greaterThan">
      <formula>20</formula>
    </cfRule>
  </conditionalFormatting>
  <conditionalFormatting sqref="AZ104">
    <cfRule type="cellIs" dxfId="438" priority="449" operator="greaterThan">
      <formula>20</formula>
    </cfRule>
  </conditionalFormatting>
  <conditionalFormatting sqref="AM104">
    <cfRule type="cellIs" dxfId="437" priority="448" operator="between">
      <formula>80</formula>
      <formula>120</formula>
    </cfRule>
  </conditionalFormatting>
  <conditionalFormatting sqref="BA104">
    <cfRule type="cellIs" dxfId="436" priority="447" operator="between">
      <formula>80</formula>
      <formula>120</formula>
    </cfRule>
  </conditionalFormatting>
  <conditionalFormatting sqref="BA104">
    <cfRule type="cellIs" dxfId="435" priority="446" operator="between">
      <formula>80</formula>
      <formula>120</formula>
    </cfRule>
  </conditionalFormatting>
  <conditionalFormatting sqref="AP104">
    <cfRule type="cellIs" dxfId="434" priority="445" operator="greaterThan">
      <formula>20</formula>
    </cfRule>
  </conditionalFormatting>
  <conditionalFormatting sqref="AQ104">
    <cfRule type="cellIs" dxfId="433" priority="444" operator="between">
      <formula>80</formula>
      <formula>120</formula>
    </cfRule>
  </conditionalFormatting>
  <conditionalFormatting sqref="AQ104">
    <cfRule type="cellIs" dxfId="432" priority="443" operator="between">
      <formula>80</formula>
      <formula>120</formula>
    </cfRule>
  </conditionalFormatting>
  <conditionalFormatting sqref="AO104">
    <cfRule type="cellIs" dxfId="431" priority="442" operator="greaterThan">
      <formula>20</formula>
    </cfRule>
  </conditionalFormatting>
  <conditionalFormatting sqref="AY104">
    <cfRule type="cellIs" dxfId="430" priority="441" operator="greaterThan">
      <formula>20</formula>
    </cfRule>
  </conditionalFormatting>
  <conditionalFormatting sqref="AW101 AR101 AW98 AR98">
    <cfRule type="cellIs" dxfId="429" priority="440" operator="greaterThan">
      <formula>20</formula>
    </cfRule>
  </conditionalFormatting>
  <conditionalFormatting sqref="AZ101 AZ98">
    <cfRule type="cellIs" dxfId="428" priority="439" operator="greaterThan">
      <formula>20</formula>
    </cfRule>
  </conditionalFormatting>
  <conditionalFormatting sqref="AM101 AM98">
    <cfRule type="cellIs" dxfId="427" priority="438" operator="between">
      <formula>80</formula>
      <formula>120</formula>
    </cfRule>
  </conditionalFormatting>
  <conditionalFormatting sqref="BA101 BA98">
    <cfRule type="cellIs" dxfId="426" priority="437" operator="between">
      <formula>80</formula>
      <formula>120</formula>
    </cfRule>
  </conditionalFormatting>
  <conditionalFormatting sqref="BA101 BA98">
    <cfRule type="cellIs" dxfId="425" priority="436" operator="between">
      <formula>80</formula>
      <formula>120</formula>
    </cfRule>
  </conditionalFormatting>
  <conditionalFormatting sqref="AP101 AP98">
    <cfRule type="cellIs" dxfId="424" priority="435" operator="greaterThan">
      <formula>20</formula>
    </cfRule>
  </conditionalFormatting>
  <conditionalFormatting sqref="AQ101 AQ98">
    <cfRule type="cellIs" dxfId="423" priority="434" operator="between">
      <formula>80</formula>
      <formula>120</formula>
    </cfRule>
  </conditionalFormatting>
  <conditionalFormatting sqref="AQ101 AQ98">
    <cfRule type="cellIs" dxfId="422" priority="433" operator="between">
      <formula>80</formula>
      <formula>120</formula>
    </cfRule>
  </conditionalFormatting>
  <conditionalFormatting sqref="AO101 AO98">
    <cfRule type="cellIs" dxfId="421" priority="432" operator="greaterThan">
      <formula>20</formula>
    </cfRule>
  </conditionalFormatting>
  <conditionalFormatting sqref="AY101 AY98">
    <cfRule type="cellIs" dxfId="420" priority="431" operator="greaterThan">
      <formula>20</formula>
    </cfRule>
  </conditionalFormatting>
  <conditionalFormatting sqref="AW77 AR77">
    <cfRule type="cellIs" dxfId="419" priority="430" operator="greaterThan">
      <formula>20</formula>
    </cfRule>
  </conditionalFormatting>
  <conditionalFormatting sqref="AZ77">
    <cfRule type="cellIs" dxfId="418" priority="429" operator="greaterThan">
      <formula>20</formula>
    </cfRule>
  </conditionalFormatting>
  <conditionalFormatting sqref="AM77">
    <cfRule type="cellIs" dxfId="417" priority="428" operator="between">
      <formula>80</formula>
      <formula>120</formula>
    </cfRule>
  </conditionalFormatting>
  <conditionalFormatting sqref="BA77">
    <cfRule type="cellIs" dxfId="416" priority="427" operator="between">
      <formula>80</formula>
      <formula>120</formula>
    </cfRule>
  </conditionalFormatting>
  <conditionalFormatting sqref="BA77">
    <cfRule type="cellIs" dxfId="415" priority="426" operator="between">
      <formula>80</formula>
      <formula>120</formula>
    </cfRule>
  </conditionalFormatting>
  <conditionalFormatting sqref="AP77">
    <cfRule type="cellIs" dxfId="414" priority="425" operator="greaterThan">
      <formula>20</formula>
    </cfRule>
  </conditionalFormatting>
  <conditionalFormatting sqref="AQ77">
    <cfRule type="cellIs" dxfId="413" priority="424" operator="between">
      <formula>80</formula>
      <formula>120</formula>
    </cfRule>
  </conditionalFormatting>
  <conditionalFormatting sqref="AQ77">
    <cfRule type="cellIs" dxfId="412" priority="423" operator="between">
      <formula>80</formula>
      <formula>120</formula>
    </cfRule>
  </conditionalFormatting>
  <conditionalFormatting sqref="AO77">
    <cfRule type="cellIs" dxfId="411" priority="422" operator="greaterThan">
      <formula>20</formula>
    </cfRule>
  </conditionalFormatting>
  <conditionalFormatting sqref="AY77">
    <cfRule type="cellIs" dxfId="410" priority="421" operator="greaterThan">
      <formula>20</formula>
    </cfRule>
  </conditionalFormatting>
  <conditionalFormatting sqref="AW80 AR80">
    <cfRule type="cellIs" dxfId="409" priority="420" operator="greaterThan">
      <formula>20</formula>
    </cfRule>
  </conditionalFormatting>
  <conditionalFormatting sqref="AZ80">
    <cfRule type="cellIs" dxfId="408" priority="419" operator="greaterThan">
      <formula>20</formula>
    </cfRule>
  </conditionalFormatting>
  <conditionalFormatting sqref="AM80">
    <cfRule type="cellIs" dxfId="407" priority="418" operator="between">
      <formula>80</formula>
      <formula>120</formula>
    </cfRule>
  </conditionalFormatting>
  <conditionalFormatting sqref="BA80">
    <cfRule type="cellIs" dxfId="406" priority="417" operator="between">
      <formula>80</formula>
      <formula>120</formula>
    </cfRule>
  </conditionalFormatting>
  <conditionalFormatting sqref="BA80">
    <cfRule type="cellIs" dxfId="405" priority="416" operator="between">
      <formula>80</formula>
      <formula>120</formula>
    </cfRule>
  </conditionalFormatting>
  <conditionalFormatting sqref="AP80">
    <cfRule type="cellIs" dxfId="404" priority="415" operator="greaterThan">
      <formula>20</formula>
    </cfRule>
  </conditionalFormatting>
  <conditionalFormatting sqref="AQ80">
    <cfRule type="cellIs" dxfId="403" priority="414" operator="between">
      <formula>80</formula>
      <formula>120</formula>
    </cfRule>
  </conditionalFormatting>
  <conditionalFormatting sqref="AQ80">
    <cfRule type="cellIs" dxfId="402" priority="413" operator="between">
      <formula>80</formula>
      <formula>120</formula>
    </cfRule>
  </conditionalFormatting>
  <conditionalFormatting sqref="AO80">
    <cfRule type="cellIs" dxfId="401" priority="412" operator="greaterThan">
      <formula>20</formula>
    </cfRule>
  </conditionalFormatting>
  <conditionalFormatting sqref="AY80">
    <cfRule type="cellIs" dxfId="400" priority="411" operator="greaterThan">
      <formula>20</formula>
    </cfRule>
  </conditionalFormatting>
  <conditionalFormatting sqref="AW83 AR83">
    <cfRule type="cellIs" dxfId="399" priority="410" operator="greaterThan">
      <formula>20</formula>
    </cfRule>
  </conditionalFormatting>
  <conditionalFormatting sqref="AZ83">
    <cfRule type="cellIs" dxfId="398" priority="409" operator="greaterThan">
      <formula>20</formula>
    </cfRule>
  </conditionalFormatting>
  <conditionalFormatting sqref="AM83">
    <cfRule type="cellIs" dxfId="397" priority="408" operator="between">
      <formula>80</formula>
      <formula>120</formula>
    </cfRule>
  </conditionalFormatting>
  <conditionalFormatting sqref="BA83">
    <cfRule type="cellIs" dxfId="396" priority="407" operator="between">
      <formula>80</formula>
      <formula>120</formula>
    </cfRule>
  </conditionalFormatting>
  <conditionalFormatting sqref="BA83">
    <cfRule type="cellIs" dxfId="395" priority="406" operator="between">
      <formula>80</formula>
      <formula>120</formula>
    </cfRule>
  </conditionalFormatting>
  <conditionalFormatting sqref="AP83">
    <cfRule type="cellIs" dxfId="394" priority="405" operator="greaterThan">
      <formula>20</formula>
    </cfRule>
  </conditionalFormatting>
  <conditionalFormatting sqref="AQ83">
    <cfRule type="cellIs" dxfId="393" priority="404" operator="between">
      <formula>80</formula>
      <formula>120</formula>
    </cfRule>
  </conditionalFormatting>
  <conditionalFormatting sqref="AQ83">
    <cfRule type="cellIs" dxfId="392" priority="403" operator="between">
      <formula>80</formula>
      <formula>120</formula>
    </cfRule>
  </conditionalFormatting>
  <conditionalFormatting sqref="AO83">
    <cfRule type="cellIs" dxfId="391" priority="402" operator="greaterThan">
      <formula>20</formula>
    </cfRule>
  </conditionalFormatting>
  <conditionalFormatting sqref="AY83">
    <cfRule type="cellIs" dxfId="390" priority="401" operator="greaterThan">
      <formula>20</formula>
    </cfRule>
  </conditionalFormatting>
  <conditionalFormatting sqref="AN83">
    <cfRule type="cellIs" dxfId="389" priority="400" operator="lessThan">
      <formula>20</formula>
    </cfRule>
  </conditionalFormatting>
  <conditionalFormatting sqref="AX83">
    <cfRule type="cellIs" dxfId="388" priority="399" operator="lessThan">
      <formula>20</formula>
    </cfRule>
  </conditionalFormatting>
  <conditionalFormatting sqref="AW107 AR107">
    <cfRule type="cellIs" dxfId="387" priority="398" operator="greaterThan">
      <formula>20</formula>
    </cfRule>
  </conditionalFormatting>
  <conditionalFormatting sqref="BA107">
    <cfRule type="cellIs" dxfId="386" priority="395" operator="between">
      <formula>80</formula>
      <formula>120</formula>
    </cfRule>
  </conditionalFormatting>
  <conditionalFormatting sqref="BA107">
    <cfRule type="cellIs" dxfId="385" priority="394" operator="between">
      <formula>80</formula>
      <formula>120</formula>
    </cfRule>
  </conditionalFormatting>
  <conditionalFormatting sqref="AY107">
    <cfRule type="cellIs" dxfId="384" priority="389" operator="greaterThan">
      <formula>20</formula>
    </cfRule>
  </conditionalFormatting>
  <conditionalFormatting sqref="AW110 AR110">
    <cfRule type="cellIs" dxfId="383" priority="388" operator="greaterThan">
      <formula>20</formula>
    </cfRule>
  </conditionalFormatting>
  <conditionalFormatting sqref="BA110">
    <cfRule type="cellIs" dxfId="382" priority="385" operator="between">
      <formula>80</formula>
      <formula>120</formula>
    </cfRule>
  </conditionalFormatting>
  <conditionalFormatting sqref="BA110">
    <cfRule type="cellIs" dxfId="381" priority="384" operator="between">
      <formula>80</formula>
      <formula>120</formula>
    </cfRule>
  </conditionalFormatting>
  <conditionalFormatting sqref="AP110">
    <cfRule type="cellIs" dxfId="380" priority="383" operator="greaterThan">
      <formula>20</formula>
    </cfRule>
  </conditionalFormatting>
  <conditionalFormatting sqref="AQ110">
    <cfRule type="cellIs" dxfId="379" priority="382" operator="between">
      <formula>80</formula>
      <formula>120</formula>
    </cfRule>
  </conditionalFormatting>
  <conditionalFormatting sqref="AQ110">
    <cfRule type="cellIs" dxfId="378" priority="381" operator="between">
      <formula>80</formula>
      <formula>120</formula>
    </cfRule>
  </conditionalFormatting>
  <conditionalFormatting sqref="AO110">
    <cfRule type="cellIs" dxfId="377" priority="380" operator="greaterThan">
      <formula>20</formula>
    </cfRule>
  </conditionalFormatting>
  <conditionalFormatting sqref="AW113 AR113">
    <cfRule type="cellIs" dxfId="376" priority="378" operator="greaterThan">
      <formula>20</formula>
    </cfRule>
  </conditionalFormatting>
  <conditionalFormatting sqref="AZ113">
    <cfRule type="cellIs" dxfId="375" priority="377" operator="greaterThan">
      <formula>20</formula>
    </cfRule>
  </conditionalFormatting>
  <conditionalFormatting sqref="AM113">
    <cfRule type="cellIs" dxfId="374" priority="376" operator="between">
      <formula>80</formula>
      <formula>120</formula>
    </cfRule>
  </conditionalFormatting>
  <conditionalFormatting sqref="BA113">
    <cfRule type="cellIs" dxfId="373" priority="375" operator="between">
      <formula>80</formula>
      <formula>120</formula>
    </cfRule>
  </conditionalFormatting>
  <conditionalFormatting sqref="AP113">
    <cfRule type="cellIs" dxfId="372" priority="373" operator="greaterThan">
      <formula>20</formula>
    </cfRule>
  </conditionalFormatting>
  <conditionalFormatting sqref="AQ113">
    <cfRule type="cellIs" dxfId="371" priority="372" operator="between">
      <formula>80</formula>
      <formula>120</formula>
    </cfRule>
  </conditionalFormatting>
  <conditionalFormatting sqref="AQ113">
    <cfRule type="cellIs" dxfId="370" priority="371" operator="between">
      <formula>80</formula>
      <formula>120</formula>
    </cfRule>
  </conditionalFormatting>
  <conditionalFormatting sqref="AO113">
    <cfRule type="cellIs" dxfId="369" priority="370" operator="greaterThan">
      <formula>20</formula>
    </cfRule>
  </conditionalFormatting>
  <conditionalFormatting sqref="AY113">
    <cfRule type="cellIs" dxfId="368" priority="369" operator="greaterThan">
      <formula>20</formula>
    </cfRule>
  </conditionalFormatting>
  <conditionalFormatting sqref="AW117 AR117">
    <cfRule type="cellIs" dxfId="367" priority="368" operator="greaterThan">
      <formula>20</formula>
    </cfRule>
  </conditionalFormatting>
  <conditionalFormatting sqref="AM117">
    <cfRule type="cellIs" dxfId="366" priority="367" operator="between">
      <formula>80</formula>
      <formula>120</formula>
    </cfRule>
  </conditionalFormatting>
  <conditionalFormatting sqref="AO117">
    <cfRule type="cellIs" dxfId="365" priority="366" operator="greaterThan">
      <formula>20</formula>
    </cfRule>
  </conditionalFormatting>
  <conditionalFormatting sqref="AY117">
    <cfRule type="cellIs" dxfId="364" priority="365" operator="greaterThan">
      <formula>20</formula>
    </cfRule>
  </conditionalFormatting>
  <conditionalFormatting sqref="AZ117">
    <cfRule type="cellIs" dxfId="363" priority="364" operator="greaterThan">
      <formula>20</formula>
    </cfRule>
  </conditionalFormatting>
  <conditionalFormatting sqref="BA117">
    <cfRule type="cellIs" dxfId="362" priority="363" operator="between">
      <formula>80</formula>
      <formula>120</formula>
    </cfRule>
  </conditionalFormatting>
  <conditionalFormatting sqref="BA117">
    <cfRule type="cellIs" dxfId="361" priority="362" operator="between">
      <formula>80</formula>
      <formula>120</formula>
    </cfRule>
  </conditionalFormatting>
  <conditionalFormatting sqref="AP117">
    <cfRule type="cellIs" dxfId="360" priority="361" operator="greaterThan">
      <formula>20</formula>
    </cfRule>
  </conditionalFormatting>
  <conditionalFormatting sqref="AQ117">
    <cfRule type="cellIs" dxfId="359" priority="360" operator="between">
      <formula>80</formula>
      <formula>120</formula>
    </cfRule>
  </conditionalFormatting>
  <conditionalFormatting sqref="AQ117">
    <cfRule type="cellIs" dxfId="358" priority="359" operator="between">
      <formula>80</formula>
      <formula>120</formula>
    </cfRule>
  </conditionalFormatting>
  <conditionalFormatting sqref="AW116 AR116">
    <cfRule type="cellIs" dxfId="357" priority="358" operator="greaterThan">
      <formula>20</formula>
    </cfRule>
  </conditionalFormatting>
  <conditionalFormatting sqref="AM116">
    <cfRule type="cellIs" dxfId="356" priority="357" operator="between">
      <formula>80</formula>
      <formula>120</formula>
    </cfRule>
  </conditionalFormatting>
  <conditionalFormatting sqref="AO116">
    <cfRule type="cellIs" dxfId="355" priority="356" operator="greaterThan">
      <formula>20</formula>
    </cfRule>
  </conditionalFormatting>
  <conditionalFormatting sqref="AY116">
    <cfRule type="cellIs" dxfId="354" priority="355" operator="greaterThan">
      <formula>20</formula>
    </cfRule>
  </conditionalFormatting>
  <conditionalFormatting sqref="AM119">
    <cfRule type="cellIs" dxfId="353" priority="354" operator="between">
      <formula>80</formula>
      <formula>120</formula>
    </cfRule>
  </conditionalFormatting>
  <conditionalFormatting sqref="AO119">
    <cfRule type="cellIs" dxfId="352" priority="353" operator="greaterThan">
      <formula>20</formula>
    </cfRule>
  </conditionalFormatting>
  <conditionalFormatting sqref="AZ116">
    <cfRule type="cellIs" dxfId="351" priority="352" operator="greaterThan">
      <formula>20</formula>
    </cfRule>
  </conditionalFormatting>
  <conditionalFormatting sqref="AP119">
    <cfRule type="cellIs" dxfId="350" priority="351" operator="between">
      <formula>80</formula>
      <formula>120</formula>
    </cfRule>
  </conditionalFormatting>
  <conditionalFormatting sqref="AP119">
    <cfRule type="cellIs" dxfId="349" priority="350" operator="between">
      <formula>80</formula>
      <formula>120</formula>
    </cfRule>
  </conditionalFormatting>
  <conditionalFormatting sqref="BA116">
    <cfRule type="cellIs" dxfId="348" priority="349" operator="between">
      <formula>80</formula>
      <formula>120</formula>
    </cfRule>
  </conditionalFormatting>
  <conditionalFormatting sqref="BA116">
    <cfRule type="cellIs" dxfId="347" priority="348" operator="between">
      <formula>80</formula>
      <formula>120</formula>
    </cfRule>
  </conditionalFormatting>
  <conditionalFormatting sqref="AP116">
    <cfRule type="cellIs" dxfId="346" priority="347" operator="greaterThan">
      <formula>20</formula>
    </cfRule>
  </conditionalFormatting>
  <conditionalFormatting sqref="AQ116">
    <cfRule type="cellIs" dxfId="345" priority="346" operator="between">
      <formula>80</formula>
      <formula>120</formula>
    </cfRule>
  </conditionalFormatting>
  <conditionalFormatting sqref="AQ116">
    <cfRule type="cellIs" dxfId="344" priority="345" operator="between">
      <formula>80</formula>
      <formula>120</formula>
    </cfRule>
  </conditionalFormatting>
  <conditionalFormatting sqref="AW115 AR115">
    <cfRule type="cellIs" dxfId="343" priority="344" operator="greaterThan">
      <formula>20</formula>
    </cfRule>
  </conditionalFormatting>
  <conditionalFormatting sqref="AZ115">
    <cfRule type="cellIs" dxfId="342" priority="343" operator="greaterThan">
      <formula>20</formula>
    </cfRule>
  </conditionalFormatting>
  <conditionalFormatting sqref="AM115">
    <cfRule type="cellIs" dxfId="341" priority="342" operator="between">
      <formula>80</formula>
      <formula>120</formula>
    </cfRule>
  </conditionalFormatting>
  <conditionalFormatting sqref="BA115">
    <cfRule type="cellIs" dxfId="340" priority="341" operator="between">
      <formula>80</formula>
      <formula>120</formula>
    </cfRule>
  </conditionalFormatting>
  <conditionalFormatting sqref="BA115">
    <cfRule type="cellIs" dxfId="339" priority="340" operator="between">
      <formula>80</formula>
      <formula>120</formula>
    </cfRule>
  </conditionalFormatting>
  <conditionalFormatting sqref="AP115">
    <cfRule type="cellIs" dxfId="338" priority="339" operator="greaterThan">
      <formula>20</formula>
    </cfRule>
  </conditionalFormatting>
  <conditionalFormatting sqref="AQ115">
    <cfRule type="cellIs" dxfId="337" priority="338" operator="between">
      <formula>80</formula>
      <formula>120</formula>
    </cfRule>
  </conditionalFormatting>
  <conditionalFormatting sqref="AQ115">
    <cfRule type="cellIs" dxfId="336" priority="337" operator="between">
      <formula>80</formula>
      <formula>120</formula>
    </cfRule>
  </conditionalFormatting>
  <conditionalFormatting sqref="AO115">
    <cfRule type="cellIs" dxfId="335" priority="336" operator="greaterThan">
      <formula>20</formula>
    </cfRule>
  </conditionalFormatting>
  <conditionalFormatting sqref="AY115">
    <cfRule type="cellIs" dxfId="334" priority="335" operator="greaterThan">
      <formula>20</formula>
    </cfRule>
  </conditionalFormatting>
  <conditionalFormatting sqref="AW118 AR118">
    <cfRule type="cellIs" dxfId="333" priority="334" operator="greaterThan">
      <formula>20</formula>
    </cfRule>
  </conditionalFormatting>
  <conditionalFormatting sqref="AM118">
    <cfRule type="cellIs" dxfId="332" priority="333" operator="between">
      <formula>80</formula>
      <formula>120</formula>
    </cfRule>
  </conditionalFormatting>
  <conditionalFormatting sqref="AO118">
    <cfRule type="cellIs" dxfId="331" priority="332" operator="greaterThan">
      <formula>20</formula>
    </cfRule>
  </conditionalFormatting>
  <conditionalFormatting sqref="AY118">
    <cfRule type="cellIs" dxfId="330" priority="331" operator="greaterThan">
      <formula>20</formula>
    </cfRule>
  </conditionalFormatting>
  <conditionalFormatting sqref="AZ118">
    <cfRule type="cellIs" dxfId="329" priority="330" operator="greaterThan">
      <formula>20</formula>
    </cfRule>
  </conditionalFormatting>
  <conditionalFormatting sqref="BA118">
    <cfRule type="cellIs" dxfId="328" priority="329" operator="between">
      <formula>80</formula>
      <formula>120</formula>
    </cfRule>
  </conditionalFormatting>
  <conditionalFormatting sqref="BA118">
    <cfRule type="cellIs" dxfId="327" priority="328" operator="between">
      <formula>80</formula>
      <formula>120</formula>
    </cfRule>
  </conditionalFormatting>
  <conditionalFormatting sqref="AP118">
    <cfRule type="cellIs" dxfId="326" priority="327" operator="greaterThan">
      <formula>20</formula>
    </cfRule>
  </conditionalFormatting>
  <conditionalFormatting sqref="AQ118">
    <cfRule type="cellIs" dxfId="325" priority="326" operator="between">
      <formula>80</formula>
      <formula>120</formula>
    </cfRule>
  </conditionalFormatting>
  <conditionalFormatting sqref="AQ118">
    <cfRule type="cellIs" dxfId="324" priority="325" operator="between">
      <formula>80</formula>
      <formula>120</formula>
    </cfRule>
  </conditionalFormatting>
  <conditionalFormatting sqref="AW117 AR117">
    <cfRule type="cellIs" dxfId="323" priority="324" operator="greaterThan">
      <formula>20</formula>
    </cfRule>
  </conditionalFormatting>
  <conditionalFormatting sqref="AM117">
    <cfRule type="cellIs" dxfId="322" priority="323" operator="between">
      <formula>80</formula>
      <formula>120</formula>
    </cfRule>
  </conditionalFormatting>
  <conditionalFormatting sqref="AO117">
    <cfRule type="cellIs" dxfId="321" priority="322" operator="greaterThan">
      <formula>20</formula>
    </cfRule>
  </conditionalFormatting>
  <conditionalFormatting sqref="AY117">
    <cfRule type="cellIs" dxfId="320" priority="321" operator="greaterThan">
      <formula>20</formula>
    </cfRule>
  </conditionalFormatting>
  <conditionalFormatting sqref="AW120 AR120">
    <cfRule type="cellIs" dxfId="319" priority="320" operator="greaterThan">
      <formula>20</formula>
    </cfRule>
  </conditionalFormatting>
  <conditionalFormatting sqref="AM120">
    <cfRule type="cellIs" dxfId="318" priority="319" operator="between">
      <formula>80</formula>
      <formula>120</formula>
    </cfRule>
  </conditionalFormatting>
  <conditionalFormatting sqref="AO120">
    <cfRule type="cellIs" dxfId="317" priority="318" operator="greaterThan">
      <formula>20</formula>
    </cfRule>
  </conditionalFormatting>
  <conditionalFormatting sqref="AY120">
    <cfRule type="cellIs" dxfId="316" priority="317" operator="greaterThan">
      <formula>20</formula>
    </cfRule>
  </conditionalFormatting>
  <conditionalFormatting sqref="AZ117">
    <cfRule type="cellIs" dxfId="315" priority="316" operator="greaterThan">
      <formula>20</formula>
    </cfRule>
  </conditionalFormatting>
  <conditionalFormatting sqref="BA120">
    <cfRule type="cellIs" dxfId="314" priority="315" operator="between">
      <formula>80</formula>
      <formula>120</formula>
    </cfRule>
  </conditionalFormatting>
  <conditionalFormatting sqref="BA120">
    <cfRule type="cellIs" dxfId="313" priority="314" operator="between">
      <formula>80</formula>
      <formula>120</formula>
    </cfRule>
  </conditionalFormatting>
  <conditionalFormatting sqref="BA117">
    <cfRule type="cellIs" dxfId="312" priority="313" operator="between">
      <formula>80</formula>
      <formula>120</formula>
    </cfRule>
  </conditionalFormatting>
  <conditionalFormatting sqref="BA117">
    <cfRule type="cellIs" dxfId="311" priority="312" operator="between">
      <formula>80</formula>
      <formula>120</formula>
    </cfRule>
  </conditionalFormatting>
  <conditionalFormatting sqref="AP117">
    <cfRule type="cellIs" dxfId="310" priority="311" operator="greaterThan">
      <formula>20</formula>
    </cfRule>
  </conditionalFormatting>
  <conditionalFormatting sqref="AQ120">
    <cfRule type="cellIs" dxfId="309" priority="310" operator="between">
      <formula>80</formula>
      <formula>120</formula>
    </cfRule>
  </conditionalFormatting>
  <conditionalFormatting sqref="AQ120">
    <cfRule type="cellIs" dxfId="308" priority="309" operator="between">
      <formula>80</formula>
      <formula>120</formula>
    </cfRule>
  </conditionalFormatting>
  <conditionalFormatting sqref="AQ117">
    <cfRule type="cellIs" dxfId="307" priority="308" operator="between">
      <formula>80</formula>
      <formula>120</formula>
    </cfRule>
  </conditionalFormatting>
  <conditionalFormatting sqref="AQ117">
    <cfRule type="cellIs" dxfId="306" priority="307" operator="between">
      <formula>80</formula>
      <formula>120</formula>
    </cfRule>
  </conditionalFormatting>
  <conditionalFormatting sqref="AW116 AR116">
    <cfRule type="cellIs" dxfId="305" priority="306" operator="greaterThan">
      <formula>20</formula>
    </cfRule>
  </conditionalFormatting>
  <conditionalFormatting sqref="AM116">
    <cfRule type="cellIs" dxfId="304" priority="305" operator="between">
      <formula>80</formula>
      <formula>120</formula>
    </cfRule>
  </conditionalFormatting>
  <conditionalFormatting sqref="AO116">
    <cfRule type="cellIs" dxfId="303" priority="304" operator="greaterThan">
      <formula>20</formula>
    </cfRule>
  </conditionalFormatting>
  <conditionalFormatting sqref="AY116">
    <cfRule type="cellIs" dxfId="302" priority="303" operator="greaterThan">
      <formula>20</formula>
    </cfRule>
  </conditionalFormatting>
  <conditionalFormatting sqref="AZ116">
    <cfRule type="cellIs" dxfId="301" priority="302" operator="greaterThan">
      <formula>20</formula>
    </cfRule>
  </conditionalFormatting>
  <conditionalFormatting sqref="BA116">
    <cfRule type="cellIs" dxfId="300" priority="301" operator="between">
      <formula>80</formula>
      <formula>120</formula>
    </cfRule>
  </conditionalFormatting>
  <conditionalFormatting sqref="BA116">
    <cfRule type="cellIs" dxfId="299" priority="300" operator="between">
      <formula>80</formula>
      <formula>120</formula>
    </cfRule>
  </conditionalFormatting>
  <conditionalFormatting sqref="AP116">
    <cfRule type="cellIs" dxfId="298" priority="299" operator="greaterThan">
      <formula>20</formula>
    </cfRule>
  </conditionalFormatting>
  <conditionalFormatting sqref="AQ116">
    <cfRule type="cellIs" dxfId="297" priority="298" operator="between">
      <formula>80</formula>
      <formula>120</formula>
    </cfRule>
  </conditionalFormatting>
  <conditionalFormatting sqref="AQ116">
    <cfRule type="cellIs" dxfId="296" priority="297" operator="between">
      <formula>80</formula>
      <formula>120</formula>
    </cfRule>
  </conditionalFormatting>
  <conditionalFormatting sqref="AW115 AR115">
    <cfRule type="cellIs" dxfId="295" priority="296" operator="greaterThan">
      <formula>20</formula>
    </cfRule>
  </conditionalFormatting>
  <conditionalFormatting sqref="AM115">
    <cfRule type="cellIs" dxfId="294" priority="295" operator="between">
      <formula>80</formula>
      <formula>120</formula>
    </cfRule>
  </conditionalFormatting>
  <conditionalFormatting sqref="AO115">
    <cfRule type="cellIs" dxfId="293" priority="294" operator="greaterThan">
      <formula>20</formula>
    </cfRule>
  </conditionalFormatting>
  <conditionalFormatting sqref="AY115">
    <cfRule type="cellIs" dxfId="292" priority="293" operator="greaterThan">
      <formula>20</formula>
    </cfRule>
  </conditionalFormatting>
  <conditionalFormatting sqref="AM118">
    <cfRule type="cellIs" dxfId="291" priority="292" operator="between">
      <formula>80</formula>
      <formula>120</formula>
    </cfRule>
  </conditionalFormatting>
  <conditionalFormatting sqref="AO118">
    <cfRule type="cellIs" dxfId="290" priority="291" operator="greaterThan">
      <formula>20</formula>
    </cfRule>
  </conditionalFormatting>
  <conditionalFormatting sqref="AZ115">
    <cfRule type="cellIs" dxfId="289" priority="290" operator="greaterThan">
      <formula>20</formula>
    </cfRule>
  </conditionalFormatting>
  <conditionalFormatting sqref="AP118">
    <cfRule type="cellIs" dxfId="288" priority="289" operator="between">
      <formula>80</formula>
      <formula>120</formula>
    </cfRule>
  </conditionalFormatting>
  <conditionalFormatting sqref="AP118">
    <cfRule type="cellIs" dxfId="287" priority="288" operator="between">
      <formula>80</formula>
      <formula>120</formula>
    </cfRule>
  </conditionalFormatting>
  <conditionalFormatting sqref="BA115">
    <cfRule type="cellIs" dxfId="286" priority="287" operator="between">
      <formula>80</formula>
      <formula>120</formula>
    </cfRule>
  </conditionalFormatting>
  <conditionalFormatting sqref="BA115">
    <cfRule type="cellIs" dxfId="285" priority="286" operator="between">
      <formula>80</formula>
      <formula>120</formula>
    </cfRule>
  </conditionalFormatting>
  <conditionalFormatting sqref="AP115">
    <cfRule type="cellIs" dxfId="284" priority="285" operator="greaterThan">
      <formula>20</formula>
    </cfRule>
  </conditionalFormatting>
  <conditionalFormatting sqref="AQ115">
    <cfRule type="cellIs" dxfId="283" priority="284" operator="between">
      <formula>80</formula>
      <formula>120</formula>
    </cfRule>
  </conditionalFormatting>
  <conditionalFormatting sqref="AQ115">
    <cfRule type="cellIs" dxfId="282" priority="283" operator="between">
      <formula>80</formula>
      <formula>120</formula>
    </cfRule>
  </conditionalFormatting>
  <conditionalFormatting sqref="AW117 AR117">
    <cfRule type="cellIs" dxfId="281" priority="282" operator="greaterThan">
      <formula>20</formula>
    </cfRule>
  </conditionalFormatting>
  <conditionalFormatting sqref="AM117">
    <cfRule type="cellIs" dxfId="280" priority="281" operator="between">
      <formula>80</formula>
      <formula>120</formula>
    </cfRule>
  </conditionalFormatting>
  <conditionalFormatting sqref="AO117">
    <cfRule type="cellIs" dxfId="279" priority="280" operator="greaterThan">
      <formula>20</formula>
    </cfRule>
  </conditionalFormatting>
  <conditionalFormatting sqref="AY117">
    <cfRule type="cellIs" dxfId="278" priority="279" operator="greaterThan">
      <formula>20</formula>
    </cfRule>
  </conditionalFormatting>
  <conditionalFormatting sqref="AZ117">
    <cfRule type="cellIs" dxfId="277" priority="278" operator="greaterThan">
      <formula>20</formula>
    </cfRule>
  </conditionalFormatting>
  <conditionalFormatting sqref="BA117">
    <cfRule type="cellIs" dxfId="276" priority="277" operator="between">
      <formula>80</formula>
      <formula>120</formula>
    </cfRule>
  </conditionalFormatting>
  <conditionalFormatting sqref="BA117">
    <cfRule type="cellIs" dxfId="275" priority="276" operator="between">
      <formula>80</formula>
      <formula>120</formula>
    </cfRule>
  </conditionalFormatting>
  <conditionalFormatting sqref="AP117">
    <cfRule type="cellIs" dxfId="274" priority="275" operator="greaterThan">
      <formula>20</formula>
    </cfRule>
  </conditionalFormatting>
  <conditionalFormatting sqref="AQ117">
    <cfRule type="cellIs" dxfId="273" priority="274" operator="between">
      <formula>80</formula>
      <formula>120</formula>
    </cfRule>
  </conditionalFormatting>
  <conditionalFormatting sqref="AQ117">
    <cfRule type="cellIs" dxfId="272" priority="273" operator="between">
      <formula>80</formula>
      <formula>120</formula>
    </cfRule>
  </conditionalFormatting>
  <conditionalFormatting sqref="AW116 AR116">
    <cfRule type="cellIs" dxfId="271" priority="272" operator="greaterThan">
      <formula>20</formula>
    </cfRule>
  </conditionalFormatting>
  <conditionalFormatting sqref="AM116">
    <cfRule type="cellIs" dxfId="270" priority="271" operator="between">
      <formula>80</formula>
      <formula>120</formula>
    </cfRule>
  </conditionalFormatting>
  <conditionalFormatting sqref="AO116">
    <cfRule type="cellIs" dxfId="269" priority="270" operator="greaterThan">
      <formula>20</formula>
    </cfRule>
  </conditionalFormatting>
  <conditionalFormatting sqref="AY116">
    <cfRule type="cellIs" dxfId="268" priority="269" operator="greaterThan">
      <formula>20</formula>
    </cfRule>
  </conditionalFormatting>
  <conditionalFormatting sqref="AW119 AR119">
    <cfRule type="cellIs" dxfId="267" priority="268" operator="greaterThan">
      <formula>20</formula>
    </cfRule>
  </conditionalFormatting>
  <conditionalFormatting sqref="AM119">
    <cfRule type="cellIs" dxfId="266" priority="267" operator="between">
      <formula>80</formula>
      <formula>120</formula>
    </cfRule>
  </conditionalFormatting>
  <conditionalFormatting sqref="AO119">
    <cfRule type="cellIs" dxfId="265" priority="266" operator="greaterThan">
      <formula>20</formula>
    </cfRule>
  </conditionalFormatting>
  <conditionalFormatting sqref="AY119">
    <cfRule type="cellIs" dxfId="264" priority="265" operator="greaterThan">
      <formula>20</formula>
    </cfRule>
  </conditionalFormatting>
  <conditionalFormatting sqref="AZ116">
    <cfRule type="cellIs" dxfId="263" priority="264" operator="greaterThan">
      <formula>20</formula>
    </cfRule>
  </conditionalFormatting>
  <conditionalFormatting sqref="BA119">
    <cfRule type="cellIs" dxfId="262" priority="263" operator="between">
      <formula>80</formula>
      <formula>120</formula>
    </cfRule>
  </conditionalFormatting>
  <conditionalFormatting sqref="BA119">
    <cfRule type="cellIs" dxfId="261" priority="262" operator="between">
      <formula>80</formula>
      <formula>120</formula>
    </cfRule>
  </conditionalFormatting>
  <conditionalFormatting sqref="AZ119">
    <cfRule type="cellIs" dxfId="260" priority="261" operator="greaterThan">
      <formula>20</formula>
    </cfRule>
  </conditionalFormatting>
  <conditionalFormatting sqref="AZ119">
    <cfRule type="cellIs" dxfId="259" priority="260" operator="lessThan">
      <formula>20</formula>
    </cfRule>
  </conditionalFormatting>
  <conditionalFormatting sqref="BA116">
    <cfRule type="cellIs" dxfId="258" priority="259" operator="between">
      <formula>80</formula>
      <formula>120</formula>
    </cfRule>
  </conditionalFormatting>
  <conditionalFormatting sqref="BA116">
    <cfRule type="cellIs" dxfId="257" priority="258" operator="between">
      <formula>80</formula>
      <formula>120</formula>
    </cfRule>
  </conditionalFormatting>
  <conditionalFormatting sqref="AP116">
    <cfRule type="cellIs" dxfId="256" priority="257" operator="greaterThan">
      <formula>20</formula>
    </cfRule>
  </conditionalFormatting>
  <conditionalFormatting sqref="AQ119">
    <cfRule type="cellIs" dxfId="255" priority="256" operator="between">
      <formula>80</formula>
      <formula>120</formula>
    </cfRule>
  </conditionalFormatting>
  <conditionalFormatting sqref="AQ119">
    <cfRule type="cellIs" dxfId="254" priority="255" operator="between">
      <formula>80</formula>
      <formula>120</formula>
    </cfRule>
  </conditionalFormatting>
  <conditionalFormatting sqref="AP119">
    <cfRule type="cellIs" dxfId="253" priority="254" operator="greaterThan">
      <formula>20</formula>
    </cfRule>
  </conditionalFormatting>
  <conditionalFormatting sqref="AP119">
    <cfRule type="cellIs" dxfId="252" priority="253" operator="lessThan">
      <formula>20</formula>
    </cfRule>
  </conditionalFormatting>
  <conditionalFormatting sqref="AQ116">
    <cfRule type="cellIs" dxfId="251" priority="252" operator="between">
      <formula>80</formula>
      <formula>120</formula>
    </cfRule>
  </conditionalFormatting>
  <conditionalFormatting sqref="AQ116">
    <cfRule type="cellIs" dxfId="250" priority="251" operator="between">
      <formula>80</formula>
      <formula>120</formula>
    </cfRule>
  </conditionalFormatting>
  <conditionalFormatting sqref="AZ129 AR129 AW129">
    <cfRule type="cellIs" dxfId="249" priority="250" operator="greaterThan">
      <formula>20</formula>
    </cfRule>
  </conditionalFormatting>
  <conditionalFormatting sqref="AP129">
    <cfRule type="cellIs" dxfId="248" priority="249" operator="greaterThan">
      <formula>20</formula>
    </cfRule>
  </conditionalFormatting>
  <conditionalFormatting sqref="AQ129">
    <cfRule type="cellIs" dxfId="247" priority="248" operator="between">
      <formula>80</formula>
      <formula>120</formula>
    </cfRule>
  </conditionalFormatting>
  <conditionalFormatting sqref="AM128">
    <cfRule type="cellIs" dxfId="246" priority="247" operator="between">
      <formula>80</formula>
      <formula>120</formula>
    </cfRule>
  </conditionalFormatting>
  <conditionalFormatting sqref="AN128">
    <cfRule type="cellIs" dxfId="245" priority="246" operator="between">
      <formula>80</formula>
      <formula>120</formula>
    </cfRule>
  </conditionalFormatting>
  <conditionalFormatting sqref="AN128">
    <cfRule type="cellIs" dxfId="244" priority="245" operator="between">
      <formula>80</formula>
      <formula>120</formula>
    </cfRule>
  </conditionalFormatting>
  <conditionalFormatting sqref="AW129 AR129">
    <cfRule type="cellIs" dxfId="243" priority="244" operator="greaterThan">
      <formula>20</formula>
    </cfRule>
  </conditionalFormatting>
  <conditionalFormatting sqref="AZ129">
    <cfRule type="cellIs" dxfId="242" priority="243" operator="greaterThan">
      <formula>20</formula>
    </cfRule>
  </conditionalFormatting>
  <conditionalFormatting sqref="AM129">
    <cfRule type="cellIs" dxfId="241" priority="242" operator="between">
      <formula>80</formula>
      <formula>120</formula>
    </cfRule>
  </conditionalFormatting>
  <conditionalFormatting sqref="BA129">
    <cfRule type="cellIs" dxfId="240" priority="241" operator="between">
      <formula>80</formula>
      <formula>120</formula>
    </cfRule>
  </conditionalFormatting>
  <conditionalFormatting sqref="BA129">
    <cfRule type="cellIs" dxfId="239" priority="240" operator="between">
      <formula>80</formula>
      <formula>120</formula>
    </cfRule>
  </conditionalFormatting>
  <conditionalFormatting sqref="AP129">
    <cfRule type="cellIs" dxfId="238" priority="239" operator="greaterThan">
      <formula>20</formula>
    </cfRule>
  </conditionalFormatting>
  <conditionalFormatting sqref="AQ129">
    <cfRule type="cellIs" dxfId="237" priority="238" operator="between">
      <formula>80</formula>
      <formula>120</formula>
    </cfRule>
  </conditionalFormatting>
  <conditionalFormatting sqref="AQ129">
    <cfRule type="cellIs" dxfId="236" priority="237" operator="between">
      <formula>80</formula>
      <formula>120</formula>
    </cfRule>
  </conditionalFormatting>
  <conditionalFormatting sqref="AO129">
    <cfRule type="cellIs" dxfId="235" priority="236" operator="greaterThan">
      <formula>20</formula>
    </cfRule>
  </conditionalFormatting>
  <conditionalFormatting sqref="AY129">
    <cfRule type="cellIs" dxfId="234" priority="235" operator="greaterThan">
      <formula>20</formula>
    </cfRule>
  </conditionalFormatting>
  <conditionalFormatting sqref="AM129 BA129">
    <cfRule type="cellIs" dxfId="233" priority="234" operator="between">
      <formula>80</formula>
      <formula>120</formula>
    </cfRule>
  </conditionalFormatting>
  <conditionalFormatting sqref="AO129">
    <cfRule type="cellIs" dxfId="232" priority="233" operator="greaterThan">
      <formula>20</formula>
    </cfRule>
  </conditionalFormatting>
  <conditionalFormatting sqref="AY129">
    <cfRule type="cellIs" dxfId="231" priority="232" operator="greaterThan">
      <formula>20</formula>
    </cfRule>
  </conditionalFormatting>
  <conditionalFormatting sqref="AM127">
    <cfRule type="cellIs" dxfId="230" priority="231" operator="between">
      <formula>80</formula>
      <formula>120</formula>
    </cfRule>
  </conditionalFormatting>
  <conditionalFormatting sqref="AN127">
    <cfRule type="cellIs" dxfId="229" priority="230" operator="between">
      <formula>80</formula>
      <formula>120</formula>
    </cfRule>
  </conditionalFormatting>
  <conditionalFormatting sqref="AN127">
    <cfRule type="cellIs" dxfId="228" priority="229" operator="between">
      <formula>80</formula>
      <formula>120</formula>
    </cfRule>
  </conditionalFormatting>
  <conditionalFormatting sqref="AW128 AR128">
    <cfRule type="cellIs" dxfId="227" priority="228" operator="greaterThan">
      <formula>20</formula>
    </cfRule>
  </conditionalFormatting>
  <conditionalFormatting sqref="AZ128">
    <cfRule type="cellIs" dxfId="226" priority="227" operator="greaterThan">
      <formula>20</formula>
    </cfRule>
  </conditionalFormatting>
  <conditionalFormatting sqref="AM128">
    <cfRule type="cellIs" dxfId="225" priority="226" operator="between">
      <formula>80</formula>
      <formula>120</formula>
    </cfRule>
  </conditionalFormatting>
  <conditionalFormatting sqref="BA128">
    <cfRule type="cellIs" dxfId="224" priority="225" operator="between">
      <formula>80</formula>
      <formula>120</formula>
    </cfRule>
  </conditionalFormatting>
  <conditionalFormatting sqref="BA128">
    <cfRule type="cellIs" dxfId="223" priority="224" operator="between">
      <formula>80</formula>
      <formula>120</formula>
    </cfRule>
  </conditionalFormatting>
  <conditionalFormatting sqref="AP128">
    <cfRule type="cellIs" dxfId="222" priority="223" operator="greaterThan">
      <formula>20</formula>
    </cfRule>
  </conditionalFormatting>
  <conditionalFormatting sqref="AQ128">
    <cfRule type="cellIs" dxfId="221" priority="222" operator="between">
      <formula>80</formula>
      <formula>120</formula>
    </cfRule>
  </conditionalFormatting>
  <conditionalFormatting sqref="AQ128">
    <cfRule type="cellIs" dxfId="220" priority="221" operator="between">
      <formula>80</formula>
      <formula>120</formula>
    </cfRule>
  </conditionalFormatting>
  <conditionalFormatting sqref="AO128">
    <cfRule type="cellIs" dxfId="219" priority="220" operator="greaterThan">
      <formula>20</formula>
    </cfRule>
  </conditionalFormatting>
  <conditionalFormatting sqref="AY128">
    <cfRule type="cellIs" dxfId="218" priority="219" operator="greaterThan">
      <formula>20</formula>
    </cfRule>
  </conditionalFormatting>
  <conditionalFormatting sqref="AN128">
    <cfRule type="cellIs" dxfId="217" priority="218" operator="lessThan">
      <formula>20</formula>
    </cfRule>
  </conditionalFormatting>
  <conditionalFormatting sqref="AX128">
    <cfRule type="cellIs" dxfId="216" priority="217" operator="lessThan">
      <formula>20</formula>
    </cfRule>
  </conditionalFormatting>
  <conditionalFormatting sqref="AW123 AR123">
    <cfRule type="cellIs" dxfId="215" priority="216" operator="greaterThan">
      <formula>20</formula>
    </cfRule>
  </conditionalFormatting>
  <conditionalFormatting sqref="AZ123">
    <cfRule type="cellIs" dxfId="214" priority="215" operator="greaterThan">
      <formula>20</formula>
    </cfRule>
  </conditionalFormatting>
  <conditionalFormatting sqref="BA123">
    <cfRule type="cellIs" dxfId="213" priority="214" operator="between">
      <formula>80</formula>
      <formula>120</formula>
    </cfRule>
  </conditionalFormatting>
  <conditionalFormatting sqref="BA123">
    <cfRule type="cellIs" dxfId="212" priority="213" operator="between">
      <formula>80</formula>
      <formula>120</formula>
    </cfRule>
  </conditionalFormatting>
  <conditionalFormatting sqref="AP123">
    <cfRule type="cellIs" dxfId="211" priority="212" operator="greaterThan">
      <formula>20</formula>
    </cfRule>
  </conditionalFormatting>
  <conditionalFormatting sqref="AQ123">
    <cfRule type="cellIs" dxfId="210" priority="211" operator="between">
      <formula>80</formula>
      <formula>120</formula>
    </cfRule>
  </conditionalFormatting>
  <conditionalFormatting sqref="AQ123">
    <cfRule type="cellIs" dxfId="209" priority="210" operator="between">
      <formula>80</formula>
      <formula>120</formula>
    </cfRule>
  </conditionalFormatting>
  <conditionalFormatting sqref="AO123">
    <cfRule type="cellIs" dxfId="208" priority="209" operator="greaterThan">
      <formula>20</formula>
    </cfRule>
  </conditionalFormatting>
  <conditionalFormatting sqref="AY123">
    <cfRule type="cellIs" dxfId="207" priority="208" operator="greaterThan">
      <formula>20</formula>
    </cfRule>
  </conditionalFormatting>
  <conditionalFormatting sqref="AW122 AR122">
    <cfRule type="cellIs" dxfId="206" priority="207" operator="greaterThan">
      <formula>20</formula>
    </cfRule>
  </conditionalFormatting>
  <conditionalFormatting sqref="AZ122">
    <cfRule type="cellIs" dxfId="205" priority="206" operator="greaterThan">
      <formula>20</formula>
    </cfRule>
  </conditionalFormatting>
  <conditionalFormatting sqref="BA122">
    <cfRule type="cellIs" dxfId="204" priority="205" operator="between">
      <formula>80</formula>
      <formula>120</formula>
    </cfRule>
  </conditionalFormatting>
  <conditionalFormatting sqref="BA122">
    <cfRule type="cellIs" dxfId="203" priority="204" operator="between">
      <formula>80</formula>
      <formula>120</formula>
    </cfRule>
  </conditionalFormatting>
  <conditionalFormatting sqref="AP122">
    <cfRule type="cellIs" dxfId="202" priority="203" operator="greaterThan">
      <formula>20</formula>
    </cfRule>
  </conditionalFormatting>
  <conditionalFormatting sqref="AQ122">
    <cfRule type="cellIs" dxfId="201" priority="202" operator="between">
      <formula>80</formula>
      <formula>120</formula>
    </cfRule>
  </conditionalFormatting>
  <conditionalFormatting sqref="AQ122">
    <cfRule type="cellIs" dxfId="200" priority="201" operator="between">
      <formula>80</formula>
      <formula>120</formula>
    </cfRule>
  </conditionalFormatting>
  <conditionalFormatting sqref="AO122">
    <cfRule type="cellIs" dxfId="199" priority="200" operator="greaterThan">
      <formula>20</formula>
    </cfRule>
  </conditionalFormatting>
  <conditionalFormatting sqref="AY122">
    <cfRule type="cellIs" dxfId="198" priority="199" operator="greaterThan">
      <formula>20</formula>
    </cfRule>
  </conditionalFormatting>
  <conditionalFormatting sqref="AW121 AR121">
    <cfRule type="cellIs" dxfId="197" priority="198" operator="greaterThan">
      <formula>20</formula>
    </cfRule>
  </conditionalFormatting>
  <conditionalFormatting sqref="AZ121">
    <cfRule type="cellIs" dxfId="196" priority="197" operator="greaterThan">
      <formula>20</formula>
    </cfRule>
  </conditionalFormatting>
  <conditionalFormatting sqref="BA121">
    <cfRule type="cellIs" dxfId="195" priority="196" operator="between">
      <formula>80</formula>
      <formula>120</formula>
    </cfRule>
  </conditionalFormatting>
  <conditionalFormatting sqref="BA121">
    <cfRule type="cellIs" dxfId="194" priority="195" operator="between">
      <formula>80</formula>
      <formula>120</formula>
    </cfRule>
  </conditionalFormatting>
  <conditionalFormatting sqref="AP121">
    <cfRule type="cellIs" dxfId="193" priority="194" operator="greaterThan">
      <formula>20</formula>
    </cfRule>
  </conditionalFormatting>
  <conditionalFormatting sqref="AQ121">
    <cfRule type="cellIs" dxfId="192" priority="193" operator="between">
      <formula>80</formula>
      <formula>120</formula>
    </cfRule>
  </conditionalFormatting>
  <conditionalFormatting sqref="AQ121">
    <cfRule type="cellIs" dxfId="191" priority="192" operator="between">
      <formula>80</formula>
      <formula>120</formula>
    </cfRule>
  </conditionalFormatting>
  <conditionalFormatting sqref="AO121">
    <cfRule type="cellIs" dxfId="190" priority="191" operator="greaterThan">
      <formula>20</formula>
    </cfRule>
  </conditionalFormatting>
  <conditionalFormatting sqref="AY121">
    <cfRule type="cellIs" dxfId="189" priority="190" operator="greaterThan">
      <formula>20</formula>
    </cfRule>
  </conditionalFormatting>
  <conditionalFormatting sqref="AW123 AR123">
    <cfRule type="cellIs" dxfId="188" priority="189" operator="greaterThan">
      <formula>20</formula>
    </cfRule>
  </conditionalFormatting>
  <conditionalFormatting sqref="AZ123">
    <cfRule type="cellIs" dxfId="187" priority="188" operator="greaterThan">
      <formula>20</formula>
    </cfRule>
  </conditionalFormatting>
  <conditionalFormatting sqref="BA123">
    <cfRule type="cellIs" dxfId="186" priority="187" operator="between">
      <formula>80</formula>
      <formula>120</formula>
    </cfRule>
  </conditionalFormatting>
  <conditionalFormatting sqref="BA123">
    <cfRule type="cellIs" dxfId="185" priority="186" operator="between">
      <formula>80</formula>
      <formula>120</formula>
    </cfRule>
  </conditionalFormatting>
  <conditionalFormatting sqref="AP123">
    <cfRule type="cellIs" dxfId="184" priority="185" operator="greaterThan">
      <formula>20</formula>
    </cfRule>
  </conditionalFormatting>
  <conditionalFormatting sqref="AQ123">
    <cfRule type="cellIs" dxfId="183" priority="184" operator="between">
      <formula>80</formula>
      <formula>120</formula>
    </cfRule>
  </conditionalFormatting>
  <conditionalFormatting sqref="AQ123">
    <cfRule type="cellIs" dxfId="182" priority="183" operator="between">
      <formula>80</formula>
      <formula>120</formula>
    </cfRule>
  </conditionalFormatting>
  <conditionalFormatting sqref="AO123">
    <cfRule type="cellIs" dxfId="181" priority="182" operator="greaterThan">
      <formula>20</formula>
    </cfRule>
  </conditionalFormatting>
  <conditionalFormatting sqref="AY123">
    <cfRule type="cellIs" dxfId="180" priority="181" operator="greaterThan">
      <formula>20</formula>
    </cfRule>
  </conditionalFormatting>
  <conditionalFormatting sqref="AW122 AR122">
    <cfRule type="cellIs" dxfId="179" priority="180" operator="greaterThan">
      <formula>20</formula>
    </cfRule>
  </conditionalFormatting>
  <conditionalFormatting sqref="AZ122">
    <cfRule type="cellIs" dxfId="178" priority="179" operator="greaterThan">
      <formula>20</formula>
    </cfRule>
  </conditionalFormatting>
  <conditionalFormatting sqref="BA122">
    <cfRule type="cellIs" dxfId="177" priority="178" operator="between">
      <formula>80</formula>
      <formula>120</formula>
    </cfRule>
  </conditionalFormatting>
  <conditionalFormatting sqref="BA122">
    <cfRule type="cellIs" dxfId="176" priority="177" operator="between">
      <formula>80</formula>
      <formula>120</formula>
    </cfRule>
  </conditionalFormatting>
  <conditionalFormatting sqref="AP122">
    <cfRule type="cellIs" dxfId="175" priority="176" operator="greaterThan">
      <formula>20</formula>
    </cfRule>
  </conditionalFormatting>
  <conditionalFormatting sqref="AQ122">
    <cfRule type="cellIs" dxfId="174" priority="175" operator="between">
      <formula>80</formula>
      <formula>120</formula>
    </cfRule>
  </conditionalFormatting>
  <conditionalFormatting sqref="AQ122">
    <cfRule type="cellIs" dxfId="173" priority="174" operator="between">
      <formula>80</formula>
      <formula>120</formula>
    </cfRule>
  </conditionalFormatting>
  <conditionalFormatting sqref="AO122">
    <cfRule type="cellIs" dxfId="172" priority="173" operator="greaterThan">
      <formula>20</formula>
    </cfRule>
  </conditionalFormatting>
  <conditionalFormatting sqref="AY122">
    <cfRule type="cellIs" dxfId="171" priority="172" operator="greaterThan">
      <formula>20</formula>
    </cfRule>
  </conditionalFormatting>
  <conditionalFormatting sqref="AW121 AR121">
    <cfRule type="cellIs" dxfId="170" priority="171" operator="greaterThan">
      <formula>20</formula>
    </cfRule>
  </conditionalFormatting>
  <conditionalFormatting sqref="AZ121">
    <cfRule type="cellIs" dxfId="169" priority="170" operator="greaterThan">
      <formula>20</formula>
    </cfRule>
  </conditionalFormatting>
  <conditionalFormatting sqref="BA121">
    <cfRule type="cellIs" dxfId="168" priority="169" operator="between">
      <formula>80</formula>
      <formula>120</formula>
    </cfRule>
  </conditionalFormatting>
  <conditionalFormatting sqref="BA121">
    <cfRule type="cellIs" dxfId="167" priority="168" operator="between">
      <formula>80</formula>
      <formula>120</formula>
    </cfRule>
  </conditionalFormatting>
  <conditionalFormatting sqref="AP121">
    <cfRule type="cellIs" dxfId="166" priority="167" operator="greaterThan">
      <formula>20</formula>
    </cfRule>
  </conditionalFormatting>
  <conditionalFormatting sqref="AQ121">
    <cfRule type="cellIs" dxfId="165" priority="166" operator="between">
      <formula>80</formula>
      <formula>120</formula>
    </cfRule>
  </conditionalFormatting>
  <conditionalFormatting sqref="AQ121">
    <cfRule type="cellIs" dxfId="164" priority="165" operator="between">
      <formula>80</formula>
      <formula>120</formula>
    </cfRule>
  </conditionalFormatting>
  <conditionalFormatting sqref="AO121">
    <cfRule type="cellIs" dxfId="163" priority="164" operator="greaterThan">
      <formula>20</formula>
    </cfRule>
  </conditionalFormatting>
  <conditionalFormatting sqref="AY121">
    <cfRule type="cellIs" dxfId="162" priority="163" operator="greaterThan">
      <formula>20</formula>
    </cfRule>
  </conditionalFormatting>
  <conditionalFormatting sqref="AW123 AR123">
    <cfRule type="cellIs" dxfId="161" priority="162" operator="greaterThan">
      <formula>20</formula>
    </cfRule>
  </conditionalFormatting>
  <conditionalFormatting sqref="AZ123">
    <cfRule type="cellIs" dxfId="160" priority="161" operator="greaterThan">
      <formula>20</formula>
    </cfRule>
  </conditionalFormatting>
  <conditionalFormatting sqref="BA123">
    <cfRule type="cellIs" dxfId="159" priority="160" operator="between">
      <formula>80</formula>
      <formula>120</formula>
    </cfRule>
  </conditionalFormatting>
  <conditionalFormatting sqref="BA123">
    <cfRule type="cellIs" dxfId="158" priority="159" operator="between">
      <formula>80</formula>
      <formula>120</formula>
    </cfRule>
  </conditionalFormatting>
  <conditionalFormatting sqref="AP123">
    <cfRule type="cellIs" dxfId="157" priority="158" operator="greaterThan">
      <formula>20</formula>
    </cfRule>
  </conditionalFormatting>
  <conditionalFormatting sqref="AQ123">
    <cfRule type="cellIs" dxfId="156" priority="157" operator="between">
      <formula>80</formula>
      <formula>120</formula>
    </cfRule>
  </conditionalFormatting>
  <conditionalFormatting sqref="AQ123">
    <cfRule type="cellIs" dxfId="155" priority="156" operator="between">
      <formula>80</formula>
      <formula>120</formula>
    </cfRule>
  </conditionalFormatting>
  <conditionalFormatting sqref="AO123">
    <cfRule type="cellIs" dxfId="154" priority="155" operator="greaterThan">
      <formula>20</formula>
    </cfRule>
  </conditionalFormatting>
  <conditionalFormatting sqref="AY123">
    <cfRule type="cellIs" dxfId="153" priority="154" operator="greaterThan">
      <formula>20</formula>
    </cfRule>
  </conditionalFormatting>
  <conditionalFormatting sqref="AW122 AR122">
    <cfRule type="cellIs" dxfId="152" priority="153" operator="greaterThan">
      <formula>20</formula>
    </cfRule>
  </conditionalFormatting>
  <conditionalFormatting sqref="AZ122">
    <cfRule type="cellIs" dxfId="151" priority="152" operator="greaterThan">
      <formula>20</formula>
    </cfRule>
  </conditionalFormatting>
  <conditionalFormatting sqref="BA122">
    <cfRule type="cellIs" dxfId="150" priority="151" operator="between">
      <formula>80</formula>
      <formula>120</formula>
    </cfRule>
  </conditionalFormatting>
  <conditionalFormatting sqref="BA122">
    <cfRule type="cellIs" dxfId="149" priority="150" operator="between">
      <formula>80</formula>
      <formula>120</formula>
    </cfRule>
  </conditionalFormatting>
  <conditionalFormatting sqref="AP122">
    <cfRule type="cellIs" dxfId="148" priority="149" operator="greaterThan">
      <formula>20</formula>
    </cfRule>
  </conditionalFormatting>
  <conditionalFormatting sqref="AQ122">
    <cfRule type="cellIs" dxfId="147" priority="148" operator="between">
      <formula>80</formula>
      <formula>120</formula>
    </cfRule>
  </conditionalFormatting>
  <conditionalFormatting sqref="AQ122">
    <cfRule type="cellIs" dxfId="146" priority="147" operator="between">
      <formula>80</formula>
      <formula>120</formula>
    </cfRule>
  </conditionalFormatting>
  <conditionalFormatting sqref="AO122">
    <cfRule type="cellIs" dxfId="145" priority="146" operator="greaterThan">
      <formula>20</formula>
    </cfRule>
  </conditionalFormatting>
  <conditionalFormatting sqref="AY122">
    <cfRule type="cellIs" dxfId="144" priority="145" operator="greaterThan">
      <formula>20</formula>
    </cfRule>
  </conditionalFormatting>
  <conditionalFormatting sqref="AW126 AR126">
    <cfRule type="cellIs" dxfId="143" priority="144" operator="greaterThan">
      <formula>20</formula>
    </cfRule>
  </conditionalFormatting>
  <conditionalFormatting sqref="AZ126">
    <cfRule type="cellIs" dxfId="142" priority="143" operator="greaterThan">
      <formula>20</formula>
    </cfRule>
  </conditionalFormatting>
  <conditionalFormatting sqref="BA126">
    <cfRule type="cellIs" dxfId="141" priority="142" operator="between">
      <formula>80</formula>
      <formula>120</formula>
    </cfRule>
  </conditionalFormatting>
  <conditionalFormatting sqref="BA126">
    <cfRule type="cellIs" dxfId="140" priority="141" operator="between">
      <formula>80</formula>
      <formula>120</formula>
    </cfRule>
  </conditionalFormatting>
  <conditionalFormatting sqref="AP126">
    <cfRule type="cellIs" dxfId="139" priority="140" operator="greaterThan">
      <formula>20</formula>
    </cfRule>
  </conditionalFormatting>
  <conditionalFormatting sqref="AQ126">
    <cfRule type="cellIs" dxfId="138" priority="139" operator="between">
      <formula>80</formula>
      <formula>120</formula>
    </cfRule>
  </conditionalFormatting>
  <conditionalFormatting sqref="AQ126">
    <cfRule type="cellIs" dxfId="137" priority="138" operator="between">
      <formula>80</formula>
      <formula>120</formula>
    </cfRule>
  </conditionalFormatting>
  <conditionalFormatting sqref="AO126">
    <cfRule type="cellIs" dxfId="136" priority="137" operator="greaterThan">
      <formula>20</formula>
    </cfRule>
  </conditionalFormatting>
  <conditionalFormatting sqref="AY126">
    <cfRule type="cellIs" dxfId="135" priority="136" operator="greaterThan">
      <formula>20</formula>
    </cfRule>
  </conditionalFormatting>
  <conditionalFormatting sqref="AW125 AR125">
    <cfRule type="cellIs" dxfId="134" priority="135" operator="greaterThan">
      <formula>20</formula>
    </cfRule>
  </conditionalFormatting>
  <conditionalFormatting sqref="AZ125">
    <cfRule type="cellIs" dxfId="133" priority="134" operator="greaterThan">
      <formula>20</formula>
    </cfRule>
  </conditionalFormatting>
  <conditionalFormatting sqref="BA125">
    <cfRule type="cellIs" dxfId="132" priority="133" operator="between">
      <formula>80</formula>
      <formula>120</formula>
    </cfRule>
  </conditionalFormatting>
  <conditionalFormatting sqref="BA125">
    <cfRule type="cellIs" dxfId="131" priority="132" operator="between">
      <formula>80</formula>
      <formula>120</formula>
    </cfRule>
  </conditionalFormatting>
  <conditionalFormatting sqref="AP125">
    <cfRule type="cellIs" dxfId="130" priority="131" operator="greaterThan">
      <formula>20</formula>
    </cfRule>
  </conditionalFormatting>
  <conditionalFormatting sqref="AQ125">
    <cfRule type="cellIs" dxfId="129" priority="130" operator="between">
      <formula>80</formula>
      <formula>120</formula>
    </cfRule>
  </conditionalFormatting>
  <conditionalFormatting sqref="AQ125">
    <cfRule type="cellIs" dxfId="128" priority="129" operator="between">
      <formula>80</formula>
      <formula>120</formula>
    </cfRule>
  </conditionalFormatting>
  <conditionalFormatting sqref="AO125">
    <cfRule type="cellIs" dxfId="127" priority="128" operator="greaterThan">
      <formula>20</formula>
    </cfRule>
  </conditionalFormatting>
  <conditionalFormatting sqref="AY125">
    <cfRule type="cellIs" dxfId="126" priority="127" operator="greaterThan">
      <formula>20</formula>
    </cfRule>
  </conditionalFormatting>
  <conditionalFormatting sqref="AW124 AR124">
    <cfRule type="cellIs" dxfId="125" priority="126" operator="greaterThan">
      <formula>20</formula>
    </cfRule>
  </conditionalFormatting>
  <conditionalFormatting sqref="AZ124">
    <cfRule type="cellIs" dxfId="124" priority="125" operator="greaterThan">
      <formula>20</formula>
    </cfRule>
  </conditionalFormatting>
  <conditionalFormatting sqref="BA124">
    <cfRule type="cellIs" dxfId="123" priority="124" operator="between">
      <formula>80</formula>
      <formula>120</formula>
    </cfRule>
  </conditionalFormatting>
  <conditionalFormatting sqref="BA124">
    <cfRule type="cellIs" dxfId="122" priority="123" operator="between">
      <formula>80</formula>
      <formula>120</formula>
    </cfRule>
  </conditionalFormatting>
  <conditionalFormatting sqref="AP124">
    <cfRule type="cellIs" dxfId="121" priority="122" operator="greaterThan">
      <formula>20</formula>
    </cfRule>
  </conditionalFormatting>
  <conditionalFormatting sqref="AQ124">
    <cfRule type="cellIs" dxfId="120" priority="121" operator="between">
      <formula>80</formula>
      <formula>120</formula>
    </cfRule>
  </conditionalFormatting>
  <conditionalFormatting sqref="AQ124">
    <cfRule type="cellIs" dxfId="119" priority="120" operator="between">
      <formula>80</formula>
      <formula>120</formula>
    </cfRule>
  </conditionalFormatting>
  <conditionalFormatting sqref="AO124">
    <cfRule type="cellIs" dxfId="118" priority="119" operator="greaterThan">
      <formula>20</formula>
    </cfRule>
  </conditionalFormatting>
  <conditionalFormatting sqref="AY124">
    <cfRule type="cellIs" dxfId="117" priority="118" operator="greaterThan">
      <formula>20</formula>
    </cfRule>
  </conditionalFormatting>
  <conditionalFormatting sqref="AW126 AR126">
    <cfRule type="cellIs" dxfId="116" priority="117" operator="greaterThan">
      <formula>20</formula>
    </cfRule>
  </conditionalFormatting>
  <conditionalFormatting sqref="AZ126">
    <cfRule type="cellIs" dxfId="115" priority="116" operator="greaterThan">
      <formula>20</formula>
    </cfRule>
  </conditionalFormatting>
  <conditionalFormatting sqref="BA126">
    <cfRule type="cellIs" dxfId="114" priority="115" operator="between">
      <formula>80</formula>
      <formula>120</formula>
    </cfRule>
  </conditionalFormatting>
  <conditionalFormatting sqref="BA126">
    <cfRule type="cellIs" dxfId="113" priority="114" operator="between">
      <formula>80</formula>
      <formula>120</formula>
    </cfRule>
  </conditionalFormatting>
  <conditionalFormatting sqref="AP126">
    <cfRule type="cellIs" dxfId="112" priority="113" operator="greaterThan">
      <formula>20</formula>
    </cfRule>
  </conditionalFormatting>
  <conditionalFormatting sqref="AQ126">
    <cfRule type="cellIs" dxfId="111" priority="112" operator="between">
      <formula>80</formula>
      <formula>120</formula>
    </cfRule>
  </conditionalFormatting>
  <conditionalFormatting sqref="AQ126">
    <cfRule type="cellIs" dxfId="110" priority="111" operator="between">
      <formula>80</formula>
      <formula>120</formula>
    </cfRule>
  </conditionalFormatting>
  <conditionalFormatting sqref="AO126">
    <cfRule type="cellIs" dxfId="109" priority="110" operator="greaterThan">
      <formula>20</formula>
    </cfRule>
  </conditionalFormatting>
  <conditionalFormatting sqref="AY126">
    <cfRule type="cellIs" dxfId="108" priority="109" operator="greaterThan">
      <formula>20</formula>
    </cfRule>
  </conditionalFormatting>
  <conditionalFormatting sqref="AW125 AR125">
    <cfRule type="cellIs" dxfId="107" priority="108" operator="greaterThan">
      <formula>20</formula>
    </cfRule>
  </conditionalFormatting>
  <conditionalFormatting sqref="AZ125">
    <cfRule type="cellIs" dxfId="106" priority="107" operator="greaterThan">
      <formula>20</formula>
    </cfRule>
  </conditionalFormatting>
  <conditionalFormatting sqref="BA125">
    <cfRule type="cellIs" dxfId="105" priority="106" operator="between">
      <formula>80</formula>
      <formula>120</formula>
    </cfRule>
  </conditionalFormatting>
  <conditionalFormatting sqref="BA125">
    <cfRule type="cellIs" dxfId="104" priority="105" operator="between">
      <formula>80</formula>
      <formula>120</formula>
    </cfRule>
  </conditionalFormatting>
  <conditionalFormatting sqref="AP125">
    <cfRule type="cellIs" dxfId="103" priority="104" operator="greaterThan">
      <formula>20</formula>
    </cfRule>
  </conditionalFormatting>
  <conditionalFormatting sqref="AQ125">
    <cfRule type="cellIs" dxfId="102" priority="103" operator="between">
      <formula>80</formula>
      <formula>120</formula>
    </cfRule>
  </conditionalFormatting>
  <conditionalFormatting sqref="AQ125">
    <cfRule type="cellIs" dxfId="101" priority="102" operator="between">
      <formula>80</formula>
      <formula>120</formula>
    </cfRule>
  </conditionalFormatting>
  <conditionalFormatting sqref="AO125">
    <cfRule type="cellIs" dxfId="100" priority="101" operator="greaterThan">
      <formula>20</formula>
    </cfRule>
  </conditionalFormatting>
  <conditionalFormatting sqref="AY125">
    <cfRule type="cellIs" dxfId="99" priority="100" operator="greaterThan">
      <formula>20</formula>
    </cfRule>
  </conditionalFormatting>
  <conditionalFormatting sqref="AW124 AR124">
    <cfRule type="cellIs" dxfId="98" priority="99" operator="greaterThan">
      <formula>20</formula>
    </cfRule>
  </conditionalFormatting>
  <conditionalFormatting sqref="AZ124">
    <cfRule type="cellIs" dxfId="97" priority="98" operator="greaterThan">
      <formula>20</formula>
    </cfRule>
  </conditionalFormatting>
  <conditionalFormatting sqref="BA124">
    <cfRule type="cellIs" dxfId="96" priority="97" operator="between">
      <formula>80</formula>
      <formula>120</formula>
    </cfRule>
  </conditionalFormatting>
  <conditionalFormatting sqref="BA124">
    <cfRule type="cellIs" dxfId="95" priority="96" operator="between">
      <formula>80</formula>
      <formula>120</formula>
    </cfRule>
  </conditionalFormatting>
  <conditionalFormatting sqref="AP124">
    <cfRule type="cellIs" dxfId="94" priority="95" operator="greaterThan">
      <formula>20</formula>
    </cfRule>
  </conditionalFormatting>
  <conditionalFormatting sqref="AQ124">
    <cfRule type="cellIs" dxfId="93" priority="94" operator="between">
      <formula>80</formula>
      <formula>120</formula>
    </cfRule>
  </conditionalFormatting>
  <conditionalFormatting sqref="AQ124">
    <cfRule type="cellIs" dxfId="92" priority="93" operator="between">
      <formula>80</formula>
      <formula>120</formula>
    </cfRule>
  </conditionalFormatting>
  <conditionalFormatting sqref="AO124">
    <cfRule type="cellIs" dxfId="91" priority="92" operator="greaterThan">
      <formula>20</formula>
    </cfRule>
  </conditionalFormatting>
  <conditionalFormatting sqref="AY124">
    <cfRule type="cellIs" dxfId="90" priority="91" operator="greaterThan">
      <formula>20</formula>
    </cfRule>
  </conditionalFormatting>
  <conditionalFormatting sqref="AW126 AR126">
    <cfRule type="cellIs" dxfId="89" priority="90" operator="greaterThan">
      <formula>20</formula>
    </cfRule>
  </conditionalFormatting>
  <conditionalFormatting sqref="AZ126">
    <cfRule type="cellIs" dxfId="88" priority="89" operator="greaterThan">
      <formula>20</formula>
    </cfRule>
  </conditionalFormatting>
  <conditionalFormatting sqref="BA126">
    <cfRule type="cellIs" dxfId="87" priority="88" operator="between">
      <formula>80</formula>
      <formula>120</formula>
    </cfRule>
  </conditionalFormatting>
  <conditionalFormatting sqref="BA126">
    <cfRule type="cellIs" dxfId="86" priority="87" operator="between">
      <formula>80</formula>
      <formula>120</formula>
    </cfRule>
  </conditionalFormatting>
  <conditionalFormatting sqref="AP126">
    <cfRule type="cellIs" dxfId="85" priority="86" operator="greaterThan">
      <formula>20</formula>
    </cfRule>
  </conditionalFormatting>
  <conditionalFormatting sqref="AQ126">
    <cfRule type="cellIs" dxfId="84" priority="85" operator="between">
      <formula>80</formula>
      <formula>120</formula>
    </cfRule>
  </conditionalFormatting>
  <conditionalFormatting sqref="AQ126">
    <cfRule type="cellIs" dxfId="83" priority="84" operator="between">
      <formula>80</formula>
      <formula>120</formula>
    </cfRule>
  </conditionalFormatting>
  <conditionalFormatting sqref="AO126">
    <cfRule type="cellIs" dxfId="82" priority="83" operator="greaterThan">
      <formula>20</formula>
    </cfRule>
  </conditionalFormatting>
  <conditionalFormatting sqref="AY126">
    <cfRule type="cellIs" dxfId="81" priority="82" operator="greaterThan">
      <formula>20</formula>
    </cfRule>
  </conditionalFormatting>
  <conditionalFormatting sqref="AW125 AR125">
    <cfRule type="cellIs" dxfId="80" priority="81" operator="greaterThan">
      <formula>20</formula>
    </cfRule>
  </conditionalFormatting>
  <conditionalFormatting sqref="AZ125">
    <cfRule type="cellIs" dxfId="79" priority="80" operator="greaterThan">
      <formula>20</formula>
    </cfRule>
  </conditionalFormatting>
  <conditionalFormatting sqref="BA125">
    <cfRule type="cellIs" dxfId="78" priority="79" operator="between">
      <formula>80</formula>
      <formula>120</formula>
    </cfRule>
  </conditionalFormatting>
  <conditionalFormatting sqref="BA125">
    <cfRule type="cellIs" dxfId="77" priority="78" operator="between">
      <formula>80</formula>
      <formula>120</formula>
    </cfRule>
  </conditionalFormatting>
  <conditionalFormatting sqref="AP125">
    <cfRule type="cellIs" dxfId="76" priority="77" operator="greaterThan">
      <formula>20</formula>
    </cfRule>
  </conditionalFormatting>
  <conditionalFormatting sqref="AQ125">
    <cfRule type="cellIs" dxfId="75" priority="76" operator="between">
      <formula>80</formula>
      <formula>120</formula>
    </cfRule>
  </conditionalFormatting>
  <conditionalFormatting sqref="AQ125">
    <cfRule type="cellIs" dxfId="74" priority="75" operator="between">
      <formula>80</formula>
      <formula>120</formula>
    </cfRule>
  </conditionalFormatting>
  <conditionalFormatting sqref="AO125">
    <cfRule type="cellIs" dxfId="73" priority="74" operator="greaterThan">
      <formula>20</formula>
    </cfRule>
  </conditionalFormatting>
  <conditionalFormatting sqref="AY125">
    <cfRule type="cellIs" dxfId="72" priority="73" operator="greaterThan">
      <formula>20</formula>
    </cfRule>
  </conditionalFormatting>
  <conditionalFormatting sqref="AW132 AR132">
    <cfRule type="cellIs" dxfId="71" priority="72" operator="greaterThan">
      <formula>20</formula>
    </cfRule>
  </conditionalFormatting>
  <conditionalFormatting sqref="AZ132">
    <cfRule type="cellIs" dxfId="70" priority="71" operator="greaterThan">
      <formula>20</formula>
    </cfRule>
  </conditionalFormatting>
  <conditionalFormatting sqref="BA132">
    <cfRule type="cellIs" dxfId="69" priority="70" operator="between">
      <formula>80</formula>
      <formula>120</formula>
    </cfRule>
  </conditionalFormatting>
  <conditionalFormatting sqref="BA132">
    <cfRule type="cellIs" dxfId="68" priority="69" operator="between">
      <formula>80</formula>
      <formula>120</formula>
    </cfRule>
  </conditionalFormatting>
  <conditionalFormatting sqref="AP132">
    <cfRule type="cellIs" dxfId="67" priority="68" operator="greaterThan">
      <formula>20</formula>
    </cfRule>
  </conditionalFormatting>
  <conditionalFormatting sqref="AQ132">
    <cfRule type="cellIs" dxfId="66" priority="67" operator="between">
      <formula>80</formula>
      <formula>120</formula>
    </cfRule>
  </conditionalFormatting>
  <conditionalFormatting sqref="AQ132">
    <cfRule type="cellIs" dxfId="65" priority="66" operator="between">
      <formula>80</formula>
      <formula>120</formula>
    </cfRule>
  </conditionalFormatting>
  <conditionalFormatting sqref="AO132">
    <cfRule type="cellIs" dxfId="64" priority="65" operator="greaterThan">
      <formula>20</formula>
    </cfRule>
  </conditionalFormatting>
  <conditionalFormatting sqref="AY132">
    <cfRule type="cellIs" dxfId="63" priority="64" operator="greaterThan">
      <formula>20</formula>
    </cfRule>
  </conditionalFormatting>
  <conditionalFormatting sqref="AW131 AR131">
    <cfRule type="cellIs" dxfId="62" priority="63" operator="greaterThan">
      <formula>20</formula>
    </cfRule>
  </conditionalFormatting>
  <conditionalFormatting sqref="AZ131">
    <cfRule type="cellIs" dxfId="61" priority="62" operator="greaterThan">
      <formula>20</formula>
    </cfRule>
  </conditionalFormatting>
  <conditionalFormatting sqref="BA131">
    <cfRule type="cellIs" dxfId="60" priority="61" operator="between">
      <formula>80</formula>
      <formula>120</formula>
    </cfRule>
  </conditionalFormatting>
  <conditionalFormatting sqref="BA131">
    <cfRule type="cellIs" dxfId="59" priority="60" operator="between">
      <formula>80</formula>
      <formula>120</formula>
    </cfRule>
  </conditionalFormatting>
  <conditionalFormatting sqref="AP131">
    <cfRule type="cellIs" dxfId="58" priority="59" operator="greaterThan">
      <formula>20</formula>
    </cfRule>
  </conditionalFormatting>
  <conditionalFormatting sqref="AQ131">
    <cfRule type="cellIs" dxfId="57" priority="58" operator="between">
      <formula>80</formula>
      <formula>120</formula>
    </cfRule>
  </conditionalFormatting>
  <conditionalFormatting sqref="AQ131">
    <cfRule type="cellIs" dxfId="56" priority="57" operator="between">
      <formula>80</formula>
      <formula>120</formula>
    </cfRule>
  </conditionalFormatting>
  <conditionalFormatting sqref="AO131">
    <cfRule type="cellIs" dxfId="55" priority="56" operator="greaterThan">
      <formula>20</formula>
    </cfRule>
  </conditionalFormatting>
  <conditionalFormatting sqref="AY131">
    <cfRule type="cellIs" dxfId="54" priority="55" operator="greaterThan">
      <formula>20</formula>
    </cfRule>
  </conditionalFormatting>
  <conditionalFormatting sqref="AW130 AR130">
    <cfRule type="cellIs" dxfId="53" priority="54" operator="greaterThan">
      <formula>20</formula>
    </cfRule>
  </conditionalFormatting>
  <conditionalFormatting sqref="AZ130">
    <cfRule type="cellIs" dxfId="52" priority="53" operator="greaterThan">
      <formula>20</formula>
    </cfRule>
  </conditionalFormatting>
  <conditionalFormatting sqref="BA130">
    <cfRule type="cellIs" dxfId="51" priority="52" operator="between">
      <formula>80</formula>
      <formula>120</formula>
    </cfRule>
  </conditionalFormatting>
  <conditionalFormatting sqref="BA130">
    <cfRule type="cellIs" dxfId="50" priority="51" operator="between">
      <formula>80</formula>
      <formula>120</formula>
    </cfRule>
  </conditionalFormatting>
  <conditionalFormatting sqref="AP130">
    <cfRule type="cellIs" dxfId="49" priority="50" operator="greaterThan">
      <formula>20</formula>
    </cfRule>
  </conditionalFormatting>
  <conditionalFormatting sqref="AQ130">
    <cfRule type="cellIs" dxfId="48" priority="49" operator="between">
      <formula>80</formula>
      <formula>120</formula>
    </cfRule>
  </conditionalFormatting>
  <conditionalFormatting sqref="AQ130">
    <cfRule type="cellIs" dxfId="47" priority="48" operator="between">
      <formula>80</formula>
      <formula>120</formula>
    </cfRule>
  </conditionalFormatting>
  <conditionalFormatting sqref="AO130">
    <cfRule type="cellIs" dxfId="46" priority="47" operator="greaterThan">
      <formula>20</formula>
    </cfRule>
  </conditionalFormatting>
  <conditionalFormatting sqref="AY130">
    <cfRule type="cellIs" dxfId="45" priority="46" operator="greaterThan">
      <formula>20</formula>
    </cfRule>
  </conditionalFormatting>
  <conditionalFormatting sqref="AW132 AR132">
    <cfRule type="cellIs" dxfId="44" priority="45" operator="greaterThan">
      <formula>20</formula>
    </cfRule>
  </conditionalFormatting>
  <conditionalFormatting sqref="AZ132">
    <cfRule type="cellIs" dxfId="43" priority="44" operator="greaterThan">
      <formula>20</formula>
    </cfRule>
  </conditionalFormatting>
  <conditionalFormatting sqref="BA132">
    <cfRule type="cellIs" dxfId="42" priority="43" operator="between">
      <formula>80</formula>
      <formula>120</formula>
    </cfRule>
  </conditionalFormatting>
  <conditionalFormatting sqref="BA132">
    <cfRule type="cellIs" dxfId="41" priority="42" operator="between">
      <formula>80</formula>
      <formula>120</formula>
    </cfRule>
  </conditionalFormatting>
  <conditionalFormatting sqref="AP132">
    <cfRule type="cellIs" dxfId="40" priority="41" operator="greaterThan">
      <formula>20</formula>
    </cfRule>
  </conditionalFormatting>
  <conditionalFormatting sqref="AQ132">
    <cfRule type="cellIs" dxfId="39" priority="40" operator="between">
      <formula>80</formula>
      <formula>120</formula>
    </cfRule>
  </conditionalFormatting>
  <conditionalFormatting sqref="AQ132">
    <cfRule type="cellIs" dxfId="38" priority="39" operator="between">
      <formula>80</formula>
      <formula>120</formula>
    </cfRule>
  </conditionalFormatting>
  <conditionalFormatting sqref="AO132">
    <cfRule type="cellIs" dxfId="37" priority="38" operator="greaterThan">
      <formula>20</formula>
    </cfRule>
  </conditionalFormatting>
  <conditionalFormatting sqref="AY132">
    <cfRule type="cellIs" dxfId="36" priority="37" operator="greaterThan">
      <formula>20</formula>
    </cfRule>
  </conditionalFormatting>
  <conditionalFormatting sqref="AW131 AR131">
    <cfRule type="cellIs" dxfId="35" priority="36" operator="greaterThan">
      <formula>20</formula>
    </cfRule>
  </conditionalFormatting>
  <conditionalFormatting sqref="AZ131">
    <cfRule type="cellIs" dxfId="34" priority="35" operator="greaterThan">
      <formula>20</formula>
    </cfRule>
  </conditionalFormatting>
  <conditionalFormatting sqref="BA131">
    <cfRule type="cellIs" dxfId="33" priority="34" operator="between">
      <formula>80</formula>
      <formula>120</formula>
    </cfRule>
  </conditionalFormatting>
  <conditionalFormatting sqref="BA131">
    <cfRule type="cellIs" dxfId="32" priority="33" operator="between">
      <formula>80</formula>
      <formula>120</formula>
    </cfRule>
  </conditionalFormatting>
  <conditionalFormatting sqref="AP131">
    <cfRule type="cellIs" dxfId="31" priority="32" operator="greaterThan">
      <formula>20</formula>
    </cfRule>
  </conditionalFormatting>
  <conditionalFormatting sqref="AQ131">
    <cfRule type="cellIs" dxfId="30" priority="31" operator="between">
      <formula>80</formula>
      <formula>120</formula>
    </cfRule>
  </conditionalFormatting>
  <conditionalFormatting sqref="AQ131">
    <cfRule type="cellIs" dxfId="29" priority="30" operator="between">
      <formula>80</formula>
      <formula>120</formula>
    </cfRule>
  </conditionalFormatting>
  <conditionalFormatting sqref="AO131">
    <cfRule type="cellIs" dxfId="28" priority="29" operator="greaterThan">
      <formula>20</formula>
    </cfRule>
  </conditionalFormatting>
  <conditionalFormatting sqref="AY131">
    <cfRule type="cellIs" dxfId="27" priority="28" operator="greaterThan">
      <formula>20</formula>
    </cfRule>
  </conditionalFormatting>
  <conditionalFormatting sqref="AW130 AR130">
    <cfRule type="cellIs" dxfId="26" priority="27" operator="greaterThan">
      <formula>20</formula>
    </cfRule>
  </conditionalFormatting>
  <conditionalFormatting sqref="AZ130">
    <cfRule type="cellIs" dxfId="25" priority="26" operator="greaterThan">
      <formula>20</formula>
    </cfRule>
  </conditionalFormatting>
  <conditionalFormatting sqref="BA130">
    <cfRule type="cellIs" dxfId="24" priority="25" operator="between">
      <formula>80</formula>
      <formula>120</formula>
    </cfRule>
  </conditionalFormatting>
  <conditionalFormatting sqref="BA130">
    <cfRule type="cellIs" dxfId="23" priority="24" operator="between">
      <formula>80</formula>
      <formula>120</formula>
    </cfRule>
  </conditionalFormatting>
  <conditionalFormatting sqref="AP130">
    <cfRule type="cellIs" dxfId="22" priority="23" operator="greaterThan">
      <formula>20</formula>
    </cfRule>
  </conditionalFormatting>
  <conditionalFormatting sqref="AQ130">
    <cfRule type="cellIs" dxfId="21" priority="22" operator="between">
      <formula>80</formula>
      <formula>120</formula>
    </cfRule>
  </conditionalFormatting>
  <conditionalFormatting sqref="AQ130">
    <cfRule type="cellIs" dxfId="20" priority="21" operator="between">
      <formula>80</formula>
      <formula>120</formula>
    </cfRule>
  </conditionalFormatting>
  <conditionalFormatting sqref="AO130">
    <cfRule type="cellIs" dxfId="19" priority="20" operator="greaterThan">
      <formula>20</formula>
    </cfRule>
  </conditionalFormatting>
  <conditionalFormatting sqref="AY130">
    <cfRule type="cellIs" dxfId="18" priority="19" operator="greaterThan">
      <formula>20</formula>
    </cfRule>
  </conditionalFormatting>
  <conditionalFormatting sqref="AW132 AR132">
    <cfRule type="cellIs" dxfId="17" priority="18" operator="greaterThan">
      <formula>20</formula>
    </cfRule>
  </conditionalFormatting>
  <conditionalFormatting sqref="AZ132">
    <cfRule type="cellIs" dxfId="16" priority="17" operator="greaterThan">
      <formula>20</formula>
    </cfRule>
  </conditionalFormatting>
  <conditionalFormatting sqref="BA132">
    <cfRule type="cellIs" dxfId="15" priority="16" operator="between">
      <formula>80</formula>
      <formula>120</formula>
    </cfRule>
  </conditionalFormatting>
  <conditionalFormatting sqref="BA132">
    <cfRule type="cellIs" dxfId="14" priority="15" operator="between">
      <formula>80</formula>
      <formula>120</formula>
    </cfRule>
  </conditionalFormatting>
  <conditionalFormatting sqref="AP132">
    <cfRule type="cellIs" dxfId="13" priority="14" operator="greaterThan">
      <formula>20</formula>
    </cfRule>
  </conditionalFormatting>
  <conditionalFormatting sqref="AQ132">
    <cfRule type="cellIs" dxfId="12" priority="13" operator="between">
      <formula>80</formula>
      <formula>120</formula>
    </cfRule>
  </conditionalFormatting>
  <conditionalFormatting sqref="AQ132">
    <cfRule type="cellIs" dxfId="11" priority="12" operator="between">
      <formula>80</formula>
      <formula>120</formula>
    </cfRule>
  </conditionalFormatting>
  <conditionalFormatting sqref="AO132">
    <cfRule type="cellIs" dxfId="10" priority="11" operator="greaterThan">
      <formula>20</formula>
    </cfRule>
  </conditionalFormatting>
  <conditionalFormatting sqref="AY132">
    <cfRule type="cellIs" dxfId="9" priority="10" operator="greaterThan">
      <formula>20</formula>
    </cfRule>
  </conditionalFormatting>
  <conditionalFormatting sqref="AW131 AR131">
    <cfRule type="cellIs" dxfId="8" priority="9" operator="greaterThan">
      <formula>20</formula>
    </cfRule>
  </conditionalFormatting>
  <conditionalFormatting sqref="AZ131">
    <cfRule type="cellIs" dxfId="7" priority="8" operator="greaterThan">
      <formula>20</formula>
    </cfRule>
  </conditionalFormatting>
  <conditionalFormatting sqref="BA131">
    <cfRule type="cellIs" dxfId="6" priority="7" operator="between">
      <formula>80</formula>
      <formula>120</formula>
    </cfRule>
  </conditionalFormatting>
  <conditionalFormatting sqref="BA131">
    <cfRule type="cellIs" dxfId="5" priority="6" operator="between">
      <formula>80</formula>
      <formula>120</formula>
    </cfRule>
  </conditionalFormatting>
  <conditionalFormatting sqref="AP131">
    <cfRule type="cellIs" dxfId="4" priority="5" operator="greaterThan">
      <formula>20</formula>
    </cfRule>
  </conditionalFormatting>
  <conditionalFormatting sqref="AQ131">
    <cfRule type="cellIs" dxfId="3" priority="4" operator="between">
      <formula>80</formula>
      <formula>120</formula>
    </cfRule>
  </conditionalFormatting>
  <conditionalFormatting sqref="AQ131">
    <cfRule type="cellIs" dxfId="2" priority="3" operator="between">
      <formula>80</formula>
      <formula>120</formula>
    </cfRule>
  </conditionalFormatting>
  <conditionalFormatting sqref="AO131">
    <cfRule type="cellIs" dxfId="1" priority="2" operator="greaterThan">
      <formula>20</formula>
    </cfRule>
  </conditionalFormatting>
  <conditionalFormatting sqref="AY131">
    <cfRule type="cellIs" dxfId="0" priority="1" operator="greaterThan">
      <formula>20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H33" sqref="H33"/>
    </sheetView>
  </sheetViews>
  <sheetFormatPr defaultRowHeight="14.5" x14ac:dyDescent="0.35"/>
  <sheetData>
    <row r="1" spans="1:3" x14ac:dyDescent="0.35">
      <c r="A1" t="s">
        <v>152</v>
      </c>
    </row>
    <row r="2" spans="1:3" x14ac:dyDescent="0.35">
      <c r="A2" t="s">
        <v>110</v>
      </c>
    </row>
    <row r="3" spans="1:3" x14ac:dyDescent="0.35">
      <c r="B3" t="s">
        <v>151</v>
      </c>
    </row>
    <row r="4" spans="1:3" x14ac:dyDescent="0.35">
      <c r="C4" t="s">
        <v>173</v>
      </c>
    </row>
    <row r="22" spans="2:35" ht="29" x14ac:dyDescent="0.35">
      <c r="B22" t="s">
        <v>30</v>
      </c>
      <c r="C22" s="3" t="s">
        <v>8</v>
      </c>
      <c r="D22" t="s">
        <v>31</v>
      </c>
      <c r="E22" s="3" t="s">
        <v>9</v>
      </c>
      <c r="F22" t="s">
        <v>32</v>
      </c>
      <c r="G22" s="3" t="s">
        <v>11</v>
      </c>
      <c r="I22" t="s">
        <v>30</v>
      </c>
      <c r="J22" s="3" t="s">
        <v>8</v>
      </c>
      <c r="K22" t="s">
        <v>31</v>
      </c>
      <c r="L22" s="3" t="s">
        <v>9</v>
      </c>
      <c r="M22" t="s">
        <v>32</v>
      </c>
      <c r="N22" s="3" t="s">
        <v>11</v>
      </c>
      <c r="P22" t="s">
        <v>30</v>
      </c>
      <c r="Q22" s="3" t="s">
        <v>8</v>
      </c>
      <c r="R22" t="s">
        <v>31</v>
      </c>
      <c r="S22" s="3" t="s">
        <v>9</v>
      </c>
      <c r="T22" t="s">
        <v>32</v>
      </c>
      <c r="U22" s="3" t="s">
        <v>11</v>
      </c>
      <c r="W22" t="s">
        <v>30</v>
      </c>
      <c r="X22" s="3" t="s">
        <v>8</v>
      </c>
      <c r="Y22" t="s">
        <v>31</v>
      </c>
      <c r="Z22" s="3" t="s">
        <v>9</v>
      </c>
      <c r="AA22" t="s">
        <v>32</v>
      </c>
      <c r="AB22" s="3" t="s">
        <v>11</v>
      </c>
      <c r="AD22" t="s">
        <v>30</v>
      </c>
      <c r="AE22" t="s">
        <v>8</v>
      </c>
      <c r="AF22" t="s">
        <v>31</v>
      </c>
      <c r="AG22" t="s">
        <v>9</v>
      </c>
      <c r="AH22" t="s">
        <v>32</v>
      </c>
      <c r="AI22" t="s">
        <v>11</v>
      </c>
    </row>
    <row r="24" spans="2:35" x14ac:dyDescent="0.35">
      <c r="B24">
        <v>0</v>
      </c>
      <c r="C24">
        <v>458.5</v>
      </c>
      <c r="D24">
        <v>0</v>
      </c>
      <c r="E24">
        <v>844</v>
      </c>
      <c r="F24">
        <v>0</v>
      </c>
      <c r="G24">
        <v>305.5</v>
      </c>
      <c r="I24">
        <v>0</v>
      </c>
      <c r="J24">
        <v>398.5</v>
      </c>
      <c r="K24">
        <v>0</v>
      </c>
      <c r="L24">
        <v>678.5</v>
      </c>
      <c r="M24">
        <v>0</v>
      </c>
      <c r="N24">
        <v>262.5</v>
      </c>
      <c r="P24">
        <v>0</v>
      </c>
      <c r="Q24">
        <v>330.5</v>
      </c>
      <c r="R24">
        <v>0</v>
      </c>
      <c r="S24">
        <v>739.5</v>
      </c>
      <c r="T24">
        <v>0</v>
      </c>
      <c r="U24">
        <v>261</v>
      </c>
      <c r="W24">
        <v>0</v>
      </c>
      <c r="X24">
        <v>433</v>
      </c>
      <c r="Y24">
        <v>0</v>
      </c>
      <c r="Z24">
        <v>994</v>
      </c>
      <c r="AA24">
        <v>0</v>
      </c>
      <c r="AB24">
        <v>373</v>
      </c>
      <c r="AD24">
        <v>0</v>
      </c>
      <c r="AE24">
        <v>365</v>
      </c>
      <c r="AF24">
        <v>0</v>
      </c>
      <c r="AG24">
        <v>820</v>
      </c>
      <c r="AH24">
        <v>0</v>
      </c>
      <c r="AI24">
        <v>298.5</v>
      </c>
    </row>
    <row r="25" spans="2:35" x14ac:dyDescent="0.35">
      <c r="B25">
        <v>6.0000000000000006E-4</v>
      </c>
      <c r="C25">
        <v>937.5</v>
      </c>
      <c r="D25">
        <v>1.2000000000000001E-3</v>
      </c>
      <c r="E25">
        <v>1877</v>
      </c>
      <c r="F25">
        <v>5.9999999999999995E-5</v>
      </c>
      <c r="G25">
        <v>905</v>
      </c>
      <c r="I25">
        <v>6.0000000000000006E-4</v>
      </c>
      <c r="J25">
        <v>968.5</v>
      </c>
      <c r="K25">
        <v>1.2000000000000001E-3</v>
      </c>
      <c r="L25">
        <v>1904</v>
      </c>
      <c r="M25">
        <v>5.9999999999999995E-5</v>
      </c>
      <c r="N25">
        <v>786</v>
      </c>
      <c r="P25">
        <v>6.0000000000000006E-4</v>
      </c>
      <c r="Q25">
        <v>910</v>
      </c>
      <c r="R25">
        <v>1.2000000000000001E-3</v>
      </c>
      <c r="S25">
        <v>1893</v>
      </c>
      <c r="T25">
        <v>5.9999999999999995E-5</v>
      </c>
      <c r="U25">
        <v>760</v>
      </c>
      <c r="W25">
        <v>6.0000000000000006E-4</v>
      </c>
      <c r="X25">
        <v>942</v>
      </c>
      <c r="Y25">
        <v>1.2000000000000001E-3</v>
      </c>
      <c r="Z25">
        <v>1867</v>
      </c>
      <c r="AA25">
        <v>5.9999999999999995E-5</v>
      </c>
      <c r="AB25">
        <v>711.5</v>
      </c>
      <c r="AD25">
        <v>6.0000000000000006E-4</v>
      </c>
      <c r="AE25">
        <v>997.5</v>
      </c>
      <c r="AF25">
        <v>1.2000000000000001E-3</v>
      </c>
      <c r="AG25">
        <v>1927</v>
      </c>
      <c r="AH25">
        <v>5.9999999999999995E-5</v>
      </c>
      <c r="AI25">
        <v>899</v>
      </c>
    </row>
    <row r="26" spans="2:35" x14ac:dyDescent="0.35">
      <c r="B26">
        <v>1.7999999999999997E-3</v>
      </c>
      <c r="C26">
        <v>3003</v>
      </c>
      <c r="D26">
        <v>3.5999999999999995E-3</v>
      </c>
      <c r="E26">
        <v>5949.5</v>
      </c>
      <c r="F26">
        <v>1.7999999999999998E-4</v>
      </c>
      <c r="G26">
        <v>2535.5</v>
      </c>
      <c r="I26">
        <v>1.7999999999999997E-3</v>
      </c>
      <c r="J26">
        <v>3018</v>
      </c>
      <c r="K26">
        <v>3.5999999999999995E-3</v>
      </c>
      <c r="L26">
        <v>5891</v>
      </c>
      <c r="M26">
        <v>1.7999999999999998E-4</v>
      </c>
      <c r="N26">
        <v>2419.5</v>
      </c>
      <c r="P26">
        <v>1.7999999999999997E-3</v>
      </c>
      <c r="Q26">
        <v>2934.5</v>
      </c>
      <c r="R26">
        <v>3.5999999999999995E-3</v>
      </c>
      <c r="S26">
        <v>5904</v>
      </c>
      <c r="T26">
        <v>1.7999999999999998E-4</v>
      </c>
      <c r="U26">
        <v>2522.5</v>
      </c>
      <c r="W26">
        <v>1.7999999999999997E-3</v>
      </c>
      <c r="X26">
        <v>2987</v>
      </c>
      <c r="Y26">
        <v>3.5999999999999995E-3</v>
      </c>
      <c r="Z26">
        <v>6353.5</v>
      </c>
      <c r="AA26">
        <v>1.7999999999999998E-4</v>
      </c>
      <c r="AB26">
        <v>2802</v>
      </c>
      <c r="AD26">
        <v>1.7999999999999997E-3</v>
      </c>
      <c r="AE26">
        <v>3100</v>
      </c>
      <c r="AF26">
        <v>3.5999999999999995E-3</v>
      </c>
      <c r="AG26">
        <v>6497</v>
      </c>
      <c r="AH26">
        <v>1.7999999999999998E-4</v>
      </c>
      <c r="AI26">
        <v>3272</v>
      </c>
    </row>
    <row r="27" spans="2:35" x14ac:dyDescent="0.35">
      <c r="B27">
        <v>2.9970000000000005E-3</v>
      </c>
      <c r="C27">
        <v>4546.5</v>
      </c>
      <c r="D27">
        <v>5.9940000000000011E-3</v>
      </c>
      <c r="E27">
        <v>9020.5</v>
      </c>
      <c r="F27">
        <v>2.9970000000000002E-4</v>
      </c>
      <c r="G27">
        <v>3861</v>
      </c>
      <c r="I27">
        <v>2.9970000000000005E-3</v>
      </c>
      <c r="J27">
        <v>4604</v>
      </c>
      <c r="K27">
        <v>5.9940000000000011E-3</v>
      </c>
      <c r="L27">
        <v>9175</v>
      </c>
      <c r="M27">
        <v>2.9970000000000002E-4</v>
      </c>
      <c r="N27">
        <v>3966.5</v>
      </c>
      <c r="P27">
        <v>2.9970000000000005E-3</v>
      </c>
      <c r="Q27">
        <v>4556</v>
      </c>
      <c r="R27">
        <v>5.9940000000000011E-3</v>
      </c>
      <c r="S27">
        <v>9235.5</v>
      </c>
      <c r="T27">
        <v>2.9970000000000002E-4</v>
      </c>
      <c r="U27">
        <v>4054</v>
      </c>
      <c r="W27">
        <v>2.9970000000000005E-3</v>
      </c>
      <c r="X27">
        <v>4534.5</v>
      </c>
      <c r="Y27">
        <v>5.9940000000000011E-3</v>
      </c>
      <c r="Z27">
        <v>9308.5</v>
      </c>
      <c r="AA27">
        <v>2.9970000000000002E-4</v>
      </c>
      <c r="AB27">
        <v>3981</v>
      </c>
      <c r="AD27">
        <v>2.9970000000000005E-3</v>
      </c>
      <c r="AE27">
        <v>4750.5</v>
      </c>
      <c r="AF27">
        <v>5.9940000000000011E-3</v>
      </c>
      <c r="AG27">
        <v>9915</v>
      </c>
      <c r="AH27">
        <v>2.9970000000000002E-4</v>
      </c>
      <c r="AI27">
        <v>4703.5</v>
      </c>
    </row>
    <row r="28" spans="2:35" x14ac:dyDescent="0.35">
      <c r="B28">
        <v>4.2030000000000001E-3</v>
      </c>
      <c r="C28">
        <v>6653.5</v>
      </c>
      <c r="D28">
        <v>8.4060000000000003E-3</v>
      </c>
      <c r="E28">
        <v>12993.5</v>
      </c>
      <c r="F28">
        <v>4.2030000000000002E-4</v>
      </c>
      <c r="G28">
        <v>5693.5</v>
      </c>
      <c r="I28">
        <v>4.2030000000000001E-3</v>
      </c>
      <c r="J28">
        <v>6621.5</v>
      </c>
      <c r="K28">
        <v>8.4060000000000003E-3</v>
      </c>
      <c r="L28">
        <v>13079.5</v>
      </c>
      <c r="M28">
        <v>4.2030000000000002E-4</v>
      </c>
      <c r="N28">
        <v>5676.5</v>
      </c>
      <c r="P28">
        <v>4.2030000000000001E-3</v>
      </c>
      <c r="Q28">
        <v>6588</v>
      </c>
      <c r="R28">
        <v>8.4060000000000003E-3</v>
      </c>
      <c r="S28">
        <v>13244.5</v>
      </c>
      <c r="T28">
        <v>4.2030000000000002E-4</v>
      </c>
      <c r="U28">
        <v>5984</v>
      </c>
      <c r="W28">
        <v>4.2030000000000001E-3</v>
      </c>
      <c r="X28">
        <v>6561.5</v>
      </c>
      <c r="Y28">
        <v>8.4060000000000003E-3</v>
      </c>
      <c r="Z28">
        <v>13756</v>
      </c>
      <c r="AA28">
        <v>4.2030000000000002E-4</v>
      </c>
      <c r="AB28">
        <v>6400.5</v>
      </c>
      <c r="AD28">
        <v>4.2030000000000001E-3</v>
      </c>
      <c r="AE28">
        <v>6884.5</v>
      </c>
      <c r="AF28">
        <v>8.4060000000000003E-3</v>
      </c>
      <c r="AG28">
        <v>14320</v>
      </c>
      <c r="AH28">
        <v>4.2030000000000002E-4</v>
      </c>
      <c r="AI28">
        <v>7257</v>
      </c>
    </row>
    <row r="29" spans="2:35" x14ac:dyDescent="0.35">
      <c r="B29">
        <v>5.3999999999999994E-3</v>
      </c>
      <c r="C29">
        <v>8444.5</v>
      </c>
      <c r="D29">
        <v>1.0799999999999999E-2</v>
      </c>
      <c r="E29">
        <v>16614</v>
      </c>
      <c r="F29">
        <v>5.4000000000000001E-4</v>
      </c>
      <c r="G29">
        <v>7424</v>
      </c>
      <c r="I29">
        <v>5.3999999999999994E-3</v>
      </c>
      <c r="J29">
        <v>8489</v>
      </c>
      <c r="K29">
        <v>1.0799999999999999E-2</v>
      </c>
      <c r="L29">
        <v>16743</v>
      </c>
      <c r="M29">
        <v>5.4000000000000001E-4</v>
      </c>
      <c r="N29">
        <v>6961.5</v>
      </c>
      <c r="P29">
        <v>5.3999999999999994E-3</v>
      </c>
      <c r="Q29">
        <v>8467</v>
      </c>
      <c r="R29">
        <v>1.0799999999999999E-2</v>
      </c>
      <c r="S29">
        <v>16751</v>
      </c>
      <c r="T29">
        <v>5.4000000000000001E-4</v>
      </c>
      <c r="U29">
        <v>7270.5</v>
      </c>
      <c r="W29">
        <v>5.3999999999999994E-3</v>
      </c>
      <c r="X29">
        <v>8323.5</v>
      </c>
      <c r="Y29">
        <v>1.0799999999999999E-2</v>
      </c>
      <c r="Z29">
        <v>17689</v>
      </c>
      <c r="AA29">
        <v>5.4000000000000001E-4</v>
      </c>
      <c r="AB29">
        <v>8712.5</v>
      </c>
      <c r="AD29">
        <v>5.3999999999999994E-3</v>
      </c>
      <c r="AE29">
        <v>8670.5</v>
      </c>
      <c r="AF29">
        <v>1.0799999999999999E-2</v>
      </c>
      <c r="AG29">
        <v>17956.5</v>
      </c>
      <c r="AH29">
        <v>5.4000000000000001E-4</v>
      </c>
      <c r="AI29">
        <v>9019.5</v>
      </c>
    </row>
    <row r="30" spans="2:35" x14ac:dyDescent="0.35">
      <c r="C30">
        <v>6.6089200026650662E-7</v>
      </c>
      <c r="E30">
        <v>6.7306685840215146E-7</v>
      </c>
      <c r="G30">
        <v>7.5626882236973231E-8</v>
      </c>
      <c r="J30">
        <v>6.5794110564512508E-7</v>
      </c>
      <c r="L30">
        <v>6.6353344933360115E-7</v>
      </c>
      <c r="N30">
        <v>7.8148543910879899E-8</v>
      </c>
      <c r="Q30">
        <v>6.5415491052575191E-7</v>
      </c>
      <c r="S30">
        <v>6.614317294474832E-7</v>
      </c>
      <c r="U30">
        <v>7.4229338872933327E-8</v>
      </c>
      <c r="X30">
        <v>6.7038922164351151E-7</v>
      </c>
      <c r="Z30">
        <v>6.3334558138259716E-7</v>
      </c>
      <c r="AB30">
        <v>6.3718029527794423E-8</v>
      </c>
      <c r="AE30">
        <v>6.3858802327225511E-7</v>
      </c>
      <c r="AG30">
        <v>6.1459577717588908E-7</v>
      </c>
      <c r="AI30">
        <v>6.038604653144028E-8</v>
      </c>
    </row>
    <row r="31" spans="2:35" x14ac:dyDescent="0.35">
      <c r="C31">
        <v>-1.4835946806795878E-4</v>
      </c>
      <c r="E31">
        <v>-3.0584213368902661E-4</v>
      </c>
      <c r="G31">
        <v>-1.1221553486691978E-5</v>
      </c>
      <c r="J31">
        <v>-1.4267527924911524E-4</v>
      </c>
      <c r="L31">
        <v>-2.4976606221922999E-4</v>
      </c>
      <c r="N31">
        <v>-1.1439441275189427E-5</v>
      </c>
      <c r="Q31">
        <v>-9.3288116960922682E-5</v>
      </c>
      <c r="S31">
        <v>-2.6582335606377579E-4</v>
      </c>
      <c r="U31">
        <v>-7.9716956964009413E-6</v>
      </c>
      <c r="X31">
        <v>-1.5714354575252802E-4</v>
      </c>
      <c r="Z31">
        <v>-2.7450200175426886E-4</v>
      </c>
      <c r="AB31">
        <v>5.9546370727533743E-6</v>
      </c>
      <c r="AE31">
        <v>-1.3609136006786883E-4</v>
      </c>
      <c r="AG31">
        <v>-2.6867351615507407E-4</v>
      </c>
      <c r="AI31">
        <v>-6.1324485336482128E-6</v>
      </c>
    </row>
    <row r="32" spans="2:35" x14ac:dyDescent="0.35">
      <c r="C32">
        <v>0.99704405383376593</v>
      </c>
      <c r="E32">
        <v>0.99775813710426053</v>
      </c>
      <c r="G32">
        <v>0.99720191004033876</v>
      </c>
      <c r="J32">
        <v>0.99811025605949411</v>
      </c>
      <c r="L32">
        <v>0.99878120629982714</v>
      </c>
      <c r="N32">
        <v>0.99824095216436415</v>
      </c>
      <c r="Q32">
        <v>0.99818608758909988</v>
      </c>
      <c r="S32">
        <v>0.99853967478999273</v>
      </c>
      <c r="U32">
        <v>0.99711674763610691</v>
      </c>
      <c r="X32">
        <v>0.99768882098425049</v>
      </c>
      <c r="Z32">
        <v>0.99554479685978836</v>
      </c>
      <c r="AB32">
        <v>0.98596928024768205</v>
      </c>
      <c r="AE32">
        <v>0.99843431741526156</v>
      </c>
      <c r="AG32">
        <v>0.99774894653904667</v>
      </c>
      <c r="AI32">
        <v>0.99530028907156842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04oct21</vt:lpstr>
      <vt:lpstr>05oct21</vt:lpstr>
      <vt:lpstr>06oct21</vt:lpstr>
      <vt:lpstr>07oct21</vt:lpstr>
      <vt:lpstr>08oct21</vt:lpstr>
      <vt:lpstr>NPOC 12oct21</vt:lpstr>
      <vt:lpstr>cal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2020-03-18T14:50:00Z</dcterms:created>
  <dcterms:modified xsi:type="dcterms:W3CDTF">2021-10-14T15:42:22Z</dcterms:modified>
</cp:coreProperties>
</file>