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RawData/TIC TOC/2022/"/>
    </mc:Choice>
  </mc:AlternateContent>
  <xr:revisionPtr revIDLastSave="0" documentId="13_ncr:1_{F3DF03E3-857D-EE44-90BC-DAE955441610}" xr6:coauthVersionLast="47" xr6:coauthVersionMax="47" xr10:uidLastSave="{00000000-0000-0000-0000-000000000000}"/>
  <bookViews>
    <workbookView xWindow="0" yWindow="500" windowWidth="17880" windowHeight="16000" xr2:uid="{00000000-000D-0000-FFFF-FFFF00000000}"/>
  </bookViews>
  <sheets>
    <sheet name="data for export" sheetId="45" r:id="rId1"/>
    <sheet name="15aug22" sheetId="38" r:id="rId2"/>
    <sheet name="16aug22" sheetId="41" r:id="rId3"/>
    <sheet name="over days" sheetId="42" r:id="rId4"/>
    <sheet name="over run" sheetId="40" r:id="rId5"/>
    <sheet name="new style 15aug22" sheetId="43" r:id="rId6"/>
    <sheet name="new style 16aug22" sheetId="44" r:id="rId7"/>
    <sheet name="new style 18aug22" sheetId="4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34" i="47" l="1"/>
  <c r="AU134" i="47"/>
  <c r="AO134" i="47"/>
  <c r="AI134" i="47"/>
  <c r="BA92" i="47"/>
  <c r="AU92" i="47"/>
  <c r="AO92" i="47"/>
  <c r="AI92" i="47"/>
  <c r="BA47" i="47"/>
  <c r="AU47" i="47"/>
  <c r="AO47" i="47"/>
  <c r="AI47" i="47"/>
  <c r="C16" i="47"/>
  <c r="J19" i="47" s="1"/>
  <c r="B16" i="47"/>
  <c r="A16" i="47"/>
  <c r="F15" i="47" s="1"/>
  <c r="I19" i="47"/>
  <c r="G19" i="47"/>
  <c r="E19" i="47"/>
  <c r="I18" i="47"/>
  <c r="G18" i="47"/>
  <c r="E18" i="47"/>
  <c r="I17" i="47"/>
  <c r="G17" i="47"/>
  <c r="E17" i="47"/>
  <c r="I16" i="47"/>
  <c r="G16" i="47"/>
  <c r="E16" i="47"/>
  <c r="I15" i="47"/>
  <c r="G15" i="47"/>
  <c r="E15" i="47"/>
  <c r="J14" i="47" l="1"/>
  <c r="J16" i="47"/>
  <c r="J17" i="47"/>
  <c r="F14" i="47"/>
  <c r="F16" i="47"/>
  <c r="H19" i="47"/>
  <c r="J18" i="47"/>
  <c r="F19" i="47"/>
  <c r="H15" i="47"/>
  <c r="F17" i="47"/>
  <c r="F18" i="47"/>
  <c r="H16" i="47"/>
  <c r="H14" i="47"/>
  <c r="J15" i="47"/>
  <c r="H17" i="47"/>
  <c r="H18" i="47"/>
  <c r="J129" i="42"/>
  <c r="I129" i="42"/>
  <c r="H129" i="42"/>
  <c r="G129" i="42"/>
  <c r="J127" i="42"/>
  <c r="I127" i="42"/>
  <c r="H127" i="42"/>
  <c r="G127" i="42"/>
  <c r="J125" i="42"/>
  <c r="I125" i="42"/>
  <c r="H125" i="42"/>
  <c r="G125" i="42"/>
  <c r="J123" i="42"/>
  <c r="I123" i="42"/>
  <c r="H123" i="42"/>
  <c r="G123" i="42"/>
  <c r="J121" i="42"/>
  <c r="I121" i="42"/>
  <c r="H121" i="42"/>
  <c r="G121" i="42"/>
  <c r="J119" i="42"/>
  <c r="I119" i="42"/>
  <c r="H119" i="42"/>
  <c r="G119" i="42"/>
  <c r="J117" i="42"/>
  <c r="I117" i="42"/>
  <c r="H117" i="42"/>
  <c r="G117" i="42"/>
  <c r="J115" i="42"/>
  <c r="I115" i="42"/>
  <c r="H115" i="42"/>
  <c r="G115" i="42"/>
  <c r="J111" i="42"/>
  <c r="I111" i="42"/>
  <c r="H111" i="42"/>
  <c r="G111" i="42"/>
  <c r="J109" i="42"/>
  <c r="I109" i="42"/>
  <c r="H109" i="42"/>
  <c r="G109" i="42"/>
  <c r="J107" i="42"/>
  <c r="I107" i="42"/>
  <c r="H107" i="42"/>
  <c r="G107" i="42"/>
  <c r="J105" i="42"/>
  <c r="I105" i="42"/>
  <c r="H105" i="42"/>
  <c r="G105" i="42"/>
  <c r="J103" i="42"/>
  <c r="I103" i="42"/>
  <c r="H103" i="42"/>
  <c r="G103" i="42"/>
  <c r="J99" i="42"/>
  <c r="I99" i="42"/>
  <c r="H99" i="42"/>
  <c r="G99" i="42"/>
  <c r="J97" i="42"/>
  <c r="I97" i="42"/>
  <c r="H97" i="42"/>
  <c r="G97" i="42"/>
  <c r="J95" i="42"/>
  <c r="I95" i="42"/>
  <c r="H95" i="42"/>
  <c r="G95" i="42"/>
  <c r="J93" i="42"/>
  <c r="I93" i="42"/>
  <c r="H93" i="42"/>
  <c r="G93" i="42"/>
  <c r="J91" i="42"/>
  <c r="I91" i="42"/>
  <c r="H91" i="42"/>
  <c r="G91" i="42"/>
  <c r="J89" i="42"/>
  <c r="I89" i="42"/>
  <c r="H89" i="42"/>
  <c r="G89" i="42"/>
  <c r="J87" i="42"/>
  <c r="I87" i="42"/>
  <c r="H87" i="42"/>
  <c r="G87" i="42"/>
  <c r="H85" i="42"/>
  <c r="I85" i="42"/>
  <c r="J85" i="42"/>
  <c r="G85" i="42"/>
  <c r="AI26" i="44"/>
  <c r="AO26" i="44"/>
  <c r="AU26" i="44"/>
  <c r="BA26" i="44"/>
  <c r="H22" i="47" l="1"/>
  <c r="H21" i="47"/>
  <c r="H23" i="47"/>
  <c r="J21" i="47"/>
  <c r="J23" i="47"/>
  <c r="F21" i="47"/>
  <c r="F23" i="47"/>
  <c r="F22" i="47"/>
  <c r="M17" i="47" s="1"/>
  <c r="J22" i="47"/>
  <c r="P15" i="47" s="1"/>
  <c r="N17" i="47" l="1"/>
  <c r="O17" i="47" s="1"/>
  <c r="N19" i="47"/>
  <c r="N16" i="47"/>
  <c r="N15" i="47"/>
  <c r="N18" i="47"/>
  <c r="N14" i="47"/>
  <c r="P18" i="47"/>
  <c r="AD135" i="47"/>
  <c r="AD134" i="47"/>
  <c r="AD132" i="47"/>
  <c r="AD130" i="47"/>
  <c r="AD127" i="47"/>
  <c r="AD124" i="47"/>
  <c r="AD122" i="47"/>
  <c r="AD120" i="47"/>
  <c r="AD118" i="47"/>
  <c r="AD116" i="47"/>
  <c r="AD114" i="47"/>
  <c r="AD112" i="47"/>
  <c r="AD110" i="47"/>
  <c r="AD108" i="47"/>
  <c r="AD106" i="47"/>
  <c r="AD104" i="47"/>
  <c r="AD102" i="47"/>
  <c r="AD100" i="47"/>
  <c r="AD98" i="47"/>
  <c r="AD96" i="47"/>
  <c r="AD136" i="47"/>
  <c r="AD133" i="47"/>
  <c r="AD131" i="47"/>
  <c r="AD129" i="47"/>
  <c r="AD128" i="47"/>
  <c r="AL128" i="47" s="1"/>
  <c r="AD126" i="47"/>
  <c r="AD125" i="47"/>
  <c r="AD123" i="47"/>
  <c r="AD121" i="47"/>
  <c r="AD119" i="47"/>
  <c r="AD117" i="47"/>
  <c r="AD115" i="47"/>
  <c r="AD113" i="47"/>
  <c r="AD111" i="47"/>
  <c r="AD109" i="47"/>
  <c r="AD107" i="47"/>
  <c r="AD105" i="47"/>
  <c r="AD103" i="47"/>
  <c r="AD101" i="47"/>
  <c r="AD99" i="47"/>
  <c r="AD97" i="47"/>
  <c r="AD95" i="47"/>
  <c r="AD93" i="47"/>
  <c r="AD91" i="47"/>
  <c r="AD89" i="47"/>
  <c r="AD87" i="47"/>
  <c r="AD86" i="47"/>
  <c r="AD84" i="47"/>
  <c r="AD83" i="47"/>
  <c r="AD75" i="47"/>
  <c r="AD73" i="47"/>
  <c r="AD71" i="47"/>
  <c r="AD68" i="47"/>
  <c r="AD65" i="47"/>
  <c r="AD58" i="47"/>
  <c r="AD55" i="47"/>
  <c r="AD92" i="47"/>
  <c r="AK92" i="47" s="1"/>
  <c r="AD81" i="47"/>
  <c r="AD79" i="47"/>
  <c r="AD77" i="47"/>
  <c r="AD69" i="47"/>
  <c r="AD88" i="47"/>
  <c r="AD78" i="47"/>
  <c r="AD76" i="47"/>
  <c r="AD74" i="47"/>
  <c r="AD64" i="47"/>
  <c r="AD61" i="47"/>
  <c r="AD54" i="47"/>
  <c r="AD94" i="47"/>
  <c r="AD85" i="47"/>
  <c r="AD51" i="47"/>
  <c r="AD49" i="47"/>
  <c r="AD47" i="47"/>
  <c r="AD45" i="47"/>
  <c r="AD44" i="47"/>
  <c r="AD42" i="47"/>
  <c r="AD41" i="47"/>
  <c r="AD39" i="47"/>
  <c r="AD38" i="47"/>
  <c r="AD36" i="47"/>
  <c r="AD35" i="47"/>
  <c r="AD33" i="47"/>
  <c r="AD32" i="47"/>
  <c r="AD30" i="47"/>
  <c r="AD28" i="47"/>
  <c r="AD25" i="47"/>
  <c r="AD90" i="47"/>
  <c r="AD67" i="47"/>
  <c r="AD59" i="47"/>
  <c r="AD40" i="47"/>
  <c r="AD34" i="47"/>
  <c r="AD72" i="47"/>
  <c r="AD60" i="47"/>
  <c r="AD46" i="47"/>
  <c r="AD80" i="47"/>
  <c r="AD56" i="47"/>
  <c r="AD48" i="47"/>
  <c r="AD66" i="47"/>
  <c r="AD53" i="47"/>
  <c r="AD37" i="47"/>
  <c r="AD52" i="47"/>
  <c r="AD62" i="47"/>
  <c r="AD57" i="47"/>
  <c r="AD27" i="47"/>
  <c r="AD82" i="47"/>
  <c r="AD50" i="47"/>
  <c r="AD31" i="47"/>
  <c r="AD70" i="47"/>
  <c r="AD43" i="47"/>
  <c r="AD29" i="47"/>
  <c r="AD26" i="47"/>
  <c r="AD63" i="47"/>
  <c r="M19" i="47"/>
  <c r="O19" i="47" s="1"/>
  <c r="M15" i="47"/>
  <c r="O15" i="47" s="1"/>
  <c r="M18" i="47"/>
  <c r="O18" i="47" s="1"/>
  <c r="AE135" i="47"/>
  <c r="AE134" i="47"/>
  <c r="AQ134" i="47" s="1"/>
  <c r="AE132" i="47"/>
  <c r="AE130" i="47"/>
  <c r="AE127" i="47"/>
  <c r="AE124" i="47"/>
  <c r="AE122" i="47"/>
  <c r="AE120" i="47"/>
  <c r="AE118" i="47"/>
  <c r="AE116" i="47"/>
  <c r="AE114" i="47"/>
  <c r="AE112" i="47"/>
  <c r="AE110" i="47"/>
  <c r="AE108" i="47"/>
  <c r="AE106" i="47"/>
  <c r="AE104" i="47"/>
  <c r="AE102" i="47"/>
  <c r="AE100" i="47"/>
  <c r="AE98" i="47"/>
  <c r="AE96" i="47"/>
  <c r="AE94" i="47"/>
  <c r="AE92" i="47"/>
  <c r="AQ92" i="47" s="1"/>
  <c r="AE90" i="47"/>
  <c r="AE88" i="47"/>
  <c r="AE85" i="47"/>
  <c r="AE82" i="47"/>
  <c r="AE80" i="47"/>
  <c r="AE78" i="47"/>
  <c r="AE76" i="47"/>
  <c r="AF76" i="47" s="1"/>
  <c r="AE74" i="47"/>
  <c r="AE72" i="47"/>
  <c r="AF72" i="47" s="1"/>
  <c r="AE70" i="47"/>
  <c r="AE68" i="47"/>
  <c r="AE66" i="47"/>
  <c r="AE64" i="47"/>
  <c r="AE62" i="47"/>
  <c r="AE60" i="47"/>
  <c r="AE58" i="47"/>
  <c r="AE56" i="47"/>
  <c r="AE54" i="47"/>
  <c r="AE93" i="47"/>
  <c r="AE84" i="47"/>
  <c r="AE63" i="47"/>
  <c r="AE59" i="47"/>
  <c r="AE133" i="47"/>
  <c r="AE125" i="47"/>
  <c r="AE115" i="47"/>
  <c r="AE105" i="47"/>
  <c r="AE101" i="47"/>
  <c r="AE81" i="47"/>
  <c r="AE79" i="47"/>
  <c r="AE77" i="47"/>
  <c r="AE69" i="47"/>
  <c r="AE61" i="47"/>
  <c r="AE89" i="47"/>
  <c r="AE128" i="47"/>
  <c r="AE123" i="47"/>
  <c r="AE119" i="47"/>
  <c r="AE109" i="47"/>
  <c r="AE99" i="47"/>
  <c r="AE95" i="47"/>
  <c r="AE86" i="47"/>
  <c r="AE51" i="47"/>
  <c r="AE49" i="47"/>
  <c r="AE47" i="47"/>
  <c r="AE45" i="47"/>
  <c r="AE44" i="47"/>
  <c r="AE42" i="47"/>
  <c r="AF42" i="47" s="1"/>
  <c r="AE41" i="47"/>
  <c r="AE39" i="47"/>
  <c r="AE38" i="47"/>
  <c r="AE36" i="47"/>
  <c r="AE35" i="47"/>
  <c r="AE33" i="47"/>
  <c r="AE32" i="47"/>
  <c r="AE30" i="47"/>
  <c r="AF30" i="47" s="1"/>
  <c r="AE28" i="47"/>
  <c r="AE25" i="47"/>
  <c r="AE103" i="47"/>
  <c r="AE87" i="47"/>
  <c r="AE73" i="47"/>
  <c r="AE91" i="47"/>
  <c r="AF91" i="47" s="1"/>
  <c r="AE67" i="47"/>
  <c r="AE57" i="47"/>
  <c r="AE53" i="47"/>
  <c r="AE131" i="47"/>
  <c r="AE126" i="47"/>
  <c r="AE117" i="47"/>
  <c r="AE113" i="47"/>
  <c r="AE83" i="47"/>
  <c r="AE75" i="47"/>
  <c r="AF75" i="47" s="1"/>
  <c r="AE71" i="47"/>
  <c r="AE129" i="47"/>
  <c r="AE37" i="47"/>
  <c r="AF37" i="47" s="1"/>
  <c r="AE52" i="47"/>
  <c r="AE29" i="47"/>
  <c r="AE121" i="47"/>
  <c r="AE55" i="47"/>
  <c r="AE40" i="47"/>
  <c r="AF40" i="47" s="1"/>
  <c r="AE34" i="47"/>
  <c r="AE97" i="47"/>
  <c r="AE27" i="47"/>
  <c r="AF27" i="47" s="1"/>
  <c r="AE111" i="47"/>
  <c r="AE136" i="47"/>
  <c r="AE65" i="47"/>
  <c r="AE50" i="47"/>
  <c r="AE46" i="47"/>
  <c r="AE31" i="47"/>
  <c r="AE43" i="47"/>
  <c r="AE26" i="47"/>
  <c r="AE107" i="47"/>
  <c r="AE48" i="47"/>
  <c r="AG135" i="47"/>
  <c r="AG134" i="47"/>
  <c r="AG132" i="47"/>
  <c r="AG130" i="47"/>
  <c r="AG127" i="47"/>
  <c r="AG124" i="47"/>
  <c r="AG122" i="47"/>
  <c r="AG120" i="47"/>
  <c r="AG118" i="47"/>
  <c r="AG116" i="47"/>
  <c r="AG114" i="47"/>
  <c r="AG112" i="47"/>
  <c r="AG110" i="47"/>
  <c r="AG108" i="47"/>
  <c r="AG106" i="47"/>
  <c r="AG104" i="47"/>
  <c r="AG102" i="47"/>
  <c r="AG100" i="47"/>
  <c r="AG98" i="47"/>
  <c r="AG96" i="47"/>
  <c r="AG94" i="47"/>
  <c r="AG92" i="47"/>
  <c r="AG90" i="47"/>
  <c r="AG88" i="47"/>
  <c r="AG85" i="47"/>
  <c r="AG82" i="47"/>
  <c r="AG80" i="47"/>
  <c r="AG78" i="47"/>
  <c r="AG76" i="47"/>
  <c r="AG74" i="47"/>
  <c r="AG72" i="47"/>
  <c r="AG70" i="47"/>
  <c r="AG136" i="47"/>
  <c r="AG133" i="47"/>
  <c r="AG131" i="47"/>
  <c r="AG129" i="47"/>
  <c r="AG128" i="47"/>
  <c r="AG126" i="47"/>
  <c r="AG125" i="47"/>
  <c r="AG123" i="47"/>
  <c r="AG121" i="47"/>
  <c r="AG119" i="47"/>
  <c r="AG117" i="47"/>
  <c r="AG115" i="47"/>
  <c r="AG113" i="47"/>
  <c r="AG111" i="47"/>
  <c r="AG109" i="47"/>
  <c r="AG107" i="47"/>
  <c r="AG105" i="47"/>
  <c r="AG103" i="47"/>
  <c r="AG101" i="47"/>
  <c r="AG99" i="47"/>
  <c r="AG97" i="47"/>
  <c r="AG95" i="47"/>
  <c r="AG93" i="47"/>
  <c r="AG91" i="47"/>
  <c r="AG89" i="47"/>
  <c r="AG87" i="47"/>
  <c r="AG86" i="47"/>
  <c r="AG84" i="47"/>
  <c r="AG83" i="47"/>
  <c r="AG81" i="47"/>
  <c r="AG79" i="47"/>
  <c r="AG77" i="47"/>
  <c r="AG75" i="47"/>
  <c r="AG73" i="47"/>
  <c r="AG71" i="47"/>
  <c r="AG69" i="47"/>
  <c r="AG66" i="47"/>
  <c r="AG65" i="47"/>
  <c r="AG62" i="47"/>
  <c r="AG55" i="47"/>
  <c r="AG52" i="47"/>
  <c r="AG51" i="47"/>
  <c r="AG49" i="47"/>
  <c r="AG47" i="47"/>
  <c r="AG45" i="47"/>
  <c r="AG44" i="47"/>
  <c r="AG42" i="47"/>
  <c r="AG41" i="47"/>
  <c r="AG39" i="47"/>
  <c r="AG38" i="47"/>
  <c r="AG36" i="47"/>
  <c r="AG35" i="47"/>
  <c r="AG33" i="47"/>
  <c r="AG32" i="47"/>
  <c r="AG30" i="47"/>
  <c r="AG28" i="47"/>
  <c r="AG25" i="47"/>
  <c r="AG64" i="47"/>
  <c r="AG57" i="47"/>
  <c r="AG54" i="47"/>
  <c r="AG67" i="47"/>
  <c r="AG53" i="47"/>
  <c r="AG63" i="47"/>
  <c r="AG60" i="47"/>
  <c r="AG59" i="47"/>
  <c r="AG56" i="47"/>
  <c r="AG68" i="47"/>
  <c r="AG43" i="47"/>
  <c r="AG58" i="47"/>
  <c r="AG50" i="47"/>
  <c r="AG37" i="47"/>
  <c r="AG31" i="47"/>
  <c r="AG40" i="47"/>
  <c r="AG46" i="47"/>
  <c r="AG29" i="47"/>
  <c r="AG26" i="47"/>
  <c r="AG61" i="47"/>
  <c r="AG48" i="47"/>
  <c r="AG34" i="47"/>
  <c r="AG27" i="47"/>
  <c r="P14" i="47"/>
  <c r="P16" i="47"/>
  <c r="P19" i="47"/>
  <c r="P17" i="47"/>
  <c r="M14" i="47"/>
  <c r="O14" i="47" s="1"/>
  <c r="M16" i="47"/>
  <c r="O16" i="47" s="1"/>
  <c r="BA149" i="44"/>
  <c r="AU149" i="44"/>
  <c r="AO149" i="44"/>
  <c r="AI149" i="44"/>
  <c r="BA134" i="44"/>
  <c r="AU134" i="44"/>
  <c r="AO134" i="44"/>
  <c r="AI134" i="44"/>
  <c r="BA134" i="43"/>
  <c r="BA26" i="43"/>
  <c r="AU134" i="43"/>
  <c r="AU26" i="43"/>
  <c r="AO134" i="43"/>
  <c r="AO26" i="43"/>
  <c r="AI134" i="43"/>
  <c r="AI26" i="43"/>
  <c r="I19" i="44"/>
  <c r="G19" i="44"/>
  <c r="E19" i="44"/>
  <c r="I18" i="44"/>
  <c r="G18" i="44"/>
  <c r="E18" i="44"/>
  <c r="I17" i="44"/>
  <c r="G17" i="44"/>
  <c r="E17" i="44"/>
  <c r="I16" i="44"/>
  <c r="G16" i="44"/>
  <c r="E16" i="44"/>
  <c r="C16" i="44"/>
  <c r="J14" i="44" s="1"/>
  <c r="B16" i="44"/>
  <c r="H18" i="44" s="1"/>
  <c r="A16" i="44"/>
  <c r="F19" i="44" s="1"/>
  <c r="I15" i="44"/>
  <c r="H15" i="44"/>
  <c r="G15" i="44"/>
  <c r="E15" i="44"/>
  <c r="I19" i="43"/>
  <c r="G19" i="43"/>
  <c r="E19" i="43"/>
  <c r="I18" i="43"/>
  <c r="G18" i="43"/>
  <c r="E18" i="43"/>
  <c r="I17" i="43"/>
  <c r="G17" i="43"/>
  <c r="E17" i="43"/>
  <c r="I16" i="43"/>
  <c r="G16" i="43"/>
  <c r="E16" i="43"/>
  <c r="C16" i="43"/>
  <c r="J17" i="43" s="1"/>
  <c r="B16" i="43"/>
  <c r="H19" i="43" s="1"/>
  <c r="A16" i="43"/>
  <c r="F16" i="43" s="1"/>
  <c r="I15" i="43"/>
  <c r="H15" i="43"/>
  <c r="G15" i="43"/>
  <c r="E15" i="43"/>
  <c r="H14" i="44" l="1"/>
  <c r="J15" i="44"/>
  <c r="J16" i="44"/>
  <c r="J18" i="44"/>
  <c r="BD128" i="47"/>
  <c r="H17" i="44"/>
  <c r="F16" i="44"/>
  <c r="AR128" i="47"/>
  <c r="AF54" i="47"/>
  <c r="AF70" i="47"/>
  <c r="AF88" i="47"/>
  <c r="AF96" i="47"/>
  <c r="AF112" i="47"/>
  <c r="AF130" i="47"/>
  <c r="AF99" i="47"/>
  <c r="AF63" i="47"/>
  <c r="AF55" i="47"/>
  <c r="AF120" i="47"/>
  <c r="AK134" i="47"/>
  <c r="AF61" i="47"/>
  <c r="AF90" i="47"/>
  <c r="AF58" i="47"/>
  <c r="AF106" i="47"/>
  <c r="AF108" i="47"/>
  <c r="AF124" i="47"/>
  <c r="AF43" i="47"/>
  <c r="AF97" i="47"/>
  <c r="AF36" i="47"/>
  <c r="AF49" i="47"/>
  <c r="AF84" i="47"/>
  <c r="AF114" i="47"/>
  <c r="AF132" i="47"/>
  <c r="AF52" i="47"/>
  <c r="AF129" i="47"/>
  <c r="AF67" i="47"/>
  <c r="AF28" i="47"/>
  <c r="AF115" i="47"/>
  <c r="AF109" i="47"/>
  <c r="AF117" i="47"/>
  <c r="AF127" i="47"/>
  <c r="AF126" i="47"/>
  <c r="AF73" i="47"/>
  <c r="AF123" i="47"/>
  <c r="AF79" i="47"/>
  <c r="AF78" i="47"/>
  <c r="AF31" i="47"/>
  <c r="AF51" i="47"/>
  <c r="AF93" i="47"/>
  <c r="AF100" i="47"/>
  <c r="AF34" i="47"/>
  <c r="AF57" i="47"/>
  <c r="AF102" i="47"/>
  <c r="AF118" i="47"/>
  <c r="AF135" i="47"/>
  <c r="BC50" i="47"/>
  <c r="BJ50" i="47"/>
  <c r="BC44" i="47"/>
  <c r="BB44" i="47"/>
  <c r="BJ44" i="47"/>
  <c r="AF35" i="47"/>
  <c r="AQ35" i="47"/>
  <c r="AP35" i="47"/>
  <c r="BH35" i="47"/>
  <c r="BG104" i="47"/>
  <c r="AK104" i="47"/>
  <c r="BJ128" i="47"/>
  <c r="BC128" i="47"/>
  <c r="BJ98" i="47"/>
  <c r="BC98" i="47"/>
  <c r="AQ128" i="47"/>
  <c r="BH128" i="47"/>
  <c r="AF128" i="47"/>
  <c r="AX128" i="47" s="1"/>
  <c r="AF64" i="47"/>
  <c r="BG59" i="47"/>
  <c r="AK59" i="47"/>
  <c r="BG47" i="47"/>
  <c r="AK47" i="47"/>
  <c r="AM83" i="47"/>
  <c r="AK83" i="47"/>
  <c r="BG83" i="47"/>
  <c r="AK113" i="47"/>
  <c r="BG113" i="47"/>
  <c r="BJ26" i="47"/>
  <c r="BC26" i="47"/>
  <c r="BC35" i="47"/>
  <c r="BB35" i="47"/>
  <c r="BJ35" i="47"/>
  <c r="BJ47" i="47"/>
  <c r="BC47" i="47"/>
  <c r="BJ116" i="47"/>
  <c r="BC116" i="47"/>
  <c r="BC134" i="47"/>
  <c r="BJ134" i="47"/>
  <c r="AQ53" i="47"/>
  <c r="BH53" i="47"/>
  <c r="AF53" i="47"/>
  <c r="AF103" i="47"/>
  <c r="AF38" i="47"/>
  <c r="AP38" i="47"/>
  <c r="BH38" i="47"/>
  <c r="AQ38" i="47"/>
  <c r="AQ89" i="47"/>
  <c r="AF89" i="47"/>
  <c r="BH89" i="47"/>
  <c r="AQ101" i="47"/>
  <c r="AF101" i="47"/>
  <c r="BH101" i="47"/>
  <c r="AF66" i="47"/>
  <c r="AF82" i="47"/>
  <c r="AF116" i="47"/>
  <c r="BH116" i="47"/>
  <c r="AQ116" i="47"/>
  <c r="AF134" i="47"/>
  <c r="BH134" i="47"/>
  <c r="AK56" i="47"/>
  <c r="BG56" i="47"/>
  <c r="BC32" i="47"/>
  <c r="BB32" i="47"/>
  <c r="BJ32" i="47"/>
  <c r="AQ26" i="47"/>
  <c r="BH26" i="47"/>
  <c r="AF26" i="47"/>
  <c r="AF62" i="47"/>
  <c r="BH62" i="47"/>
  <c r="AQ62" i="47"/>
  <c r="AK95" i="47"/>
  <c r="BG95" i="47"/>
  <c r="AQ131" i="47"/>
  <c r="BH131" i="47"/>
  <c r="AF131" i="47"/>
  <c r="AF98" i="47"/>
  <c r="BH98" i="47"/>
  <c r="AQ98" i="47"/>
  <c r="BG35" i="47"/>
  <c r="AJ35" i="47"/>
  <c r="AK35" i="47"/>
  <c r="BG92" i="47"/>
  <c r="BG128" i="47"/>
  <c r="AK128" i="47"/>
  <c r="BC29" i="47"/>
  <c r="BJ29" i="47"/>
  <c r="BJ68" i="47"/>
  <c r="BC68" i="47"/>
  <c r="BC71" i="47"/>
  <c r="BJ71" i="47"/>
  <c r="BJ86" i="47"/>
  <c r="BD86" i="47"/>
  <c r="BC86" i="47"/>
  <c r="BC101" i="47"/>
  <c r="BJ101" i="47"/>
  <c r="BC131" i="47"/>
  <c r="BJ131" i="47"/>
  <c r="AF46" i="47"/>
  <c r="AQ71" i="47"/>
  <c r="BH71" i="47"/>
  <c r="AF71" i="47"/>
  <c r="AF25" i="47"/>
  <c r="AF39" i="47"/>
  <c r="AR86" i="47"/>
  <c r="AQ86" i="47"/>
  <c r="BH86" i="47"/>
  <c r="AF86" i="47"/>
  <c r="AF105" i="47"/>
  <c r="AF68" i="47"/>
  <c r="BH68" i="47"/>
  <c r="AQ68" i="47"/>
  <c r="AF85" i="47"/>
  <c r="AK26" i="47"/>
  <c r="BG26" i="47"/>
  <c r="AK80" i="47"/>
  <c r="BG80" i="47"/>
  <c r="AJ38" i="47"/>
  <c r="AK38" i="47"/>
  <c r="BG38" i="47"/>
  <c r="AL86" i="47"/>
  <c r="BG86" i="47"/>
  <c r="AK86" i="47"/>
  <c r="AK101" i="47"/>
  <c r="BG101" i="47"/>
  <c r="AK131" i="47"/>
  <c r="BG131" i="47"/>
  <c r="BG110" i="47"/>
  <c r="AK110" i="47"/>
  <c r="AK29" i="47"/>
  <c r="BG29" i="47"/>
  <c r="BJ56" i="47"/>
  <c r="BC56" i="47"/>
  <c r="BC119" i="47"/>
  <c r="BJ119" i="47"/>
  <c r="AF41" i="47"/>
  <c r="AQ41" i="47"/>
  <c r="AP41" i="47"/>
  <c r="BH41" i="47"/>
  <c r="BG62" i="47"/>
  <c r="AK62" i="47"/>
  <c r="BG65" i="47"/>
  <c r="AK65" i="47"/>
  <c r="AK119" i="47"/>
  <c r="BG119" i="47"/>
  <c r="BJ104" i="47"/>
  <c r="BC104" i="47"/>
  <c r="BJ59" i="47"/>
  <c r="BC59" i="47"/>
  <c r="BJ122" i="47"/>
  <c r="BC122" i="47"/>
  <c r="AQ65" i="47"/>
  <c r="BH65" i="47"/>
  <c r="AF65" i="47"/>
  <c r="AF56" i="47"/>
  <c r="BH56" i="47"/>
  <c r="AQ56" i="47"/>
  <c r="AF122" i="47"/>
  <c r="BH122" i="47"/>
  <c r="AQ122" i="47"/>
  <c r="BG68" i="47"/>
  <c r="AK68" i="47"/>
  <c r="BC41" i="47"/>
  <c r="BB41" i="47"/>
  <c r="BJ41" i="47"/>
  <c r="BC77" i="47"/>
  <c r="BJ77" i="47"/>
  <c r="BC107" i="47"/>
  <c r="BJ107" i="47"/>
  <c r="BJ74" i="47"/>
  <c r="BC74" i="47"/>
  <c r="BJ92" i="47"/>
  <c r="BC92" i="47"/>
  <c r="AF48" i="47"/>
  <c r="AF136" i="47"/>
  <c r="AF121" i="47"/>
  <c r="AQ113" i="47"/>
  <c r="BH113" i="47"/>
  <c r="AF113" i="47"/>
  <c r="AF32" i="47"/>
  <c r="BH32" i="47"/>
  <c r="AQ32" i="47"/>
  <c r="AP32" i="47"/>
  <c r="AP44" i="47"/>
  <c r="AF44" i="47"/>
  <c r="AQ44" i="47"/>
  <c r="BH44" i="47"/>
  <c r="AF69" i="47"/>
  <c r="AF133" i="47"/>
  <c r="AF74" i="47"/>
  <c r="BH74" i="47"/>
  <c r="AQ74" i="47"/>
  <c r="AF92" i="47"/>
  <c r="BH92" i="47"/>
  <c r="BG77" i="47"/>
  <c r="AK77" i="47"/>
  <c r="BG71" i="47"/>
  <c r="AK71" i="47"/>
  <c r="AK107" i="47"/>
  <c r="BG107" i="47"/>
  <c r="BG116" i="47"/>
  <c r="AK116" i="47"/>
  <c r="BG134" i="47"/>
  <c r="BC38" i="47"/>
  <c r="BB38" i="47"/>
  <c r="BJ38" i="47"/>
  <c r="AF50" i="47"/>
  <c r="AQ50" i="47"/>
  <c r="BH50" i="47"/>
  <c r="AQ95" i="47"/>
  <c r="BH95" i="47"/>
  <c r="AF95" i="47"/>
  <c r="AF104" i="47"/>
  <c r="BH104" i="47"/>
  <c r="AQ104" i="47"/>
  <c r="BC89" i="47"/>
  <c r="BJ89" i="47"/>
  <c r="AS83" i="47"/>
  <c r="AQ83" i="47"/>
  <c r="BH83" i="47"/>
  <c r="AF83" i="47"/>
  <c r="AS125" i="47"/>
  <c r="AQ125" i="47"/>
  <c r="BH125" i="47"/>
  <c r="AF125" i="47"/>
  <c r="BG41" i="47"/>
  <c r="AJ41" i="47"/>
  <c r="AK41" i="47"/>
  <c r="BG89" i="47"/>
  <c r="AK89" i="47"/>
  <c r="BG98" i="47"/>
  <c r="AK98" i="47"/>
  <c r="BC62" i="47"/>
  <c r="BJ62" i="47"/>
  <c r="BJ125" i="47"/>
  <c r="BE125" i="47"/>
  <c r="BC125" i="47"/>
  <c r="BJ110" i="47"/>
  <c r="BC110" i="47"/>
  <c r="AQ107" i="47"/>
  <c r="AF107" i="47"/>
  <c r="BH107" i="47"/>
  <c r="AF111" i="47"/>
  <c r="AQ29" i="47"/>
  <c r="AF29" i="47"/>
  <c r="BH29" i="47"/>
  <c r="AF33" i="47"/>
  <c r="AF45" i="47"/>
  <c r="AQ119" i="47"/>
  <c r="BH119" i="47"/>
  <c r="AF119" i="47"/>
  <c r="AQ77" i="47"/>
  <c r="BH77" i="47"/>
  <c r="AF77" i="47"/>
  <c r="AQ59" i="47"/>
  <c r="BH59" i="47"/>
  <c r="AF59" i="47"/>
  <c r="AF60" i="47"/>
  <c r="AF94" i="47"/>
  <c r="AF110" i="47"/>
  <c r="BH110" i="47"/>
  <c r="AQ110" i="47"/>
  <c r="AK53" i="47"/>
  <c r="BG53" i="47"/>
  <c r="AJ32" i="47"/>
  <c r="AK32" i="47"/>
  <c r="BG32" i="47"/>
  <c r="AK44" i="47"/>
  <c r="BG44" i="47"/>
  <c r="AJ44" i="47"/>
  <c r="AM125" i="47"/>
  <c r="BG125" i="47"/>
  <c r="AK125" i="47"/>
  <c r="BC95" i="47"/>
  <c r="BJ95" i="47"/>
  <c r="AK50" i="47"/>
  <c r="BG50" i="47"/>
  <c r="BJ53" i="47"/>
  <c r="BC53" i="47"/>
  <c r="BC65" i="47"/>
  <c r="BJ65" i="47"/>
  <c r="AF47" i="47"/>
  <c r="BH47" i="47"/>
  <c r="AQ47" i="47"/>
  <c r="BJ83" i="47"/>
  <c r="BE83" i="47"/>
  <c r="BC83" i="47"/>
  <c r="BC113" i="47"/>
  <c r="BJ113" i="47"/>
  <c r="BJ80" i="47"/>
  <c r="BC80" i="47"/>
  <c r="AF87" i="47"/>
  <c r="AF81" i="47"/>
  <c r="AF80" i="47"/>
  <c r="BH80" i="47"/>
  <c r="AQ80" i="47"/>
  <c r="AK74" i="47"/>
  <c r="BG74" i="47"/>
  <c r="BG122" i="47"/>
  <c r="AK122" i="47"/>
  <c r="H14" i="43"/>
  <c r="J14" i="43"/>
  <c r="H16" i="43"/>
  <c r="F15" i="43"/>
  <c r="J15" i="43"/>
  <c r="F14" i="43"/>
  <c r="F17" i="43"/>
  <c r="J19" i="43"/>
  <c r="H16" i="44"/>
  <c r="H23" i="44" s="1"/>
  <c r="J17" i="44"/>
  <c r="H19" i="44"/>
  <c r="F17" i="44"/>
  <c r="F18" i="44"/>
  <c r="H21" i="44"/>
  <c r="F15" i="44"/>
  <c r="F14" i="44"/>
  <c r="J19" i="44"/>
  <c r="J23" i="44"/>
  <c r="J16" i="43"/>
  <c r="H17" i="43"/>
  <c r="F18" i="43"/>
  <c r="H18" i="43"/>
  <c r="F19" i="43"/>
  <c r="J18" i="43"/>
  <c r="AE27" i="44" l="1"/>
  <c r="AE143" i="44"/>
  <c r="AE145" i="44"/>
  <c r="AW92" i="47"/>
  <c r="H22" i="44"/>
  <c r="AE25" i="44" s="1"/>
  <c r="AW134" i="47"/>
  <c r="AW89" i="47"/>
  <c r="BI89" i="47"/>
  <c r="BI80" i="47"/>
  <c r="AW80" i="47"/>
  <c r="AW119" i="47"/>
  <c r="BI119" i="47"/>
  <c r="AW113" i="47"/>
  <c r="BI113" i="47"/>
  <c r="AW65" i="47"/>
  <c r="BI65" i="47"/>
  <c r="AW32" i="47"/>
  <c r="AV32" i="47"/>
  <c r="BI32" i="47"/>
  <c r="BI56" i="47"/>
  <c r="AW56" i="47"/>
  <c r="AW71" i="47"/>
  <c r="BI71" i="47"/>
  <c r="BI116" i="47"/>
  <c r="AW116" i="47"/>
  <c r="AW59" i="47"/>
  <c r="BI59" i="47"/>
  <c r="AW107" i="47"/>
  <c r="BI107" i="47"/>
  <c r="BI83" i="47"/>
  <c r="AY83" i="47"/>
  <c r="AW83" i="47"/>
  <c r="BI104" i="47"/>
  <c r="AW104" i="47"/>
  <c r="BI92" i="47"/>
  <c r="BI44" i="47"/>
  <c r="AW44" i="47"/>
  <c r="AV44" i="47"/>
  <c r="BI86" i="47"/>
  <c r="AW86" i="47"/>
  <c r="AX86" i="47"/>
  <c r="BI98" i="47"/>
  <c r="AW98" i="47"/>
  <c r="AW35" i="47"/>
  <c r="AV35" i="47"/>
  <c r="BI35" i="47"/>
  <c r="AW47" i="47"/>
  <c r="BI47" i="47"/>
  <c r="AW131" i="47"/>
  <c r="BI131" i="47"/>
  <c r="BI68" i="47"/>
  <c r="AW68" i="47"/>
  <c r="AW38" i="47"/>
  <c r="AV38" i="47"/>
  <c r="BI38" i="47"/>
  <c r="AW77" i="47"/>
  <c r="BI77" i="47"/>
  <c r="BI74" i="47"/>
  <c r="AW74" i="47"/>
  <c r="BI122" i="47"/>
  <c r="AW122" i="47"/>
  <c r="BI62" i="47"/>
  <c r="AW62" i="47"/>
  <c r="BI134" i="47"/>
  <c r="BI128" i="47"/>
  <c r="AW128" i="47"/>
  <c r="AW95" i="47"/>
  <c r="BI95" i="47"/>
  <c r="AW101" i="47"/>
  <c r="BI101" i="47"/>
  <c r="BI29" i="47"/>
  <c r="AW29" i="47"/>
  <c r="BI125" i="47"/>
  <c r="AW125" i="47"/>
  <c r="AY125" i="47"/>
  <c r="BI41" i="47"/>
  <c r="AW41" i="47"/>
  <c r="AV41" i="47"/>
  <c r="BI26" i="47"/>
  <c r="AW26" i="47"/>
  <c r="AW53" i="47"/>
  <c r="BI53" i="47"/>
  <c r="BI110" i="47"/>
  <c r="AW110" i="47"/>
  <c r="BI50" i="47"/>
  <c r="AW50" i="47"/>
  <c r="N15" i="44"/>
  <c r="AE139" i="44"/>
  <c r="AE137" i="44"/>
  <c r="AE135" i="44"/>
  <c r="AE132" i="44"/>
  <c r="AE130" i="44"/>
  <c r="AE127" i="44"/>
  <c r="AE122" i="44"/>
  <c r="AE120" i="44"/>
  <c r="AE118" i="44"/>
  <c r="AE114" i="44"/>
  <c r="AE112" i="44"/>
  <c r="AE110" i="44"/>
  <c r="AE106" i="44"/>
  <c r="AE104" i="44"/>
  <c r="AE102" i="44"/>
  <c r="AE98" i="44"/>
  <c r="AE96" i="44"/>
  <c r="AE94" i="44"/>
  <c r="AE89" i="44"/>
  <c r="AE87" i="44"/>
  <c r="AE86" i="44"/>
  <c r="AE83" i="44"/>
  <c r="AE81" i="44"/>
  <c r="AE79" i="44"/>
  <c r="AE140" i="44"/>
  <c r="AE138" i="44"/>
  <c r="AE136" i="44"/>
  <c r="AE131" i="44"/>
  <c r="AE129" i="44"/>
  <c r="AE128" i="44"/>
  <c r="AE125" i="44"/>
  <c r="AE123" i="44"/>
  <c r="AE121" i="44"/>
  <c r="AE117" i="44"/>
  <c r="AE115" i="44"/>
  <c r="AE113" i="44"/>
  <c r="AE109" i="44"/>
  <c r="AE107" i="44"/>
  <c r="AE105" i="44"/>
  <c r="AE101" i="44"/>
  <c r="AE99" i="44"/>
  <c r="AE97" i="44"/>
  <c r="AE93" i="44"/>
  <c r="AE92" i="44"/>
  <c r="AE90" i="44"/>
  <c r="AE85" i="44"/>
  <c r="AE82" i="44"/>
  <c r="AE80" i="44"/>
  <c r="AE76" i="44"/>
  <c r="AE74" i="44"/>
  <c r="AE72" i="44"/>
  <c r="AE68" i="44"/>
  <c r="AE66" i="44"/>
  <c r="AE64" i="44"/>
  <c r="AE60" i="44"/>
  <c r="AE58" i="44"/>
  <c r="AE56" i="44"/>
  <c r="AE52" i="44"/>
  <c r="AE50" i="44"/>
  <c r="AE48" i="44"/>
  <c r="AE45" i="44"/>
  <c r="AE69" i="44"/>
  <c r="AE65" i="44"/>
  <c r="AE46" i="44"/>
  <c r="AE44" i="44"/>
  <c r="AE42" i="44"/>
  <c r="AE39" i="44"/>
  <c r="AE38" i="44"/>
  <c r="AE36" i="44"/>
  <c r="AE33" i="44"/>
  <c r="AE32" i="44"/>
  <c r="AE30" i="44"/>
  <c r="AE71" i="44"/>
  <c r="AE61" i="44"/>
  <c r="AE51" i="44"/>
  <c r="AE57" i="44"/>
  <c r="AE53" i="44"/>
  <c r="AE43" i="44"/>
  <c r="AE37" i="44"/>
  <c r="AE34" i="44"/>
  <c r="AE31" i="44"/>
  <c r="N18" i="44"/>
  <c r="AE73" i="44"/>
  <c r="AE63" i="44"/>
  <c r="N16" i="44"/>
  <c r="AE49" i="44"/>
  <c r="AE59" i="44"/>
  <c r="J21" i="44"/>
  <c r="N14" i="44"/>
  <c r="F23" i="44"/>
  <c r="F22" i="44"/>
  <c r="F21" i="44"/>
  <c r="J22" i="44"/>
  <c r="P19" i="44" s="1"/>
  <c r="H23" i="43"/>
  <c r="F22" i="43"/>
  <c r="F21" i="43"/>
  <c r="M18" i="43" s="1"/>
  <c r="F23" i="43"/>
  <c r="H21" i="43"/>
  <c r="H22" i="43"/>
  <c r="J21" i="43"/>
  <c r="J22" i="43"/>
  <c r="J23" i="43"/>
  <c r="BH143" i="44" l="1"/>
  <c r="M15" i="44"/>
  <c r="AD25" i="44"/>
  <c r="AF25" i="44" s="1"/>
  <c r="AD26" i="44"/>
  <c r="AD27" i="44"/>
  <c r="AF27" i="44" s="1"/>
  <c r="AD28" i="44"/>
  <c r="AD147" i="44"/>
  <c r="AD148" i="44"/>
  <c r="AD144" i="44"/>
  <c r="AD142" i="44"/>
  <c r="AD149" i="44"/>
  <c r="AD150" i="44"/>
  <c r="AD145" i="44"/>
  <c r="AF145" i="44" s="1"/>
  <c r="AD146" i="44"/>
  <c r="AD143" i="44"/>
  <c r="AG27" i="44"/>
  <c r="AG28" i="44"/>
  <c r="AG26" i="44"/>
  <c r="AG25" i="44"/>
  <c r="AG144" i="44"/>
  <c r="AG145" i="44"/>
  <c r="AG149" i="44"/>
  <c r="AG146" i="44"/>
  <c r="AG147" i="44"/>
  <c r="AG142" i="44"/>
  <c r="AG143" i="44"/>
  <c r="AG150" i="44"/>
  <c r="AG148" i="44"/>
  <c r="AE148" i="44"/>
  <c r="AF148" i="44" s="1"/>
  <c r="AE150" i="44"/>
  <c r="AF150" i="44" s="1"/>
  <c r="AE28" i="44"/>
  <c r="AF28" i="44" s="1"/>
  <c r="N19" i="44"/>
  <c r="N17" i="44"/>
  <c r="AE29" i="44"/>
  <c r="BH29" i="44" s="1"/>
  <c r="AE40" i="44"/>
  <c r="AE67" i="44"/>
  <c r="AE75" i="44"/>
  <c r="AE35" i="44"/>
  <c r="AQ35" i="44" s="1"/>
  <c r="AE41" i="44"/>
  <c r="AP41" i="44" s="1"/>
  <c r="AE55" i="44"/>
  <c r="AE47" i="44"/>
  <c r="AE54" i="44"/>
  <c r="AQ53" i="44" s="1"/>
  <c r="AE62" i="44"/>
  <c r="AQ62" i="44" s="1"/>
  <c r="AE70" i="44"/>
  <c r="AE78" i="44"/>
  <c r="AE88" i="44"/>
  <c r="AE95" i="44"/>
  <c r="BH95" i="44" s="1"/>
  <c r="AE103" i="44"/>
  <c r="AE111" i="44"/>
  <c r="AE119" i="44"/>
  <c r="BH119" i="44" s="1"/>
  <c r="AE126" i="44"/>
  <c r="AS125" i="44" s="1"/>
  <c r="AE133" i="44"/>
  <c r="AE77" i="44"/>
  <c r="AE84" i="44"/>
  <c r="AQ83" i="44" s="1"/>
  <c r="AE91" i="44"/>
  <c r="AE100" i="44"/>
  <c r="AE108" i="44"/>
  <c r="AE116" i="44"/>
  <c r="AE124" i="44"/>
  <c r="AE134" i="44"/>
  <c r="AQ134" i="44" s="1"/>
  <c r="AE141" i="44"/>
  <c r="AE147" i="44"/>
  <c r="AE149" i="44"/>
  <c r="AE26" i="44"/>
  <c r="AE146" i="44"/>
  <c r="AE144" i="44"/>
  <c r="AF144" i="44" s="1"/>
  <c r="AE142" i="44"/>
  <c r="AF142" i="44" s="1"/>
  <c r="N18" i="43"/>
  <c r="O18" i="43" s="1"/>
  <c r="P16" i="43"/>
  <c r="O15" i="44"/>
  <c r="BH125" i="44"/>
  <c r="AQ140" i="44"/>
  <c r="BH140" i="44"/>
  <c r="BH122" i="44"/>
  <c r="AQ122" i="44"/>
  <c r="AQ29" i="44"/>
  <c r="AQ32" i="44"/>
  <c r="BH32" i="44"/>
  <c r="AP32" i="44"/>
  <c r="AQ44" i="44"/>
  <c r="BH44" i="44"/>
  <c r="AP44" i="44"/>
  <c r="BH50" i="44"/>
  <c r="AQ50" i="44"/>
  <c r="AF82" i="44"/>
  <c r="BH68" i="44"/>
  <c r="AQ68" i="44"/>
  <c r="AS83" i="44"/>
  <c r="BH83" i="44"/>
  <c r="BH98" i="44"/>
  <c r="AQ98" i="44"/>
  <c r="AP35" i="44"/>
  <c r="AQ119" i="44"/>
  <c r="BH116" i="44"/>
  <c r="AQ116" i="44"/>
  <c r="BH134" i="44"/>
  <c r="M18" i="44"/>
  <c r="O18" i="44" s="1"/>
  <c r="AQ71" i="44"/>
  <c r="AF71" i="44"/>
  <c r="BH71" i="44"/>
  <c r="AQ65" i="44"/>
  <c r="BH65" i="44"/>
  <c r="BH56" i="44"/>
  <c r="AQ56" i="44"/>
  <c r="AR86" i="44"/>
  <c r="BH86" i="44"/>
  <c r="AQ86" i="44"/>
  <c r="AQ101" i="44"/>
  <c r="BH101" i="44"/>
  <c r="AQ131" i="44"/>
  <c r="BH131" i="44"/>
  <c r="AG140" i="44"/>
  <c r="AG138" i="44"/>
  <c r="AG136" i="44"/>
  <c r="AG133" i="44"/>
  <c r="AG131" i="44"/>
  <c r="AG129" i="44"/>
  <c r="AG128" i="44"/>
  <c r="AG126" i="44"/>
  <c r="AG125" i="44"/>
  <c r="AG123" i="44"/>
  <c r="AG121" i="44"/>
  <c r="AG119" i="44"/>
  <c r="AG117" i="44"/>
  <c r="AG115" i="44"/>
  <c r="AG113" i="44"/>
  <c r="AG111" i="44"/>
  <c r="AG109" i="44"/>
  <c r="AG107" i="44"/>
  <c r="AG105" i="44"/>
  <c r="AG103" i="44"/>
  <c r="AG101" i="44"/>
  <c r="AG99" i="44"/>
  <c r="AG97" i="44"/>
  <c r="AG95" i="44"/>
  <c r="AG93" i="44"/>
  <c r="AG92" i="44"/>
  <c r="AG90" i="44"/>
  <c r="AG88" i="44"/>
  <c r="AG85" i="44"/>
  <c r="AG82" i="44"/>
  <c r="AG80" i="44"/>
  <c r="AG78" i="44"/>
  <c r="AG76" i="44"/>
  <c r="AG74" i="44"/>
  <c r="AG72" i="44"/>
  <c r="AG70" i="44"/>
  <c r="AG68" i="44"/>
  <c r="AG66" i="44"/>
  <c r="AG64" i="44"/>
  <c r="AG62" i="44"/>
  <c r="AG60" i="44"/>
  <c r="AG58" i="44"/>
  <c r="AG56" i="44"/>
  <c r="AG54" i="44"/>
  <c r="AG52" i="44"/>
  <c r="AG50" i="44"/>
  <c r="AG48" i="44"/>
  <c r="AG47" i="44"/>
  <c r="AG45" i="44"/>
  <c r="AG141" i="44"/>
  <c r="AG132" i="44"/>
  <c r="AG124" i="44"/>
  <c r="AG114" i="44"/>
  <c r="AG139" i="44"/>
  <c r="AG130" i="44"/>
  <c r="AG122" i="44"/>
  <c r="AG112" i="44"/>
  <c r="AG102" i="44"/>
  <c r="AG84" i="44"/>
  <c r="AG75" i="44"/>
  <c r="AG71" i="44"/>
  <c r="AG61" i="44"/>
  <c r="AG51" i="44"/>
  <c r="AG79" i="44"/>
  <c r="AG134" i="44"/>
  <c r="AG116" i="44"/>
  <c r="AG106" i="44"/>
  <c r="AG96" i="44"/>
  <c r="AG87" i="44"/>
  <c r="AG137" i="44"/>
  <c r="AG110" i="44"/>
  <c r="AG100" i="44"/>
  <c r="AG91" i="44"/>
  <c r="AG83" i="44"/>
  <c r="AG67" i="44"/>
  <c r="AG57" i="44"/>
  <c r="AG53" i="44"/>
  <c r="AG43" i="44"/>
  <c r="AG40" i="44"/>
  <c r="AG37" i="44"/>
  <c r="AG34" i="44"/>
  <c r="AG31" i="44"/>
  <c r="AG29" i="44"/>
  <c r="AG98" i="44"/>
  <c r="AG89" i="44"/>
  <c r="AG73" i="44"/>
  <c r="AG63" i="44"/>
  <c r="AG59" i="44"/>
  <c r="AG49" i="44"/>
  <c r="AG77" i="44"/>
  <c r="AG55" i="44"/>
  <c r="AG69" i="44"/>
  <c r="AG33" i="44"/>
  <c r="AG135" i="44"/>
  <c r="AG127" i="44"/>
  <c r="AG120" i="44"/>
  <c r="AG36" i="44"/>
  <c r="AG30" i="44"/>
  <c r="P16" i="44"/>
  <c r="AG94" i="44"/>
  <c r="AG39" i="44"/>
  <c r="AG32" i="44"/>
  <c r="AG104" i="44"/>
  <c r="AG86" i="44"/>
  <c r="AG42" i="44"/>
  <c r="AG35" i="44"/>
  <c r="AG44" i="44"/>
  <c r="P18" i="44"/>
  <c r="AG108" i="44"/>
  <c r="AG65" i="44"/>
  <c r="AG46" i="44"/>
  <c r="AG38" i="44"/>
  <c r="AG118" i="44"/>
  <c r="AG81" i="44"/>
  <c r="AG41" i="44"/>
  <c r="P17" i="44"/>
  <c r="P15" i="44"/>
  <c r="P14" i="44"/>
  <c r="AQ38" i="44"/>
  <c r="BH38" i="44"/>
  <c r="AP38" i="44"/>
  <c r="AF38" i="44"/>
  <c r="BH74" i="44"/>
  <c r="AQ74" i="44"/>
  <c r="BH92" i="44"/>
  <c r="AQ92" i="44"/>
  <c r="AQ107" i="44"/>
  <c r="BH107" i="44"/>
  <c r="BH104" i="44"/>
  <c r="AQ104" i="44"/>
  <c r="BH137" i="44"/>
  <c r="AQ137" i="44"/>
  <c r="BH89" i="44"/>
  <c r="AQ89" i="44"/>
  <c r="AD136" i="44"/>
  <c r="AF136" i="44" s="1"/>
  <c r="AD128" i="44"/>
  <c r="AD119" i="44"/>
  <c r="AD109" i="44"/>
  <c r="AF109" i="44" s="1"/>
  <c r="AD99" i="44"/>
  <c r="AF99" i="44" s="1"/>
  <c r="AD98" i="44"/>
  <c r="AD90" i="44"/>
  <c r="AF90" i="44" s="1"/>
  <c r="AD89" i="44"/>
  <c r="AF89" i="44" s="1"/>
  <c r="AD141" i="44"/>
  <c r="AF141" i="44" s="1"/>
  <c r="AD132" i="44"/>
  <c r="AF132" i="44" s="1"/>
  <c r="AD124" i="44"/>
  <c r="AD114" i="44"/>
  <c r="AF114" i="44" s="1"/>
  <c r="AD107" i="44"/>
  <c r="AD97" i="44"/>
  <c r="AF97" i="44" s="1"/>
  <c r="AD88" i="44"/>
  <c r="AF88" i="44" s="1"/>
  <c r="AD80" i="44"/>
  <c r="AF80" i="44" s="1"/>
  <c r="AD101" i="44"/>
  <c r="AD68" i="44"/>
  <c r="AF68" i="44" s="1"/>
  <c r="AD65" i="44"/>
  <c r="AF65" i="44" s="1"/>
  <c r="AD135" i="44"/>
  <c r="AF135" i="44" s="1"/>
  <c r="AD127" i="44"/>
  <c r="AF127" i="44" s="1"/>
  <c r="AD118" i="44"/>
  <c r="AF118" i="44" s="1"/>
  <c r="AD108" i="44"/>
  <c r="AF108" i="44" s="1"/>
  <c r="AD92" i="44"/>
  <c r="AD81" i="44"/>
  <c r="AF81" i="44" s="1"/>
  <c r="AD72" i="44"/>
  <c r="AF72" i="44" s="1"/>
  <c r="AD69" i="44"/>
  <c r="AF69" i="44" s="1"/>
  <c r="AD139" i="44"/>
  <c r="AF139" i="44" s="1"/>
  <c r="AD130" i="44"/>
  <c r="AF130" i="44" s="1"/>
  <c r="AD123" i="44"/>
  <c r="AF123" i="44" s="1"/>
  <c r="AD122" i="44"/>
  <c r="AF122" i="44" s="1"/>
  <c r="AD112" i="44"/>
  <c r="AF112" i="44" s="1"/>
  <c r="AD102" i="44"/>
  <c r="AF102" i="44" s="1"/>
  <c r="AD95" i="44"/>
  <c r="AD84" i="44"/>
  <c r="AF84" i="44" s="1"/>
  <c r="AD134" i="44"/>
  <c r="AK134" i="44" s="1"/>
  <c r="AD126" i="44"/>
  <c r="AD138" i="44"/>
  <c r="AF138" i="44" s="1"/>
  <c r="AD137" i="44"/>
  <c r="AD129" i="44"/>
  <c r="AF129" i="44" s="1"/>
  <c r="AD121" i="44"/>
  <c r="AF121" i="44" s="1"/>
  <c r="AD111" i="44"/>
  <c r="AD110" i="44"/>
  <c r="AF110" i="44" s="1"/>
  <c r="AD100" i="44"/>
  <c r="AF100" i="44" s="1"/>
  <c r="AD91" i="44"/>
  <c r="AD83" i="44"/>
  <c r="AF83" i="44" s="1"/>
  <c r="AD133" i="44"/>
  <c r="AF133" i="44" s="1"/>
  <c r="AD46" i="44"/>
  <c r="AF46" i="44" s="1"/>
  <c r="AD41" i="44"/>
  <c r="AD34" i="44"/>
  <c r="AF34" i="44" s="1"/>
  <c r="AD106" i="44"/>
  <c r="AF106" i="44" s="1"/>
  <c r="AD87" i="44"/>
  <c r="AF87" i="44" s="1"/>
  <c r="AD57" i="44"/>
  <c r="AF57" i="44" s="1"/>
  <c r="AD55" i="44"/>
  <c r="AF55" i="44" s="1"/>
  <c r="AD50" i="44"/>
  <c r="AD44" i="44"/>
  <c r="AD37" i="44"/>
  <c r="AF37" i="44" s="1"/>
  <c r="AD29" i="44"/>
  <c r="AD116" i="44"/>
  <c r="AF116" i="44" s="1"/>
  <c r="AD105" i="44"/>
  <c r="AF105" i="44" s="1"/>
  <c r="AD76" i="44"/>
  <c r="AF76" i="44" s="1"/>
  <c r="AD73" i="44"/>
  <c r="AF73" i="44" s="1"/>
  <c r="AD66" i="44"/>
  <c r="AF66" i="44" s="1"/>
  <c r="AD63" i="44"/>
  <c r="AF63" i="44" s="1"/>
  <c r="AD54" i="44"/>
  <c r="AD52" i="44"/>
  <c r="AF52" i="44" s="1"/>
  <c r="AD40" i="44"/>
  <c r="AD30" i="44"/>
  <c r="AF30" i="44" s="1"/>
  <c r="AD31" i="44"/>
  <c r="AF31" i="44" s="1"/>
  <c r="AD45" i="44"/>
  <c r="AF45" i="44" s="1"/>
  <c r="AD77" i="44"/>
  <c r="AF77" i="44" s="1"/>
  <c r="AD120" i="44"/>
  <c r="AF120" i="44" s="1"/>
  <c r="AD115" i="44"/>
  <c r="AF115" i="44" s="1"/>
  <c r="AD79" i="44"/>
  <c r="AD75" i="44"/>
  <c r="AF75" i="44" s="1"/>
  <c r="AD43" i="44"/>
  <c r="AF43" i="44" s="1"/>
  <c r="AD33" i="44"/>
  <c r="AF33" i="44" s="1"/>
  <c r="AD94" i="44"/>
  <c r="AF94" i="44" s="1"/>
  <c r="AD78" i="44"/>
  <c r="AF78" i="44" s="1"/>
  <c r="AD51" i="44"/>
  <c r="AF51" i="44" s="1"/>
  <c r="AD49" i="44"/>
  <c r="AF49" i="44" s="1"/>
  <c r="AD47" i="44"/>
  <c r="AF47" i="44" s="1"/>
  <c r="AD36" i="44"/>
  <c r="AF36" i="44" s="1"/>
  <c r="AD58" i="44"/>
  <c r="AF58" i="44" s="1"/>
  <c r="AD38" i="44"/>
  <c r="AD140" i="44"/>
  <c r="AF140" i="44" s="1"/>
  <c r="AD67" i="44"/>
  <c r="AF67" i="44" s="1"/>
  <c r="AD60" i="44"/>
  <c r="AF60" i="44" s="1"/>
  <c r="AD125" i="44"/>
  <c r="AF125" i="44" s="1"/>
  <c r="AD104" i="44"/>
  <c r="AF104" i="44" s="1"/>
  <c r="AD93" i="44"/>
  <c r="AF93" i="44" s="1"/>
  <c r="AD86" i="44"/>
  <c r="AF86" i="44" s="1"/>
  <c r="AD82" i="44"/>
  <c r="AD48" i="44"/>
  <c r="AF48" i="44" s="1"/>
  <c r="AD39" i="44"/>
  <c r="AF39" i="44" s="1"/>
  <c r="AD32" i="44"/>
  <c r="AF32" i="44" s="1"/>
  <c r="AD103" i="44"/>
  <c r="AF103" i="44" s="1"/>
  <c r="AD85" i="44"/>
  <c r="AF85" i="44" s="1"/>
  <c r="AD62" i="44"/>
  <c r="AD59" i="44"/>
  <c r="AF59" i="44" s="1"/>
  <c r="AD56" i="44"/>
  <c r="AF56" i="44" s="1"/>
  <c r="AD42" i="44"/>
  <c r="AF42" i="44" s="1"/>
  <c r="AD35" i="44"/>
  <c r="AD117" i="44"/>
  <c r="AF117" i="44" s="1"/>
  <c r="AD113" i="44"/>
  <c r="AF113" i="44" s="1"/>
  <c r="AD74" i="44"/>
  <c r="AD71" i="44"/>
  <c r="AD64" i="44"/>
  <c r="AF64" i="44" s="1"/>
  <c r="AD61" i="44"/>
  <c r="AF61" i="44" s="1"/>
  <c r="AD131" i="44"/>
  <c r="AD96" i="44"/>
  <c r="AF96" i="44" s="1"/>
  <c r="AD70" i="44"/>
  <c r="AF70" i="44" s="1"/>
  <c r="AD53" i="44"/>
  <c r="M19" i="44"/>
  <c r="O19" i="44" s="1"/>
  <c r="M17" i="44"/>
  <c r="O17" i="44" s="1"/>
  <c r="M16" i="44"/>
  <c r="O16" i="44" s="1"/>
  <c r="BH41" i="44"/>
  <c r="AQ47" i="44"/>
  <c r="BH47" i="44"/>
  <c r="AQ95" i="44"/>
  <c r="AF111" i="44"/>
  <c r="BH77" i="44"/>
  <c r="AQ77" i="44"/>
  <c r="M14" i="44"/>
  <c r="O14" i="44" s="1"/>
  <c r="AQ59" i="44"/>
  <c r="BH59" i="44"/>
  <c r="AQ80" i="44"/>
  <c r="BH80" i="44"/>
  <c r="AQ113" i="44"/>
  <c r="BH113" i="44"/>
  <c r="BH128" i="44"/>
  <c r="AR128" i="44"/>
  <c r="AQ128" i="44"/>
  <c r="AF128" i="44"/>
  <c r="AF79" i="44"/>
  <c r="BH110" i="44"/>
  <c r="AQ110" i="44"/>
  <c r="M19" i="43"/>
  <c r="P18" i="43"/>
  <c r="AD141" i="43"/>
  <c r="AD139" i="43"/>
  <c r="AD137" i="43"/>
  <c r="AD135" i="43"/>
  <c r="AD134" i="43"/>
  <c r="AD132" i="43"/>
  <c r="AD130" i="43"/>
  <c r="AD127" i="43"/>
  <c r="AD124" i="43"/>
  <c r="AD122" i="43"/>
  <c r="AD120" i="43"/>
  <c r="AD118" i="43"/>
  <c r="AD116" i="43"/>
  <c r="AD140" i="43"/>
  <c r="AD126" i="43"/>
  <c r="AD117" i="43"/>
  <c r="AD106" i="43"/>
  <c r="AD101" i="43"/>
  <c r="AD96" i="43"/>
  <c r="AD92" i="43"/>
  <c r="AD87" i="43"/>
  <c r="AD79" i="43"/>
  <c r="AD74" i="43"/>
  <c r="AD69" i="43"/>
  <c r="AD64" i="43"/>
  <c r="AD54" i="43"/>
  <c r="AD45" i="43"/>
  <c r="AD131" i="43"/>
  <c r="AD111" i="43"/>
  <c r="AD98" i="43"/>
  <c r="AD89" i="43"/>
  <c r="AD71" i="43"/>
  <c r="AD61" i="43"/>
  <c r="AD56" i="43"/>
  <c r="AD51" i="43"/>
  <c r="AD47" i="43"/>
  <c r="AD110" i="43"/>
  <c r="AD100" i="43"/>
  <c r="AD95" i="43"/>
  <c r="AD91" i="43"/>
  <c r="AD83" i="43"/>
  <c r="AD73" i="43"/>
  <c r="AD68" i="43"/>
  <c r="AD63" i="43"/>
  <c r="AD58" i="43"/>
  <c r="AD48" i="43"/>
  <c r="AD43" i="43"/>
  <c r="AD125" i="43"/>
  <c r="AD115" i="43"/>
  <c r="AD105" i="43"/>
  <c r="AD78" i="43"/>
  <c r="AD65" i="43"/>
  <c r="AD55" i="43"/>
  <c r="AD50" i="43"/>
  <c r="AD46" i="43"/>
  <c r="AD138" i="43"/>
  <c r="AD112" i="43"/>
  <c r="AD107" i="43"/>
  <c r="AD102" i="43"/>
  <c r="AD97" i="43"/>
  <c r="AD88" i="43"/>
  <c r="AD84" i="43"/>
  <c r="AD80" i="43"/>
  <c r="AD75" i="43"/>
  <c r="AD70" i="43"/>
  <c r="AD60" i="43"/>
  <c r="AD136" i="43"/>
  <c r="AD133" i="43"/>
  <c r="AD113" i="43"/>
  <c r="AD109" i="43"/>
  <c r="AD94" i="43"/>
  <c r="AD40" i="43"/>
  <c r="AD36" i="43"/>
  <c r="AD32" i="43"/>
  <c r="AD93" i="43"/>
  <c r="AD81" i="43"/>
  <c r="AD52" i="43"/>
  <c r="AD39" i="43"/>
  <c r="AD33" i="43"/>
  <c r="AD86" i="43"/>
  <c r="AD34" i="43"/>
  <c r="AD30" i="43"/>
  <c r="AD108" i="43"/>
  <c r="AD85" i="43"/>
  <c r="AD82" i="43"/>
  <c r="AD67" i="43"/>
  <c r="AD53" i="43"/>
  <c r="AD49" i="43"/>
  <c r="AD27" i="43"/>
  <c r="AD25" i="43"/>
  <c r="AD128" i="43"/>
  <c r="AD38" i="43"/>
  <c r="AD29" i="43"/>
  <c r="AD121" i="43"/>
  <c r="AD123" i="43"/>
  <c r="AD104" i="43"/>
  <c r="AD66" i="43"/>
  <c r="AD44" i="43"/>
  <c r="AD76" i="43"/>
  <c r="AD42" i="43"/>
  <c r="AD119" i="43"/>
  <c r="AD114" i="43"/>
  <c r="AD90" i="43"/>
  <c r="AD77" i="43"/>
  <c r="AD59" i="43"/>
  <c r="AD35" i="43"/>
  <c r="AD31" i="43"/>
  <c r="AD72" i="43"/>
  <c r="AD41" i="43"/>
  <c r="AD129" i="43"/>
  <c r="AD103" i="43"/>
  <c r="AD99" i="43"/>
  <c r="AD62" i="43"/>
  <c r="AD37" i="43"/>
  <c r="AD28" i="43"/>
  <c r="AD26" i="43"/>
  <c r="AD57" i="43"/>
  <c r="M14" i="43"/>
  <c r="M15" i="43"/>
  <c r="M16" i="43"/>
  <c r="M17" i="43"/>
  <c r="AE141" i="43"/>
  <c r="AF141" i="43" s="1"/>
  <c r="AE139" i="43"/>
  <c r="AE137" i="43"/>
  <c r="AE135" i="43"/>
  <c r="AF135" i="43" s="1"/>
  <c r="AE134" i="43"/>
  <c r="AE132" i="43"/>
  <c r="AE130" i="43"/>
  <c r="AE131" i="43"/>
  <c r="AE120" i="43"/>
  <c r="AE116" i="43"/>
  <c r="AE111" i="43"/>
  <c r="AF111" i="43" s="1"/>
  <c r="AE98" i="43"/>
  <c r="AE89" i="43"/>
  <c r="AE71" i="43"/>
  <c r="AE61" i="43"/>
  <c r="AE56" i="43"/>
  <c r="AE51" i="43"/>
  <c r="AE47" i="43"/>
  <c r="AE128" i="43"/>
  <c r="AE123" i="43"/>
  <c r="AE119" i="43"/>
  <c r="AE113" i="43"/>
  <c r="AE108" i="43"/>
  <c r="AE103" i="43"/>
  <c r="AE93" i="43"/>
  <c r="AE85" i="43"/>
  <c r="AF85" i="43" s="1"/>
  <c r="AE81" i="43"/>
  <c r="AF81" i="43" s="1"/>
  <c r="AE76" i="43"/>
  <c r="AE66" i="43"/>
  <c r="AE53" i="43"/>
  <c r="AE125" i="43"/>
  <c r="AE115" i="43"/>
  <c r="AF115" i="43" s="1"/>
  <c r="AE105" i="43"/>
  <c r="AF105" i="43" s="1"/>
  <c r="AE78" i="43"/>
  <c r="AF78" i="43" s="1"/>
  <c r="AE65" i="43"/>
  <c r="AE55" i="43"/>
  <c r="AF55" i="43" s="1"/>
  <c r="AE50" i="43"/>
  <c r="AE46" i="43"/>
  <c r="AF46" i="43" s="1"/>
  <c r="AE138" i="43"/>
  <c r="AF138" i="43" s="1"/>
  <c r="AE127" i="43"/>
  <c r="AF127" i="43" s="1"/>
  <c r="AE118" i="43"/>
  <c r="AF118" i="43" s="1"/>
  <c r="AE112" i="43"/>
  <c r="AE107" i="43"/>
  <c r="AE102" i="43"/>
  <c r="AE97" i="43"/>
  <c r="AF97" i="43" s="1"/>
  <c r="AE88" i="43"/>
  <c r="AF88" i="43" s="1"/>
  <c r="AE84" i="43"/>
  <c r="AE80" i="43"/>
  <c r="AE75" i="43"/>
  <c r="AF75" i="43" s="1"/>
  <c r="AE70" i="43"/>
  <c r="AE60" i="43"/>
  <c r="AE129" i="43"/>
  <c r="AE121" i="43"/>
  <c r="AF121" i="43" s="1"/>
  <c r="AE104" i="43"/>
  <c r="AE94" i="43"/>
  <c r="AE86" i="43"/>
  <c r="AE77" i="43"/>
  <c r="AE67" i="43"/>
  <c r="AE62" i="43"/>
  <c r="AE57" i="43"/>
  <c r="AF57" i="43" s="1"/>
  <c r="AE52" i="43"/>
  <c r="AF52" i="43" s="1"/>
  <c r="AE82" i="43"/>
  <c r="AF82" i="43" s="1"/>
  <c r="AE68" i="43"/>
  <c r="AE64" i="43"/>
  <c r="AF64" i="43" s="1"/>
  <c r="AE49" i="43"/>
  <c r="AF49" i="43" s="1"/>
  <c r="AE27" i="43"/>
  <c r="AE25" i="43"/>
  <c r="AE101" i="43"/>
  <c r="AE87" i="43"/>
  <c r="AF87" i="43" s="1"/>
  <c r="AE44" i="43"/>
  <c r="N14" i="43"/>
  <c r="AE109" i="43"/>
  <c r="AE95" i="43"/>
  <c r="AE124" i="43"/>
  <c r="AE92" i="43"/>
  <c r="AE63" i="43"/>
  <c r="AF63" i="43" s="1"/>
  <c r="AE39" i="43"/>
  <c r="AF39" i="43" s="1"/>
  <c r="AE38" i="43"/>
  <c r="AE33" i="43"/>
  <c r="AE29" i="43"/>
  <c r="AE140" i="43"/>
  <c r="AE91" i="43"/>
  <c r="AE48" i="43"/>
  <c r="AE36" i="43"/>
  <c r="AE114" i="43"/>
  <c r="AF114" i="43" s="1"/>
  <c r="AE100" i="43"/>
  <c r="AE96" i="43"/>
  <c r="AE90" i="43"/>
  <c r="AE74" i="43"/>
  <c r="AE59" i="43"/>
  <c r="AE35" i="43"/>
  <c r="AE31" i="43"/>
  <c r="AE34" i="43"/>
  <c r="AE133" i="43"/>
  <c r="AF133" i="43" s="1"/>
  <c r="AE126" i="43"/>
  <c r="AE99" i="43"/>
  <c r="AF99" i="43" s="1"/>
  <c r="AE73" i="43"/>
  <c r="AF73" i="43" s="1"/>
  <c r="AE69" i="43"/>
  <c r="AE43" i="43"/>
  <c r="AE37" i="43"/>
  <c r="AE28" i="43"/>
  <c r="AE26" i="43"/>
  <c r="AE30" i="43"/>
  <c r="AE136" i="43"/>
  <c r="AE79" i="43"/>
  <c r="AE40" i="43"/>
  <c r="AE32" i="43"/>
  <c r="AE72" i="43"/>
  <c r="AF72" i="43" s="1"/>
  <c r="AE58" i="43"/>
  <c r="AF58" i="43" s="1"/>
  <c r="AE54" i="43"/>
  <c r="AE45" i="43"/>
  <c r="AE42" i="43"/>
  <c r="AF42" i="43" s="1"/>
  <c r="AE41" i="43"/>
  <c r="AE122" i="43"/>
  <c r="AE117" i="43"/>
  <c r="AE110" i="43"/>
  <c r="AE106" i="43"/>
  <c r="AE83" i="43"/>
  <c r="N15" i="43"/>
  <c r="N19" i="43"/>
  <c r="N16" i="43"/>
  <c r="O16" i="43" s="1"/>
  <c r="AG141" i="43"/>
  <c r="AG139" i="43"/>
  <c r="AG137" i="43"/>
  <c r="AG135" i="43"/>
  <c r="AG134" i="43"/>
  <c r="AG132" i="43"/>
  <c r="AG130" i="43"/>
  <c r="AG127" i="43"/>
  <c r="AG124" i="43"/>
  <c r="AG122" i="43"/>
  <c r="AG120" i="43"/>
  <c r="AG118" i="43"/>
  <c r="AG116" i="43"/>
  <c r="AG114" i="43"/>
  <c r="AG112" i="43"/>
  <c r="AG110" i="43"/>
  <c r="AG108" i="43"/>
  <c r="AG106" i="43"/>
  <c r="AG104" i="43"/>
  <c r="AG102" i="43"/>
  <c r="AG100" i="43"/>
  <c r="AG98" i="43"/>
  <c r="AG96" i="43"/>
  <c r="AG94" i="43"/>
  <c r="AG91" i="43"/>
  <c r="AG89" i="43"/>
  <c r="AG87" i="43"/>
  <c r="AG86" i="43"/>
  <c r="AG84" i="43"/>
  <c r="AG83" i="43"/>
  <c r="AG81" i="43"/>
  <c r="AG79" i="43"/>
  <c r="AG77" i="43"/>
  <c r="AG75" i="43"/>
  <c r="AG73" i="43"/>
  <c r="AG71" i="43"/>
  <c r="AG69" i="43"/>
  <c r="AG67" i="43"/>
  <c r="AG65" i="43"/>
  <c r="AG63" i="43"/>
  <c r="AG61" i="43"/>
  <c r="AG59" i="43"/>
  <c r="AG57" i="43"/>
  <c r="AG55" i="43"/>
  <c r="AG53" i="43"/>
  <c r="AG51" i="43"/>
  <c r="AG49" i="43"/>
  <c r="AG46" i="43"/>
  <c r="AG95" i="43"/>
  <c r="AG68" i="43"/>
  <c r="AG58" i="43"/>
  <c r="AG48" i="43"/>
  <c r="AG43" i="43"/>
  <c r="AG40" i="43"/>
  <c r="AG37" i="43"/>
  <c r="AG34" i="43"/>
  <c r="AG125" i="43"/>
  <c r="AG115" i="43"/>
  <c r="AG105" i="43"/>
  <c r="AG78" i="43"/>
  <c r="AG50" i="43"/>
  <c r="AG129" i="43"/>
  <c r="AG121" i="43"/>
  <c r="AG62" i="43"/>
  <c r="AG52" i="43"/>
  <c r="AG136" i="43"/>
  <c r="AG133" i="43"/>
  <c r="AG109" i="43"/>
  <c r="AG99" i="43"/>
  <c r="AG90" i="43"/>
  <c r="AG82" i="43"/>
  <c r="AG72" i="43"/>
  <c r="AG44" i="43"/>
  <c r="AG42" i="43"/>
  <c r="AG41" i="43"/>
  <c r="AG39" i="43"/>
  <c r="AG38" i="43"/>
  <c r="AG36" i="43"/>
  <c r="AG35" i="43"/>
  <c r="AG33" i="43"/>
  <c r="AG32" i="43"/>
  <c r="AG30" i="43"/>
  <c r="AG28" i="43"/>
  <c r="AG140" i="43"/>
  <c r="AG126" i="43"/>
  <c r="AG117" i="43"/>
  <c r="AG101" i="43"/>
  <c r="AG92" i="43"/>
  <c r="AG74" i="43"/>
  <c r="AG64" i="43"/>
  <c r="AG54" i="43"/>
  <c r="AG45" i="43"/>
  <c r="AG88" i="43"/>
  <c r="AG85" i="43"/>
  <c r="AG131" i="43"/>
  <c r="AG123" i="43"/>
  <c r="AG70" i="43"/>
  <c r="AG26" i="43"/>
  <c r="AG128" i="43"/>
  <c r="AG111" i="43"/>
  <c r="AG97" i="43"/>
  <c r="AG93" i="43"/>
  <c r="AG56" i="43"/>
  <c r="AG47" i="43"/>
  <c r="AG31" i="43"/>
  <c r="AG66" i="43"/>
  <c r="AG138" i="43"/>
  <c r="AG119" i="43"/>
  <c r="AG27" i="43"/>
  <c r="AG107" i="43"/>
  <c r="AG103" i="43"/>
  <c r="AG25" i="43"/>
  <c r="AG29" i="43"/>
  <c r="AG80" i="43"/>
  <c r="AG76" i="43"/>
  <c r="AG113" i="43"/>
  <c r="AG60" i="43"/>
  <c r="P19" i="43"/>
  <c r="P14" i="43"/>
  <c r="P17" i="43"/>
  <c r="P15" i="43"/>
  <c r="N17" i="43"/>
  <c r="AQ149" i="44" l="1"/>
  <c r="BH149" i="44"/>
  <c r="AF149" i="44"/>
  <c r="BJ146" i="44"/>
  <c r="BC146" i="44"/>
  <c r="BG143" i="44"/>
  <c r="AK143" i="44"/>
  <c r="AK149" i="44"/>
  <c r="BG149" i="44"/>
  <c r="AF28" i="43"/>
  <c r="AF93" i="43"/>
  <c r="AF51" i="43"/>
  <c r="AF120" i="43"/>
  <c r="AF40" i="44"/>
  <c r="AF124" i="44"/>
  <c r="AF147" i="44"/>
  <c r="BJ143" i="44"/>
  <c r="BC143" i="44"/>
  <c r="BC149" i="44"/>
  <c r="BJ149" i="44"/>
  <c r="BJ26" i="44"/>
  <c r="BC26" i="44"/>
  <c r="BG146" i="44"/>
  <c r="AK146" i="44"/>
  <c r="AF143" i="44"/>
  <c r="O19" i="43"/>
  <c r="AF136" i="43"/>
  <c r="AF31" i="43"/>
  <c r="AF90" i="43"/>
  <c r="AF102" i="43"/>
  <c r="AF76" i="43"/>
  <c r="AF123" i="43"/>
  <c r="BH62" i="44"/>
  <c r="AF41" i="44"/>
  <c r="AV41" i="44" s="1"/>
  <c r="BH53" i="44"/>
  <c r="AF95" i="44"/>
  <c r="BC134" i="44"/>
  <c r="BH35" i="44"/>
  <c r="AQ125" i="44"/>
  <c r="AF146" i="44"/>
  <c r="BH146" i="44"/>
  <c r="AQ146" i="44"/>
  <c r="AF126" i="44"/>
  <c r="AW125" i="44" s="1"/>
  <c r="AQ41" i="44"/>
  <c r="O15" i="43"/>
  <c r="AF45" i="43"/>
  <c r="AF43" i="43"/>
  <c r="AF126" i="43"/>
  <c r="AF96" i="43"/>
  <c r="AF33" i="43"/>
  <c r="AF94" i="43"/>
  <c r="AF108" i="43"/>
  <c r="AF130" i="43"/>
  <c r="AF54" i="44"/>
  <c r="AF91" i="44"/>
  <c r="BH26" i="44"/>
  <c r="AF26" i="44"/>
  <c r="AQ26" i="44"/>
  <c r="AK26" i="44"/>
  <c r="BG26" i="44"/>
  <c r="AQ143" i="44"/>
  <c r="AF103" i="43"/>
  <c r="AF54" i="43"/>
  <c r="AF106" i="43"/>
  <c r="AF34" i="43"/>
  <c r="AF66" i="43"/>
  <c r="AF37" i="43"/>
  <c r="AF36" i="43"/>
  <c r="AF30" i="43"/>
  <c r="AF61" i="43"/>
  <c r="O17" i="43"/>
  <c r="AF117" i="43"/>
  <c r="AF25" i="43"/>
  <c r="AF60" i="43"/>
  <c r="AF40" i="43"/>
  <c r="AF69" i="43"/>
  <c r="AF91" i="43"/>
  <c r="AF124" i="43"/>
  <c r="AF27" i="43"/>
  <c r="AF70" i="43"/>
  <c r="AF112" i="43"/>
  <c r="AF139" i="43"/>
  <c r="AW104" i="44"/>
  <c r="BI104" i="44"/>
  <c r="BI110" i="44"/>
  <c r="AW110" i="44"/>
  <c r="BI65" i="44"/>
  <c r="AW65" i="44"/>
  <c r="BI89" i="44"/>
  <c r="AW89" i="44"/>
  <c r="AX86" i="44"/>
  <c r="AW86" i="44"/>
  <c r="BI86" i="44"/>
  <c r="BG62" i="44"/>
  <c r="AK62" i="44"/>
  <c r="AK107" i="44"/>
  <c r="BG107" i="44"/>
  <c r="BJ35" i="44"/>
  <c r="BC35" i="44"/>
  <c r="BB35" i="44"/>
  <c r="BC53" i="44"/>
  <c r="BJ53" i="44"/>
  <c r="BJ68" i="44"/>
  <c r="BC68" i="44"/>
  <c r="BJ101" i="44"/>
  <c r="BC101" i="44"/>
  <c r="BJ131" i="44"/>
  <c r="BC131" i="44"/>
  <c r="AW47" i="44"/>
  <c r="BI47" i="44"/>
  <c r="BG131" i="44"/>
  <c r="AK131" i="44"/>
  <c r="AK32" i="44"/>
  <c r="AJ32" i="44"/>
  <c r="BG32" i="44"/>
  <c r="AK47" i="44"/>
  <c r="BG47" i="44"/>
  <c r="AK29" i="44"/>
  <c r="BG29" i="44"/>
  <c r="AK95" i="44"/>
  <c r="BG95" i="44"/>
  <c r="BG68" i="44"/>
  <c r="AK68" i="44"/>
  <c r="AL128" i="44"/>
  <c r="AK128" i="44"/>
  <c r="BG128" i="44"/>
  <c r="BC65" i="44"/>
  <c r="BJ65" i="44"/>
  <c r="BC104" i="44"/>
  <c r="BJ104" i="44"/>
  <c r="BC59" i="44"/>
  <c r="BJ59" i="44"/>
  <c r="BJ83" i="44"/>
  <c r="BC83" i="44"/>
  <c r="BE83" i="44"/>
  <c r="BC116" i="44"/>
  <c r="BJ116" i="44"/>
  <c r="BJ74" i="44"/>
  <c r="BC74" i="44"/>
  <c r="BC92" i="44"/>
  <c r="BJ92" i="44"/>
  <c r="BJ107" i="44"/>
  <c r="BC107" i="44"/>
  <c r="BI113" i="44"/>
  <c r="AW113" i="44"/>
  <c r="AK35" i="44"/>
  <c r="AJ35" i="44"/>
  <c r="BG35" i="44"/>
  <c r="AK41" i="44"/>
  <c r="BG41" i="44"/>
  <c r="AJ41" i="44"/>
  <c r="BJ32" i="44"/>
  <c r="BC32" i="44"/>
  <c r="BB32" i="44"/>
  <c r="BI56" i="44"/>
  <c r="AW56" i="44"/>
  <c r="BI71" i="44"/>
  <c r="AW71" i="44"/>
  <c r="BI116" i="44"/>
  <c r="AW116" i="44"/>
  <c r="BI68" i="44"/>
  <c r="AW68" i="44"/>
  <c r="AW122" i="44"/>
  <c r="BI122" i="44"/>
  <c r="BG53" i="44"/>
  <c r="AK53" i="44"/>
  <c r="AX128" i="44"/>
  <c r="BI128" i="44"/>
  <c r="AW128" i="44"/>
  <c r="AW77" i="44"/>
  <c r="BI77" i="44"/>
  <c r="AK92" i="44"/>
  <c r="BG92" i="44"/>
  <c r="AK80" i="44"/>
  <c r="BG80" i="44"/>
  <c r="AF92" i="44"/>
  <c r="BC122" i="44"/>
  <c r="BJ122" i="44"/>
  <c r="BC47" i="44"/>
  <c r="BJ47" i="44"/>
  <c r="BJ62" i="44"/>
  <c r="BC62" i="44"/>
  <c r="BJ95" i="44"/>
  <c r="BC95" i="44"/>
  <c r="AY83" i="44"/>
  <c r="AW83" i="44"/>
  <c r="BI83" i="44"/>
  <c r="BI80" i="44"/>
  <c r="AW80" i="44"/>
  <c r="AW38" i="44"/>
  <c r="AV38" i="44"/>
  <c r="BI38" i="44"/>
  <c r="BJ140" i="44"/>
  <c r="BC140" i="44"/>
  <c r="AK44" i="44"/>
  <c r="BG44" i="44"/>
  <c r="AJ44" i="44"/>
  <c r="AF62" i="44"/>
  <c r="BG71" i="44"/>
  <c r="AK71" i="44"/>
  <c r="BG56" i="44"/>
  <c r="AK56" i="44"/>
  <c r="BG140" i="44"/>
  <c r="AK140" i="44"/>
  <c r="BG77" i="44"/>
  <c r="AK77" i="44"/>
  <c r="AK50" i="44"/>
  <c r="BG50" i="44"/>
  <c r="AK137" i="44"/>
  <c r="BG137" i="44"/>
  <c r="BG122" i="44"/>
  <c r="AK122" i="44"/>
  <c r="BJ41" i="44"/>
  <c r="BC41" i="44"/>
  <c r="BB41" i="44"/>
  <c r="BC44" i="44"/>
  <c r="BB44" i="44"/>
  <c r="BJ44" i="44"/>
  <c r="BC89" i="44"/>
  <c r="BJ89" i="44"/>
  <c r="BC110" i="44"/>
  <c r="BJ110" i="44"/>
  <c r="BJ80" i="44"/>
  <c r="BC80" i="44"/>
  <c r="BJ113" i="44"/>
  <c r="BC113" i="44"/>
  <c r="BD128" i="44"/>
  <c r="BC128" i="44"/>
  <c r="BJ128" i="44"/>
  <c r="AF44" i="44"/>
  <c r="AF29" i="44"/>
  <c r="BG113" i="44"/>
  <c r="AK113" i="44"/>
  <c r="BI41" i="44"/>
  <c r="BG101" i="44"/>
  <c r="AK101" i="44"/>
  <c r="BJ134" i="44"/>
  <c r="BE125" i="44"/>
  <c r="BJ125" i="44"/>
  <c r="BC125" i="44"/>
  <c r="AW59" i="44"/>
  <c r="BI59" i="44"/>
  <c r="BG89" i="44"/>
  <c r="AK89" i="44"/>
  <c r="AK74" i="44"/>
  <c r="BG74" i="44"/>
  <c r="BG59" i="44"/>
  <c r="AK59" i="44"/>
  <c r="AL86" i="44"/>
  <c r="AK86" i="44"/>
  <c r="BG86" i="44"/>
  <c r="AK38" i="44"/>
  <c r="BG38" i="44"/>
  <c r="AJ38" i="44"/>
  <c r="AM83" i="44"/>
  <c r="AK83" i="44"/>
  <c r="BG83" i="44"/>
  <c r="BG98" i="44"/>
  <c r="AK98" i="44"/>
  <c r="AF137" i="44"/>
  <c r="AF74" i="44"/>
  <c r="BC98" i="44"/>
  <c r="BJ98" i="44"/>
  <c r="BC137" i="44"/>
  <c r="BJ137" i="44"/>
  <c r="BJ50" i="44"/>
  <c r="BC50" i="44"/>
  <c r="AF131" i="44"/>
  <c r="BC71" i="44"/>
  <c r="BJ71" i="44"/>
  <c r="BG134" i="44"/>
  <c r="AF107" i="44"/>
  <c r="BJ38" i="44"/>
  <c r="BB38" i="44"/>
  <c r="BC38" i="44"/>
  <c r="BC77" i="44"/>
  <c r="BJ77" i="44"/>
  <c r="BJ119" i="44"/>
  <c r="BC119" i="44"/>
  <c r="AF134" i="44"/>
  <c r="AW134" i="44" s="1"/>
  <c r="AW32" i="44"/>
  <c r="BI32" i="44"/>
  <c r="AV32" i="44"/>
  <c r="BI140" i="44"/>
  <c r="AW140" i="44"/>
  <c r="AF53" i="44"/>
  <c r="BG104" i="44"/>
  <c r="AK104" i="44"/>
  <c r="BI95" i="44"/>
  <c r="AW95" i="44"/>
  <c r="AM125" i="44"/>
  <c r="BG125" i="44"/>
  <c r="AK125" i="44"/>
  <c r="BG116" i="44"/>
  <c r="AK116" i="44"/>
  <c r="AK110" i="44"/>
  <c r="BG110" i="44"/>
  <c r="BG65" i="44"/>
  <c r="AK65" i="44"/>
  <c r="BG119" i="44"/>
  <c r="AK119" i="44"/>
  <c r="BJ86" i="44"/>
  <c r="BD86" i="44"/>
  <c r="BC86" i="44"/>
  <c r="BJ29" i="44"/>
  <c r="BC29" i="44"/>
  <c r="BJ56" i="44"/>
  <c r="BC56" i="44"/>
  <c r="AF101" i="44"/>
  <c r="AF119" i="44"/>
  <c r="AF35" i="44"/>
  <c r="AF98" i="44"/>
  <c r="AF50" i="44"/>
  <c r="BH50" i="43"/>
  <c r="AF50" i="43"/>
  <c r="AQ50" i="43"/>
  <c r="BJ128" i="43"/>
  <c r="BD128" i="43"/>
  <c r="BC128" i="43"/>
  <c r="BJ41" i="43"/>
  <c r="BC41" i="43"/>
  <c r="BB41" i="43"/>
  <c r="BJ104" i="43"/>
  <c r="BC104" i="43"/>
  <c r="BJ137" i="43"/>
  <c r="BC137" i="43"/>
  <c r="AF110" i="43"/>
  <c r="BH110" i="43"/>
  <c r="AQ110" i="43"/>
  <c r="BH101" i="43"/>
  <c r="AQ101" i="43"/>
  <c r="AF101" i="43"/>
  <c r="AF129" i="43"/>
  <c r="BH98" i="43"/>
  <c r="AQ98" i="43"/>
  <c r="AF98" i="43"/>
  <c r="BG41" i="43"/>
  <c r="AK41" i="43"/>
  <c r="AJ41" i="43"/>
  <c r="AK119" i="43"/>
  <c r="BG119" i="43"/>
  <c r="BG29" i="43"/>
  <c r="AK29" i="43"/>
  <c r="BG113" i="43"/>
  <c r="AK113" i="43"/>
  <c r="AK110" i="43"/>
  <c r="BG110" i="43"/>
  <c r="BG116" i="43"/>
  <c r="AK116" i="43"/>
  <c r="AK134" i="43"/>
  <c r="BG134" i="43"/>
  <c r="BC119" i="43"/>
  <c r="BJ119" i="43"/>
  <c r="BJ71" i="43"/>
  <c r="BC71" i="43"/>
  <c r="AK50" i="43"/>
  <c r="BG50" i="43"/>
  <c r="BC80" i="43"/>
  <c r="BJ80" i="43"/>
  <c r="BJ26" i="43"/>
  <c r="BC26" i="43"/>
  <c r="BC68" i="43"/>
  <c r="BJ68" i="43"/>
  <c r="BJ59" i="43"/>
  <c r="BC59" i="43"/>
  <c r="BJ89" i="43"/>
  <c r="BC89" i="43"/>
  <c r="BJ122" i="43"/>
  <c r="BC122" i="43"/>
  <c r="AQ32" i="43"/>
  <c r="AP32" i="43"/>
  <c r="AF32" i="43"/>
  <c r="BH32" i="43"/>
  <c r="AQ35" i="43"/>
  <c r="BH35" i="43"/>
  <c r="AF35" i="43"/>
  <c r="AP35" i="43"/>
  <c r="AF48" i="43"/>
  <c r="AQ92" i="43"/>
  <c r="BH92" i="43"/>
  <c r="AF92" i="43"/>
  <c r="AQ62" i="43"/>
  <c r="AF62" i="43"/>
  <c r="BH62" i="43"/>
  <c r="AQ107" i="43"/>
  <c r="AF107" i="43"/>
  <c r="BH107" i="43"/>
  <c r="AQ65" i="43"/>
  <c r="BH65" i="43"/>
  <c r="AF65" i="43"/>
  <c r="AR128" i="43"/>
  <c r="BH128" i="43"/>
  <c r="AF128" i="43"/>
  <c r="AQ128" i="43"/>
  <c r="BH137" i="43"/>
  <c r="AQ137" i="43"/>
  <c r="AF137" i="43"/>
  <c r="AK26" i="43"/>
  <c r="BG26" i="43"/>
  <c r="AJ38" i="43"/>
  <c r="BG38" i="43"/>
  <c r="AK38" i="43"/>
  <c r="AK65" i="43"/>
  <c r="BG65" i="43"/>
  <c r="AK47" i="43"/>
  <c r="BG47" i="43"/>
  <c r="AK131" i="43"/>
  <c r="BG131" i="43"/>
  <c r="AK92" i="43"/>
  <c r="BG92" i="43"/>
  <c r="BC140" i="43"/>
  <c r="BJ140" i="43"/>
  <c r="BC74" i="43"/>
  <c r="BJ74" i="43"/>
  <c r="BC95" i="43"/>
  <c r="BJ95" i="43"/>
  <c r="BJ77" i="43"/>
  <c r="BC77" i="43"/>
  <c r="AF122" i="43"/>
  <c r="BH122" i="43"/>
  <c r="AQ122" i="43"/>
  <c r="AQ59" i="43"/>
  <c r="AF59" i="43"/>
  <c r="BH59" i="43"/>
  <c r="AF67" i="43"/>
  <c r="AQ47" i="43"/>
  <c r="BH47" i="43"/>
  <c r="AF47" i="43"/>
  <c r="AQ116" i="43"/>
  <c r="AF116" i="43"/>
  <c r="BH116" i="43"/>
  <c r="BG128" i="43"/>
  <c r="AK128" i="43"/>
  <c r="AL128" i="43"/>
  <c r="BG68" i="43"/>
  <c r="AK68" i="43"/>
  <c r="BG137" i="43"/>
  <c r="AK137" i="43"/>
  <c r="BH134" i="43"/>
  <c r="AF134" i="43"/>
  <c r="AQ134" i="43"/>
  <c r="AK98" i="43"/>
  <c r="BG98" i="43"/>
  <c r="BC29" i="43"/>
  <c r="BJ29" i="43"/>
  <c r="BC32" i="43"/>
  <c r="BJ32" i="43"/>
  <c r="BB32" i="43"/>
  <c r="BJ125" i="43"/>
  <c r="BE125" i="43"/>
  <c r="BC125" i="43"/>
  <c r="BJ47" i="43"/>
  <c r="BC47" i="43"/>
  <c r="BJ92" i="43"/>
  <c r="BC92" i="43"/>
  <c r="BC62" i="43"/>
  <c r="BJ62" i="43"/>
  <c r="BJ110" i="43"/>
  <c r="BC110" i="43"/>
  <c r="AQ41" i="43"/>
  <c r="AP41" i="43"/>
  <c r="AF41" i="43"/>
  <c r="BH41" i="43"/>
  <c r="AF79" i="43"/>
  <c r="BH74" i="43"/>
  <c r="AQ74" i="43"/>
  <c r="AF74" i="43"/>
  <c r="AQ140" i="43"/>
  <c r="BH140" i="43"/>
  <c r="AF140" i="43"/>
  <c r="AF95" i="43"/>
  <c r="BH95" i="43"/>
  <c r="AQ95" i="43"/>
  <c r="AF77" i="43"/>
  <c r="BH77" i="43"/>
  <c r="AQ77" i="43"/>
  <c r="AK35" i="43"/>
  <c r="AJ35" i="43"/>
  <c r="BG35" i="43"/>
  <c r="BG44" i="43"/>
  <c r="AJ44" i="43"/>
  <c r="AK44" i="43"/>
  <c r="AK32" i="43"/>
  <c r="AJ32" i="43"/>
  <c r="BG32" i="43"/>
  <c r="AK107" i="43"/>
  <c r="BG107" i="43"/>
  <c r="AK56" i="43"/>
  <c r="BG56" i="43"/>
  <c r="BG101" i="43"/>
  <c r="AK101" i="43"/>
  <c r="BG122" i="43"/>
  <c r="AK122" i="43"/>
  <c r="BC113" i="43"/>
  <c r="BJ113" i="43"/>
  <c r="BD86" i="43"/>
  <c r="BJ86" i="43"/>
  <c r="BC86" i="43"/>
  <c r="BH89" i="43"/>
  <c r="AQ89" i="43"/>
  <c r="AF89" i="43"/>
  <c r="BJ44" i="43"/>
  <c r="BC44" i="43"/>
  <c r="BB44" i="43"/>
  <c r="BC56" i="43"/>
  <c r="BJ56" i="43"/>
  <c r="BC131" i="43"/>
  <c r="BJ131" i="43"/>
  <c r="BC101" i="43"/>
  <c r="BJ101" i="43"/>
  <c r="BJ35" i="43"/>
  <c r="BC35" i="43"/>
  <c r="BB35" i="43"/>
  <c r="BJ65" i="43"/>
  <c r="BC65" i="43"/>
  <c r="AF29" i="43"/>
  <c r="BH29" i="43"/>
  <c r="AQ29" i="43"/>
  <c r="AF109" i="43"/>
  <c r="AR86" i="43"/>
  <c r="AQ86" i="43"/>
  <c r="BH86" i="43"/>
  <c r="AF86" i="43"/>
  <c r="AQ80" i="43"/>
  <c r="AF80" i="43"/>
  <c r="BH80" i="43"/>
  <c r="BH56" i="43"/>
  <c r="AQ56" i="43"/>
  <c r="AF56" i="43"/>
  <c r="AQ131" i="43"/>
  <c r="BH131" i="43"/>
  <c r="AF131" i="43"/>
  <c r="BG62" i="43"/>
  <c r="AK62" i="43"/>
  <c r="BG59" i="43"/>
  <c r="AK59" i="43"/>
  <c r="AK83" i="43"/>
  <c r="BG83" i="43"/>
  <c r="AM83" i="43"/>
  <c r="AF119" i="43"/>
  <c r="BH119" i="43"/>
  <c r="AQ119" i="43"/>
  <c r="AK140" i="43"/>
  <c r="BG140" i="43"/>
  <c r="BC107" i="43"/>
  <c r="BJ107" i="43"/>
  <c r="BE83" i="43"/>
  <c r="BJ83" i="43"/>
  <c r="BC83" i="43"/>
  <c r="BJ98" i="43"/>
  <c r="BC98" i="43"/>
  <c r="O14" i="43"/>
  <c r="AF68" i="43"/>
  <c r="BH68" i="43"/>
  <c r="AQ68" i="43"/>
  <c r="AF84" i="43"/>
  <c r="AS125" i="43"/>
  <c r="AF125" i="43"/>
  <c r="BH125" i="43"/>
  <c r="AQ125" i="43"/>
  <c r="AK77" i="43"/>
  <c r="BG77" i="43"/>
  <c r="AK104" i="43"/>
  <c r="BG104" i="43"/>
  <c r="AK86" i="43"/>
  <c r="BG86" i="43"/>
  <c r="AL86" i="43"/>
  <c r="BG125" i="43"/>
  <c r="AK125" i="43"/>
  <c r="AM125" i="43"/>
  <c r="AK71" i="43"/>
  <c r="BG71" i="43"/>
  <c r="BJ38" i="43"/>
  <c r="BC38" i="43"/>
  <c r="BB38" i="43"/>
  <c r="BC50" i="43"/>
  <c r="BJ50" i="43"/>
  <c r="BJ53" i="43"/>
  <c r="BC53" i="43"/>
  <c r="BJ116" i="43"/>
  <c r="BC116" i="43"/>
  <c r="BC134" i="43"/>
  <c r="BJ134" i="43"/>
  <c r="BH83" i="43"/>
  <c r="AF83" i="43"/>
  <c r="AS83" i="43"/>
  <c r="AQ83" i="43"/>
  <c r="AQ26" i="43"/>
  <c r="AF26" i="43"/>
  <c r="BH26" i="43"/>
  <c r="AF100" i="43"/>
  <c r="AQ38" i="43"/>
  <c r="AP38" i="43"/>
  <c r="AF38" i="43"/>
  <c r="BH38" i="43"/>
  <c r="AQ44" i="43"/>
  <c r="AP44" i="43"/>
  <c r="AF44" i="43"/>
  <c r="BH44" i="43"/>
  <c r="AF104" i="43"/>
  <c r="BH104" i="43"/>
  <c r="AQ104" i="43"/>
  <c r="AF53" i="43"/>
  <c r="AQ53" i="43"/>
  <c r="BH53" i="43"/>
  <c r="AF113" i="43"/>
  <c r="AQ113" i="43"/>
  <c r="BH113" i="43"/>
  <c r="BH71" i="43"/>
  <c r="AQ71" i="43"/>
  <c r="AF71" i="43"/>
  <c r="AF132" i="43"/>
  <c r="BG53" i="43"/>
  <c r="AK53" i="43"/>
  <c r="AK80" i="43"/>
  <c r="BG80" i="43"/>
  <c r="BG95" i="43"/>
  <c r="AK95" i="43"/>
  <c r="AK89" i="43"/>
  <c r="BG89" i="43"/>
  <c r="BG74" i="43"/>
  <c r="AK74" i="43"/>
  <c r="BI125" i="44" l="1"/>
  <c r="AY125" i="44"/>
  <c r="AW41" i="44"/>
  <c r="BI146" i="44"/>
  <c r="AW146" i="44"/>
  <c r="BI149" i="44"/>
  <c r="AW149" i="44"/>
  <c r="BI26" i="44"/>
  <c r="AW26" i="44"/>
  <c r="BI143" i="44"/>
  <c r="AW143" i="44"/>
  <c r="BI98" i="44"/>
  <c r="AW98" i="44"/>
  <c r="AW92" i="44"/>
  <c r="BI92" i="44"/>
  <c r="AW101" i="44"/>
  <c r="BI101" i="44"/>
  <c r="AW53" i="44"/>
  <c r="BI53" i="44"/>
  <c r="BI50" i="44"/>
  <c r="AW50" i="44"/>
  <c r="BI131" i="44"/>
  <c r="AW131" i="44"/>
  <c r="BI74" i="44"/>
  <c r="AW74" i="44"/>
  <c r="AW35" i="44"/>
  <c r="AV35" i="44"/>
  <c r="BI35" i="44"/>
  <c r="BI137" i="44"/>
  <c r="AW137" i="44"/>
  <c r="BI29" i="44"/>
  <c r="AW29" i="44"/>
  <c r="BI119" i="44"/>
  <c r="AW119" i="44"/>
  <c r="BI134" i="44"/>
  <c r="BI107" i="44"/>
  <c r="AW107" i="44"/>
  <c r="AW44" i="44"/>
  <c r="BI44" i="44"/>
  <c r="AV44" i="44"/>
  <c r="BI62" i="44"/>
  <c r="AW62" i="44"/>
  <c r="AW77" i="43"/>
  <c r="BI77" i="43"/>
  <c r="BI107" i="43"/>
  <c r="AW107" i="43"/>
  <c r="AW68" i="43"/>
  <c r="BI68" i="43"/>
  <c r="BI56" i="43"/>
  <c r="AW56" i="43"/>
  <c r="AX128" i="43"/>
  <c r="AW128" i="43"/>
  <c r="BI128" i="43"/>
  <c r="AW104" i="43"/>
  <c r="BI104" i="43"/>
  <c r="AW134" i="43"/>
  <c r="BI134" i="43"/>
  <c r="BI35" i="43"/>
  <c r="AV35" i="43"/>
  <c r="AW35" i="43"/>
  <c r="BI98" i="43"/>
  <c r="AW98" i="43"/>
  <c r="AY83" i="43"/>
  <c r="AW83" i="43"/>
  <c r="BI83" i="43"/>
  <c r="AW95" i="43"/>
  <c r="BI95" i="43"/>
  <c r="BI59" i="43"/>
  <c r="AW59" i="43"/>
  <c r="AW62" i="43"/>
  <c r="BI62" i="43"/>
  <c r="BI110" i="43"/>
  <c r="AW110" i="43"/>
  <c r="BI113" i="43"/>
  <c r="AW113" i="43"/>
  <c r="BI44" i="43"/>
  <c r="AV44" i="43"/>
  <c r="AW44" i="43"/>
  <c r="BI125" i="43"/>
  <c r="AY125" i="43"/>
  <c r="AW125" i="43"/>
  <c r="BI140" i="43"/>
  <c r="AW140" i="43"/>
  <c r="BI41" i="43"/>
  <c r="AW41" i="43"/>
  <c r="AV41" i="43"/>
  <c r="BI116" i="43"/>
  <c r="AW116" i="43"/>
  <c r="BI65" i="43"/>
  <c r="AW65" i="43"/>
  <c r="BI38" i="43"/>
  <c r="AV38" i="43"/>
  <c r="AW38" i="43"/>
  <c r="AW26" i="43"/>
  <c r="BI26" i="43"/>
  <c r="BI80" i="43"/>
  <c r="AW80" i="43"/>
  <c r="AW119" i="43"/>
  <c r="BI119" i="43"/>
  <c r="AW131" i="43"/>
  <c r="BI131" i="43"/>
  <c r="BI29" i="43"/>
  <c r="AW29" i="43"/>
  <c r="AW47" i="43"/>
  <c r="BI47" i="43"/>
  <c r="AW32" i="43"/>
  <c r="AV32" i="43"/>
  <c r="BI32" i="43"/>
  <c r="AW101" i="43"/>
  <c r="BI101" i="43"/>
  <c r="BI89" i="43"/>
  <c r="AW89" i="43"/>
  <c r="AW137" i="43"/>
  <c r="BI137" i="43"/>
  <c r="AW92" i="43"/>
  <c r="BI92" i="43"/>
  <c r="BI71" i="43"/>
  <c r="AW71" i="43"/>
  <c r="BI53" i="43"/>
  <c r="AW53" i="43"/>
  <c r="BI86" i="43"/>
  <c r="AX86" i="43"/>
  <c r="AW86" i="43"/>
  <c r="BI74" i="43"/>
  <c r="AW74" i="43"/>
  <c r="BI122" i="43"/>
  <c r="AW122" i="43"/>
  <c r="BI50" i="43"/>
  <c r="AW50" i="43"/>
  <c r="A16" i="38" l="1"/>
  <c r="AH26" i="40"/>
  <c r="AH27" i="40"/>
  <c r="AH28" i="40"/>
  <c r="AH29" i="40"/>
  <c r="AH30" i="40"/>
  <c r="AH31" i="40"/>
  <c r="AH32" i="40"/>
  <c r="AH33" i="40"/>
  <c r="AH34" i="40"/>
  <c r="AH25" i="40"/>
  <c r="C16" i="38" l="1"/>
  <c r="B16" i="38"/>
  <c r="I19" i="41"/>
  <c r="G19" i="41"/>
  <c r="E19" i="41"/>
  <c r="I18" i="41"/>
  <c r="H18" i="41"/>
  <c r="G18" i="41"/>
  <c r="E18" i="41"/>
  <c r="I17" i="41"/>
  <c r="G17" i="41"/>
  <c r="E17" i="41"/>
  <c r="I16" i="41"/>
  <c r="G16" i="41"/>
  <c r="E16" i="41"/>
  <c r="C16" i="41"/>
  <c r="J17" i="41" s="1"/>
  <c r="B16" i="41"/>
  <c r="H16" i="41" s="1"/>
  <c r="A16" i="41"/>
  <c r="F16" i="41" s="1"/>
  <c r="I15" i="41"/>
  <c r="H15" i="41"/>
  <c r="G15" i="41"/>
  <c r="E15" i="41"/>
  <c r="J18" i="41" l="1"/>
  <c r="H17" i="41"/>
  <c r="J14" i="41"/>
  <c r="J16" i="41"/>
  <c r="H14" i="41"/>
  <c r="F15" i="41"/>
  <c r="F14" i="41"/>
  <c r="F17" i="41"/>
  <c r="F19" i="41"/>
  <c r="J19" i="41"/>
  <c r="J23" i="41" s="1"/>
  <c r="J15" i="41"/>
  <c r="F18" i="41"/>
  <c r="H19" i="41"/>
  <c r="G16" i="38"/>
  <c r="G15" i="38"/>
  <c r="BH42" i="40"/>
  <c r="BH43" i="40"/>
  <c r="BH71" i="40"/>
  <c r="BH72" i="40"/>
  <c r="BH31" i="40"/>
  <c r="BH32" i="40"/>
  <c r="BH73" i="40"/>
  <c r="BH74" i="40"/>
  <c r="BH75" i="40"/>
  <c r="BH76" i="40"/>
  <c r="BH33" i="40"/>
  <c r="BH34" i="40"/>
  <c r="J22" i="41" l="1"/>
  <c r="J21" i="41"/>
  <c r="AG114" i="41" s="1"/>
  <c r="F23" i="41"/>
  <c r="F22" i="41"/>
  <c r="F21" i="41"/>
  <c r="H22" i="41"/>
  <c r="H23" i="41"/>
  <c r="H21" i="41"/>
  <c r="J14" i="38"/>
  <c r="F19" i="38"/>
  <c r="E15" i="38"/>
  <c r="AG110" i="41" l="1"/>
  <c r="AG49" i="41"/>
  <c r="AG82" i="41"/>
  <c r="AG34" i="41"/>
  <c r="AG72" i="41"/>
  <c r="AG91" i="41"/>
  <c r="AG50" i="41"/>
  <c r="AG92" i="41"/>
  <c r="AG53" i="41"/>
  <c r="AG35" i="41"/>
  <c r="AG75" i="41"/>
  <c r="AG48" i="41"/>
  <c r="AY47" i="41" s="1"/>
  <c r="AG136" i="41"/>
  <c r="AG95" i="41"/>
  <c r="AG97" i="41"/>
  <c r="AG52" i="41"/>
  <c r="AG54" i="41"/>
  <c r="BF53" i="41" s="1"/>
  <c r="AG37" i="41"/>
  <c r="AG84" i="41"/>
  <c r="AG38" i="41"/>
  <c r="BF38" i="41" s="1"/>
  <c r="AG65" i="41"/>
  <c r="AG40" i="41"/>
  <c r="AG63" i="41"/>
  <c r="AG96" i="41"/>
  <c r="BF95" i="41" s="1"/>
  <c r="AG102" i="41"/>
  <c r="AG39" i="41"/>
  <c r="AG109" i="41"/>
  <c r="AG67" i="41"/>
  <c r="AG43" i="41"/>
  <c r="AG71" i="41"/>
  <c r="AY71" i="41" s="1"/>
  <c r="AG103" i="41"/>
  <c r="AG127" i="41"/>
  <c r="P14" i="41"/>
  <c r="AG58" i="41"/>
  <c r="AG56" i="41"/>
  <c r="AY56" i="41" s="1"/>
  <c r="AG28" i="41"/>
  <c r="AG41" i="41"/>
  <c r="AG66" i="41"/>
  <c r="AG119" i="41"/>
  <c r="AY119" i="41" s="1"/>
  <c r="AG105" i="41"/>
  <c r="BF104" i="41" s="1"/>
  <c r="AG25" i="41"/>
  <c r="AG46" i="41"/>
  <c r="AG111" i="41"/>
  <c r="AG73" i="41"/>
  <c r="AG113" i="41"/>
  <c r="BF113" i="41" s="1"/>
  <c r="AG132" i="41"/>
  <c r="AG100" i="41"/>
  <c r="AG62" i="41"/>
  <c r="AY62" i="41" s="1"/>
  <c r="AG60" i="41"/>
  <c r="AG81" i="41"/>
  <c r="AG118" i="41"/>
  <c r="P17" i="41"/>
  <c r="AG26" i="41"/>
  <c r="AG64" i="41"/>
  <c r="AG69" i="41"/>
  <c r="AG107" i="41"/>
  <c r="P18" i="41"/>
  <c r="AG80" i="41"/>
  <c r="BF80" i="41" s="1"/>
  <c r="AG74" i="41"/>
  <c r="BF74" i="41" s="1"/>
  <c r="AG115" i="41"/>
  <c r="AG55" i="41"/>
  <c r="AG126" i="41"/>
  <c r="P19" i="41"/>
  <c r="P16" i="41"/>
  <c r="AG47" i="41"/>
  <c r="AG83" i="41"/>
  <c r="AG32" i="41"/>
  <c r="AX32" i="41" s="1"/>
  <c r="AG44" i="41"/>
  <c r="BF44" i="41" s="1"/>
  <c r="AG77" i="41"/>
  <c r="AG128" i="41"/>
  <c r="AG125" i="41"/>
  <c r="AY125" i="41" s="1"/>
  <c r="AG29" i="41"/>
  <c r="AY29" i="41" s="1"/>
  <c r="AG68" i="41"/>
  <c r="AG129" i="41"/>
  <c r="AG79" i="41"/>
  <c r="AG135" i="41"/>
  <c r="AG87" i="41"/>
  <c r="AG99" i="41"/>
  <c r="AG36" i="41"/>
  <c r="BF35" i="41" s="1"/>
  <c r="AG94" i="41"/>
  <c r="AG59" i="41"/>
  <c r="BF59" i="41" s="1"/>
  <c r="AG78" i="41"/>
  <c r="BF77" i="41" s="1"/>
  <c r="AG57" i="41"/>
  <c r="AG93" i="41"/>
  <c r="AG116" i="41"/>
  <c r="AG90" i="41"/>
  <c r="AG101" i="41"/>
  <c r="N19" i="41"/>
  <c r="AE146" i="41"/>
  <c r="AE144" i="41"/>
  <c r="AE150" i="41"/>
  <c r="AE140" i="41"/>
  <c r="AE141" i="41"/>
  <c r="AE149" i="41"/>
  <c r="AE148" i="41"/>
  <c r="AE143" i="41"/>
  <c r="AE147" i="41"/>
  <c r="AE142" i="41"/>
  <c r="AE145" i="41"/>
  <c r="AG98" i="41"/>
  <c r="AG89" i="41"/>
  <c r="AG30" i="41"/>
  <c r="AG42" i="41"/>
  <c r="BF41" i="41" s="1"/>
  <c r="AG123" i="41"/>
  <c r="BF122" i="41" s="1"/>
  <c r="AG27" i="41"/>
  <c r="AG121" i="41"/>
  <c r="AG76" i="41"/>
  <c r="AG134" i="41"/>
  <c r="BF134" i="41" s="1"/>
  <c r="P15" i="41"/>
  <c r="AG61" i="41"/>
  <c r="AG51" i="41"/>
  <c r="BF50" i="41" s="1"/>
  <c r="AG88" i="41"/>
  <c r="AG33" i="41"/>
  <c r="AG45" i="41"/>
  <c r="AG86" i="41"/>
  <c r="AY86" i="41" s="1"/>
  <c r="AG137" i="41"/>
  <c r="AY137" i="41" s="1"/>
  <c r="AG133" i="41"/>
  <c r="AG31" i="41"/>
  <c r="AG70" i="41"/>
  <c r="AG138" i="41"/>
  <c r="BF137" i="41" s="1"/>
  <c r="AG85" i="41"/>
  <c r="AG130" i="41"/>
  <c r="AG143" i="41"/>
  <c r="BF143" i="41" s="1"/>
  <c r="AG141" i="41"/>
  <c r="AG149" i="41"/>
  <c r="AG142" i="41"/>
  <c r="AG150" i="41"/>
  <c r="AG145" i="41"/>
  <c r="AG148" i="41"/>
  <c r="AG146" i="41"/>
  <c r="AG144" i="41"/>
  <c r="AG147" i="41"/>
  <c r="AG140" i="41"/>
  <c r="AD141" i="41"/>
  <c r="AD149" i="41"/>
  <c r="AD147" i="41"/>
  <c r="AD143" i="41"/>
  <c r="AD144" i="41"/>
  <c r="AD140" i="41"/>
  <c r="AD142" i="41"/>
  <c r="AD150" i="41"/>
  <c r="AD145" i="41"/>
  <c r="AD148" i="41"/>
  <c r="AD146" i="41"/>
  <c r="AG104" i="41"/>
  <c r="AG120" i="41"/>
  <c r="AG139" i="41"/>
  <c r="AG106" i="41"/>
  <c r="AG122" i="41"/>
  <c r="AG117" i="41"/>
  <c r="AG108" i="41"/>
  <c r="AG124" i="41"/>
  <c r="M18" i="41"/>
  <c r="AG131" i="41"/>
  <c r="AG112" i="41"/>
  <c r="AY74" i="41"/>
  <c r="BF110" i="41"/>
  <c r="AY110" i="41"/>
  <c r="AD138" i="41"/>
  <c r="AD137" i="41"/>
  <c r="AD135" i="41"/>
  <c r="AD133" i="41"/>
  <c r="AD131" i="41"/>
  <c r="AD129" i="41"/>
  <c r="AD128" i="41"/>
  <c r="AD126" i="41"/>
  <c r="AD125" i="41"/>
  <c r="AD123" i="41"/>
  <c r="AD121" i="41"/>
  <c r="AD119" i="41"/>
  <c r="AD117" i="41"/>
  <c r="AD115" i="41"/>
  <c r="AD113" i="41"/>
  <c r="AD111" i="41"/>
  <c r="AD109" i="41"/>
  <c r="AD107" i="41"/>
  <c r="AD105" i="41"/>
  <c r="AD103" i="41"/>
  <c r="AD101" i="41"/>
  <c r="AD99" i="41"/>
  <c r="AD97" i="41"/>
  <c r="AD95" i="41"/>
  <c r="AD93" i="41"/>
  <c r="AD92" i="41"/>
  <c r="AD90" i="41"/>
  <c r="AD88" i="41"/>
  <c r="AD85" i="41"/>
  <c r="AD82" i="41"/>
  <c r="AD80" i="41"/>
  <c r="AD78" i="41"/>
  <c r="AD76" i="41"/>
  <c r="AD74" i="41"/>
  <c r="AD72" i="41"/>
  <c r="AD70" i="41"/>
  <c r="AD68" i="41"/>
  <c r="AD66" i="41"/>
  <c r="AD64" i="41"/>
  <c r="AD62" i="41"/>
  <c r="AD60" i="41"/>
  <c r="AD58" i="41"/>
  <c r="AD56" i="41"/>
  <c r="AD54" i="41"/>
  <c r="AD52" i="41"/>
  <c r="AD50" i="41"/>
  <c r="AD48" i="41"/>
  <c r="AD139" i="41"/>
  <c r="AD136" i="41"/>
  <c r="AD134" i="41"/>
  <c r="AD132" i="41"/>
  <c r="AD130" i="41"/>
  <c r="AD127" i="41"/>
  <c r="AD124" i="41"/>
  <c r="AD122" i="41"/>
  <c r="AD120" i="41"/>
  <c r="AD118" i="41"/>
  <c r="AD116" i="41"/>
  <c r="AD114" i="41"/>
  <c r="AD112" i="41"/>
  <c r="AD110" i="41"/>
  <c r="AD108" i="41"/>
  <c r="AD106" i="41"/>
  <c r="AD104" i="41"/>
  <c r="AD102" i="41"/>
  <c r="AD100" i="41"/>
  <c r="AD98" i="41"/>
  <c r="AD96" i="41"/>
  <c r="AD94" i="41"/>
  <c r="AD91" i="41"/>
  <c r="AD89" i="41"/>
  <c r="AD87" i="41"/>
  <c r="AD86" i="41"/>
  <c r="AD84" i="41"/>
  <c r="AD83" i="41"/>
  <c r="AD81" i="41"/>
  <c r="AD79" i="41"/>
  <c r="AD77" i="41"/>
  <c r="AD75" i="41"/>
  <c r="AD73" i="41"/>
  <c r="AD71" i="41"/>
  <c r="AD69" i="41"/>
  <c r="AD67" i="41"/>
  <c r="AD65" i="41"/>
  <c r="AD63" i="41"/>
  <c r="AD61" i="41"/>
  <c r="AD59" i="41"/>
  <c r="AD57" i="41"/>
  <c r="AD55" i="41"/>
  <c r="AD53" i="41"/>
  <c r="AD51" i="41"/>
  <c r="AD49" i="41"/>
  <c r="AD47" i="41"/>
  <c r="AD39" i="41"/>
  <c r="AD34" i="41"/>
  <c r="AD32" i="41"/>
  <c r="AD25" i="41"/>
  <c r="AD28" i="41"/>
  <c r="AD36" i="41"/>
  <c r="AD31" i="41"/>
  <c r="AD33" i="41"/>
  <c r="AD27" i="41"/>
  <c r="AD30" i="41"/>
  <c r="AD42" i="41"/>
  <c r="AD37" i="41"/>
  <c r="AD26" i="41"/>
  <c r="AD46" i="41"/>
  <c r="AD44" i="41"/>
  <c r="AD43" i="41"/>
  <c r="AD41" i="41"/>
  <c r="AD45" i="41"/>
  <c r="AD40" i="41"/>
  <c r="AD38" i="41"/>
  <c r="AD35" i="41"/>
  <c r="AD29" i="41"/>
  <c r="M16" i="41"/>
  <c r="M19" i="41"/>
  <c r="M15" i="41"/>
  <c r="M17" i="41"/>
  <c r="AY65" i="41"/>
  <c r="AX35" i="41"/>
  <c r="AY92" i="41"/>
  <c r="M14" i="41"/>
  <c r="AY26" i="41"/>
  <c r="BF26" i="41"/>
  <c r="AE138" i="41"/>
  <c r="AF138" i="41" s="1"/>
  <c r="AE137" i="41"/>
  <c r="AE135" i="41"/>
  <c r="AE133" i="41"/>
  <c r="AE131" i="41"/>
  <c r="AE129" i="41"/>
  <c r="AF129" i="41" s="1"/>
  <c r="AE128" i="41"/>
  <c r="AE126" i="41"/>
  <c r="AE125" i="41"/>
  <c r="AE123" i="41"/>
  <c r="AF123" i="41" s="1"/>
  <c r="AE121" i="41"/>
  <c r="AE119" i="41"/>
  <c r="AE117" i="41"/>
  <c r="AE115" i="41"/>
  <c r="AF115" i="41" s="1"/>
  <c r="AE113" i="41"/>
  <c r="AE111" i="41"/>
  <c r="AE109" i="41"/>
  <c r="AF109" i="41" s="1"/>
  <c r="AE107" i="41"/>
  <c r="AE105" i="41"/>
  <c r="AE103" i="41"/>
  <c r="AE101" i="41"/>
  <c r="AE99" i="41"/>
  <c r="AF99" i="41" s="1"/>
  <c r="AE97" i="41"/>
  <c r="AE95" i="41"/>
  <c r="AE93" i="41"/>
  <c r="AF93" i="41" s="1"/>
  <c r="AE92" i="41"/>
  <c r="AE90" i="41"/>
  <c r="AE88" i="41"/>
  <c r="AE85" i="41"/>
  <c r="AE82" i="41"/>
  <c r="AF82" i="41" s="1"/>
  <c r="AE80" i="41"/>
  <c r="AE78" i="41"/>
  <c r="AE76" i="41"/>
  <c r="AF76" i="41" s="1"/>
  <c r="AE74" i="41"/>
  <c r="AE72" i="41"/>
  <c r="AE70" i="41"/>
  <c r="AE68" i="41"/>
  <c r="AE66" i="41"/>
  <c r="AF66" i="41" s="1"/>
  <c r="AE64" i="41"/>
  <c r="AE100" i="41"/>
  <c r="AF100" i="41" s="1"/>
  <c r="AE91" i="41"/>
  <c r="AE83" i="41"/>
  <c r="AE62" i="41"/>
  <c r="AE52" i="41"/>
  <c r="AE48" i="41"/>
  <c r="AE45" i="41"/>
  <c r="AE44" i="41"/>
  <c r="AE42" i="41"/>
  <c r="AE41" i="41"/>
  <c r="AE39" i="41"/>
  <c r="AE38" i="41"/>
  <c r="AE36" i="41"/>
  <c r="AE35" i="41"/>
  <c r="AE33" i="41"/>
  <c r="AE32" i="41"/>
  <c r="AE30" i="41"/>
  <c r="AF30" i="41" s="1"/>
  <c r="AE28" i="41"/>
  <c r="AE26" i="41"/>
  <c r="AE102" i="41"/>
  <c r="AF102" i="41" s="1"/>
  <c r="AE84" i="41"/>
  <c r="AF84" i="41" s="1"/>
  <c r="AE75" i="41"/>
  <c r="AE61" i="41"/>
  <c r="AE51" i="41"/>
  <c r="AE50" i="41"/>
  <c r="AE34" i="41"/>
  <c r="AE31" i="41"/>
  <c r="AE134" i="41"/>
  <c r="AE120" i="41"/>
  <c r="AE116" i="41"/>
  <c r="AE106" i="41"/>
  <c r="AE81" i="41"/>
  <c r="AE55" i="41"/>
  <c r="AE43" i="41"/>
  <c r="AE40" i="41"/>
  <c r="AE37" i="41"/>
  <c r="AE29" i="41"/>
  <c r="AE27" i="41"/>
  <c r="AE59" i="41"/>
  <c r="AE46" i="41"/>
  <c r="AE25" i="41"/>
  <c r="AE98" i="41"/>
  <c r="AE89" i="41"/>
  <c r="AE54" i="41"/>
  <c r="AE136" i="41"/>
  <c r="AE127" i="41"/>
  <c r="AE118" i="41"/>
  <c r="AE108" i="41"/>
  <c r="AE104" i="41"/>
  <c r="AE94" i="41"/>
  <c r="AE86" i="41"/>
  <c r="AE77" i="41"/>
  <c r="AE58" i="41"/>
  <c r="AF58" i="41" s="1"/>
  <c r="AE139" i="41"/>
  <c r="AE122" i="41"/>
  <c r="AE79" i="41"/>
  <c r="AE53" i="41"/>
  <c r="AE87" i="41"/>
  <c r="AE132" i="41"/>
  <c r="AE47" i="41"/>
  <c r="AE67" i="41"/>
  <c r="AE57" i="41"/>
  <c r="AE114" i="41"/>
  <c r="AE65" i="41"/>
  <c r="AE69" i="41"/>
  <c r="AE130" i="41"/>
  <c r="AE112" i="41"/>
  <c r="AE96" i="41"/>
  <c r="AE73" i="41"/>
  <c r="AE63" i="41"/>
  <c r="AE56" i="41"/>
  <c r="AE110" i="41"/>
  <c r="AE71" i="41"/>
  <c r="AE49" i="41"/>
  <c r="AE124" i="41"/>
  <c r="AE60" i="41"/>
  <c r="AF60" i="41" s="1"/>
  <c r="N15" i="41"/>
  <c r="N18" i="41"/>
  <c r="N16" i="41"/>
  <c r="N17" i="41"/>
  <c r="AY113" i="41"/>
  <c r="N14" i="41"/>
  <c r="O14" i="41" s="1"/>
  <c r="AY44" i="41"/>
  <c r="AY143" i="41"/>
  <c r="H14" i="38"/>
  <c r="H19" i="38"/>
  <c r="H18" i="38"/>
  <c r="H15" i="38"/>
  <c r="H16" i="38"/>
  <c r="J15" i="38"/>
  <c r="F14" i="38"/>
  <c r="F16" i="38"/>
  <c r="F17" i="38"/>
  <c r="F18" i="38"/>
  <c r="AF120" i="41" l="1"/>
  <c r="AF42" i="41"/>
  <c r="AF126" i="41"/>
  <c r="AX38" i="41"/>
  <c r="O17" i="41"/>
  <c r="AF64" i="41"/>
  <c r="AF97" i="41"/>
  <c r="AY134" i="41"/>
  <c r="AY38" i="41"/>
  <c r="AX44" i="41"/>
  <c r="AY98" i="41"/>
  <c r="AY83" i="41"/>
  <c r="BF92" i="41"/>
  <c r="AF73" i="41"/>
  <c r="AF78" i="41"/>
  <c r="AF111" i="41"/>
  <c r="AZ128" i="41"/>
  <c r="AF40" i="41"/>
  <c r="BF86" i="41"/>
  <c r="AY32" i="41"/>
  <c r="BF47" i="41"/>
  <c r="O16" i="41"/>
  <c r="AF106" i="41"/>
  <c r="AF45" i="41"/>
  <c r="BF89" i="41"/>
  <c r="AX92" i="41"/>
  <c r="AF79" i="41"/>
  <c r="BF71" i="41"/>
  <c r="AX137" i="41"/>
  <c r="AF81" i="41"/>
  <c r="BA125" i="41"/>
  <c r="AF88" i="41"/>
  <c r="AY50" i="41"/>
  <c r="BF131" i="41"/>
  <c r="BF119" i="41"/>
  <c r="BF128" i="41"/>
  <c r="AY35" i="41"/>
  <c r="BF125" i="41"/>
  <c r="AY122" i="41"/>
  <c r="O19" i="41"/>
  <c r="AY104" i="41"/>
  <c r="AY68" i="41"/>
  <c r="BF101" i="41"/>
  <c r="AY53" i="41"/>
  <c r="AF103" i="41"/>
  <c r="AF133" i="41"/>
  <c r="AY59" i="41"/>
  <c r="AY107" i="41"/>
  <c r="BC149" i="41"/>
  <c r="AJ149" i="41"/>
  <c r="BF62" i="41"/>
  <c r="O18" i="41"/>
  <c r="AF85" i="41"/>
  <c r="AF117" i="41"/>
  <c r="AJ146" i="41"/>
  <c r="BC146" i="41"/>
  <c r="BF32" i="41"/>
  <c r="AF70" i="41"/>
  <c r="AY128" i="41"/>
  <c r="BF83" i="41"/>
  <c r="AY80" i="41"/>
  <c r="AF96" i="41"/>
  <c r="AF54" i="41"/>
  <c r="AF72" i="41"/>
  <c r="AF90" i="41"/>
  <c r="AF105" i="41"/>
  <c r="AF121" i="41"/>
  <c r="AF135" i="41"/>
  <c r="BF29" i="41"/>
  <c r="AO149" i="41"/>
  <c r="BD149" i="41"/>
  <c r="BF98" i="41"/>
  <c r="AF112" i="41"/>
  <c r="AF132" i="41"/>
  <c r="AF31" i="41"/>
  <c r="AY95" i="41"/>
  <c r="AY101" i="41"/>
  <c r="AY131" i="41"/>
  <c r="BF140" i="41"/>
  <c r="BF149" i="41"/>
  <c r="AY149" i="41"/>
  <c r="AF141" i="41"/>
  <c r="BF116" i="41"/>
  <c r="AZ86" i="41"/>
  <c r="AY77" i="41"/>
  <c r="AY41" i="41"/>
  <c r="BF65" i="41"/>
  <c r="AF146" i="41"/>
  <c r="AO146" i="41"/>
  <c r="BD146" i="41"/>
  <c r="AF63" i="41"/>
  <c r="BF68" i="41"/>
  <c r="BF56" i="41"/>
  <c r="BF146" i="41"/>
  <c r="AY146" i="41"/>
  <c r="BA83" i="41"/>
  <c r="AF57" i="41"/>
  <c r="AF139" i="41"/>
  <c r="AF75" i="41"/>
  <c r="AF140" i="41"/>
  <c r="AF145" i="41"/>
  <c r="AF150" i="41"/>
  <c r="AY116" i="41"/>
  <c r="AF142" i="41"/>
  <c r="AF144" i="41"/>
  <c r="AY89" i="41"/>
  <c r="AF147" i="41"/>
  <c r="AF124" i="41"/>
  <c r="AF49" i="41"/>
  <c r="AF130" i="41"/>
  <c r="AF87" i="41"/>
  <c r="AF34" i="41"/>
  <c r="AY140" i="41"/>
  <c r="AF143" i="41"/>
  <c r="AX41" i="41"/>
  <c r="AF148" i="41"/>
  <c r="AF108" i="41"/>
  <c r="AF149" i="41"/>
  <c r="AF37" i="41"/>
  <c r="AF36" i="41"/>
  <c r="AF52" i="41"/>
  <c r="BF107" i="41"/>
  <c r="AF114" i="41"/>
  <c r="AF46" i="41"/>
  <c r="AF118" i="41"/>
  <c r="AF51" i="41"/>
  <c r="AF67" i="41"/>
  <c r="AO134" i="41"/>
  <c r="AF134" i="41"/>
  <c r="BD134" i="41"/>
  <c r="AJ53" i="41"/>
  <c r="BC53" i="41"/>
  <c r="AJ116" i="41"/>
  <c r="BC116" i="41"/>
  <c r="AO38" i="41"/>
  <c r="BD38" i="41"/>
  <c r="AN38" i="41"/>
  <c r="AF38" i="41"/>
  <c r="AJ71" i="41"/>
  <c r="BC71" i="41"/>
  <c r="AO110" i="41"/>
  <c r="AF110" i="41"/>
  <c r="BD110" i="41"/>
  <c r="AO65" i="41"/>
  <c r="AF65" i="41"/>
  <c r="BD65" i="41"/>
  <c r="AF53" i="41"/>
  <c r="BD53" i="41"/>
  <c r="AO53" i="41"/>
  <c r="AO104" i="41"/>
  <c r="AF104" i="41"/>
  <c r="BD104" i="41"/>
  <c r="AF25" i="41"/>
  <c r="AF55" i="41"/>
  <c r="AF28" i="41"/>
  <c r="AO41" i="41"/>
  <c r="AN41" i="41"/>
  <c r="BD41" i="41"/>
  <c r="AF41" i="41"/>
  <c r="AF91" i="41"/>
  <c r="AF125" i="41"/>
  <c r="AQ125" i="41"/>
  <c r="AO125" i="41"/>
  <c r="BD125" i="41"/>
  <c r="AJ59" i="41"/>
  <c r="BC59" i="41"/>
  <c r="AJ89" i="41"/>
  <c r="BC89" i="41"/>
  <c r="AJ122" i="41"/>
  <c r="BC122" i="41"/>
  <c r="BC125" i="41"/>
  <c r="AJ125" i="41"/>
  <c r="AL125" i="41"/>
  <c r="AJ143" i="41"/>
  <c r="BC143" i="41"/>
  <c r="AF56" i="41"/>
  <c r="BD56" i="41"/>
  <c r="AO56" i="41"/>
  <c r="BD50" i="41"/>
  <c r="AO50" i="41"/>
  <c r="AF50" i="41"/>
  <c r="BC140" i="41"/>
  <c r="AJ140" i="41"/>
  <c r="AF113" i="41"/>
  <c r="BD113" i="41"/>
  <c r="AO113" i="41"/>
  <c r="BC80" i="41"/>
  <c r="AJ80" i="41"/>
  <c r="BC128" i="41"/>
  <c r="AJ128" i="41"/>
  <c r="AK128" i="41"/>
  <c r="AJ77" i="41"/>
  <c r="BC77" i="41"/>
  <c r="BC95" i="41"/>
  <c r="AJ95" i="41"/>
  <c r="AO122" i="41"/>
  <c r="AF122" i="41"/>
  <c r="BD122" i="41"/>
  <c r="AO44" i="41"/>
  <c r="BD44" i="41"/>
  <c r="AN44" i="41"/>
  <c r="AF44" i="41"/>
  <c r="AF80" i="41"/>
  <c r="BD80" i="41"/>
  <c r="AO80" i="41"/>
  <c r="AF128" i="41"/>
  <c r="AP128" i="41"/>
  <c r="AO128" i="41"/>
  <c r="BD128" i="41"/>
  <c r="AJ47" i="41"/>
  <c r="BC47" i="41"/>
  <c r="AJ110" i="41"/>
  <c r="BC110" i="41"/>
  <c r="O15" i="41"/>
  <c r="AF127" i="41"/>
  <c r="AF27" i="41"/>
  <c r="AO116" i="41"/>
  <c r="AF116" i="41"/>
  <c r="BD116" i="41"/>
  <c r="AF61" i="41"/>
  <c r="AF33" i="41"/>
  <c r="AJ44" i="41"/>
  <c r="BC44" i="41"/>
  <c r="AI44" i="41"/>
  <c r="AJ65" i="41"/>
  <c r="BC65" i="41"/>
  <c r="BC50" i="41"/>
  <c r="AJ50" i="41"/>
  <c r="AF95" i="41"/>
  <c r="BD95" i="41"/>
  <c r="AO95" i="41"/>
  <c r="BD140" i="41"/>
  <c r="AO140" i="41"/>
  <c r="AJ41" i="41"/>
  <c r="BC41" i="41"/>
  <c r="AI41" i="41"/>
  <c r="BC62" i="41"/>
  <c r="AJ62" i="41"/>
  <c r="AF59" i="41"/>
  <c r="AO59" i="41"/>
  <c r="BD59" i="41"/>
  <c r="AO32" i="41"/>
  <c r="AN32" i="41"/>
  <c r="BD32" i="41"/>
  <c r="AF32" i="41"/>
  <c r="BC113" i="41"/>
  <c r="AJ113" i="41"/>
  <c r="AF136" i="41"/>
  <c r="AO29" i="41"/>
  <c r="AF29" i="41"/>
  <c r="BD29" i="41"/>
  <c r="AO35" i="41"/>
  <c r="AN35" i="41"/>
  <c r="BD35" i="41"/>
  <c r="AF35" i="41"/>
  <c r="AF48" i="41"/>
  <c r="BD68" i="41"/>
  <c r="AF68" i="41"/>
  <c r="AO68" i="41"/>
  <c r="AF101" i="41"/>
  <c r="BD101" i="41"/>
  <c r="AO101" i="41"/>
  <c r="AF131" i="41"/>
  <c r="BD131" i="41"/>
  <c r="AO131" i="41"/>
  <c r="BC29" i="41"/>
  <c r="AJ29" i="41"/>
  <c r="AL83" i="41"/>
  <c r="BC83" i="41"/>
  <c r="AJ83" i="41"/>
  <c r="AJ98" i="41"/>
  <c r="BC98" i="41"/>
  <c r="BC68" i="41"/>
  <c r="AJ68" i="41"/>
  <c r="BC101" i="41"/>
  <c r="AJ101" i="41"/>
  <c r="BC131" i="41"/>
  <c r="AJ131" i="41"/>
  <c r="AF47" i="41"/>
  <c r="BD47" i="41"/>
  <c r="AO47" i="41"/>
  <c r="AJ35" i="41"/>
  <c r="BC35" i="41"/>
  <c r="AI35" i="41"/>
  <c r="AO77" i="41"/>
  <c r="AF77" i="41"/>
  <c r="BD77" i="41"/>
  <c r="AF119" i="41"/>
  <c r="BD119" i="41"/>
  <c r="AO119" i="41"/>
  <c r="BC26" i="41"/>
  <c r="AJ26" i="41"/>
  <c r="BC119" i="41"/>
  <c r="AJ119" i="41"/>
  <c r="AO86" i="41"/>
  <c r="BD86" i="41"/>
  <c r="AF86" i="41"/>
  <c r="AP86" i="41"/>
  <c r="AO143" i="41"/>
  <c r="BD143" i="41"/>
  <c r="AJ134" i="41"/>
  <c r="BC134" i="41"/>
  <c r="AO89" i="41"/>
  <c r="AF89" i="41"/>
  <c r="BD89" i="41"/>
  <c r="BD62" i="41"/>
  <c r="AF62" i="41"/>
  <c r="AO62" i="41"/>
  <c r="AJ38" i="41"/>
  <c r="BC38" i="41"/>
  <c r="AI38" i="41"/>
  <c r="AK86" i="41"/>
  <c r="BC86" i="41"/>
  <c r="AJ86" i="41"/>
  <c r="BC56" i="41"/>
  <c r="AJ56" i="41"/>
  <c r="AO71" i="41"/>
  <c r="AF71" i="41"/>
  <c r="BD71" i="41"/>
  <c r="AF69" i="41"/>
  <c r="AF94" i="41"/>
  <c r="AO98" i="41"/>
  <c r="AF98" i="41"/>
  <c r="BD98" i="41"/>
  <c r="AF43" i="41"/>
  <c r="BD26" i="41"/>
  <c r="AO26" i="41"/>
  <c r="AF26" i="41"/>
  <c r="AF39" i="41"/>
  <c r="AO83" i="41"/>
  <c r="BD83" i="41"/>
  <c r="AF83" i="41"/>
  <c r="AQ83" i="41"/>
  <c r="BD74" i="41"/>
  <c r="AF74" i="41"/>
  <c r="AO74" i="41"/>
  <c r="AF92" i="41"/>
  <c r="AN92" i="41"/>
  <c r="BD92" i="41"/>
  <c r="AO92" i="41"/>
  <c r="AF107" i="41"/>
  <c r="BD107" i="41"/>
  <c r="AO107" i="41"/>
  <c r="AF137" i="41"/>
  <c r="AO137" i="41"/>
  <c r="AN137" i="41"/>
  <c r="BD137" i="41"/>
  <c r="AJ32" i="41"/>
  <c r="BC32" i="41"/>
  <c r="AI32" i="41"/>
  <c r="AJ104" i="41"/>
  <c r="BC104" i="41"/>
  <c r="BC74" i="41"/>
  <c r="AJ74" i="41"/>
  <c r="BC92" i="41"/>
  <c r="AI92" i="41"/>
  <c r="AJ92" i="41"/>
  <c r="BC107" i="41"/>
  <c r="AJ107" i="41"/>
  <c r="BC137" i="41"/>
  <c r="AI137" i="41"/>
  <c r="AJ137" i="41"/>
  <c r="F15" i="38"/>
  <c r="H17" i="38"/>
  <c r="J18" i="38"/>
  <c r="J19" i="38"/>
  <c r="J17" i="38"/>
  <c r="J16" i="38"/>
  <c r="AT146" i="41" l="1"/>
  <c r="BE146" i="41"/>
  <c r="BE149" i="41"/>
  <c r="AT149" i="41"/>
  <c r="BE119" i="41"/>
  <c r="AT119" i="41"/>
  <c r="BE107" i="41"/>
  <c r="AT107" i="41"/>
  <c r="AT77" i="41"/>
  <c r="BE77" i="41"/>
  <c r="AT41" i="41"/>
  <c r="BE41" i="41"/>
  <c r="AS41" i="41"/>
  <c r="AT104" i="41"/>
  <c r="BE104" i="41"/>
  <c r="BE83" i="41"/>
  <c r="AT83" i="41"/>
  <c r="AV83" i="41"/>
  <c r="AU128" i="41"/>
  <c r="AT128" i="41"/>
  <c r="BE128" i="41"/>
  <c r="AT62" i="41"/>
  <c r="BE62" i="41"/>
  <c r="AT50" i="41"/>
  <c r="BE50" i="41"/>
  <c r="AT32" i="41"/>
  <c r="BE32" i="41"/>
  <c r="AS32" i="41"/>
  <c r="AT143" i="41"/>
  <c r="BE143" i="41"/>
  <c r="BE95" i="41"/>
  <c r="AT95" i="41"/>
  <c r="AT122" i="41"/>
  <c r="BE122" i="41"/>
  <c r="AT110" i="41"/>
  <c r="BE110" i="41"/>
  <c r="AT98" i="41"/>
  <c r="BE98" i="41"/>
  <c r="BE101" i="41"/>
  <c r="AT101" i="41"/>
  <c r="AT92" i="41"/>
  <c r="AS92" i="41"/>
  <c r="BE92" i="41"/>
  <c r="AT68" i="41"/>
  <c r="BE68" i="41"/>
  <c r="BE29" i="41"/>
  <c r="AT29" i="41"/>
  <c r="BE80" i="41"/>
  <c r="AT80" i="41"/>
  <c r="BE53" i="41"/>
  <c r="AT53" i="41"/>
  <c r="AT89" i="41"/>
  <c r="BE89" i="41"/>
  <c r="BE74" i="41"/>
  <c r="AT74" i="41"/>
  <c r="AT137" i="41"/>
  <c r="AS137" i="41"/>
  <c r="BE137" i="41"/>
  <c r="AT26" i="41"/>
  <c r="BE26" i="41"/>
  <c r="BE86" i="41"/>
  <c r="AT86" i="41"/>
  <c r="AU86" i="41"/>
  <c r="AT116" i="41"/>
  <c r="BE116" i="41"/>
  <c r="AT44" i="41"/>
  <c r="BE44" i="41"/>
  <c r="AS44" i="41"/>
  <c r="AT38" i="41"/>
  <c r="BE38" i="41"/>
  <c r="AS38" i="41"/>
  <c r="AV125" i="41"/>
  <c r="AT125" i="41"/>
  <c r="BE125" i="41"/>
  <c r="BE65" i="41"/>
  <c r="AT65" i="41"/>
  <c r="AT134" i="41"/>
  <c r="BE134" i="41"/>
  <c r="BE71" i="41"/>
  <c r="AT71" i="41"/>
  <c r="BE47" i="41"/>
  <c r="AT47" i="41"/>
  <c r="BE131" i="41"/>
  <c r="AT131" i="41"/>
  <c r="AT35" i="41"/>
  <c r="BE35" i="41"/>
  <c r="AS35" i="41"/>
  <c r="BE59" i="41"/>
  <c r="AT59" i="41"/>
  <c r="BE140" i="41"/>
  <c r="AT140" i="41"/>
  <c r="BE113" i="41"/>
  <c r="AT113" i="41"/>
  <c r="AT56" i="41"/>
  <c r="BE56" i="41"/>
  <c r="I19" i="38"/>
  <c r="I18" i="38"/>
  <c r="I17" i="38"/>
  <c r="I16" i="38"/>
  <c r="I15" i="38"/>
  <c r="G19" i="38"/>
  <c r="G18" i="38"/>
  <c r="G17" i="38"/>
  <c r="H21" i="38" s="1"/>
  <c r="E19" i="38"/>
  <c r="E18" i="38"/>
  <c r="E17" i="38"/>
  <c r="E16" i="38"/>
  <c r="J23" i="38" l="1"/>
  <c r="F21" i="38"/>
  <c r="J21" i="38"/>
  <c r="F22" i="38"/>
  <c r="H22" i="38"/>
  <c r="AE40" i="38" s="1"/>
  <c r="J22" i="38"/>
  <c r="F23" i="38"/>
  <c r="H23" i="38"/>
  <c r="N17" i="38" l="1"/>
  <c r="N14" i="38"/>
  <c r="N19" i="38"/>
  <c r="N15" i="38"/>
  <c r="N16" i="38"/>
  <c r="N18" i="38"/>
  <c r="AG26" i="38"/>
  <c r="P14" i="38"/>
  <c r="P15" i="38"/>
  <c r="P19" i="38"/>
  <c r="P16" i="38"/>
  <c r="P17" i="38"/>
  <c r="AG25" i="38"/>
  <c r="P18" i="38"/>
  <c r="AE26" i="38"/>
  <c r="AE25" i="38"/>
  <c r="AD25" i="38"/>
  <c r="M19" i="38"/>
  <c r="O19" i="38" s="1"/>
  <c r="M14" i="38"/>
  <c r="M17" i="38"/>
  <c r="O17" i="38" s="1"/>
  <c r="M18" i="38"/>
  <c r="M16" i="38"/>
  <c r="O16" i="38" s="1"/>
  <c r="M15" i="38"/>
  <c r="AE139" i="38"/>
  <c r="AE142" i="38"/>
  <c r="AE141" i="38"/>
  <c r="AE140" i="38"/>
  <c r="AG139" i="38"/>
  <c r="AG143" i="38"/>
  <c r="AG140" i="38"/>
  <c r="AG144" i="38"/>
  <c r="AG141" i="38"/>
  <c r="AG142" i="38"/>
  <c r="AE144" i="38"/>
  <c r="AE143" i="38"/>
  <c r="AD142" i="38"/>
  <c r="AD140" i="38"/>
  <c r="AD143" i="38"/>
  <c r="AD141" i="38"/>
  <c r="AD144" i="38"/>
  <c r="AD139" i="38"/>
  <c r="AE32" i="38"/>
  <c r="AE44" i="38"/>
  <c r="AE37" i="38"/>
  <c r="AE39" i="38"/>
  <c r="AE41" i="38"/>
  <c r="AN41" i="38" s="1"/>
  <c r="AE38" i="38"/>
  <c r="AN38" i="38" s="1"/>
  <c r="AE43" i="38"/>
  <c r="AE42" i="38"/>
  <c r="AE45" i="38"/>
  <c r="AD43" i="38"/>
  <c r="AD39" i="38"/>
  <c r="AD35" i="38"/>
  <c r="AD31" i="38"/>
  <c r="AD44" i="38"/>
  <c r="AD34" i="38"/>
  <c r="AD41" i="38"/>
  <c r="AD33" i="38"/>
  <c r="AD42" i="38"/>
  <c r="AD45" i="38"/>
  <c r="AD37" i="38"/>
  <c r="AD38" i="38"/>
  <c r="AD36" i="38"/>
  <c r="AD40" i="38"/>
  <c r="AD32" i="38"/>
  <c r="AE31" i="38"/>
  <c r="AE36" i="38"/>
  <c r="AE33" i="38"/>
  <c r="AE34" i="38"/>
  <c r="AG45" i="38"/>
  <c r="AG43" i="38"/>
  <c r="AG41" i="38"/>
  <c r="AX41" i="38" s="1"/>
  <c r="AG39" i="38"/>
  <c r="AG37" i="38"/>
  <c r="AG35" i="38"/>
  <c r="AG33" i="38"/>
  <c r="AG31" i="38"/>
  <c r="AG44" i="38"/>
  <c r="AG42" i="38"/>
  <c r="AG40" i="38"/>
  <c r="AG38" i="38"/>
  <c r="AG36" i="38"/>
  <c r="AG34" i="38"/>
  <c r="AG32" i="38"/>
  <c r="AE35" i="38"/>
  <c r="AE93" i="38"/>
  <c r="AE76" i="38"/>
  <c r="AE60" i="38"/>
  <c r="AD134" i="38"/>
  <c r="AD26" i="38"/>
  <c r="AF26" i="38" s="1"/>
  <c r="AD78" i="38"/>
  <c r="AD68" i="38"/>
  <c r="AD75" i="38"/>
  <c r="AD122" i="38"/>
  <c r="AD84" i="38"/>
  <c r="AD73" i="38"/>
  <c r="AD60" i="38"/>
  <c r="AD80" i="38"/>
  <c r="AD130" i="38"/>
  <c r="AD138" i="38"/>
  <c r="AD111" i="38"/>
  <c r="AD70" i="38"/>
  <c r="AD129" i="38"/>
  <c r="AE59" i="38"/>
  <c r="AE90" i="38"/>
  <c r="AD71" i="38"/>
  <c r="AD74" i="38"/>
  <c r="AD58" i="38"/>
  <c r="AE75" i="38"/>
  <c r="AE107" i="38"/>
  <c r="AE123" i="38"/>
  <c r="AD56" i="38"/>
  <c r="AD66" i="38"/>
  <c r="AD109" i="38"/>
  <c r="AD126" i="38"/>
  <c r="AE108" i="38"/>
  <c r="AE137" i="38"/>
  <c r="AD83" i="38"/>
  <c r="AD59" i="38"/>
  <c r="AD65" i="38"/>
  <c r="AD76" i="38"/>
  <c r="AD115" i="38"/>
  <c r="AD132" i="38"/>
  <c r="AD114" i="38"/>
  <c r="AE124" i="38"/>
  <c r="AD77" i="38"/>
  <c r="AD118" i="38"/>
  <c r="AD95" i="38"/>
  <c r="AE63" i="38"/>
  <c r="AE96" i="38"/>
  <c r="AE128" i="38"/>
  <c r="AE80" i="38"/>
  <c r="AE94" i="38"/>
  <c r="AE127" i="38"/>
  <c r="AG137" i="38"/>
  <c r="AG135" i="38"/>
  <c r="AG133" i="38"/>
  <c r="AG132" i="38"/>
  <c r="AG130" i="38"/>
  <c r="AG129" i="38"/>
  <c r="AG127" i="38"/>
  <c r="AG125" i="38"/>
  <c r="AG123" i="38"/>
  <c r="AG121" i="38"/>
  <c r="AG119" i="38"/>
  <c r="AG117" i="38"/>
  <c r="AG115" i="38"/>
  <c r="AG113" i="38"/>
  <c r="AG111" i="38"/>
  <c r="AG109" i="38"/>
  <c r="AG138" i="38"/>
  <c r="AG136" i="38"/>
  <c r="AG134" i="38"/>
  <c r="AG131" i="38"/>
  <c r="AG128" i="38"/>
  <c r="AG126" i="38"/>
  <c r="AG124" i="38"/>
  <c r="AG122" i="38"/>
  <c r="AG120" i="38"/>
  <c r="AG118" i="38"/>
  <c r="AG116" i="38"/>
  <c r="AG114" i="38"/>
  <c r="AG112" i="38"/>
  <c r="AG100" i="38"/>
  <c r="AG91" i="38"/>
  <c r="AG83" i="38"/>
  <c r="AG74" i="38"/>
  <c r="AG73" i="38"/>
  <c r="AG63" i="38"/>
  <c r="AG53" i="38"/>
  <c r="AG110" i="38"/>
  <c r="AG104" i="38"/>
  <c r="AG95" i="38"/>
  <c r="AG86" i="38"/>
  <c r="AG78" i="38"/>
  <c r="AG68" i="38"/>
  <c r="AG67" i="38"/>
  <c r="AG57" i="38"/>
  <c r="AG47" i="38"/>
  <c r="AG30" i="38"/>
  <c r="AG28" i="38"/>
  <c r="AG108" i="38"/>
  <c r="AG98" i="38"/>
  <c r="AG90" i="38"/>
  <c r="AG89" i="38"/>
  <c r="AG82" i="38"/>
  <c r="AG72" i="38"/>
  <c r="AG62" i="38"/>
  <c r="AG61" i="38"/>
  <c r="AG51" i="38"/>
  <c r="AG103" i="38"/>
  <c r="AG102" i="38"/>
  <c r="AG94" i="38"/>
  <c r="AG85" i="38"/>
  <c r="AG76" i="38"/>
  <c r="AG66" i="38"/>
  <c r="AG56" i="38"/>
  <c r="AG55" i="38"/>
  <c r="AG107" i="38"/>
  <c r="AG97" i="38"/>
  <c r="AG88" i="38"/>
  <c r="AG77" i="38"/>
  <c r="AG70" i="38"/>
  <c r="AG60" i="38"/>
  <c r="AG50" i="38"/>
  <c r="AG101" i="38"/>
  <c r="AG92" i="38"/>
  <c r="AG81" i="38"/>
  <c r="AG71" i="38"/>
  <c r="AG64" i="38"/>
  <c r="AG54" i="38"/>
  <c r="AG29" i="38"/>
  <c r="AY29" i="38" s="1"/>
  <c r="AG27" i="38"/>
  <c r="AG105" i="38"/>
  <c r="AG93" i="38"/>
  <c r="AG84" i="38"/>
  <c r="AG75" i="38"/>
  <c r="AG65" i="38"/>
  <c r="AG58" i="38"/>
  <c r="AG48" i="38"/>
  <c r="AG46" i="38"/>
  <c r="AG106" i="38"/>
  <c r="AG99" i="38"/>
  <c r="AG96" i="38"/>
  <c r="AG87" i="38"/>
  <c r="AG80" i="38"/>
  <c r="AG79" i="38"/>
  <c r="AG69" i="38"/>
  <c r="AG59" i="38"/>
  <c r="AG52" i="38"/>
  <c r="AG49" i="38"/>
  <c r="AD93" i="38"/>
  <c r="AD88" i="38"/>
  <c r="AD85" i="38"/>
  <c r="AD30" i="38"/>
  <c r="AD62" i="38"/>
  <c r="AD125" i="38"/>
  <c r="AD89" i="38"/>
  <c r="AD137" i="38"/>
  <c r="AD104" i="38"/>
  <c r="AD99" i="38"/>
  <c r="AD27" i="38"/>
  <c r="AD79" i="38"/>
  <c r="AE49" i="38"/>
  <c r="AE65" i="38"/>
  <c r="AE81" i="38"/>
  <c r="AE98" i="38"/>
  <c r="AE114" i="38"/>
  <c r="AE131" i="38"/>
  <c r="AE50" i="38"/>
  <c r="AE66" i="38"/>
  <c r="AE82" i="38"/>
  <c r="AE97" i="38"/>
  <c r="AE113" i="38"/>
  <c r="AE129" i="38"/>
  <c r="AD46" i="38"/>
  <c r="AD101" i="38"/>
  <c r="AD97" i="38"/>
  <c r="AD94" i="38"/>
  <c r="AD72" i="38"/>
  <c r="AD128" i="38"/>
  <c r="AD98" i="38"/>
  <c r="AD110" i="38"/>
  <c r="AD100" i="38"/>
  <c r="AD29" i="38"/>
  <c r="AD87" i="38"/>
  <c r="AE51" i="38"/>
  <c r="AE67" i="38"/>
  <c r="AE84" i="38"/>
  <c r="AE100" i="38"/>
  <c r="AE116" i="38"/>
  <c r="AE134" i="38"/>
  <c r="AE52" i="38"/>
  <c r="AE68" i="38"/>
  <c r="AE83" i="38"/>
  <c r="AE99" i="38"/>
  <c r="AE115" i="38"/>
  <c r="AE130" i="38"/>
  <c r="AE46" i="38"/>
  <c r="AE77" i="38"/>
  <c r="AE126" i="38"/>
  <c r="AE78" i="38"/>
  <c r="AE109" i="38"/>
  <c r="AE125" i="38"/>
  <c r="AD92" i="38"/>
  <c r="AD28" i="38"/>
  <c r="AD55" i="38"/>
  <c r="AD86" i="38"/>
  <c r="AD131" i="38"/>
  <c r="AD91" i="38"/>
  <c r="AD69" i="38"/>
  <c r="AE30" i="38"/>
  <c r="AE47" i="38"/>
  <c r="AE79" i="38"/>
  <c r="AE112" i="38"/>
  <c r="AE48" i="38"/>
  <c r="AE64" i="38"/>
  <c r="AE111" i="38"/>
  <c r="AD54" i="38"/>
  <c r="AD136" i="38"/>
  <c r="AD107" i="38"/>
  <c r="AD103" i="38"/>
  <c r="AD82" i="38"/>
  <c r="AD133" i="38"/>
  <c r="AD108" i="38"/>
  <c r="AD47" i="38"/>
  <c r="AD113" i="38"/>
  <c r="AD52" i="38"/>
  <c r="AD117" i="38"/>
  <c r="AD96" i="38"/>
  <c r="AE27" i="38"/>
  <c r="AE53" i="38"/>
  <c r="AE69" i="38"/>
  <c r="AE87" i="38"/>
  <c r="AE102" i="38"/>
  <c r="AE118" i="38"/>
  <c r="AE136" i="38"/>
  <c r="AE54" i="38"/>
  <c r="AE70" i="38"/>
  <c r="AE85" i="38"/>
  <c r="AE101" i="38"/>
  <c r="AE117" i="38"/>
  <c r="AE132" i="38"/>
  <c r="AD64" i="38"/>
  <c r="AD50" i="38"/>
  <c r="AD127" i="38"/>
  <c r="AD121" i="38"/>
  <c r="AD90" i="38"/>
  <c r="AD51" i="38"/>
  <c r="AD112" i="38"/>
  <c r="AD57" i="38"/>
  <c r="AD116" i="38"/>
  <c r="AD53" i="38"/>
  <c r="AD120" i="38"/>
  <c r="AD48" i="38"/>
  <c r="AD105" i="38"/>
  <c r="AE29" i="38"/>
  <c r="AE55" i="38"/>
  <c r="AE71" i="38"/>
  <c r="AE89" i="38"/>
  <c r="AE104" i="38"/>
  <c r="AE120" i="38"/>
  <c r="AE138" i="38"/>
  <c r="AE56" i="38"/>
  <c r="AE72" i="38"/>
  <c r="AE86" i="38"/>
  <c r="AE103" i="38"/>
  <c r="AE119" i="38"/>
  <c r="AE133" i="38"/>
  <c r="AD124" i="38"/>
  <c r="AD102" i="38"/>
  <c r="AD61" i="38"/>
  <c r="AD119" i="38"/>
  <c r="AD67" i="38"/>
  <c r="AD123" i="38"/>
  <c r="AD63" i="38"/>
  <c r="AD135" i="38"/>
  <c r="AD49" i="38"/>
  <c r="AD106" i="38"/>
  <c r="AE57" i="38"/>
  <c r="AE73" i="38"/>
  <c r="AE91" i="38"/>
  <c r="AE106" i="38"/>
  <c r="AE122" i="38"/>
  <c r="AE58" i="38"/>
  <c r="AE74" i="38"/>
  <c r="AE88" i="38"/>
  <c r="AE105" i="38"/>
  <c r="AE121" i="38"/>
  <c r="AE135" i="38"/>
  <c r="AE28" i="38"/>
  <c r="AE61" i="38"/>
  <c r="AE95" i="38"/>
  <c r="AE110" i="38"/>
  <c r="AE62" i="38"/>
  <c r="AE92" i="38"/>
  <c r="AN92" i="38" s="1"/>
  <c r="AD81" i="38"/>
  <c r="AI137" i="38" l="1"/>
  <c r="AN44" i="38"/>
  <c r="O15" i="38"/>
  <c r="O18" i="38"/>
  <c r="AJ29" i="38"/>
  <c r="AY44" i="38"/>
  <c r="AX44" i="38"/>
  <c r="AY32" i="38"/>
  <c r="AX32" i="38"/>
  <c r="AY35" i="38"/>
  <c r="AX35" i="38"/>
  <c r="AY38" i="38"/>
  <c r="AX38" i="38"/>
  <c r="AF25" i="38"/>
  <c r="AI92" i="38"/>
  <c r="AI44" i="38"/>
  <c r="AJ44" i="38"/>
  <c r="AI38" i="38"/>
  <c r="AJ38" i="38"/>
  <c r="AI35" i="38"/>
  <c r="AJ35" i="38"/>
  <c r="AJ26" i="38"/>
  <c r="AX92" i="38"/>
  <c r="AX137" i="38"/>
  <c r="AJ32" i="38"/>
  <c r="AI32" i="38"/>
  <c r="AI41" i="38"/>
  <c r="AJ41" i="38"/>
  <c r="AY26" i="38"/>
  <c r="AY41" i="38"/>
  <c r="AF139" i="38"/>
  <c r="AO26" i="38"/>
  <c r="AF142" i="38"/>
  <c r="AO38" i="38"/>
  <c r="BD29" i="38"/>
  <c r="AO29" i="38"/>
  <c r="AN137" i="38"/>
  <c r="AO41" i="38"/>
  <c r="AN35" i="38"/>
  <c r="AO35" i="38"/>
  <c r="AF141" i="38"/>
  <c r="AO44" i="38"/>
  <c r="AO32" i="38"/>
  <c r="AN32" i="38"/>
  <c r="BC143" i="38"/>
  <c r="AJ143" i="38"/>
  <c r="BD140" i="38"/>
  <c r="AO140" i="38"/>
  <c r="AJ140" i="38"/>
  <c r="BC140" i="38"/>
  <c r="BF140" i="38"/>
  <c r="AY140" i="38"/>
  <c r="AO143" i="38"/>
  <c r="BD143" i="38"/>
  <c r="BF143" i="38"/>
  <c r="AY143" i="38"/>
  <c r="AF143" i="38"/>
  <c r="AQ83" i="38"/>
  <c r="AK86" i="38"/>
  <c r="BA83" i="38"/>
  <c r="AP86" i="38"/>
  <c r="BD38" i="38"/>
  <c r="AF144" i="38"/>
  <c r="AF140" i="38"/>
  <c r="AZ86" i="38"/>
  <c r="AL83" i="38"/>
  <c r="BF29" i="38"/>
  <c r="BD26" i="38"/>
  <c r="BF41" i="38"/>
  <c r="BC38" i="38"/>
  <c r="BF26" i="38"/>
  <c r="BC44" i="38"/>
  <c r="BD35" i="38"/>
  <c r="BC35" i="38"/>
  <c r="BD41" i="38"/>
  <c r="BF32" i="38"/>
  <c r="BC26" i="38"/>
  <c r="BF35" i="38"/>
  <c r="BF44" i="38"/>
  <c r="BC29" i="38"/>
  <c r="BD44" i="38"/>
  <c r="BF38" i="38"/>
  <c r="BC32" i="38"/>
  <c r="BC41" i="38"/>
  <c r="BD32" i="38"/>
  <c r="AF44" i="38"/>
  <c r="AF32" i="38"/>
  <c r="AF93" i="38"/>
  <c r="AQ125" i="38"/>
  <c r="AK128" i="38"/>
  <c r="AL125" i="38"/>
  <c r="BA125" i="38"/>
  <c r="BC50" i="38"/>
  <c r="AJ50" i="38"/>
  <c r="BD47" i="38"/>
  <c r="AO47" i="38"/>
  <c r="BF68" i="38"/>
  <c r="AY68" i="38"/>
  <c r="AF39" i="38"/>
  <c r="AO122" i="38"/>
  <c r="BD122" i="38"/>
  <c r="BD119" i="38"/>
  <c r="AO119" i="38"/>
  <c r="BD89" i="38"/>
  <c r="AO89" i="38"/>
  <c r="BC116" i="38"/>
  <c r="AJ116" i="38"/>
  <c r="AO125" i="38"/>
  <c r="BD125" i="38"/>
  <c r="BC128" i="38"/>
  <c r="AJ128" i="38"/>
  <c r="BD65" i="38"/>
  <c r="AO65" i="38"/>
  <c r="BC125" i="38"/>
  <c r="AJ125" i="38"/>
  <c r="BF59" i="38"/>
  <c r="AY59" i="38"/>
  <c r="AY101" i="38"/>
  <c r="BF101" i="38"/>
  <c r="BF74" i="38"/>
  <c r="AY74" i="38"/>
  <c r="BF137" i="38"/>
  <c r="AY137" i="38"/>
  <c r="AJ95" i="38"/>
  <c r="BC95" i="38"/>
  <c r="BC65" i="38"/>
  <c r="AJ65" i="38"/>
  <c r="BC56" i="38"/>
  <c r="AJ56" i="38"/>
  <c r="BD59" i="38"/>
  <c r="AO59" i="38"/>
  <c r="AF36" i="38"/>
  <c r="AO95" i="38"/>
  <c r="BD95" i="38"/>
  <c r="AO71" i="38"/>
  <c r="BD71" i="38"/>
  <c r="AJ113" i="38"/>
  <c r="BC113" i="38"/>
  <c r="AO83" i="38"/>
  <c r="BD83" i="38"/>
  <c r="BC62" i="38"/>
  <c r="AJ62" i="38"/>
  <c r="BF50" i="38"/>
  <c r="AY50" i="38"/>
  <c r="BF56" i="38"/>
  <c r="AY56" i="38"/>
  <c r="BF86" i="38"/>
  <c r="AY86" i="38"/>
  <c r="BF83" i="38"/>
  <c r="AY83" i="38"/>
  <c r="AY122" i="38"/>
  <c r="BF122" i="38"/>
  <c r="BF125" i="38"/>
  <c r="AY125" i="38"/>
  <c r="BC59" i="38"/>
  <c r="AJ59" i="38"/>
  <c r="AF31" i="38"/>
  <c r="AF33" i="38"/>
  <c r="AJ92" i="38"/>
  <c r="BC92" i="38"/>
  <c r="BC89" i="38"/>
  <c r="AJ89" i="38"/>
  <c r="AY107" i="38"/>
  <c r="BF107" i="38"/>
  <c r="AF45" i="38"/>
  <c r="AO86" i="38"/>
  <c r="BD86" i="38"/>
  <c r="BF62" i="38"/>
  <c r="AY62" i="38"/>
  <c r="AY95" i="38"/>
  <c r="BF95" i="38"/>
  <c r="BC77" i="38"/>
  <c r="AJ77" i="38"/>
  <c r="AJ83" i="38"/>
  <c r="BC83" i="38"/>
  <c r="AO107" i="38"/>
  <c r="BD107" i="38"/>
  <c r="AJ122" i="38"/>
  <c r="BC122" i="38"/>
  <c r="AF41" i="38"/>
  <c r="AF42" i="38"/>
  <c r="AY92" i="38"/>
  <c r="BF92" i="38"/>
  <c r="BC47" i="38"/>
  <c r="AJ47" i="38"/>
  <c r="BD68" i="38"/>
  <c r="AO68" i="38"/>
  <c r="AJ119" i="38"/>
  <c r="BC119" i="38"/>
  <c r="BD101" i="38"/>
  <c r="AO101" i="38"/>
  <c r="AJ131" i="38"/>
  <c r="BC131" i="38"/>
  <c r="AO50" i="38"/>
  <c r="BD50" i="38"/>
  <c r="AY80" i="38"/>
  <c r="BF80" i="38"/>
  <c r="BF65" i="38"/>
  <c r="AY65" i="38"/>
  <c r="AY104" i="38"/>
  <c r="BF104" i="38"/>
  <c r="AY113" i="38"/>
  <c r="BF113" i="38"/>
  <c r="BD80" i="38"/>
  <c r="AO80" i="38"/>
  <c r="AF137" i="38"/>
  <c r="AO137" i="38"/>
  <c r="BD137" i="38"/>
  <c r="AF43" i="38"/>
  <c r="AJ134" i="38"/>
  <c r="BC134" i="38"/>
  <c r="AF90" i="38"/>
  <c r="AO53" i="38"/>
  <c r="BD53" i="38"/>
  <c r="BC86" i="38"/>
  <c r="AJ86" i="38"/>
  <c r="BD77" i="38"/>
  <c r="AO77" i="38"/>
  <c r="BD134" i="38"/>
  <c r="AO134" i="38"/>
  <c r="AJ101" i="38"/>
  <c r="BC101" i="38"/>
  <c r="AO131" i="38"/>
  <c r="BD131" i="38"/>
  <c r="BF77" i="38"/>
  <c r="AY77" i="38"/>
  <c r="BF47" i="38"/>
  <c r="AY47" i="38"/>
  <c r="AY110" i="38"/>
  <c r="BF110" i="38"/>
  <c r="AZ128" i="38"/>
  <c r="AY128" i="38"/>
  <c r="BF128" i="38"/>
  <c r="BD128" i="38"/>
  <c r="AP128" i="38"/>
  <c r="AO128" i="38"/>
  <c r="BC68" i="38"/>
  <c r="AJ68" i="38"/>
  <c r="AF38" i="38"/>
  <c r="AJ53" i="38"/>
  <c r="BC53" i="38"/>
  <c r="AJ98" i="38"/>
  <c r="BC98" i="38"/>
  <c r="AY98" i="38"/>
  <c r="BF98" i="38"/>
  <c r="AO92" i="38"/>
  <c r="BD92" i="38"/>
  <c r="BF71" i="38"/>
  <c r="AY71" i="38"/>
  <c r="BF89" i="38"/>
  <c r="AY89" i="38"/>
  <c r="BF53" i="38"/>
  <c r="AY53" i="38"/>
  <c r="AY131" i="38"/>
  <c r="BF131" i="38"/>
  <c r="AJ74" i="38"/>
  <c r="BC74" i="38"/>
  <c r="AF34" i="38"/>
  <c r="AF40" i="38"/>
  <c r="BD104" i="38"/>
  <c r="AO104" i="38"/>
  <c r="AJ107" i="38"/>
  <c r="BC107" i="38"/>
  <c r="BD113" i="38"/>
  <c r="AO113" i="38"/>
  <c r="BD56" i="38"/>
  <c r="AO56" i="38"/>
  <c r="AO62" i="38"/>
  <c r="BD62" i="38"/>
  <c r="AO116" i="38"/>
  <c r="BD116" i="38"/>
  <c r="AJ104" i="38"/>
  <c r="BC104" i="38"/>
  <c r="AO110" i="38"/>
  <c r="BD110" i="38"/>
  <c r="AO74" i="38"/>
  <c r="BD74" i="38"/>
  <c r="BC110" i="38"/>
  <c r="AJ110" i="38"/>
  <c r="AO98" i="38"/>
  <c r="BD98" i="38"/>
  <c r="AJ137" i="38"/>
  <c r="BC137" i="38"/>
  <c r="AY116" i="38"/>
  <c r="BF116" i="38"/>
  <c r="AY134" i="38"/>
  <c r="BF134" i="38"/>
  <c r="AY119" i="38"/>
  <c r="BF119" i="38"/>
  <c r="BC71" i="38"/>
  <c r="AJ71" i="38"/>
  <c r="AJ80" i="38"/>
  <c r="BC80" i="38"/>
  <c r="AF37" i="38"/>
  <c r="AF35" i="38"/>
  <c r="AF124" i="38"/>
  <c r="AF107" i="38"/>
  <c r="AF108" i="38"/>
  <c r="AF76" i="38"/>
  <c r="AF75" i="38"/>
  <c r="AF60" i="38"/>
  <c r="AF110" i="38"/>
  <c r="AF138" i="38"/>
  <c r="AF54" i="38"/>
  <c r="AF72" i="38"/>
  <c r="AF130" i="38"/>
  <c r="AF56" i="38"/>
  <c r="AF78" i="38"/>
  <c r="AF88" i="38"/>
  <c r="AF104" i="38"/>
  <c r="AF121" i="38"/>
  <c r="AF91" i="38"/>
  <c r="AF97" i="38"/>
  <c r="AF68" i="38"/>
  <c r="AF77" i="38"/>
  <c r="AF101" i="38"/>
  <c r="AF83" i="38"/>
  <c r="AF122" i="38"/>
  <c r="AF134" i="38"/>
  <c r="AF80" i="38"/>
  <c r="AF57" i="38"/>
  <c r="AF74" i="38"/>
  <c r="AF115" i="38"/>
  <c r="AF84" i="38"/>
  <c r="AF87" i="38"/>
  <c r="AF133" i="38"/>
  <c r="AF69" i="38"/>
  <c r="AF112" i="38"/>
  <c r="AF119" i="38"/>
  <c r="AF131" i="38"/>
  <c r="AF94" i="38"/>
  <c r="AF135" i="38"/>
  <c r="AF106" i="38"/>
  <c r="AF53" i="38"/>
  <c r="AF59" i="38"/>
  <c r="AF86" i="38"/>
  <c r="AF30" i="38"/>
  <c r="AF65" i="38"/>
  <c r="AF27" i="38"/>
  <c r="AF109" i="38"/>
  <c r="AF118" i="38"/>
  <c r="AF66" i="38"/>
  <c r="AF71" i="38"/>
  <c r="AF62" i="38"/>
  <c r="AF29" i="38"/>
  <c r="AF50" i="38"/>
  <c r="AF127" i="38"/>
  <c r="AF114" i="38"/>
  <c r="AF95" i="38"/>
  <c r="AF58" i="38"/>
  <c r="AF136" i="38"/>
  <c r="AF100" i="38"/>
  <c r="AF113" i="38"/>
  <c r="AF81" i="38"/>
  <c r="AF96" i="38"/>
  <c r="AF46" i="38"/>
  <c r="AF92" i="38"/>
  <c r="AF89" i="38"/>
  <c r="AF52" i="38"/>
  <c r="AF61" i="38"/>
  <c r="AF111" i="38"/>
  <c r="AF63" i="38"/>
  <c r="AF28" i="38"/>
  <c r="AF132" i="38"/>
  <c r="AF102" i="38"/>
  <c r="AF64" i="38"/>
  <c r="AF126" i="38"/>
  <c r="AF99" i="38"/>
  <c r="AF67" i="38"/>
  <c r="AF82" i="38"/>
  <c r="AF49" i="38"/>
  <c r="AF48" i="38"/>
  <c r="AF51" i="38"/>
  <c r="AF120" i="38"/>
  <c r="AF117" i="38"/>
  <c r="AF73" i="38"/>
  <c r="AF85" i="38"/>
  <c r="AF79" i="38"/>
  <c r="AF105" i="38"/>
  <c r="AF103" i="38"/>
  <c r="AF70" i="38"/>
  <c r="AF47" i="38"/>
  <c r="O14" i="38"/>
  <c r="AF55" i="38"/>
  <c r="AF125" i="38"/>
  <c r="AF123" i="38"/>
  <c r="AF116" i="38"/>
  <c r="AF129" i="38"/>
  <c r="AF98" i="38"/>
  <c r="AF128" i="38"/>
  <c r="AS41" i="38" l="1"/>
  <c r="AS44" i="38"/>
  <c r="AS35" i="38"/>
  <c r="AS38" i="38"/>
  <c r="AS32" i="38"/>
  <c r="AT26" i="38"/>
  <c r="AT35" i="38"/>
  <c r="AS92" i="38"/>
  <c r="AS137" i="38"/>
  <c r="AT44" i="38"/>
  <c r="BE29" i="38"/>
  <c r="AT29" i="38"/>
  <c r="AT38" i="38"/>
  <c r="AT32" i="38"/>
  <c r="AT41" i="38"/>
  <c r="BE140" i="38"/>
  <c r="AT140" i="38"/>
  <c r="BE143" i="38"/>
  <c r="AT143" i="38"/>
  <c r="AU86" i="38"/>
  <c r="AV83" i="38"/>
  <c r="BE26" i="38"/>
  <c r="BE44" i="38"/>
  <c r="BE38" i="38"/>
  <c r="BE35" i="38"/>
  <c r="BE41" i="38"/>
  <c r="BE32" i="38"/>
  <c r="AV125" i="38"/>
  <c r="BE59" i="38"/>
  <c r="AT59" i="38"/>
  <c r="AT134" i="38"/>
  <c r="BE134" i="38"/>
  <c r="AT128" i="38"/>
  <c r="AU128" i="38"/>
  <c r="BE128" i="38"/>
  <c r="BE47" i="38"/>
  <c r="AT47" i="38"/>
  <c r="BE89" i="38"/>
  <c r="AT89" i="38"/>
  <c r="BE53" i="38"/>
  <c r="AT53" i="38"/>
  <c r="AT122" i="38"/>
  <c r="BE122" i="38"/>
  <c r="AT104" i="38"/>
  <c r="BE104" i="38"/>
  <c r="AT110" i="38"/>
  <c r="BE110" i="38"/>
  <c r="BE125" i="38"/>
  <c r="AT125" i="38"/>
  <c r="BE71" i="38"/>
  <c r="AT71" i="38"/>
  <c r="AT98" i="38"/>
  <c r="BE98" i="38"/>
  <c r="AT92" i="38"/>
  <c r="BE92" i="38"/>
  <c r="AT95" i="38"/>
  <c r="BE95" i="38"/>
  <c r="AT83" i="38"/>
  <c r="BE83" i="38"/>
  <c r="BE137" i="38"/>
  <c r="AT137" i="38"/>
  <c r="AT116" i="38"/>
  <c r="BE116" i="38"/>
  <c r="BE77" i="38"/>
  <c r="AT77" i="38"/>
  <c r="BE56" i="38"/>
  <c r="AT56" i="38"/>
  <c r="AT113" i="38"/>
  <c r="BE113" i="38"/>
  <c r="AT101" i="38"/>
  <c r="BE101" i="38"/>
  <c r="BE50" i="38"/>
  <c r="AT50" i="38"/>
  <c r="BE65" i="38"/>
  <c r="AT65" i="38"/>
  <c r="AT131" i="38"/>
  <c r="BE131" i="38"/>
  <c r="BE74" i="38"/>
  <c r="AT74" i="38"/>
  <c r="BE68" i="38"/>
  <c r="AT68" i="38"/>
  <c r="AT119" i="38"/>
  <c r="BE119" i="38"/>
  <c r="BE62" i="38"/>
  <c r="AT62" i="38"/>
  <c r="BE86" i="38"/>
  <c r="AT86" i="38"/>
  <c r="AT80" i="38"/>
  <c r="BE80" i="38"/>
  <c r="AT107" i="38"/>
  <c r="BE107" i="38"/>
</calcChain>
</file>

<file path=xl/sharedStrings.xml><?xml version="1.0" encoding="utf-8"?>
<sst xmlns="http://schemas.openxmlformats.org/spreadsheetml/2006/main" count="1951" uniqueCount="168">
  <si>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</si>
  <si>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</si>
  <si>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</si>
  <si>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</si>
  <si>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</si>
  <si>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</si>
  <si>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TIC vol. [ml]</t>
  </si>
  <si>
    <t>TC vol. [ml]</t>
  </si>
  <si>
    <t>TIC  Area</t>
  </si>
  <si>
    <t>TC  Area</t>
  </si>
  <si>
    <t>NPOC  Area</t>
  </si>
  <si>
    <t>TNb  Area</t>
  </si>
  <si>
    <t>TIC [mg/l]</t>
  </si>
  <si>
    <t>TC [mg/l]</t>
  </si>
  <si>
    <t>TOC (Diff.) [mg/l]</t>
  </si>
  <si>
    <t>NPOC [mg/l]</t>
  </si>
  <si>
    <t>TNb [mg/l]</t>
  </si>
  <si>
    <t>Dilut.  Factor</t>
  </si>
  <si>
    <t>TC  Blank</t>
  </si>
  <si>
    <t>TIC  Blank</t>
  </si>
  <si>
    <t>NPOC  Blank</t>
  </si>
  <si>
    <t>TNb  Blank</t>
  </si>
  <si>
    <t xml:space="preserve">Memo  </t>
  </si>
  <si>
    <t xml:space="preserve">Info  </t>
  </si>
  <si>
    <t>Date</t>
  </si>
  <si>
    <t>Time</t>
  </si>
  <si>
    <t>RunIn</t>
  </si>
  <si>
    <t>TIC/TC/TNb</t>
  </si>
  <si>
    <t>Water Blank</t>
  </si>
  <si>
    <t>Daily Calibration</t>
  </si>
  <si>
    <t>mgTIC</t>
  </si>
  <si>
    <t xml:space="preserve">mgTC </t>
  </si>
  <si>
    <t>mgTNb</t>
  </si>
  <si>
    <t>Slope</t>
  </si>
  <si>
    <t>Intercept</t>
  </si>
  <si>
    <t>RSQ</t>
  </si>
  <si>
    <t>Misc. Notes</t>
  </si>
  <si>
    <t>BRN Data Quality Code (1=no problems, 2=note, 3=fatal flaws)</t>
  </si>
  <si>
    <t>BRN Sample Notes</t>
  </si>
  <si>
    <t>Daily Cal TIC [mg/l]</t>
  </si>
  <si>
    <t>Daily Cal TC [mg/l]</t>
  </si>
  <si>
    <t>Daily Cal TOC (Diff.) [mg/l]</t>
  </si>
  <si>
    <t>Daily Cal TNb [mg/l]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</si>
  <si>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</si>
  <si>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</si>
  <si>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</si>
  <si>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</si>
  <si>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</si>
  <si>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</si>
  <si>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</si>
  <si>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</si>
  <si>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</si>
  <si>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</si>
  <si>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</si>
  <si>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</si>
  <si>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</si>
  <si>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</si>
  <si>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</si>
  <si>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</si>
  <si>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</si>
  <si>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</si>
  <si>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</si>
  <si>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</si>
  <si>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Mixed Check 3/6/0.3</t>
  </si>
  <si>
    <t>SPIKE</t>
  </si>
  <si>
    <t>DUP</t>
  </si>
  <si>
    <t xml:space="preserve">          Injection Volume</t>
  </si>
  <si>
    <t>Mixed Check 9/18/0.9</t>
  </si>
  <si>
    <t>RUN NOTES:</t>
  </si>
  <si>
    <t>TNb</t>
  </si>
  <si>
    <t>TIC</t>
  </si>
  <si>
    <t>TC</t>
  </si>
  <si>
    <t>Spiked Blank 100ml + 300uL</t>
  </si>
  <si>
    <t>F 11jul22 3.8</t>
  </si>
  <si>
    <t>F 01aug22 8.0</t>
  </si>
  <si>
    <t>B50 18jul22 3.0</t>
  </si>
  <si>
    <t>B50 08aug22 3.0</t>
  </si>
  <si>
    <t>F50 08aug22 3.0</t>
  </si>
  <si>
    <t>F50 18jul22 6.2</t>
  </si>
  <si>
    <t>F50 18jul22 5.0</t>
  </si>
  <si>
    <t>B50 18jul22 0.1</t>
  </si>
  <si>
    <t>B50 08aug22 0.1</t>
  </si>
  <si>
    <t>F50 25jul22 0.1</t>
  </si>
  <si>
    <t>C 14jul22 0.1</t>
  </si>
  <si>
    <t>B50 08aug22 6.0</t>
  </si>
  <si>
    <t>F50 25jul22 8.0</t>
  </si>
  <si>
    <t>SMB 28jul22 0.1</t>
  </si>
  <si>
    <t>F50 18jul22 9.0</t>
  </si>
  <si>
    <t>C50 28jul22 6.0</t>
  </si>
  <si>
    <t>C50 28jul22 15.0</t>
  </si>
  <si>
    <t>B50 25jul222 3.0</t>
  </si>
  <si>
    <t>F50 25jul22 3.8</t>
  </si>
  <si>
    <t>B50 25jul22 0.1</t>
  </si>
  <si>
    <t>Spiked tap as reference 100+1KHP</t>
  </si>
  <si>
    <t>C 14JUL22 9</t>
  </si>
  <si>
    <t>C50 28jul22 20.0</t>
  </si>
  <si>
    <t>Diluent signals @ 0.5 mls for corrections to cal curve</t>
  </si>
  <si>
    <t>Correct for TOC in Type I water</t>
  </si>
  <si>
    <t>F50 25jul22 9.0</t>
  </si>
  <si>
    <t>C 14jul22 9.0</t>
  </si>
  <si>
    <t>B50 25jul22 3.0</t>
  </si>
  <si>
    <t>F50 18jul22 0.1</t>
  </si>
  <si>
    <t>Mixed Check</t>
  </si>
  <si>
    <t>Trending down over day</t>
  </si>
  <si>
    <t>Spiked Tap</t>
  </si>
  <si>
    <t>Volume TIC</t>
  </si>
  <si>
    <t>TIC inverse prediction mg/L</t>
  </si>
  <si>
    <t>TC inverse prediction mg/L</t>
  </si>
  <si>
    <t>TOC inverse prediction mg/L</t>
  </si>
  <si>
    <t>TNb inverse prediction mg/L</t>
  </si>
  <si>
    <t>DON'T PANIC IF MIXED CHECK IS &gt;20%</t>
  </si>
  <si>
    <t>Messy (but signal is low)</t>
  </si>
  <si>
    <t>TIC signal is increasing over run time</t>
  </si>
  <si>
    <t>TOC signal is stable</t>
  </si>
  <si>
    <t>THIS IS WHAT WE HAVE SEEN REPEATEDLY</t>
  </si>
  <si>
    <t>FOR UNCOVERED SAMPLES</t>
  </si>
  <si>
    <t>signal is high but fairly similar to a typical sample</t>
  </si>
  <si>
    <t>2nd day starts at Run Order 121</t>
  </si>
  <si>
    <t>only using 2nd and 3rd reps</t>
  </si>
  <si>
    <t>stable on 15aug... maybe slight drop on 16aug?</t>
  </si>
  <si>
    <t>rolling chart...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</si>
  <si>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</si>
  <si>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</si>
  <si>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</si>
  <si>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</si>
  <si>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</si>
  <si>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</si>
  <si>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TIC Mean of 2 reps mg/L</t>
  </si>
  <si>
    <t>TC Mean of 2 reps mg/L</t>
  </si>
  <si>
    <t>TOC Mean of 2 reps mg/L</t>
  </si>
  <si>
    <t>TNb Mean of 2 reps mg/L</t>
  </si>
  <si>
    <t xml:space="preserve">          MDL</t>
  </si>
  <si>
    <t xml:space="preserve">          LOQ</t>
  </si>
  <si>
    <t>First, calibration curves</t>
  </si>
  <si>
    <t xml:space="preserve">Second, samples run independently on different days.  </t>
  </si>
  <si>
    <t>RSD</t>
  </si>
  <si>
    <t>Accidentally ran many of the same samples twice... so... check precision</t>
  </si>
  <si>
    <t>F 11jul22 1.6</t>
  </si>
  <si>
    <t>B50 25jul22 8.0</t>
  </si>
  <si>
    <t>F50 25jul22 1.6</t>
  </si>
  <si>
    <t>F 18jul22 weir</t>
  </si>
  <si>
    <t>F50 25jul22 6.2</t>
  </si>
  <si>
    <t>B50 25jul22 6.0</t>
  </si>
  <si>
    <t>F50 25jul22 5.0</t>
  </si>
  <si>
    <t>B40 18jul22 0.1</t>
  </si>
  <si>
    <t>B50 18jul22 6.0</t>
  </si>
  <si>
    <t>ISCO A 01aug22 not filtered</t>
  </si>
  <si>
    <t>B40 18jul22 3.0</t>
  </si>
  <si>
    <t>C50 28jul22 0.1</t>
  </si>
  <si>
    <t>F100 05jul22 0.1</t>
  </si>
  <si>
    <t>F50 18jul22 3.8</t>
  </si>
  <si>
    <t>C50 28jul22 1.5</t>
  </si>
  <si>
    <t>C 14jul22 6.0</t>
  </si>
  <si>
    <t>C50 28jul22 9.0</t>
  </si>
  <si>
    <t>half tap no spike</t>
  </si>
  <si>
    <t>B50 18jul22 8.0</t>
  </si>
  <si>
    <t>More variance in TNb over day than for TIC or TC</t>
  </si>
  <si>
    <t>That is consistent with statements in manual</t>
  </si>
  <si>
    <t>For all forms of C, max RSD is 10%</t>
  </si>
  <si>
    <t>For TNb,  4 higher than 10% but all less than 20%</t>
  </si>
  <si>
    <t>3rd day starts at Run Order 251</t>
  </si>
  <si>
    <t>DO NOT USE RUN IN</t>
  </si>
  <si>
    <t>DUP of B50 18jul22 8.0</t>
  </si>
  <si>
    <t>DUP of B50 18jul22 8.1</t>
  </si>
  <si>
    <t>DUP of B50 18jul22 8.2</t>
  </si>
  <si>
    <t>switched positions so labels corrected</t>
  </si>
  <si>
    <t>F 18jul22 wet</t>
  </si>
  <si>
    <t>name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</si>
</sst>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21" fontId="0" fillId="0" borderId="0" xfId="0" applyNumberFormat="1"/>
    <xf numFmtId="0" fontId="16" fillId="0" borderId="0" xfId="0" applyFont="1"/>
    <xf numFmtId="15" fontId="0" fillId="0" borderId="0" xfId="0" applyNumberFormat="1"/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'15aug22'!$F$13:$F$19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1193.3</c:v>
                </c:pt>
                <c:pt idx="3">
                  <c:v>3583.9</c:v>
                </c:pt>
                <c:pt idx="4">
                  <c:v>6049.3220000000001</c:v>
                </c:pt>
                <c:pt idx="5">
                  <c:v>8761.3780000000006</c:v>
                </c:pt>
                <c:pt idx="6">
                  <c:v>11935.9</c:v>
                </c:pt>
              </c:numCache>
            </c:numRef>
          </c:xVal>
          <c:yVal>
            <c:numRef>
              <c:f>'15aug22'!$E$13:$E$19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313-8573-A2F8168EE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Check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run'!$J$25:$J$34</c:f>
              <c:numCache>
                <c:formatCode>General</c:formatCode>
                <c:ptCount val="10"/>
                <c:pt idx="0">
                  <c:v>8679</c:v>
                </c:pt>
                <c:pt idx="1">
                  <c:v>8656</c:v>
                </c:pt>
                <c:pt idx="2">
                  <c:v>10445</c:v>
                </c:pt>
                <c:pt idx="3">
                  <c:v>10437</c:v>
                </c:pt>
                <c:pt idx="4">
                  <c:v>11312</c:v>
                </c:pt>
                <c:pt idx="5">
                  <c:v>11426</c:v>
                </c:pt>
                <c:pt idx="6">
                  <c:v>8814</c:v>
                </c:pt>
                <c:pt idx="7">
                  <c:v>8695</c:v>
                </c:pt>
                <c:pt idx="8">
                  <c:v>10103</c:v>
                </c:pt>
                <c:pt idx="9">
                  <c:v>10112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1-4A64-848E-0C0C5E7EF26C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run'!$I$25:$I$34</c:f>
              <c:numCache>
                <c:formatCode>General</c:formatCode>
                <c:ptCount val="10"/>
                <c:pt idx="0">
                  <c:v>4207</c:v>
                </c:pt>
                <c:pt idx="1">
                  <c:v>4120</c:v>
                </c:pt>
                <c:pt idx="2">
                  <c:v>6115</c:v>
                </c:pt>
                <c:pt idx="3">
                  <c:v>6209</c:v>
                </c:pt>
                <c:pt idx="4">
                  <c:v>6843</c:v>
                </c:pt>
                <c:pt idx="5">
                  <c:v>6818</c:v>
                </c:pt>
                <c:pt idx="6">
                  <c:v>4341</c:v>
                </c:pt>
                <c:pt idx="7">
                  <c:v>4245</c:v>
                </c:pt>
                <c:pt idx="8">
                  <c:v>5871</c:v>
                </c:pt>
                <c:pt idx="9">
                  <c:v>5791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1-4A64-848E-0C0C5E7EF26C}"/>
            </c:ext>
          </c:extLst>
        </c:ser>
        <c:ser>
          <c:idx val="2"/>
          <c:order val="2"/>
          <c:tx>
            <c:v>TOC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run'!$A$25:$A$34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68</c:v>
                </c:pt>
                <c:pt idx="3">
                  <c:v>69</c:v>
                </c:pt>
                <c:pt idx="4">
                  <c:v>113</c:v>
                </c:pt>
                <c:pt idx="5">
                  <c:v>114</c:v>
                </c:pt>
                <c:pt idx="6">
                  <c:v>131</c:v>
                </c:pt>
                <c:pt idx="7">
                  <c:v>132</c:v>
                </c:pt>
                <c:pt idx="8">
                  <c:v>188</c:v>
                </c:pt>
                <c:pt idx="9">
                  <c:v>189</c:v>
                </c:pt>
              </c:numCache>
            </c:numRef>
          </c:xVal>
          <c:yVal>
            <c:numRef>
              <c:f>'over run'!$AH$25:$AH$34</c:f>
              <c:numCache>
                <c:formatCode>General</c:formatCode>
                <c:ptCount val="10"/>
                <c:pt idx="0">
                  <c:v>4472</c:v>
                </c:pt>
                <c:pt idx="1">
                  <c:v>4536</c:v>
                </c:pt>
                <c:pt idx="2">
                  <c:v>4330</c:v>
                </c:pt>
                <c:pt idx="3">
                  <c:v>4228</c:v>
                </c:pt>
                <c:pt idx="4">
                  <c:v>4469</c:v>
                </c:pt>
                <c:pt idx="5">
                  <c:v>4608</c:v>
                </c:pt>
                <c:pt idx="6">
                  <c:v>4473</c:v>
                </c:pt>
                <c:pt idx="7">
                  <c:v>4450</c:v>
                </c:pt>
                <c:pt idx="8">
                  <c:v>4232</c:v>
                </c:pt>
                <c:pt idx="9">
                  <c:v>4321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2-44C7-8CE3-53535F50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Blank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run'!$A$63:$A$84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23</c:v>
                </c:pt>
                <c:pt idx="3">
                  <c:v>24</c:v>
                </c:pt>
                <c:pt idx="4">
                  <c:v>65</c:v>
                </c:pt>
                <c:pt idx="5">
                  <c:v>66</c:v>
                </c:pt>
                <c:pt idx="6">
                  <c:v>107</c:v>
                </c:pt>
                <c:pt idx="7">
                  <c:v>108</c:v>
                </c:pt>
                <c:pt idx="8">
                  <c:v>125</c:v>
                </c:pt>
                <c:pt idx="9">
                  <c:v>126</c:v>
                </c:pt>
                <c:pt idx="10">
                  <c:v>143</c:v>
                </c:pt>
                <c:pt idx="11">
                  <c:v>144</c:v>
                </c:pt>
                <c:pt idx="12">
                  <c:v>185</c:v>
                </c:pt>
                <c:pt idx="13">
                  <c:v>186</c:v>
                </c:pt>
                <c:pt idx="14">
                  <c:v>227</c:v>
                </c:pt>
                <c:pt idx="15">
                  <c:v>228</c:v>
                </c:pt>
                <c:pt idx="16">
                  <c:v>255</c:v>
                </c:pt>
                <c:pt idx="17">
                  <c:v>256</c:v>
                </c:pt>
                <c:pt idx="18">
                  <c:v>315</c:v>
                </c:pt>
                <c:pt idx="19">
                  <c:v>316</c:v>
                </c:pt>
                <c:pt idx="20">
                  <c:v>357</c:v>
                </c:pt>
                <c:pt idx="21">
                  <c:v>358</c:v>
                </c:pt>
              </c:numCache>
            </c:numRef>
          </c:xVal>
          <c:yVal>
            <c:numRef>
              <c:f>'over run'!$J$63:$J$84</c:f>
              <c:numCache>
                <c:formatCode>General</c:formatCode>
                <c:ptCount val="22"/>
                <c:pt idx="0">
                  <c:v>1242</c:v>
                </c:pt>
                <c:pt idx="1">
                  <c:v>1333</c:v>
                </c:pt>
                <c:pt idx="2">
                  <c:v>1113</c:v>
                </c:pt>
                <c:pt idx="3">
                  <c:v>1217</c:v>
                </c:pt>
                <c:pt idx="4">
                  <c:v>629</c:v>
                </c:pt>
                <c:pt idx="5">
                  <c:v>639</c:v>
                </c:pt>
                <c:pt idx="6">
                  <c:v>588</c:v>
                </c:pt>
                <c:pt idx="7">
                  <c:v>630</c:v>
                </c:pt>
                <c:pt idx="8">
                  <c:v>1078</c:v>
                </c:pt>
                <c:pt idx="9">
                  <c:v>1139</c:v>
                </c:pt>
                <c:pt idx="10">
                  <c:v>1140</c:v>
                </c:pt>
                <c:pt idx="11">
                  <c:v>1119</c:v>
                </c:pt>
                <c:pt idx="12">
                  <c:v>552</c:v>
                </c:pt>
                <c:pt idx="13">
                  <c:v>567</c:v>
                </c:pt>
                <c:pt idx="14">
                  <c:v>560</c:v>
                </c:pt>
                <c:pt idx="15">
                  <c:v>574</c:v>
                </c:pt>
                <c:pt idx="16">
                  <c:v>1142</c:v>
                </c:pt>
                <c:pt idx="17">
                  <c:v>1150</c:v>
                </c:pt>
                <c:pt idx="18">
                  <c:v>534</c:v>
                </c:pt>
                <c:pt idx="19">
                  <c:v>525</c:v>
                </c:pt>
                <c:pt idx="20">
                  <c:v>515</c:v>
                </c:pt>
                <c:pt idx="21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2-497E-8B53-82977409CC52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run'!$A$63:$A$84</c:f>
              <c:numCache>
                <c:formatCode>General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23</c:v>
                </c:pt>
                <c:pt idx="3">
                  <c:v>24</c:v>
                </c:pt>
                <c:pt idx="4">
                  <c:v>65</c:v>
                </c:pt>
                <c:pt idx="5">
                  <c:v>66</c:v>
                </c:pt>
                <c:pt idx="6">
                  <c:v>107</c:v>
                </c:pt>
                <c:pt idx="7">
                  <c:v>108</c:v>
                </c:pt>
                <c:pt idx="8">
                  <c:v>125</c:v>
                </c:pt>
                <c:pt idx="9">
                  <c:v>126</c:v>
                </c:pt>
                <c:pt idx="10">
                  <c:v>143</c:v>
                </c:pt>
                <c:pt idx="11">
                  <c:v>144</c:v>
                </c:pt>
                <c:pt idx="12">
                  <c:v>185</c:v>
                </c:pt>
                <c:pt idx="13">
                  <c:v>186</c:v>
                </c:pt>
                <c:pt idx="14">
                  <c:v>227</c:v>
                </c:pt>
                <c:pt idx="15">
                  <c:v>228</c:v>
                </c:pt>
                <c:pt idx="16">
                  <c:v>255</c:v>
                </c:pt>
                <c:pt idx="17">
                  <c:v>256</c:v>
                </c:pt>
                <c:pt idx="18">
                  <c:v>315</c:v>
                </c:pt>
                <c:pt idx="19">
                  <c:v>316</c:v>
                </c:pt>
                <c:pt idx="20">
                  <c:v>357</c:v>
                </c:pt>
                <c:pt idx="21">
                  <c:v>358</c:v>
                </c:pt>
              </c:numCache>
            </c:numRef>
          </c:xVal>
          <c:yVal>
            <c:numRef>
              <c:f>'over run'!$I$63:$I$84</c:f>
              <c:numCache>
                <c:formatCode>General</c:formatCode>
                <c:ptCount val="22"/>
                <c:pt idx="0">
                  <c:v>1013</c:v>
                </c:pt>
                <c:pt idx="1">
                  <c:v>712</c:v>
                </c:pt>
                <c:pt idx="2">
                  <c:v>518</c:v>
                </c:pt>
                <c:pt idx="3">
                  <c:v>448</c:v>
                </c:pt>
                <c:pt idx="4">
                  <c:v>210</c:v>
                </c:pt>
                <c:pt idx="5">
                  <c:v>199</c:v>
                </c:pt>
                <c:pt idx="6">
                  <c:v>171</c:v>
                </c:pt>
                <c:pt idx="7">
                  <c:v>180</c:v>
                </c:pt>
                <c:pt idx="8">
                  <c:v>630</c:v>
                </c:pt>
                <c:pt idx="9">
                  <c:v>549</c:v>
                </c:pt>
                <c:pt idx="10">
                  <c:v>543</c:v>
                </c:pt>
                <c:pt idx="11">
                  <c:v>476</c:v>
                </c:pt>
                <c:pt idx="12">
                  <c:v>408</c:v>
                </c:pt>
                <c:pt idx="13">
                  <c:v>326</c:v>
                </c:pt>
                <c:pt idx="14">
                  <c:v>274</c:v>
                </c:pt>
                <c:pt idx="15">
                  <c:v>252</c:v>
                </c:pt>
                <c:pt idx="16">
                  <c:v>723</c:v>
                </c:pt>
                <c:pt idx="17">
                  <c:v>674</c:v>
                </c:pt>
                <c:pt idx="18">
                  <c:v>278</c:v>
                </c:pt>
                <c:pt idx="19">
                  <c:v>271</c:v>
                </c:pt>
                <c:pt idx="20">
                  <c:v>295</c:v>
                </c:pt>
                <c:pt idx="21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2-497E-8B53-82977409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Spiked Tap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run'!$A$38:$A$53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111</c:v>
                </c:pt>
                <c:pt idx="4">
                  <c:v>122</c:v>
                </c:pt>
                <c:pt idx="5">
                  <c:v>123</c:v>
                </c:pt>
                <c:pt idx="6">
                  <c:v>230</c:v>
                </c:pt>
                <c:pt idx="7">
                  <c:v>231</c:v>
                </c:pt>
                <c:pt idx="8">
                  <c:v>245</c:v>
                </c:pt>
                <c:pt idx="9">
                  <c:v>246</c:v>
                </c:pt>
                <c:pt idx="10">
                  <c:v>273</c:v>
                </c:pt>
                <c:pt idx="11">
                  <c:v>274</c:v>
                </c:pt>
                <c:pt idx="12">
                  <c:v>318</c:v>
                </c:pt>
                <c:pt idx="13">
                  <c:v>319</c:v>
                </c:pt>
                <c:pt idx="14">
                  <c:v>360</c:v>
                </c:pt>
                <c:pt idx="15">
                  <c:v>361</c:v>
                </c:pt>
              </c:numCache>
            </c:numRef>
          </c:xVal>
          <c:yVal>
            <c:numRef>
              <c:f>'over run'!$J$38:$J$53</c:f>
              <c:numCache>
                <c:formatCode>General</c:formatCode>
                <c:ptCount val="16"/>
                <c:pt idx="0">
                  <c:v>12413</c:v>
                </c:pt>
                <c:pt idx="1">
                  <c:v>12414</c:v>
                </c:pt>
                <c:pt idx="2">
                  <c:v>12509</c:v>
                </c:pt>
                <c:pt idx="3">
                  <c:v>12562</c:v>
                </c:pt>
                <c:pt idx="4">
                  <c:v>12756</c:v>
                </c:pt>
                <c:pt idx="5">
                  <c:v>12786</c:v>
                </c:pt>
                <c:pt idx="6">
                  <c:v>11250</c:v>
                </c:pt>
                <c:pt idx="7">
                  <c:v>11188</c:v>
                </c:pt>
                <c:pt idx="8">
                  <c:v>11339</c:v>
                </c:pt>
                <c:pt idx="9">
                  <c:v>11381</c:v>
                </c:pt>
                <c:pt idx="10">
                  <c:v>11611</c:v>
                </c:pt>
                <c:pt idx="11">
                  <c:v>11560</c:v>
                </c:pt>
                <c:pt idx="12">
                  <c:v>10481</c:v>
                </c:pt>
                <c:pt idx="13">
                  <c:v>10531</c:v>
                </c:pt>
                <c:pt idx="14">
                  <c:v>9802</c:v>
                </c:pt>
                <c:pt idx="15">
                  <c:v>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B-4A5D-9D9A-A8CA0CAB3C45}"/>
            </c:ext>
          </c:extLst>
        </c:ser>
        <c:ser>
          <c:idx val="1"/>
          <c:order val="1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run'!$A$38:$A$53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110</c:v>
                </c:pt>
                <c:pt idx="3">
                  <c:v>111</c:v>
                </c:pt>
                <c:pt idx="4">
                  <c:v>122</c:v>
                </c:pt>
                <c:pt idx="5">
                  <c:v>123</c:v>
                </c:pt>
                <c:pt idx="6">
                  <c:v>230</c:v>
                </c:pt>
                <c:pt idx="7">
                  <c:v>231</c:v>
                </c:pt>
                <c:pt idx="8">
                  <c:v>245</c:v>
                </c:pt>
                <c:pt idx="9">
                  <c:v>246</c:v>
                </c:pt>
                <c:pt idx="10">
                  <c:v>273</c:v>
                </c:pt>
                <c:pt idx="11">
                  <c:v>274</c:v>
                </c:pt>
                <c:pt idx="12">
                  <c:v>318</c:v>
                </c:pt>
                <c:pt idx="13">
                  <c:v>319</c:v>
                </c:pt>
                <c:pt idx="14">
                  <c:v>360</c:v>
                </c:pt>
                <c:pt idx="15">
                  <c:v>361</c:v>
                </c:pt>
              </c:numCache>
            </c:numRef>
          </c:xVal>
          <c:yVal>
            <c:numRef>
              <c:f>'over run'!$I$38:$I$53</c:f>
              <c:numCache>
                <c:formatCode>General</c:formatCode>
                <c:ptCount val="16"/>
                <c:pt idx="0">
                  <c:v>5914</c:v>
                </c:pt>
                <c:pt idx="1">
                  <c:v>6241</c:v>
                </c:pt>
                <c:pt idx="2">
                  <c:v>6031</c:v>
                </c:pt>
                <c:pt idx="3">
                  <c:v>6261</c:v>
                </c:pt>
                <c:pt idx="4">
                  <c:v>7263</c:v>
                </c:pt>
                <c:pt idx="5">
                  <c:v>7171</c:v>
                </c:pt>
                <c:pt idx="6">
                  <c:v>5242</c:v>
                </c:pt>
                <c:pt idx="7">
                  <c:v>5515</c:v>
                </c:pt>
                <c:pt idx="8">
                  <c:v>5405</c:v>
                </c:pt>
                <c:pt idx="9">
                  <c:v>5513</c:v>
                </c:pt>
                <c:pt idx="10">
                  <c:v>5886</c:v>
                </c:pt>
                <c:pt idx="11">
                  <c:v>5843</c:v>
                </c:pt>
                <c:pt idx="12">
                  <c:v>5150</c:v>
                </c:pt>
                <c:pt idx="13">
                  <c:v>5452</c:v>
                </c:pt>
                <c:pt idx="14">
                  <c:v>5243</c:v>
                </c:pt>
                <c:pt idx="15">
                  <c:v>5413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B-4A5D-9D9A-A8CA0CAB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49327"/>
        <c:axId val="1399422223"/>
      </c:scatterChart>
      <c:valAx>
        <c:axId val="12885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22223"/>
        <c:crosses val="autoZero"/>
        <c:crossBetween val="midCat"/>
      </c:valAx>
      <c:valAx>
        <c:axId val="13994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4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15aug22'!$F$13:$F$19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1041.5</c:v>
                </c:pt>
                <c:pt idx="3">
                  <c:v>3128.5</c:v>
                </c:pt>
                <c:pt idx="4">
                  <c:v>5796.5749999999998</c:v>
                </c:pt>
                <c:pt idx="5">
                  <c:v>8406.9249999999993</c:v>
                </c:pt>
                <c:pt idx="6">
                  <c:v>11480.5</c:v>
                </c:pt>
              </c:numCache>
            </c:numRef>
          </c:xVal>
          <c:yVal>
            <c:numRef>
              <c:f>'new style 15aug22'!$E$13:$E$19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0-4395-BE12-3F5A719A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15aug22'!$H$13:$H$19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2323</c:v>
                </c:pt>
                <c:pt idx="3">
                  <c:v>7122.5</c:v>
                </c:pt>
                <c:pt idx="4">
                  <c:v>11976.525</c:v>
                </c:pt>
                <c:pt idx="5">
                  <c:v>17481.474999999999</c:v>
                </c:pt>
                <c:pt idx="6">
                  <c:v>23142</c:v>
                </c:pt>
              </c:numCache>
            </c:numRef>
          </c:xVal>
          <c:yVal>
            <c:numRef>
              <c:f>'new style 15aug22'!$G$13:$G$19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357-85D9-E509B421E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15aug22'!$J$13:$J$19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1111.8</c:v>
                </c:pt>
                <c:pt idx="3">
                  <c:v>3074.9</c:v>
                </c:pt>
                <c:pt idx="4">
                  <c:v>5561.6570000000002</c:v>
                </c:pt>
                <c:pt idx="5">
                  <c:v>7243.9750000000004</c:v>
                </c:pt>
                <c:pt idx="6">
                  <c:v>10679.4</c:v>
                </c:pt>
              </c:numCache>
            </c:numRef>
          </c:xVal>
          <c:yVal>
            <c:numRef>
              <c:f>'new style 15aug22'!$I$13:$I$19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1-4702-A3D6-9E5A1BFB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16aug22'!$F$13:$F$19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1111.7</c:v>
                </c:pt>
                <c:pt idx="3">
                  <c:v>3585.6</c:v>
                </c:pt>
                <c:pt idx="4">
                  <c:v>6200.893</c:v>
                </c:pt>
                <c:pt idx="5">
                  <c:v>9192.4069999999992</c:v>
                </c:pt>
                <c:pt idx="6">
                  <c:v>11664.6</c:v>
                </c:pt>
              </c:numCache>
            </c:numRef>
          </c:xVal>
          <c:yVal>
            <c:numRef>
              <c:f>'new style 16aug22'!$E$13:$E$19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D-4EB4-9E51-2C3EC2932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16aug22'!$H$13:$H$19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2282.1</c:v>
                </c:pt>
                <c:pt idx="3">
                  <c:v>7424.3</c:v>
                </c:pt>
                <c:pt idx="4">
                  <c:v>12287.239</c:v>
                </c:pt>
                <c:pt idx="5">
                  <c:v>18084.161</c:v>
                </c:pt>
                <c:pt idx="6">
                  <c:v>23597.8</c:v>
                </c:pt>
              </c:numCache>
            </c:numRef>
          </c:xVal>
          <c:yVal>
            <c:numRef>
              <c:f>'new style 16aug22'!$G$13:$G$19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B-47C5-B684-E5D5902DA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16aug22'!$J$13:$J$19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1153.5</c:v>
                </c:pt>
                <c:pt idx="3">
                  <c:v>3553</c:v>
                </c:pt>
                <c:pt idx="4">
                  <c:v>6233.85</c:v>
                </c:pt>
                <c:pt idx="5">
                  <c:v>9367.1610000000001</c:v>
                </c:pt>
                <c:pt idx="6">
                  <c:v>11636.5</c:v>
                </c:pt>
              </c:numCache>
            </c:numRef>
          </c:xVal>
          <c:yVal>
            <c:numRef>
              <c:f>'new style 16aug22'!$I$13:$I$19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94-4ECA-AB58-446F6D12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18aug22'!$F$13:$F$19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1118.5999999999999</c:v>
                </c:pt>
                <c:pt idx="3">
                  <c:v>3461.3</c:v>
                </c:pt>
                <c:pt idx="4">
                  <c:v>6087.299</c:v>
                </c:pt>
                <c:pt idx="5">
                  <c:v>8858.6010000000006</c:v>
                </c:pt>
                <c:pt idx="6">
                  <c:v>11333.8</c:v>
                </c:pt>
              </c:numCache>
            </c:numRef>
          </c:xVal>
          <c:yVal>
            <c:numRef>
              <c:f>'new style 18aug22'!$E$13:$E$19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B-4423-B273-8AEC773E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'15aug22'!$H$13:$H$19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2372</c:v>
                </c:pt>
                <c:pt idx="3">
                  <c:v>7269.5</c:v>
                </c:pt>
                <c:pt idx="4">
                  <c:v>12058.11</c:v>
                </c:pt>
                <c:pt idx="5">
                  <c:v>17595.89</c:v>
                </c:pt>
                <c:pt idx="6">
                  <c:v>23289</c:v>
                </c:pt>
              </c:numCache>
            </c:numRef>
          </c:xVal>
          <c:yVal>
            <c:numRef>
              <c:f>'15aug22'!$G$13:$G$19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E-4E60-81CE-F55D47D9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18aug22'!$H$13:$H$19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2244.1</c:v>
                </c:pt>
                <c:pt idx="3">
                  <c:v>7269.8</c:v>
                </c:pt>
                <c:pt idx="4">
                  <c:v>12300.763999999999</c:v>
                </c:pt>
                <c:pt idx="5">
                  <c:v>18016.135999999999</c:v>
                </c:pt>
                <c:pt idx="6">
                  <c:v>23350.799999999999</c:v>
                </c:pt>
              </c:numCache>
            </c:numRef>
          </c:xVal>
          <c:yVal>
            <c:numRef>
              <c:f>'new style 18aug22'!$G$13:$G$19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8-4719-AF51-91EE0769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style 18aug22'!$J$13:$J$19</c:f>
              <c:numCache>
                <c:formatCode>General</c:formatCode>
                <c:ptCount val="7"/>
                <c:pt idx="1">
                  <c:v>0</c:v>
                </c:pt>
                <c:pt idx="2">
                  <c:v>979.2</c:v>
                </c:pt>
                <c:pt idx="3">
                  <c:v>3352.6</c:v>
                </c:pt>
                <c:pt idx="4">
                  <c:v>6146.3680000000004</c:v>
                </c:pt>
                <c:pt idx="5">
                  <c:v>8481.6360000000004</c:v>
                </c:pt>
                <c:pt idx="6">
                  <c:v>12669.6</c:v>
                </c:pt>
              </c:numCache>
            </c:numRef>
          </c:xVal>
          <c:yVal>
            <c:numRef>
              <c:f>'new style 18aug22'!$I$13:$I$19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F-4131-85AB-51ABADA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'15aug22'!$J$13:$J$19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1117.4000000000001</c:v>
                </c:pt>
                <c:pt idx="3">
                  <c:v>3091.7</c:v>
                </c:pt>
                <c:pt idx="4">
                  <c:v>5570.9809999999998</c:v>
                </c:pt>
                <c:pt idx="5">
                  <c:v>7358.3899999999994</c:v>
                </c:pt>
                <c:pt idx="6">
                  <c:v>10696.2</c:v>
                </c:pt>
              </c:numCache>
            </c:numRef>
          </c:xVal>
          <c:yVal>
            <c:numRef>
              <c:f>'15aug22'!$I$13:$I$19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DF-4571-BAB3-9C9111ADE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899511449848094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'16aug22'!$F$13:$F$19</c:f>
              <c:numCache>
                <c:formatCode>General</c:formatCode>
                <c:ptCount val="7"/>
                <c:pt idx="1">
                  <c:v>0</c:v>
                </c:pt>
                <c:pt idx="2">
                  <c:v>1143.7</c:v>
                </c:pt>
                <c:pt idx="3">
                  <c:v>3681.6</c:v>
                </c:pt>
                <c:pt idx="4">
                  <c:v>6254.1729999999998</c:v>
                </c:pt>
                <c:pt idx="5">
                  <c:v>9267.1270000000004</c:v>
                </c:pt>
                <c:pt idx="6">
                  <c:v>11760.6</c:v>
                </c:pt>
              </c:numCache>
            </c:numRef>
          </c:xVal>
          <c:yVal>
            <c:numRef>
              <c:f>'16aug22'!$E$13:$E$19</c:f>
              <c:numCache>
                <c:formatCode>General</c:formatCode>
                <c:ptCount val="7"/>
                <c:pt idx="1">
                  <c:v>0</c:v>
                </c:pt>
                <c:pt idx="2">
                  <c:v>6.0000000000000006E-4</c:v>
                </c:pt>
                <c:pt idx="3">
                  <c:v>1.7999999999999997E-3</c:v>
                </c:pt>
                <c:pt idx="4">
                  <c:v>2.9970000000000005E-3</c:v>
                </c:pt>
                <c:pt idx="5">
                  <c:v>4.2030000000000001E-3</c:v>
                </c:pt>
                <c:pt idx="6">
                  <c:v>5.3999999999999994E-3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C-450C-B778-5CC22FA0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587463458595562"/>
                  <c:y val="5.85929380223907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'16aug22'!$H$13:$H$19</c:f>
              <c:numCache>
                <c:formatCode>General</c:formatCode>
                <c:ptCount val="7"/>
                <c:pt idx="1">
                  <c:v>0</c:v>
                </c:pt>
                <c:pt idx="2">
                  <c:v>2273.6999999999998</c:v>
                </c:pt>
                <c:pt idx="3">
                  <c:v>7399.1</c:v>
                </c:pt>
                <c:pt idx="4">
                  <c:v>12273.253000000001</c:v>
                </c:pt>
                <c:pt idx="5">
                  <c:v>18064.546999999999</c:v>
                </c:pt>
                <c:pt idx="6">
                  <c:v>23572.6</c:v>
                </c:pt>
              </c:numCache>
            </c:numRef>
          </c:xVal>
          <c:yVal>
            <c:numRef>
              <c:f>'16aug22'!$G$13:$G$19</c:f>
              <c:numCache>
                <c:formatCode>General</c:formatCode>
                <c:ptCount val="7"/>
                <c:pt idx="1">
                  <c:v>0</c:v>
                </c:pt>
                <c:pt idx="2">
                  <c:v>1.2000000000000001E-3</c:v>
                </c:pt>
                <c:pt idx="3">
                  <c:v>3.5999999999999995E-3</c:v>
                </c:pt>
                <c:pt idx="4">
                  <c:v>5.9940000000000011E-3</c:v>
                </c:pt>
                <c:pt idx="5">
                  <c:v>8.4060000000000003E-3</c:v>
                </c:pt>
                <c:pt idx="6">
                  <c:v>1.0799999999999999E-2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8-47FB-9102-A53C81A0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687023339066787"/>
                  <c:y val="-5.79490595825842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'16aug22'!$J$13:$J$19</c:f>
              <c:numCache>
                <c:formatCode>General</c:formatCode>
                <c:ptCount val="7"/>
                <c:pt idx="1">
                  <c:v>0</c:v>
                </c:pt>
                <c:pt idx="2">
                  <c:v>1165.5</c:v>
                </c:pt>
                <c:pt idx="3">
                  <c:v>3589</c:v>
                </c:pt>
                <c:pt idx="4">
                  <c:v>6253.83</c:v>
                </c:pt>
                <c:pt idx="5">
                  <c:v>9347.5470000000005</c:v>
                </c:pt>
                <c:pt idx="6">
                  <c:v>11672.5</c:v>
                </c:pt>
              </c:numCache>
            </c:numRef>
          </c:xVal>
          <c:yVal>
            <c:numRef>
              <c:f>'16aug22'!$I$13:$I$19</c:f>
              <c:numCache>
                <c:formatCode>General</c:formatCode>
                <c:ptCount val="7"/>
                <c:pt idx="1">
                  <c:v>0</c:v>
                </c:pt>
                <c:pt idx="2">
                  <c:v>5.9999999999999995E-5</c:v>
                </c:pt>
                <c:pt idx="3">
                  <c:v>1.7999999999999998E-4</c:v>
                </c:pt>
                <c:pt idx="4">
                  <c:v>2.9970000000000002E-4</c:v>
                </c:pt>
                <c:pt idx="5">
                  <c:v>4.2030000000000002E-4</c:v>
                </c:pt>
                <c:pt idx="6">
                  <c:v>5.4000000000000001E-4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1-4CB1-B4EA-6B2CED5E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31152"/>
        <c:axId val="606627872"/>
      </c:scatterChart>
      <c:valAx>
        <c:axId val="6066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872"/>
        <c:crosses val="autoZero"/>
        <c:crossBetween val="midCat"/>
      </c:valAx>
      <c:valAx>
        <c:axId val="6066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days'!$E$32:$E$37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days'!$F$32:$F$37</c:f>
              <c:numCache>
                <c:formatCode>General</c:formatCode>
                <c:ptCount val="6"/>
                <c:pt idx="0">
                  <c:v>0</c:v>
                </c:pt>
                <c:pt idx="1">
                  <c:v>1193.3</c:v>
                </c:pt>
                <c:pt idx="2">
                  <c:v>3583.9</c:v>
                </c:pt>
                <c:pt idx="3">
                  <c:v>6049.3220000000001</c:v>
                </c:pt>
                <c:pt idx="4">
                  <c:v>8761.3780000000006</c:v>
                </c:pt>
                <c:pt idx="5">
                  <c:v>11935.9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1-4280-90C7-C3A18E7B5535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days'!$E$47:$E$52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days'!$F$47:$F$52</c:f>
              <c:numCache>
                <c:formatCode>General</c:formatCode>
                <c:ptCount val="6"/>
                <c:pt idx="0">
                  <c:v>0</c:v>
                </c:pt>
                <c:pt idx="1">
                  <c:v>1143.7</c:v>
                </c:pt>
                <c:pt idx="2">
                  <c:v>3681.6</c:v>
                </c:pt>
                <c:pt idx="3">
                  <c:v>6254.1729999999998</c:v>
                </c:pt>
                <c:pt idx="4">
                  <c:v>9267.1270000000004</c:v>
                </c:pt>
                <c:pt idx="5">
                  <c:v>11760.6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1-4280-90C7-C3A18E7B5535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days'!$E$62:$E$67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6.0000000000000006E-4</c:v>
                </c:pt>
                <c:pt idx="2">
                  <c:v>1.7999999999999997E-3</c:v>
                </c:pt>
                <c:pt idx="3">
                  <c:v>2.9970000000000005E-3</c:v>
                </c:pt>
                <c:pt idx="4">
                  <c:v>4.2030000000000001E-3</c:v>
                </c:pt>
                <c:pt idx="5">
                  <c:v>5.3999999999999994E-3</c:v>
                </c:pt>
              </c:numCache>
            </c:numRef>
          </c:xVal>
          <c:yVal>
            <c:numRef>
              <c:f>'over days'!$F$62:$F$67</c:f>
              <c:numCache>
                <c:formatCode>General</c:formatCode>
                <c:ptCount val="6"/>
                <c:pt idx="0">
                  <c:v>0</c:v>
                </c:pt>
                <c:pt idx="1">
                  <c:v>1118.5999999999999</c:v>
                </c:pt>
                <c:pt idx="2">
                  <c:v>3461.3</c:v>
                </c:pt>
                <c:pt idx="3">
                  <c:v>6087.299</c:v>
                </c:pt>
                <c:pt idx="4">
                  <c:v>8858.6010000000006</c:v>
                </c:pt>
                <c:pt idx="5">
                  <c:v>11333.8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8-40DD-9AF8-A126628C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days'!$G$32:$G$37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days'!$H$32:$H$37</c:f>
              <c:numCache>
                <c:formatCode>General</c:formatCode>
                <c:ptCount val="6"/>
                <c:pt idx="0">
                  <c:v>0</c:v>
                </c:pt>
                <c:pt idx="1">
                  <c:v>2372</c:v>
                </c:pt>
                <c:pt idx="2">
                  <c:v>7269.5</c:v>
                </c:pt>
                <c:pt idx="3">
                  <c:v>12058.11</c:v>
                </c:pt>
                <c:pt idx="4">
                  <c:v>17595.89</c:v>
                </c:pt>
                <c:pt idx="5">
                  <c:v>23289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A-4865-9035-E0C2283BD708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days'!$G$47:$G$52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days'!$H$47:$H$52</c:f>
              <c:numCache>
                <c:formatCode>General</c:formatCode>
                <c:ptCount val="6"/>
                <c:pt idx="0">
                  <c:v>0</c:v>
                </c:pt>
                <c:pt idx="1">
                  <c:v>2273.6999999999998</c:v>
                </c:pt>
                <c:pt idx="2">
                  <c:v>7399.1</c:v>
                </c:pt>
                <c:pt idx="3">
                  <c:v>12273.253000000001</c:v>
                </c:pt>
                <c:pt idx="4">
                  <c:v>18064.546999999999</c:v>
                </c:pt>
                <c:pt idx="5">
                  <c:v>23572.6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A-4865-9035-E0C2283BD708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days'!$G$62:$G$67</c:f>
              <c:numCache>
                <c:formatCode>General</c:formatCode>
                <c:ptCount val="6"/>
                <c:pt idx="0">
                  <c:v>0</c:v>
                </c:pt>
                <c:pt idx="1">
                  <c:v>1.2000000000000001E-3</c:v>
                </c:pt>
                <c:pt idx="2">
                  <c:v>3.5999999999999995E-3</c:v>
                </c:pt>
                <c:pt idx="3">
                  <c:v>5.9940000000000011E-3</c:v>
                </c:pt>
                <c:pt idx="4">
                  <c:v>8.4060000000000003E-3</c:v>
                </c:pt>
                <c:pt idx="5">
                  <c:v>1.0799999999999999E-2</c:v>
                </c:pt>
              </c:numCache>
            </c:numRef>
          </c:xVal>
          <c:yVal>
            <c:numRef>
              <c:f>'over days'!$H$62:$H$67</c:f>
              <c:numCache>
                <c:formatCode>General</c:formatCode>
                <c:ptCount val="6"/>
                <c:pt idx="0">
                  <c:v>0</c:v>
                </c:pt>
                <c:pt idx="1">
                  <c:v>2244.1</c:v>
                </c:pt>
                <c:pt idx="2">
                  <c:v>7269.8</c:v>
                </c:pt>
                <c:pt idx="3">
                  <c:v>12300.763999999999</c:v>
                </c:pt>
                <c:pt idx="4">
                  <c:v>18016.135999999999</c:v>
                </c:pt>
                <c:pt idx="5">
                  <c:v>23350.799999999999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1-4867-86B3-B4E59085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'over days'!$I$32:$I$37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days'!$J$32:$J$37</c:f>
              <c:numCache>
                <c:formatCode>General</c:formatCode>
                <c:ptCount val="6"/>
                <c:pt idx="0">
                  <c:v>0</c:v>
                </c:pt>
                <c:pt idx="1">
                  <c:v>1117.4000000000001</c:v>
                </c:pt>
                <c:pt idx="2">
                  <c:v>3091.7</c:v>
                </c:pt>
                <c:pt idx="3">
                  <c:v>5570.9809999999998</c:v>
                </c:pt>
                <c:pt idx="4">
                  <c:v>7358.3899999999994</c:v>
                </c:pt>
                <c:pt idx="5">
                  <c:v>10696.2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FA5-B001-0D44DF1E61EA}"/>
            </c:ext>
          </c:extLst>
        </c:ser>
        <c:ser>
          <c:idx val="1"/>
          <c:order val="1"/>
          <c:tx>
            <c:v>16-Aug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'over days'!$I$47:$I$52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days'!$J$47:$J$52</c:f>
              <c:numCache>
                <c:formatCode>General</c:formatCode>
                <c:ptCount val="6"/>
                <c:pt idx="0">
                  <c:v>0</c:v>
                </c:pt>
                <c:pt idx="1">
                  <c:v>1165.5</c:v>
                </c:pt>
                <c:pt idx="2">
                  <c:v>3589</c:v>
                </c:pt>
                <c:pt idx="3">
                  <c:v>6253.83</c:v>
                </c:pt>
                <c:pt idx="4">
                  <c:v>9347.5470000000005</c:v>
                </c:pt>
                <c:pt idx="5">
                  <c:v>11672.5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5-4FA5-B001-0D44DF1E61EA}"/>
            </c:ext>
          </c:extLst>
        </c:ser>
        <c:ser>
          <c:idx val="2"/>
          <c:order val="2"/>
          <c:tx>
            <c:v>18-Aug-22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'over days'!$I$62:$I$67</c:f>
              <c:numCache>
                <c:formatCode>General</c:formatCode>
                <c:ptCount val="6"/>
                <c:pt idx="0">
                  <c:v>0</c:v>
                </c:pt>
                <c:pt idx="1">
                  <c:v>5.9999999999999995E-5</c:v>
                </c:pt>
                <c:pt idx="2">
                  <c:v>1.7999999999999998E-4</c:v>
                </c:pt>
                <c:pt idx="3">
                  <c:v>2.9970000000000002E-4</c:v>
                </c:pt>
                <c:pt idx="4">
                  <c:v>4.2030000000000002E-4</c:v>
                </c:pt>
                <c:pt idx="5">
                  <c:v>5.4000000000000001E-4</c:v>
                </c:pt>
              </c:numCache>
            </c:numRef>
          </c:xVal>
          <c:yVal>
            <c:numRef>
              <c:f>'over days'!$J$62:$J$67</c:f>
              <c:numCache>
                <c:formatCode>General</c:formatCode>
                <c:ptCount val="6"/>
                <c:pt idx="0">
                  <c:v>0</c:v>
                </c:pt>
                <c:pt idx="1">
                  <c:v>979.2</c:v>
                </c:pt>
                <c:pt idx="2">
                  <c:v>3352.6</c:v>
                </c:pt>
                <c:pt idx="3">
                  <c:v>6146.3680000000004</c:v>
                </c:pt>
                <c:pt idx="4">
                  <c:v>8481.6360000000004</c:v>
                </c:pt>
                <c:pt idx="5">
                  <c:v>12669.6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5-4081-A2AE-AA33A5C5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57023"/>
        <c:axId val="1204609919"/>
      </c:scatterChart>
      <c:valAx>
        <c:axId val="104745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919"/>
        <c:crosses val="autoZero"/>
        <c:crossBetween val="midCat"/>
      </c:valAx>
      <c:valAx>
        <c:axId val="120460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5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74705</xdr:colOff>
      <xdr:row>11</xdr:row>
      <xdr:rowOff>112059</xdr:rowOff>
    </xdr:from>
    <xdr:to>
      <xdr:col>38</xdr:col>
      <xdr:colOff>404905</xdr:colOff>
      <xdr:row>22</xdr:row>
      <xdr:rowOff>30069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3011D-05EF-4C9A-A4E1-7FC3C232B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532A2-361A-43A4-84A7-BB5A7547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74705</xdr:colOff>
      <xdr:row>11</xdr:row>
      <xdr:rowOff>112059</xdr:rowOff>
    </xdr:from>
    <xdr:to>
      <xdr:col>38</xdr:col>
      <xdr:colOff>404905</xdr:colOff>
      <xdr:row>22</xdr:row>
      <xdr:rowOff>30069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57FF9-6759-4970-9E3F-0CFE8C08C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155575</xdr:colOff>
      <xdr:row>11</xdr:row>
      <xdr:rowOff>79375</xdr:rowOff>
    </xdr:from>
    <xdr:to>
      <xdr:col>7</xdr:col>
      <xdr:colOff>460375</xdr:colOff>
      <xdr:row>26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FE019-C276-460A-BF16-19AAD7F5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120650</xdr:colOff>
      <xdr:row>11</xdr:row>
      <xdr:rowOff>95250</xdr:rowOff>
    </xdr:from>
    <xdr:to>
      <xdr:col>15</xdr:col>
      <xdr:colOff>425450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CCEC0-5D5B-4DD4-B06B-CC2F93C43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596900</xdr:colOff>
      <xdr:row>11</xdr:row>
      <xdr:rowOff>158750</xdr:rowOff>
    </xdr:from>
    <xdr:to>
      <xdr:col>23</xdr:col>
      <xdr:colOff>292100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96D727-0E7E-4307-8BEA-4D1BA5E66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246529</xdr:colOff>
      <xdr:row>5</xdr:row>
      <xdr:rowOff>118783</xdr:rowOff>
    </xdr:from>
    <xdr:to>
      <xdr:col>5</xdr:col>
      <xdr:colOff>306294</xdr:colOff>
      <xdr:row>20</xdr:row>
      <xdr:rowOff>60513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9A19D-34D4-4C60-92F5-58F6D7B1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657412</xdr:colOff>
      <xdr:row>5</xdr:row>
      <xdr:rowOff>171824</xdr:rowOff>
    </xdr:from>
    <xdr:to>
      <xdr:col>17</xdr:col>
      <xdr:colOff>268942</xdr:colOff>
      <xdr:row>20</xdr:row>
      <xdr:rowOff>113554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087EF6-7AC0-40BC-BBA1-71636872E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239059</xdr:colOff>
      <xdr:row>5</xdr:row>
      <xdr:rowOff>156882</xdr:rowOff>
    </xdr:from>
    <xdr:to>
      <xdr:col>28</xdr:col>
      <xdr:colOff>141941</xdr:colOff>
      <xdr:row>20</xdr:row>
      <xdr:rowOff>98612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5160B-EC53-4D0E-BC64-357142387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E4C67-4C08-4C83-8D4A-C4F4EB455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1C789-C05E-4E7C-BE16-4B7021E5C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58C01-7C1D-446F-B25C-ACFD477D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4FD75-D9A7-400F-B88D-78FB3B3FD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2CFA1-6B00-483A-BF85-D2311BC3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13E48-2367-4BF1-8AE6-3289B2840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438898</xdr:colOff>
      <xdr:row>11</xdr:row>
      <xdr:rowOff>29322</xdr:rowOff>
    </xdr:from>
    <xdr:to>
      <xdr:col>25</xdr:col>
      <xdr:colOff>29509</xdr:colOff>
      <xdr:row>21</xdr:row>
      <xdr:rowOff>134097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BCDD5-6C92-42AB-BA82-342B423C9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261471</xdr:colOff>
      <xdr:row>11</xdr:row>
      <xdr:rowOff>74707</xdr:rowOff>
    </xdr:from>
    <xdr:to>
      <xdr:col>31</xdr:col>
      <xdr:colOff>337673</xdr:colOff>
      <xdr:row>21</xdr:row>
      <xdr:rowOff>179482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3DFA1E-BC56-4CFA-A2AF-0E50869B0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67234</xdr:colOff>
      <xdr:row>11</xdr:row>
      <xdr:rowOff>67236</xdr:rowOff>
    </xdr:from>
    <xdr:to>
      <xdr:col>38</xdr:col>
      <xdr:colOff>397435</xdr:colOff>
      <xdr:row>21</xdr:row>
      <xdr:rowOff>172011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037A64-EFAD-4149-BAA3-D9743639B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5578-0E16-4E5C-AC07-1235C0B5E36E}">
  <dimension ref="A2:E46"/>
  <sheetViews>
    <sheetView tabSelected="1" zoomScale="193" workbookViewId="0">
      <selection activeCell="A7" sqref="A7"/>
    </sheetView>
  </sheetViews>
  <sheetFormatPr baseColWidth="10" defaultColWidth="8.83203125" defaultRowHeight="15" x14ac:dyDescent="0.2"/>
  <cols>
    <col min="1" max="1" width="32" customWidth="1"/>
    <col min="8" max="8" width="17.33203125" customWidth="1"/>
  </cols>
  <sheetData>
    <row r="2" spans="1:5" ht="48" x14ac:dyDescent="0.2">
      <c r="A2" t="s">
        <v>2</v>
      </c>
      <c r="B2" s="2" t="s">
        <v>127</v>
      </c>
      <c r="C2" s="2" t="s">
        <v>128</v>
      </c>
      <c r="D2" s="2" t="s">
        <v>129</v>
      </c>
      <c r="E2" s="2" t="s">
        <v>130</v>
      </c>
    </row>
    <row r="3" spans="1:5" x14ac:dyDescent="0.2">
      <c r="A3" t="s">
        <v>131</v>
      </c>
      <c r="B3" s="9">
        <v>0.79875645047844535</v>
      </c>
      <c r="C3" s="9">
        <v>1.0553800516773293</v>
      </c>
      <c r="D3" s="9">
        <v>0.70274062792697045</v>
      </c>
      <c r="E3" s="9">
        <v>8.7475338091350621E-2</v>
      </c>
    </row>
    <row r="4" spans="1:5" x14ac:dyDescent="0.2">
      <c r="A4" t="s">
        <v>132</v>
      </c>
      <c r="B4" s="9">
        <v>3.2303530567072043</v>
      </c>
      <c r="C4" s="9">
        <v>4.2681973633910166</v>
      </c>
      <c r="D4" s="9">
        <v>2.8420431961913635</v>
      </c>
      <c r="E4" s="9">
        <v>0.35377019568434276</v>
      </c>
    </row>
    <row r="5" spans="1:5" x14ac:dyDescent="0.2">
      <c r="A5" t="s">
        <v>144</v>
      </c>
      <c r="B5" s="3">
        <v>3.2093901496542583</v>
      </c>
      <c r="C5" s="3">
        <v>8.5120397670606209</v>
      </c>
      <c r="D5" s="3">
        <v>5.3026496174063613</v>
      </c>
      <c r="E5" s="3">
        <v>0.60209634007412838</v>
      </c>
    </row>
    <row r="6" spans="1:5" x14ac:dyDescent="0.2">
      <c r="A6" t="s">
        <v>147</v>
      </c>
      <c r="B6" s="3">
        <v>3.4545155810961621</v>
      </c>
      <c r="C6" s="3">
        <v>8.176682886167093</v>
      </c>
      <c r="D6" s="3">
        <v>4.722167305070931</v>
      </c>
      <c r="E6" s="3">
        <v>0.63063824100237209</v>
      </c>
    </row>
    <row r="7" spans="1:5" x14ac:dyDescent="0.2">
      <c r="A7" t="s">
        <v>81</v>
      </c>
      <c r="B7" s="3">
        <v>3</v>
      </c>
      <c r="C7" s="3">
        <v>7.16</v>
      </c>
      <c r="D7" s="3">
        <v>4.16</v>
      </c>
      <c r="E7" s="3">
        <v>0.31</v>
      </c>
    </row>
    <row r="8" spans="1:5" x14ac:dyDescent="0.2">
      <c r="A8" t="s">
        <v>76</v>
      </c>
      <c r="B8" s="3">
        <v>3.49</v>
      </c>
      <c r="C8" s="3">
        <v>7.68</v>
      </c>
      <c r="D8" s="3">
        <v>4.1900000000000004</v>
      </c>
      <c r="E8" s="3">
        <v>0.36</v>
      </c>
    </row>
    <row r="9" spans="1:5" x14ac:dyDescent="0.2">
      <c r="A9" t="s">
        <v>84</v>
      </c>
      <c r="B9" s="3">
        <v>5.08</v>
      </c>
      <c r="C9" s="3">
        <v>8.18</v>
      </c>
      <c r="D9" s="3">
        <v>3.09</v>
      </c>
      <c r="E9" s="3">
        <v>1.1599999999999999</v>
      </c>
    </row>
    <row r="10" spans="1:5" x14ac:dyDescent="0.2">
      <c r="A10" t="s">
        <v>80</v>
      </c>
      <c r="B10" s="3">
        <v>3.12</v>
      </c>
      <c r="C10" s="3">
        <v>8.69</v>
      </c>
      <c r="D10" s="3">
        <v>5.57</v>
      </c>
      <c r="E10" s="3">
        <v>0.7</v>
      </c>
    </row>
    <row r="11" spans="1:5" x14ac:dyDescent="0.2">
      <c r="A11" t="s">
        <v>75</v>
      </c>
      <c r="B11" s="3">
        <v>3.49</v>
      </c>
      <c r="C11" s="3">
        <v>7.35</v>
      </c>
      <c r="D11" s="3">
        <v>3.86</v>
      </c>
      <c r="E11" s="3">
        <v>0.41</v>
      </c>
    </row>
    <row r="12" spans="1:5" x14ac:dyDescent="0.2">
      <c r="A12" t="s">
        <v>145</v>
      </c>
      <c r="B12" s="3">
        <v>4.5981199977847353</v>
      </c>
      <c r="C12" s="3">
        <v>7.2244349527657192</v>
      </c>
      <c r="D12" s="3">
        <v>2.6263149549809843</v>
      </c>
      <c r="E12" s="3">
        <v>0.88284485647739708</v>
      </c>
    </row>
    <row r="13" spans="1:5" x14ac:dyDescent="0.2">
      <c r="A13" t="s">
        <v>155</v>
      </c>
      <c r="B13" s="3">
        <v>5.2387458849569413</v>
      </c>
      <c r="C13" s="3">
        <v>8.0639772128901193</v>
      </c>
      <c r="D13" s="3">
        <v>2.8252313279331784</v>
      </c>
      <c r="E13" s="3">
        <v>1.5902947917579073</v>
      </c>
    </row>
    <row r="14" spans="1:5" x14ac:dyDescent="0.2">
      <c r="A14" t="s">
        <v>92</v>
      </c>
      <c r="B14" s="3">
        <v>3.3</v>
      </c>
      <c r="C14" s="3">
        <v>8.5399999999999991</v>
      </c>
      <c r="D14" s="3">
        <v>5.24</v>
      </c>
      <c r="E14" s="3">
        <v>0.57999999999999996</v>
      </c>
    </row>
    <row r="15" spans="1:5" x14ac:dyDescent="0.2">
      <c r="A15" t="s">
        <v>100</v>
      </c>
      <c r="B15" s="3">
        <v>3.76</v>
      </c>
      <c r="C15" s="3">
        <v>7.65</v>
      </c>
      <c r="D15" s="3">
        <v>3.89</v>
      </c>
      <c r="E15" s="3">
        <v>0.35</v>
      </c>
    </row>
    <row r="16" spans="1:5" x14ac:dyDescent="0.2">
      <c r="A16" t="s">
        <v>142</v>
      </c>
      <c r="B16" s="3">
        <v>5.1232540951429666</v>
      </c>
      <c r="C16" s="3">
        <v>8.0754777917959331</v>
      </c>
      <c r="D16" s="3">
        <v>2.9522236966529656</v>
      </c>
      <c r="E16" s="3">
        <v>1.2716633886680608</v>
      </c>
    </row>
    <row r="17" spans="1:5" x14ac:dyDescent="0.2">
      <c r="A17" t="s">
        <v>138</v>
      </c>
      <c r="B17" s="3">
        <v>5.4051483413011567</v>
      </c>
      <c r="C17" s="3">
        <v>9.2103549182216256</v>
      </c>
      <c r="D17" s="3">
        <v>3.8052065769204702</v>
      </c>
      <c r="E17" s="3">
        <v>1.9293812238463284</v>
      </c>
    </row>
    <row r="18" spans="1:5" x14ac:dyDescent="0.2">
      <c r="A18" t="s">
        <v>83</v>
      </c>
      <c r="B18" s="3">
        <v>8.75</v>
      </c>
      <c r="C18" s="3">
        <v>11.93</v>
      </c>
      <c r="D18" s="3">
        <v>3.18</v>
      </c>
      <c r="E18" s="3">
        <v>0.19</v>
      </c>
    </row>
    <row r="19" spans="1:5" x14ac:dyDescent="0.2">
      <c r="A19" t="s">
        <v>152</v>
      </c>
      <c r="B19" s="3">
        <v>8.8571743690878098</v>
      </c>
      <c r="C19" s="3">
        <v>11.757043111125009</v>
      </c>
      <c r="D19" s="3">
        <v>2.8998687420371994</v>
      </c>
      <c r="E19" s="3">
        <v>0.21427244988550964</v>
      </c>
    </row>
    <row r="20" spans="1:5" x14ac:dyDescent="0.2">
      <c r="A20" t="s">
        <v>99</v>
      </c>
      <c r="B20" s="3">
        <v>9.74</v>
      </c>
      <c r="C20" s="3">
        <v>12.84</v>
      </c>
      <c r="D20" s="3">
        <v>3.1</v>
      </c>
      <c r="E20" s="3">
        <v>0.23</v>
      </c>
    </row>
    <row r="21" spans="1:5" x14ac:dyDescent="0.2">
      <c r="A21" t="s">
        <v>148</v>
      </c>
      <c r="B21" s="3">
        <v>8.3810653580179579</v>
      </c>
      <c r="C21" s="3">
        <v>11.449747642761668</v>
      </c>
      <c r="D21" s="3">
        <v>3.0686822847437094</v>
      </c>
      <c r="E21" s="3">
        <v>0.21626173388959935</v>
      </c>
    </row>
    <row r="22" spans="1:5" x14ac:dyDescent="0.2">
      <c r="A22" t="s">
        <v>151</v>
      </c>
      <c r="B22" s="3">
        <v>8.4041637159807525</v>
      </c>
      <c r="C22" s="3">
        <v>11.268498519206043</v>
      </c>
      <c r="D22" s="3">
        <v>2.8643348032252902</v>
      </c>
      <c r="E22" s="3">
        <v>0.18901719209445772</v>
      </c>
    </row>
    <row r="23" spans="1:5" x14ac:dyDescent="0.2">
      <c r="A23" t="s">
        <v>89</v>
      </c>
      <c r="B23" s="3">
        <v>10.39</v>
      </c>
      <c r="C23" s="3">
        <v>13.27</v>
      </c>
      <c r="D23" s="3">
        <v>2.88</v>
      </c>
      <c r="E23" s="3">
        <v>0.26</v>
      </c>
    </row>
    <row r="24" spans="1:5" x14ac:dyDescent="0.2">
      <c r="A24" t="s">
        <v>95</v>
      </c>
      <c r="B24" s="3">
        <v>12.72</v>
      </c>
      <c r="C24" s="3">
        <v>16.25</v>
      </c>
      <c r="D24" s="3">
        <v>3.52</v>
      </c>
      <c r="E24" s="3">
        <v>0.53</v>
      </c>
    </row>
    <row r="25" spans="1:5" x14ac:dyDescent="0.2">
      <c r="A25" t="s">
        <v>88</v>
      </c>
      <c r="B25" s="3">
        <v>8.66</v>
      </c>
      <c r="C25" s="3">
        <v>11.74</v>
      </c>
      <c r="D25" s="3">
        <v>3.08</v>
      </c>
      <c r="E25" s="3">
        <v>0.18</v>
      </c>
    </row>
    <row r="26" spans="1:5" x14ac:dyDescent="0.2">
      <c r="A26" t="s">
        <v>153</v>
      </c>
      <c r="B26" s="3">
        <v>10.12664126692059</v>
      </c>
      <c r="C26" s="3">
        <v>12.68352974777736</v>
      </c>
      <c r="D26" s="3">
        <v>2.5568884808567693</v>
      </c>
      <c r="E26" s="3">
        <v>0.24229540716051245</v>
      </c>
    </row>
    <row r="27" spans="1:5" x14ac:dyDescent="0.2">
      <c r="A27" t="s">
        <v>74</v>
      </c>
      <c r="B27" s="3">
        <v>6.47</v>
      </c>
      <c r="C27" s="3">
        <v>9.0500000000000007</v>
      </c>
      <c r="D27" s="3">
        <v>2.58</v>
      </c>
      <c r="E27" s="3">
        <v>0.81</v>
      </c>
    </row>
    <row r="28" spans="1:5" x14ac:dyDescent="0.2">
      <c r="A28" t="s">
        <v>137</v>
      </c>
      <c r="B28" s="3">
        <v>3.8693432343055374</v>
      </c>
      <c r="C28" s="3">
        <v>10.919340943625539</v>
      </c>
      <c r="D28" s="3">
        <v>7.049997709320003</v>
      </c>
      <c r="E28" s="3">
        <v>0.642141491982543</v>
      </c>
    </row>
    <row r="29" spans="1:5" x14ac:dyDescent="0.2">
      <c r="A29" t="s">
        <v>73</v>
      </c>
      <c r="B29" s="3">
        <v>4.76</v>
      </c>
      <c r="C29" s="3">
        <v>8.34</v>
      </c>
      <c r="D29" s="3">
        <v>3.58</v>
      </c>
      <c r="E29" s="3">
        <v>0.39</v>
      </c>
    </row>
    <row r="30" spans="1:5" x14ac:dyDescent="0.2">
      <c r="A30" t="s">
        <v>140</v>
      </c>
      <c r="B30" s="3">
        <v>5.2010342801197247</v>
      </c>
      <c r="C30" s="3">
        <v>6.9373805032766107</v>
      </c>
      <c r="D30" s="3">
        <v>1.7363462231568851</v>
      </c>
      <c r="E30" s="3">
        <v>0.32277491871727193</v>
      </c>
    </row>
    <row r="31" spans="1:5" x14ac:dyDescent="0.2">
      <c r="A31" t="s">
        <v>166</v>
      </c>
      <c r="B31" s="3">
        <v>6.2484741044733969</v>
      </c>
      <c r="C31" s="3">
        <v>8.6578671075863376</v>
      </c>
      <c r="D31" s="3">
        <v>2.4093930031129394</v>
      </c>
      <c r="E31" s="3">
        <v>0.22257554833736232</v>
      </c>
    </row>
    <row r="32" spans="1:5" x14ac:dyDescent="0.2">
      <c r="A32" t="s">
        <v>149</v>
      </c>
      <c r="B32" s="3">
        <v>4.8583300711615252</v>
      </c>
      <c r="C32" s="3">
        <v>6.7147292956600566</v>
      </c>
      <c r="D32" s="3">
        <v>1.8563992244985323</v>
      </c>
      <c r="E32" s="3">
        <v>0.58605233212810059</v>
      </c>
    </row>
    <row r="33" spans="1:5" x14ac:dyDescent="0.2">
      <c r="A33" t="s">
        <v>101</v>
      </c>
      <c r="B33" s="3">
        <v>3.75</v>
      </c>
      <c r="C33" s="3">
        <v>10.84</v>
      </c>
      <c r="D33" s="3">
        <v>7.09</v>
      </c>
      <c r="E33" s="3">
        <v>0.62</v>
      </c>
    </row>
    <row r="34" spans="1:5" x14ac:dyDescent="0.2">
      <c r="A34" t="s">
        <v>150</v>
      </c>
      <c r="B34" s="3">
        <v>5.0483022805290005</v>
      </c>
      <c r="C34" s="3">
        <v>8.0037141794236533</v>
      </c>
      <c r="D34" s="3">
        <v>2.9554118988946541</v>
      </c>
      <c r="E34" s="3">
        <v>0.33648368022371622</v>
      </c>
    </row>
    <row r="35" spans="1:5" x14ac:dyDescent="0.2">
      <c r="A35" t="s">
        <v>79</v>
      </c>
      <c r="B35" s="3">
        <v>5.56</v>
      </c>
      <c r="C35" s="3">
        <v>8.49</v>
      </c>
      <c r="D35" s="3">
        <v>2.93</v>
      </c>
      <c r="E35" s="3">
        <v>0.43</v>
      </c>
    </row>
    <row r="36" spans="1:5" x14ac:dyDescent="0.2">
      <c r="A36" t="s">
        <v>78</v>
      </c>
      <c r="B36" s="3">
        <v>6.35</v>
      </c>
      <c r="C36" s="3">
        <v>8.8000000000000007</v>
      </c>
      <c r="D36" s="3">
        <v>2.4500000000000002</v>
      </c>
      <c r="E36" s="3">
        <v>0.57999999999999996</v>
      </c>
    </row>
    <row r="37" spans="1:5" x14ac:dyDescent="0.2">
      <c r="A37" t="s">
        <v>87</v>
      </c>
      <c r="B37" s="3">
        <v>5.9</v>
      </c>
      <c r="C37" s="3">
        <v>8.26</v>
      </c>
      <c r="D37" s="3">
        <v>2.36</v>
      </c>
      <c r="E37" s="3">
        <v>0.53</v>
      </c>
    </row>
    <row r="38" spans="1:5" x14ac:dyDescent="0.2">
      <c r="A38" t="s">
        <v>82</v>
      </c>
      <c r="B38" s="3">
        <v>4.2</v>
      </c>
      <c r="C38" s="3">
        <v>10.39</v>
      </c>
      <c r="D38" s="3">
        <v>6.19</v>
      </c>
      <c r="E38" s="3">
        <v>0.47</v>
      </c>
    </row>
    <row r="39" spans="1:5" x14ac:dyDescent="0.2">
      <c r="A39" t="s">
        <v>139</v>
      </c>
      <c r="B39" s="3">
        <v>4.068743344882316</v>
      </c>
      <c r="C39" s="3">
        <v>9.4265658016509235</v>
      </c>
      <c r="D39" s="3">
        <v>5.3578224567686057</v>
      </c>
      <c r="E39" s="3">
        <v>0.50271863047851673</v>
      </c>
    </row>
    <row r="40" spans="1:5" x14ac:dyDescent="0.2">
      <c r="A40" t="s">
        <v>91</v>
      </c>
      <c r="B40" s="3">
        <v>5.31</v>
      </c>
      <c r="C40" s="3">
        <v>8.75</v>
      </c>
      <c r="D40" s="3">
        <v>3.43</v>
      </c>
      <c r="E40" s="3">
        <v>0.42</v>
      </c>
    </row>
    <row r="41" spans="1:5" x14ac:dyDescent="0.2">
      <c r="A41" t="s">
        <v>143</v>
      </c>
      <c r="B41" s="3">
        <v>5.9321680189012485</v>
      </c>
      <c r="C41" s="3">
        <v>8.3611521718163448</v>
      </c>
      <c r="D41" s="3">
        <v>2.4289841529150964</v>
      </c>
      <c r="E41" s="3">
        <v>0.57359768445032155</v>
      </c>
    </row>
    <row r="42" spans="1:5" x14ac:dyDescent="0.2">
      <c r="A42" t="s">
        <v>141</v>
      </c>
      <c r="B42" s="3">
        <v>6.221133190966416</v>
      </c>
      <c r="C42" s="3">
        <v>8.9122599129829361</v>
      </c>
      <c r="D42" s="3">
        <v>2.6911267220165205</v>
      </c>
      <c r="E42" s="3">
        <v>0.63379514822625349</v>
      </c>
    </row>
    <row r="43" spans="1:5" x14ac:dyDescent="0.2">
      <c r="A43" t="s">
        <v>85</v>
      </c>
      <c r="B43" s="3">
        <v>6.48</v>
      </c>
      <c r="C43" s="3">
        <v>8.67</v>
      </c>
      <c r="D43" s="3">
        <v>2.19</v>
      </c>
      <c r="E43" s="3">
        <v>0.64</v>
      </c>
    </row>
    <row r="44" spans="1:5" x14ac:dyDescent="0.2">
      <c r="A44" t="s">
        <v>98</v>
      </c>
      <c r="B44" s="3">
        <v>6.1</v>
      </c>
      <c r="C44" s="3">
        <v>10.85</v>
      </c>
      <c r="D44" s="3">
        <v>4.76</v>
      </c>
      <c r="E44" s="3">
        <v>1.26</v>
      </c>
    </row>
    <row r="45" spans="1:5" x14ac:dyDescent="0.2">
      <c r="A45" t="s">
        <v>146</v>
      </c>
      <c r="B45" s="3">
        <v>3.891027407086936</v>
      </c>
      <c r="C45" s="3">
        <v>8.664307431773592</v>
      </c>
      <c r="D45" s="3">
        <v>4.773280024686656</v>
      </c>
      <c r="E45" s="3">
        <v>0.38556710075940781</v>
      </c>
    </row>
    <row r="46" spans="1:5" x14ac:dyDescent="0.2">
      <c r="A46" t="s">
        <v>86</v>
      </c>
      <c r="B46" s="3">
        <v>2.68</v>
      </c>
      <c r="C46" s="3">
        <v>4.9000000000000004</v>
      </c>
      <c r="D46" s="3">
        <v>2.2200000000000002</v>
      </c>
      <c r="E46" s="3">
        <v>0.19</v>
      </c>
    </row>
  </sheetData>
  <sortState xmlns:xlrd2="http://schemas.microsoft.com/office/spreadsheetml/2017/richdata2" ref="A5:I45">
    <sortCondition ref="A5:A45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44"/>
  <sheetViews>
    <sheetView topLeftCell="A52" zoomScale="85" zoomScaleNormal="85" workbookViewId="0">
      <selection activeCell="C64" sqref="C64:C66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AVERAGE(I47:I48) -(A16*G29/0.5)</f>
        <v>0</v>
      </c>
      <c r="G14">
        <v>0</v>
      </c>
      <c r="H14" s="2">
        <f>AVERAGE(J47:J48) - (B16*H29/0.5)</f>
        <v>0</v>
      </c>
      <c r="I14">
        <v>0</v>
      </c>
      <c r="J14" s="2">
        <f>AVERAGE(L47:L48) - (C16*H29/0.5)</f>
        <v>0</v>
      </c>
      <c r="L14">
        <v>0.5</v>
      </c>
      <c r="M14" s="3">
        <f>((F14*$F$21)+$F$22)*1000/L14</f>
        <v>0.19538818023196597</v>
      </c>
      <c r="N14" s="3">
        <f>((H14*$H$21)+$H$22)*1000/L14</f>
        <v>0.27973773930301504</v>
      </c>
      <c r="O14" s="3">
        <f>N14-M14</f>
        <v>8.4349559071049074E-2</v>
      </c>
      <c r="P14" s="3">
        <f>((J14*$J$21)+$J$22)*1000/L14</f>
        <v>2.0138522681155197E-2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1193.3</v>
      </c>
      <c r="G15">
        <f>6*H32/1000</f>
        <v>1.2000000000000001E-3</v>
      </c>
      <c r="H15" s="2">
        <f>AVERAGE(J32:J33) - (B16*H32/0.5)</f>
        <v>2372</v>
      </c>
      <c r="I15">
        <f>0.3*H32/1000</f>
        <v>5.9999999999999995E-5</v>
      </c>
      <c r="J15" s="2">
        <f>AVERAGE(L32:L33) - (C16*H32/0.5)</f>
        <v>1117.4000000000001</v>
      </c>
      <c r="L15">
        <v>0.2</v>
      </c>
      <c r="M15" s="3">
        <f t="shared" ref="M15:M19" si="0">((F15*$F$21)+$F$22)*1000/L15</f>
        <v>3.2165726866027899</v>
      </c>
      <c r="N15" s="3">
        <f t="shared" ref="N15:N19" si="1">((H15*$H$21)+$H$22)*1000/L15</f>
        <v>6.2254239883537066</v>
      </c>
      <c r="O15" s="3">
        <f t="shared" ref="O15:O19" si="2">N15-M15</f>
        <v>3.0088513017509166</v>
      </c>
      <c r="P15" s="3">
        <f t="shared" ref="P15:P19" si="3">((J15*$J$21)+$J$22)*1000/L15</f>
        <v>0.33930097842655088</v>
      </c>
    </row>
    <row r="16" spans="1:16" x14ac:dyDescent="0.2">
      <c r="A16">
        <f>AVERAGE(I47:I48)</f>
        <v>483</v>
      </c>
      <c r="B16">
        <f>AVERAGE(J47:J48)</f>
        <v>1165</v>
      </c>
      <c r="C16">
        <f>AVERAGE(L47:L48)</f>
        <v>471.5</v>
      </c>
      <c r="E16">
        <f>3*G35/1000</f>
        <v>1.7999999999999997E-3</v>
      </c>
      <c r="F16" s="2">
        <f>AVERAGE(I35:I36) - (A16*G35/0.5)</f>
        <v>3583.9</v>
      </c>
      <c r="G16">
        <f>6*H35/1000</f>
        <v>3.5999999999999995E-3</v>
      </c>
      <c r="H16" s="2">
        <f>AVERAGE(J35:J36) - (B16*H35/0.5)</f>
        <v>7269.5</v>
      </c>
      <c r="I16">
        <f>0.3*H35/1000</f>
        <v>1.7999999999999998E-4</v>
      </c>
      <c r="J16" s="2">
        <f>AVERAGE(L35:L36) - (C16*H35/0.5)</f>
        <v>3091.7</v>
      </c>
      <c r="L16">
        <v>0.6</v>
      </c>
      <c r="M16" s="3">
        <f t="shared" si="0"/>
        <v>2.8939739636189272</v>
      </c>
      <c r="N16" s="3">
        <f t="shared" si="1"/>
        <v>5.8783980800654847</v>
      </c>
      <c r="O16" s="3">
        <f t="shared" si="2"/>
        <v>2.9844241164465575</v>
      </c>
      <c r="P16" s="3">
        <f t="shared" si="3"/>
        <v>0.28328206004351036</v>
      </c>
    </row>
    <row r="17" spans="1:58" x14ac:dyDescent="0.2">
      <c r="E17">
        <f>9*G38/1000</f>
        <v>2.9970000000000005E-3</v>
      </c>
      <c r="F17" s="2">
        <f>AVERAGE(I38:I39) - (A16*G38/0.5)</f>
        <v>6049.3220000000001</v>
      </c>
      <c r="G17">
        <f>18*H38/1000</f>
        <v>5.9940000000000011E-3</v>
      </c>
      <c r="H17" s="2">
        <f>AVERAGE(J38:J39) - (B16*H38/0.5)</f>
        <v>12058.11</v>
      </c>
      <c r="I17">
        <f>0.9*H38/1000</f>
        <v>2.9970000000000002E-4</v>
      </c>
      <c r="J17" s="2">
        <f>AVERAGE(L38:L39) - (C16*H38/0.5)</f>
        <v>5570.9809999999998</v>
      </c>
      <c r="L17">
        <v>0.33300000000000002</v>
      </c>
      <c r="M17" s="3">
        <f t="shared" si="0"/>
        <v>8.5995963263855746</v>
      </c>
      <c r="N17" s="3">
        <f t="shared" si="1"/>
        <v>17.292061276227383</v>
      </c>
      <c r="O17" s="3">
        <f t="shared" si="2"/>
        <v>8.6924649498418081</v>
      </c>
      <c r="P17" s="3">
        <f t="shared" si="3"/>
        <v>0.89548181570342666</v>
      </c>
    </row>
    <row r="18" spans="1:58" x14ac:dyDescent="0.2">
      <c r="E18">
        <f>9*G41/1000</f>
        <v>4.2030000000000001E-3</v>
      </c>
      <c r="F18" s="2">
        <f>AVERAGE(I41:I42) - (A16*G41/0.5)</f>
        <v>8761.3780000000006</v>
      </c>
      <c r="G18">
        <f>18*H41/1000</f>
        <v>8.4060000000000003E-3</v>
      </c>
      <c r="H18" s="2">
        <f>AVERAGE(J41:J42) - (B16*H41/0.5)</f>
        <v>17595.89</v>
      </c>
      <c r="I18">
        <f>0.9*H41/1000</f>
        <v>4.2030000000000002E-4</v>
      </c>
      <c r="J18" s="2">
        <f>AVERAGE(L41:L42) - (B16*H41/0.5)</f>
        <v>7358.3899999999994</v>
      </c>
      <c r="L18">
        <v>0.46700000000000003</v>
      </c>
      <c r="M18" s="3">
        <f t="shared" si="0"/>
        <v>8.7874022898796067</v>
      </c>
      <c r="N18" s="3">
        <f t="shared" si="1"/>
        <v>17.85555504303214</v>
      </c>
      <c r="O18" s="3">
        <f t="shared" si="2"/>
        <v>9.0681527531525337</v>
      </c>
      <c r="P18" s="3">
        <f t="shared" si="3"/>
        <v>0.83648532900231853</v>
      </c>
    </row>
    <row r="19" spans="1:58" x14ac:dyDescent="0.2">
      <c r="E19">
        <f>9*G44/1000</f>
        <v>5.3999999999999994E-3</v>
      </c>
      <c r="F19" s="2">
        <f>AVERAGE(I44:I45) - (A16*G44/0.5)</f>
        <v>11935.9</v>
      </c>
      <c r="G19">
        <f>18*H44/1000</f>
        <v>1.0799999999999999E-2</v>
      </c>
      <c r="H19" s="2">
        <f>AVERAGE(J44:J45) - (B16*H44/0.5)</f>
        <v>23289</v>
      </c>
      <c r="I19">
        <f>0.9*H44/1000</f>
        <v>5.4000000000000001E-4</v>
      </c>
      <c r="J19" s="2">
        <f>AVERAGE(L44:L45) - (C16*H44/0.5)</f>
        <v>10696.2</v>
      </c>
      <c r="L19">
        <v>0.6</v>
      </c>
      <c r="M19" s="3">
        <f t="shared" si="0"/>
        <v>9.258707580553212</v>
      </c>
      <c r="N19" s="3">
        <f t="shared" si="1"/>
        <v>18.318678124264558</v>
      </c>
      <c r="O19" s="3">
        <f t="shared" si="2"/>
        <v>9.059970543711346</v>
      </c>
      <c r="P19" s="3">
        <f t="shared" si="3"/>
        <v>0.93877868945780374</v>
      </c>
    </row>
    <row r="20" spans="1:58" x14ac:dyDescent="0.2">
      <c r="F20" s="2"/>
      <c r="H20" s="2"/>
      <c r="J20" s="2"/>
    </row>
    <row r="21" spans="1:58" x14ac:dyDescent="0.2">
      <c r="D21" t="s">
        <v>33</v>
      </c>
      <c r="F21" s="5">
        <f>SLOPE(E13:E19,F13:F19)</f>
        <v>4.5723661041194592E-7</v>
      </c>
      <c r="G21" s="5"/>
      <c r="H21" s="5">
        <f>SLOPE(G13:G19,H13:H19)</f>
        <v>4.6594263407218968E-7</v>
      </c>
      <c r="I21" s="5"/>
      <c r="J21" s="5">
        <f>SLOPE(I13:I19,J13:J19)</f>
        <v>5.1719110743451376E-8</v>
      </c>
    </row>
    <row r="22" spans="1:58" x14ac:dyDescent="0.2">
      <c r="D22" t="s">
        <v>34</v>
      </c>
      <c r="F22" s="5">
        <f>INTERCEPT(E13:E19,F13:F19)</f>
        <v>9.7694090115982984E-5</v>
      </c>
      <c r="G22" s="5"/>
      <c r="H22" s="5">
        <f>INTERCEPT(G13:G19,H13:H19)</f>
        <v>1.3986886965150751E-4</v>
      </c>
      <c r="I22" s="5"/>
      <c r="J22" s="5">
        <f>INTERCEPT(I13:I19,J13:J19)</f>
        <v>1.0069261340577598E-5</v>
      </c>
    </row>
    <row r="23" spans="1:58" x14ac:dyDescent="0.2">
      <c r="D23" t="s">
        <v>35</v>
      </c>
      <c r="F23" s="4">
        <f>RSQ(E13:E19,F13:F19)</f>
        <v>0.99693265020690047</v>
      </c>
      <c r="G23" s="4"/>
      <c r="H23" s="4">
        <f>RSQ(G13:G19,H13:H19)</f>
        <v>0.99858945274212951</v>
      </c>
      <c r="I23" s="4"/>
      <c r="J23" s="4">
        <f>RSQ(I13:I19,J13:J19)</f>
        <v>0.99229837577111646</v>
      </c>
    </row>
    <row r="24" spans="1:58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43</v>
      </c>
      <c r="AJ24" s="2" t="s">
        <v>44</v>
      </c>
      <c r="AK24" s="2" t="s">
        <v>45</v>
      </c>
      <c r="AL24" s="2" t="s">
        <v>46</v>
      </c>
      <c r="AN24" s="2" t="s">
        <v>47</v>
      </c>
      <c r="AO24" s="2" t="s">
        <v>48</v>
      </c>
      <c r="AP24" s="2" t="s">
        <v>49</v>
      </c>
      <c r="AQ24" s="2" t="s">
        <v>50</v>
      </c>
      <c r="AS24" s="2" t="s">
        <v>51</v>
      </c>
      <c r="AT24" s="2" t="s">
        <v>52</v>
      </c>
      <c r="AU24" s="2" t="s">
        <v>53</v>
      </c>
      <c r="AV24" s="2" t="s">
        <v>54</v>
      </c>
      <c r="AX24" s="2" t="s">
        <v>55</v>
      </c>
      <c r="AY24" s="2" t="s">
        <v>56</v>
      </c>
      <c r="AZ24" s="2" t="s">
        <v>57</v>
      </c>
      <c r="BA24" s="2" t="s">
        <v>58</v>
      </c>
      <c r="BC24" s="2" t="s">
        <v>59</v>
      </c>
      <c r="BD24" s="2" t="s">
        <v>60</v>
      </c>
      <c r="BE24" s="2" t="s">
        <v>61</v>
      </c>
      <c r="BF24" s="2" t="s">
        <v>62</v>
      </c>
    </row>
    <row r="25" spans="1:58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3530</v>
      </c>
      <c r="J25">
        <v>12343</v>
      </c>
      <c r="L25">
        <v>7085</v>
      </c>
      <c r="M25">
        <v>5.2060000000000004</v>
      </c>
      <c r="N25">
        <v>17.891999999999999</v>
      </c>
      <c r="O25">
        <v>12.686</v>
      </c>
      <c r="Q25">
        <v>1.042</v>
      </c>
      <c r="R25">
        <v>1</v>
      </c>
      <c r="S25">
        <v>0</v>
      </c>
      <c r="T25">
        <v>0</v>
      </c>
      <c r="V25">
        <v>0</v>
      </c>
      <c r="Y25" s="1">
        <v>44788</v>
      </c>
      <c r="Z25" s="6">
        <v>0.47458333333333336</v>
      </c>
      <c r="AB25">
        <v>1</v>
      </c>
      <c r="AD25" s="3">
        <f t="shared" ref="AD25:AD89" si="4">((I25*$F$21)+$F$22)*1000/G25</f>
        <v>5.7057977495671741</v>
      </c>
      <c r="AE25" s="3">
        <f t="shared" ref="AE25:AE26" si="5">((J25*$H$21)+$H$22)*1000/H25</f>
        <v>19.636662673348486</v>
      </c>
      <c r="AF25" s="3">
        <f t="shared" ref="AF25:AF26" si="6">AE25-AD25</f>
        <v>13.930864923781311</v>
      </c>
      <c r="AG25" s="3">
        <f t="shared" ref="AG25:AG26" si="7">((L25*$J$21)+$J$22)*1000/H25</f>
        <v>1.254997203193102</v>
      </c>
    </row>
    <row r="26" spans="1:58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5914</v>
      </c>
      <c r="J26">
        <v>12413</v>
      </c>
      <c r="L26">
        <v>6633</v>
      </c>
      <c r="M26">
        <v>8.2530000000000001</v>
      </c>
      <c r="N26">
        <v>17.991</v>
      </c>
      <c r="O26">
        <v>9.7370000000000001</v>
      </c>
      <c r="Q26">
        <v>0.96299999999999997</v>
      </c>
      <c r="R26">
        <v>1</v>
      </c>
      <c r="S26">
        <v>0</v>
      </c>
      <c r="T26">
        <v>0</v>
      </c>
      <c r="V26">
        <v>0</v>
      </c>
      <c r="Y26" s="1">
        <v>44788</v>
      </c>
      <c r="Z26" s="6">
        <v>0.4808912037037037</v>
      </c>
      <c r="AB26">
        <v>1</v>
      </c>
      <c r="AD26" s="3">
        <f t="shared" si="4"/>
        <v>9.3393046803074373</v>
      </c>
      <c r="AE26" s="3">
        <f t="shared" si="5"/>
        <v>19.745382621298663</v>
      </c>
      <c r="AF26" s="3">
        <f t="shared" si="6"/>
        <v>10.406077940991226</v>
      </c>
      <c r="AG26" s="3">
        <f t="shared" si="7"/>
        <v>1.1770737430063021</v>
      </c>
      <c r="AJ26">
        <f>ABS(100*(AD26-AD27)/(AVERAGE(AD26:AD27)))</f>
        <v>5.1977679136825081</v>
      </c>
      <c r="AO26">
        <f>ABS(100*(AE26-AE27)/(AVERAGE(AE26:AE27)))</f>
        <v>7.8655403232706748E-3</v>
      </c>
      <c r="AT26">
        <f>ABS(100*(AF26-AF27)/(AVERAGE(AF26:AF27)))</f>
        <v>4.8912321920126587</v>
      </c>
      <c r="AY26">
        <f>ABS(100*(AG26-AG27)/(AVERAGE(AG26:AG27)))</f>
        <v>4.1104953105631266</v>
      </c>
      <c r="BC26" s="3">
        <f>AVERAGE(AD26:AD27)</f>
        <v>9.588498632981949</v>
      </c>
      <c r="BD26" s="3">
        <f>AVERAGE(AE26:AE27)</f>
        <v>19.746159192355449</v>
      </c>
      <c r="BE26" s="3">
        <f>AVERAGE(AF26:AF27)</f>
        <v>10.1576605593735</v>
      </c>
      <c r="BF26" s="3">
        <f>AVERAGE(AG26:AG27)</f>
        <v>1.1533691505822201</v>
      </c>
    </row>
    <row r="27" spans="1:58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6241</v>
      </c>
      <c r="J27">
        <v>12414</v>
      </c>
      <c r="L27">
        <v>6358</v>
      </c>
      <c r="M27">
        <v>8.6720000000000006</v>
      </c>
      <c r="N27">
        <v>17.992000000000001</v>
      </c>
      <c r="O27">
        <v>9.3209999999999997</v>
      </c>
      <c r="Q27">
        <v>0.91500000000000004</v>
      </c>
      <c r="R27">
        <v>1</v>
      </c>
      <c r="S27">
        <v>0</v>
      </c>
      <c r="T27">
        <v>0</v>
      </c>
      <c r="V27">
        <v>0</v>
      </c>
      <c r="Y27" s="1">
        <v>44788</v>
      </c>
      <c r="Z27" s="6">
        <v>0.48767361111111113</v>
      </c>
      <c r="AB27">
        <v>1</v>
      </c>
      <c r="AD27" s="3">
        <f t="shared" si="4"/>
        <v>9.837692585656459</v>
      </c>
      <c r="AE27" s="3">
        <f t="shared" ref="AE27:AE89" si="8">((J27*$H$21)+$H$22)*1000/H27</f>
        <v>19.746935763412235</v>
      </c>
      <c r="AF27" s="3">
        <f t="shared" ref="AF27:AF89" si="9">AE27-AD27</f>
        <v>9.9092431777557763</v>
      </c>
      <c r="AG27" s="3">
        <f t="shared" ref="AG27:AG89" si="10">((L27*$J$21)+$J$22)*1000/H27</f>
        <v>1.1296645581581382</v>
      </c>
    </row>
    <row r="28" spans="1:58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3721</v>
      </c>
      <c r="J28">
        <v>1347</v>
      </c>
      <c r="L28">
        <v>793</v>
      </c>
      <c r="M28">
        <v>3.2690000000000001</v>
      </c>
      <c r="N28">
        <v>1.42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44788</v>
      </c>
      <c r="Z28" s="6">
        <v>0.50035879629629632</v>
      </c>
      <c r="AB28">
        <v>1</v>
      </c>
      <c r="AD28" s="3">
        <f t="shared" si="4"/>
        <v>3.5981430349176677</v>
      </c>
      <c r="AE28" s="3">
        <f t="shared" si="8"/>
        <v>1.5349871954934939</v>
      </c>
      <c r="AF28" s="3">
        <f t="shared" si="9"/>
        <v>-2.0631558394241738</v>
      </c>
      <c r="AG28" s="3">
        <f t="shared" si="10"/>
        <v>0.10216503232026908</v>
      </c>
    </row>
    <row r="29" spans="1:58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1013</v>
      </c>
      <c r="J29">
        <v>1242</v>
      </c>
      <c r="L29">
        <v>577</v>
      </c>
      <c r="M29">
        <v>1.1919999999999999</v>
      </c>
      <c r="N29">
        <v>1.331</v>
      </c>
      <c r="O29">
        <v>0.13900000000000001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44788</v>
      </c>
      <c r="Z29" s="6">
        <v>0.50665509259259256</v>
      </c>
      <c r="AB29">
        <v>1</v>
      </c>
      <c r="AD29" s="3">
        <f t="shared" si="4"/>
        <v>1.1217495529265682</v>
      </c>
      <c r="AE29" s="3">
        <f t="shared" si="8"/>
        <v>1.437139242338334</v>
      </c>
      <c r="AF29" s="3">
        <f t="shared" si="9"/>
        <v>0.31538968941176582</v>
      </c>
      <c r="AG29" s="3">
        <f t="shared" si="10"/>
        <v>7.9822376479098081E-2</v>
      </c>
      <c r="AJ29">
        <f>ABS(100*(AD29-AD30)/(AVERAGE(AD29:AD30)))</f>
        <v>27.969766550536615</v>
      </c>
      <c r="AO29">
        <f>ABS(100*(AE29-AE30)/(AVERAGE(AE29:AE30)))</f>
        <v>5.7316164576796469</v>
      </c>
      <c r="AT29">
        <f>ABS(100*(AF29-AF30)/(AVERAGE(AF29:AF30)))</f>
        <v>72.677516406897794</v>
      </c>
      <c r="AY29">
        <f>ABS(100*(AG29-AG30)/(AVERAGE(AG29:AG30)))</f>
        <v>26.904195589779427</v>
      </c>
      <c r="BC29" s="3">
        <f>AVERAGE(AD29:AD30)</f>
        <v>0.98412133319257267</v>
      </c>
      <c r="BD29" s="3">
        <f>AVERAGE(AE29:AE30)</f>
        <v>1.4795400220389034</v>
      </c>
      <c r="BE29" s="3">
        <f>AVERAGE(AF29:AF30)</f>
        <v>0.49541868884633083</v>
      </c>
      <c r="BF29" s="3">
        <f>AVERAGE(AG29:AG30)</f>
        <v>7.0357779213046479E-2</v>
      </c>
    </row>
    <row r="30" spans="1:58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712</v>
      </c>
      <c r="J30">
        <v>1333</v>
      </c>
      <c r="L30">
        <v>394</v>
      </c>
      <c r="M30">
        <v>0.96099999999999997</v>
      </c>
      <c r="N30">
        <v>1.4079999999999999</v>
      </c>
      <c r="O30">
        <v>0.44700000000000001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44788</v>
      </c>
      <c r="Z30" s="6">
        <v>0.51372685185185185</v>
      </c>
      <c r="AB30">
        <v>1</v>
      </c>
      <c r="AD30" s="3">
        <f t="shared" si="4"/>
        <v>0.84649311345857703</v>
      </c>
      <c r="AE30" s="3">
        <f t="shared" si="8"/>
        <v>1.5219408017394729</v>
      </c>
      <c r="AF30" s="3">
        <f t="shared" si="9"/>
        <v>0.67544768828089585</v>
      </c>
      <c r="AG30" s="3">
        <f t="shared" si="10"/>
        <v>6.0893181946994883E-2</v>
      </c>
    </row>
    <row r="31" spans="1:58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732</v>
      </c>
      <c r="J31">
        <v>2742</v>
      </c>
      <c r="L31">
        <v>1427</v>
      </c>
      <c r="M31">
        <v>2.4409999999999998</v>
      </c>
      <c r="N31">
        <v>6.5039999999999996</v>
      </c>
      <c r="O31">
        <v>4.0629999999999997</v>
      </c>
      <c r="Q31">
        <v>8.3000000000000004E-2</v>
      </c>
      <c r="R31">
        <v>1</v>
      </c>
      <c r="S31">
        <v>0</v>
      </c>
      <c r="T31">
        <v>0</v>
      </c>
      <c r="V31">
        <v>0</v>
      </c>
      <c r="Y31" s="1">
        <v>44788</v>
      </c>
      <c r="Z31" s="6">
        <v>0.52563657407407405</v>
      </c>
      <c r="AB31">
        <v>1</v>
      </c>
      <c r="AD31" s="3">
        <f t="shared" ref="AD31:AD45" si="11">((I31*$F$21)+$F$22)*1000/G31</f>
        <v>2.1619564446876369</v>
      </c>
      <c r="AE31" s="3">
        <f t="shared" ref="AE31:AE45" si="12">((J31*$H$21)+$H$22)*1000/H31</f>
        <v>7.0874178613872569</v>
      </c>
      <c r="AF31" s="3">
        <f t="shared" ref="AF31:AF45" si="13">AE31-AD31</f>
        <v>4.92546141669962</v>
      </c>
      <c r="AG31" s="3">
        <f t="shared" ref="AG31:AG45" si="14">((L31*$J$21)+$J$22)*1000/H31</f>
        <v>0.41936216185741348</v>
      </c>
    </row>
    <row r="32" spans="1:58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1355</v>
      </c>
      <c r="J32">
        <v>2860</v>
      </c>
      <c r="L32">
        <v>1350</v>
      </c>
      <c r="M32">
        <v>3.6360000000000001</v>
      </c>
      <c r="N32">
        <v>6.7539999999999996</v>
      </c>
      <c r="O32">
        <v>3.1179999999999999</v>
      </c>
      <c r="Q32">
        <v>6.3E-2</v>
      </c>
      <c r="R32">
        <v>1</v>
      </c>
      <c r="S32">
        <v>0</v>
      </c>
      <c r="T32">
        <v>0</v>
      </c>
      <c r="V32">
        <v>0</v>
      </c>
      <c r="Y32" s="1">
        <v>44788</v>
      </c>
      <c r="Z32" s="6">
        <v>0.53199074074074071</v>
      </c>
      <c r="AB32">
        <v>1</v>
      </c>
      <c r="AD32" s="3">
        <f t="shared" si="11"/>
        <v>3.5862484861208479</v>
      </c>
      <c r="AE32" s="3">
        <f t="shared" si="12"/>
        <v>7.3623240154898495</v>
      </c>
      <c r="AF32" s="3">
        <f t="shared" si="13"/>
        <v>3.7760755293690016</v>
      </c>
      <c r="AG32" s="3">
        <f t="shared" si="14"/>
        <v>0.39945030422118477</v>
      </c>
      <c r="AI32">
        <f>ABS(100*((AVERAGE(AD32:AD33))-3)/3)</f>
        <v>21.942108408690984</v>
      </c>
      <c r="AJ32">
        <f>ABS(100*(AD32-AD33)/(AVERAGE(AD32:AD33)))</f>
        <v>3.9371013606184824</v>
      </c>
      <c r="AN32">
        <f>ABS(100*((AVERAGE(AE32:AE33))-6)/6)</f>
        <v>21.851172095698484</v>
      </c>
      <c r="AO32">
        <f>ABS(100*(AE32-AE33)/(AVERAGE(AE32:AE33)))</f>
        <v>1.4020844408370503</v>
      </c>
      <c r="AS32">
        <f>ABS(100*((AVERAGE(AF32:AF33))-3)/3)</f>
        <v>21.760235782705966</v>
      </c>
      <c r="AT32">
        <f>ABS(100*(AF32-AF33)/(AVERAGE(AF32:AF33)))</f>
        <v>6.7492453561389913</v>
      </c>
      <c r="AX32">
        <f>ABS(100*((AVERAGE(AG32:AG33))-0.3)/0.3)</f>
        <v>29.357366619208499</v>
      </c>
      <c r="AY32">
        <f>ABS(100*(AG32-AG33)/(AVERAGE(AG32:AG33)))</f>
        <v>5.8639641281780985</v>
      </c>
      <c r="BC32" s="3">
        <f>AVERAGE(AD32:AD33)</f>
        <v>3.6582632522607295</v>
      </c>
      <c r="BD32" s="3">
        <f>AVERAGE(AE32:AE33)</f>
        <v>7.311070325741909</v>
      </c>
      <c r="BE32" s="3">
        <f>AVERAGE(AF32:AF33)</f>
        <v>3.6528070734811791</v>
      </c>
      <c r="BF32" s="3">
        <f>AVERAGE(AG32:AG33)</f>
        <v>0.38807209985762547</v>
      </c>
    </row>
    <row r="33" spans="1:58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1418</v>
      </c>
      <c r="J33">
        <v>2816</v>
      </c>
      <c r="L33">
        <v>1262</v>
      </c>
      <c r="M33">
        <v>3.758</v>
      </c>
      <c r="N33">
        <v>6.6609999999999996</v>
      </c>
      <c r="O33">
        <v>2.903</v>
      </c>
      <c r="Q33">
        <v>0.04</v>
      </c>
      <c r="R33">
        <v>1</v>
      </c>
      <c r="S33">
        <v>0</v>
      </c>
      <c r="T33">
        <v>0</v>
      </c>
      <c r="V33">
        <v>0</v>
      </c>
      <c r="Y33" s="1">
        <v>44788</v>
      </c>
      <c r="Z33" s="6">
        <v>0.53873842592592591</v>
      </c>
      <c r="AB33">
        <v>1</v>
      </c>
      <c r="AD33" s="3">
        <f t="shared" si="11"/>
        <v>3.730278018400611</v>
      </c>
      <c r="AE33" s="3">
        <f t="shared" si="12"/>
        <v>7.2598166359939675</v>
      </c>
      <c r="AF33" s="3">
        <f t="shared" si="13"/>
        <v>3.5295386175933565</v>
      </c>
      <c r="AG33" s="3">
        <f t="shared" si="14"/>
        <v>0.37669389549406612</v>
      </c>
    </row>
    <row r="34" spans="1:58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4098</v>
      </c>
      <c r="J34">
        <v>8602</v>
      </c>
      <c r="L34">
        <v>3738</v>
      </c>
      <c r="M34">
        <v>2.9660000000000002</v>
      </c>
      <c r="N34">
        <v>6.3049999999999997</v>
      </c>
      <c r="O34">
        <v>3.34</v>
      </c>
      <c r="Q34">
        <v>0.22900000000000001</v>
      </c>
      <c r="R34">
        <v>1</v>
      </c>
      <c r="S34">
        <v>0</v>
      </c>
      <c r="T34">
        <v>0</v>
      </c>
      <c r="V34">
        <v>0</v>
      </c>
      <c r="Y34" s="1">
        <v>44788</v>
      </c>
      <c r="Z34" s="6">
        <v>0.55178240740740747</v>
      </c>
      <c r="AB34">
        <v>1</v>
      </c>
      <c r="AD34" s="3">
        <f t="shared" si="11"/>
        <v>3.2857495326402288</v>
      </c>
      <c r="AE34" s="3">
        <f t="shared" si="12"/>
        <v>6.9131790132341386</v>
      </c>
      <c r="AF34" s="3">
        <f t="shared" si="13"/>
        <v>3.6274294805939098</v>
      </c>
      <c r="AG34" s="3">
        <f t="shared" si="14"/>
        <v>0.33899216216599809</v>
      </c>
    </row>
    <row r="35" spans="1:58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4207</v>
      </c>
      <c r="J35">
        <v>8679</v>
      </c>
      <c r="L35">
        <v>3707</v>
      </c>
      <c r="M35">
        <v>3.036</v>
      </c>
      <c r="N35">
        <v>6.359</v>
      </c>
      <c r="O35">
        <v>3.3239999999999998</v>
      </c>
      <c r="Q35">
        <v>0.22600000000000001</v>
      </c>
      <c r="R35">
        <v>1</v>
      </c>
      <c r="S35">
        <v>0</v>
      </c>
      <c r="T35">
        <v>0</v>
      </c>
      <c r="V35">
        <v>0</v>
      </c>
      <c r="Y35" s="1">
        <v>44788</v>
      </c>
      <c r="Z35" s="6">
        <v>0.55887731481481484</v>
      </c>
      <c r="AB35">
        <v>1</v>
      </c>
      <c r="AD35" s="3">
        <f t="shared" si="11"/>
        <v>3.3688141835317329</v>
      </c>
      <c r="AE35" s="3">
        <f t="shared" si="12"/>
        <v>6.9729749846067364</v>
      </c>
      <c r="AF35" s="3">
        <f t="shared" si="13"/>
        <v>3.6041608010750035</v>
      </c>
      <c r="AG35" s="3">
        <f t="shared" si="14"/>
        <v>0.33632000811091978</v>
      </c>
      <c r="AI35">
        <f>ABS(100*((AVERAGE(AD35:AD36))-3)/3)</f>
        <v>11.18881764256224</v>
      </c>
      <c r="AJ35">
        <f>ABS(100*(AD35-AD36)/(AVERAGE(AD35:AD36)))</f>
        <v>1.9875892173157106</v>
      </c>
      <c r="AN35">
        <f>ABS(100*((AVERAGE(AE35:AE36))-6)/6)</f>
        <v>16.067406957561435</v>
      </c>
      <c r="AO35">
        <f>ABS(100*(AE35-AE36)/(AVERAGE(AE35:AE36)))</f>
        <v>0.25647645585567735</v>
      </c>
      <c r="AS35">
        <f>ABS(100*((AVERAGE(AF35:AF36))-3)/3)</f>
        <v>20.945996272560635</v>
      </c>
      <c r="AT35">
        <f>ABS(100*(AF35-AF36)/(AVERAGE(AF35:AF36)))</f>
        <v>1.3349807819591519</v>
      </c>
      <c r="AX35">
        <f>ABS(100*((AVERAGE(AG35:AG36))-0.3)/0.3)</f>
        <v>10.684393824861694</v>
      </c>
      <c r="AY35">
        <f>ABS(100*(AG35-AG36)/(AVERAGE(AG35:AG36)))</f>
        <v>2.5699658213702818</v>
      </c>
      <c r="BC35" s="3">
        <f>AVERAGE(AD35:AD36)</f>
        <v>3.3356645292768672</v>
      </c>
      <c r="BD35" s="3">
        <f>AVERAGE(AE35:AE36)</f>
        <v>6.9640444174536862</v>
      </c>
      <c r="BE35" s="3">
        <f>AVERAGE(AF35:AF36)</f>
        <v>3.628379888176819</v>
      </c>
      <c r="BF35" s="3">
        <f>AVERAGE(AG35:AG36)</f>
        <v>0.33205318147458507</v>
      </c>
    </row>
    <row r="36" spans="1:58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4120</v>
      </c>
      <c r="J36">
        <v>8656</v>
      </c>
      <c r="L36">
        <v>3608</v>
      </c>
      <c r="M36">
        <v>2.9790000000000001</v>
      </c>
      <c r="N36">
        <v>6.343</v>
      </c>
      <c r="O36">
        <v>3.3639999999999999</v>
      </c>
      <c r="Q36">
        <v>0.218</v>
      </c>
      <c r="R36">
        <v>1</v>
      </c>
      <c r="S36">
        <v>0</v>
      </c>
      <c r="T36">
        <v>0</v>
      </c>
      <c r="V36">
        <v>0</v>
      </c>
      <c r="Y36" s="1">
        <v>44788</v>
      </c>
      <c r="Z36" s="6">
        <v>0.56633101851851853</v>
      </c>
      <c r="AB36">
        <v>1</v>
      </c>
      <c r="AD36" s="3">
        <f t="shared" si="11"/>
        <v>3.302514875022001</v>
      </c>
      <c r="AE36" s="3">
        <f t="shared" si="12"/>
        <v>6.955113850300636</v>
      </c>
      <c r="AF36" s="3">
        <f t="shared" si="13"/>
        <v>3.652598975278635</v>
      </c>
      <c r="AG36" s="3">
        <f t="shared" si="14"/>
        <v>0.3277863548382503</v>
      </c>
    </row>
    <row r="37" spans="1:58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4736</v>
      </c>
      <c r="J37">
        <v>12736</v>
      </c>
      <c r="L37">
        <v>6014</v>
      </c>
      <c r="M37">
        <v>6.0789999999999997</v>
      </c>
      <c r="N37">
        <v>16.619</v>
      </c>
      <c r="O37">
        <v>10.54</v>
      </c>
      <c r="Q37">
        <v>0.77</v>
      </c>
      <c r="R37">
        <v>1</v>
      </c>
      <c r="S37">
        <v>0</v>
      </c>
      <c r="T37">
        <v>0</v>
      </c>
      <c r="V37">
        <v>0</v>
      </c>
      <c r="Y37" s="1">
        <v>44788</v>
      </c>
      <c r="Z37" s="6">
        <v>0.57943287037037039</v>
      </c>
      <c r="AB37">
        <v>1</v>
      </c>
      <c r="AD37" s="3">
        <f t="shared" si="11"/>
        <v>6.7962963274082844</v>
      </c>
      <c r="AE37" s="3">
        <f t="shared" si="12"/>
        <v>18.240583354939684</v>
      </c>
      <c r="AF37" s="3">
        <f t="shared" si="13"/>
        <v>11.444287027531399</v>
      </c>
      <c r="AG37" s="3">
        <f t="shared" si="14"/>
        <v>0.96428826832340586</v>
      </c>
    </row>
    <row r="38" spans="1:58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6288</v>
      </c>
      <c r="J38">
        <v>12774</v>
      </c>
      <c r="L38">
        <v>5903</v>
      </c>
      <c r="M38">
        <v>7.867</v>
      </c>
      <c r="N38">
        <v>16.667000000000002</v>
      </c>
      <c r="O38">
        <v>8.8010000000000002</v>
      </c>
      <c r="Q38">
        <v>0.753</v>
      </c>
      <c r="R38">
        <v>1</v>
      </c>
      <c r="S38">
        <v>0</v>
      </c>
      <c r="T38">
        <v>0</v>
      </c>
      <c r="V38">
        <v>0</v>
      </c>
      <c r="Y38" s="1">
        <v>44788</v>
      </c>
      <c r="Z38" s="6">
        <v>0.58643518518518511</v>
      </c>
      <c r="AB38">
        <v>1</v>
      </c>
      <c r="AD38" s="3">
        <f t="shared" si="11"/>
        <v>8.9273210101690648</v>
      </c>
      <c r="AE38" s="3">
        <f t="shared" si="12"/>
        <v>18.293753985854828</v>
      </c>
      <c r="AF38" s="3">
        <f t="shared" si="13"/>
        <v>9.3664329756857629</v>
      </c>
      <c r="AG38" s="3">
        <f t="shared" si="14"/>
        <v>0.94704856474225529</v>
      </c>
      <c r="AI38">
        <f>ABS(100*((AVERAGE(AD38:AD39))-9)/9)</f>
        <v>0.45874324492793445</v>
      </c>
      <c r="AJ38">
        <f>ABS(100*(AD38-AD39)/(AVERAGE(AD38:AD39)))</f>
        <v>2.5210101888203824</v>
      </c>
      <c r="AN38">
        <f>ABS(100*((AVERAGE(AE38:AE39))-18)/18)</f>
        <v>2.0983756311976896</v>
      </c>
      <c r="AO38">
        <f>ABS(100*(AE38-AE39)/(AVERAGE(AE38:AE39)))</f>
        <v>0.91364635378740611</v>
      </c>
      <c r="AS38">
        <f>ABS(100*((AVERAGE(AF38:AF39))-9)/9)</f>
        <v>3.7380080174674251</v>
      </c>
      <c r="AT38">
        <f>ABS(100*(AF38-AF39)/(AVERAGE(AF38:AF39)))</f>
        <v>0.64290706275372755</v>
      </c>
      <c r="AX38">
        <f>ABS(100*((AVERAGE(AG38:AG39))-0.9)/0.9)</f>
        <v>4.916993014944576</v>
      </c>
      <c r="AY38">
        <f>ABS(100*(AG38-AG39)/(AVERAGE(AG38:AG39)))</f>
        <v>0.59213532684111259</v>
      </c>
      <c r="BC38" s="3">
        <f>AVERAGE(AD38:AD39)</f>
        <v>9.0412868920435141</v>
      </c>
      <c r="BD38" s="3">
        <f>AVERAGE(AE38:AE39)</f>
        <v>18.377707613615584</v>
      </c>
      <c r="BE38" s="3">
        <f>AVERAGE(AF38:AF39)</f>
        <v>9.3364207215720683</v>
      </c>
      <c r="BF38" s="3">
        <f>AVERAGE(AG38:AG39)</f>
        <v>0.9442529371345012</v>
      </c>
    </row>
    <row r="39" spans="1:58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6454</v>
      </c>
      <c r="J39">
        <v>12894</v>
      </c>
      <c r="L39">
        <v>5867</v>
      </c>
      <c r="M39">
        <v>8.0570000000000004</v>
      </c>
      <c r="N39">
        <v>16.82</v>
      </c>
      <c r="O39">
        <v>8.7629999999999999</v>
      </c>
      <c r="Q39">
        <v>0.747</v>
      </c>
      <c r="R39">
        <v>1</v>
      </c>
      <c r="S39">
        <v>0</v>
      </c>
      <c r="T39">
        <v>0</v>
      </c>
      <c r="V39">
        <v>0</v>
      </c>
      <c r="Y39" s="1">
        <v>44788</v>
      </c>
      <c r="Z39" s="6">
        <v>0.5939120370370371</v>
      </c>
      <c r="AB39">
        <v>1</v>
      </c>
      <c r="AD39" s="3">
        <f t="shared" si="11"/>
        <v>9.1552527739179634</v>
      </c>
      <c r="AE39" s="3">
        <f t="shared" si="12"/>
        <v>18.461661241376337</v>
      </c>
      <c r="AF39" s="3">
        <f t="shared" si="13"/>
        <v>9.3064084674583736</v>
      </c>
      <c r="AG39" s="3">
        <f t="shared" si="14"/>
        <v>0.94145730952674711</v>
      </c>
      <c r="BC39" s="3"/>
      <c r="BD39" s="3"/>
      <c r="BE39" s="3"/>
      <c r="BF39" s="3"/>
    </row>
    <row r="40" spans="1:58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9054</v>
      </c>
      <c r="J40">
        <v>18604</v>
      </c>
      <c r="L40">
        <v>8500</v>
      </c>
      <c r="M40">
        <v>7.8810000000000002</v>
      </c>
      <c r="N40">
        <v>17.172999999999998</v>
      </c>
      <c r="O40">
        <v>9.2910000000000004</v>
      </c>
      <c r="Q40">
        <v>0.82799999999999996</v>
      </c>
      <c r="R40">
        <v>1</v>
      </c>
      <c r="S40">
        <v>0</v>
      </c>
      <c r="T40">
        <v>0</v>
      </c>
      <c r="V40">
        <v>0</v>
      </c>
      <c r="Y40" s="1">
        <v>44788</v>
      </c>
      <c r="Z40" s="6">
        <v>0.60768518518518522</v>
      </c>
      <c r="AB40">
        <v>1</v>
      </c>
      <c r="AD40" s="3">
        <f t="shared" si="11"/>
        <v>9.0739065541450543</v>
      </c>
      <c r="AE40" s="3">
        <f t="shared" si="12"/>
        <v>18.861382513769858</v>
      </c>
      <c r="AF40" s="3">
        <f t="shared" si="13"/>
        <v>9.7874759596248033</v>
      </c>
      <c r="AG40" s="3">
        <f t="shared" si="14"/>
        <v>0.96291585152015891</v>
      </c>
      <c r="BC40" s="3"/>
      <c r="BD40" s="3"/>
      <c r="BE40" s="3"/>
      <c r="BF40" s="3"/>
    </row>
    <row r="41" spans="1:58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9301</v>
      </c>
      <c r="J41">
        <v>18699</v>
      </c>
      <c r="L41">
        <v>8560</v>
      </c>
      <c r="M41">
        <v>8.0839999999999996</v>
      </c>
      <c r="N41">
        <v>17.259</v>
      </c>
      <c r="O41">
        <v>9.1750000000000007</v>
      </c>
      <c r="Q41">
        <v>0.83399999999999996</v>
      </c>
      <c r="R41">
        <v>1</v>
      </c>
      <c r="S41">
        <v>0</v>
      </c>
      <c r="T41">
        <v>0</v>
      </c>
      <c r="V41">
        <v>0</v>
      </c>
      <c r="Y41" s="1">
        <v>44788</v>
      </c>
      <c r="Z41" s="6">
        <v>0.61512731481481475</v>
      </c>
      <c r="AB41">
        <v>1</v>
      </c>
      <c r="AD41" s="3">
        <f t="shared" si="11"/>
        <v>9.3157426200374562</v>
      </c>
      <c r="AE41" s="3">
        <f t="shared" si="12"/>
        <v>18.956167417917307</v>
      </c>
      <c r="AF41" s="3">
        <f t="shared" si="13"/>
        <v>9.6404247978798505</v>
      </c>
      <c r="AG41" s="3">
        <f t="shared" si="14"/>
        <v>0.96956070514886805</v>
      </c>
      <c r="AI41">
        <f>ABS(100*((AVERAGE(AD41:AD42))-9)/9)</f>
        <v>2.5454761726394222</v>
      </c>
      <c r="AJ41">
        <f>ABS(100*(AD41-AD42)/(AVERAGE(AD41:AD42)))</f>
        <v>1.8777525777718775</v>
      </c>
      <c r="AN41">
        <f>ABS(100*((AVERAGE(AE41:AE42))-18)/18)</f>
        <v>5.228896557890768</v>
      </c>
      <c r="AO41">
        <f>ABS(100*(AE41-AE42)/(AVERAGE(AE41:AE42)))</f>
        <v>0.15802627506444425</v>
      </c>
      <c r="AS41">
        <f>ABS(100*((AVERAGE(AF41:AF42))-9)/9)</f>
        <v>7.9123169431421347</v>
      </c>
      <c r="AT41">
        <f>ABS(100*(AF41-AF42)/(AVERAGE(AF41:AF42)))</f>
        <v>1.4761722816273135</v>
      </c>
      <c r="AX41">
        <f>ABS(100*((AVERAGE(AG41:AG42))-0.9)/0.9)</f>
        <v>6.3323174482844653</v>
      </c>
      <c r="AY41">
        <f>ABS(100*(AG41-AG42)/(AVERAGE(AG41:AG42)))</f>
        <v>2.6269526029241668</v>
      </c>
      <c r="BC41" s="3">
        <f>AVERAGE(AD41:AD42)</f>
        <v>9.229092855537548</v>
      </c>
      <c r="BD41" s="3">
        <f>AVERAGE(AE41:AE42)</f>
        <v>18.941201380420338</v>
      </c>
      <c r="BE41" s="3">
        <f>AVERAGE(AF41:AF42)</f>
        <v>9.7121085248827921</v>
      </c>
      <c r="BF41" s="3">
        <f>AVERAGE(AG41:AG42)</f>
        <v>0.95699085703456022</v>
      </c>
    </row>
    <row r="42" spans="1:58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9124</v>
      </c>
      <c r="J42">
        <v>18669</v>
      </c>
      <c r="L42">
        <v>8333</v>
      </c>
      <c r="M42">
        <v>7.9379999999999997</v>
      </c>
      <c r="N42">
        <v>17.231999999999999</v>
      </c>
      <c r="O42">
        <v>9.2940000000000005</v>
      </c>
      <c r="Q42">
        <v>0.80900000000000005</v>
      </c>
      <c r="R42">
        <v>1</v>
      </c>
      <c r="S42">
        <v>0</v>
      </c>
      <c r="T42">
        <v>0</v>
      </c>
      <c r="V42">
        <v>0</v>
      </c>
      <c r="Y42" s="1">
        <v>44788</v>
      </c>
      <c r="Z42" s="6">
        <v>0.62309027777777781</v>
      </c>
      <c r="AB42">
        <v>1</v>
      </c>
      <c r="AD42" s="3">
        <f t="shared" si="11"/>
        <v>9.1424430910376397</v>
      </c>
      <c r="AE42" s="3">
        <f t="shared" si="12"/>
        <v>18.926235342923373</v>
      </c>
      <c r="AF42" s="3">
        <f t="shared" si="13"/>
        <v>9.7837922518857336</v>
      </c>
      <c r="AG42" s="3">
        <f t="shared" si="14"/>
        <v>0.94442100892025238</v>
      </c>
      <c r="BC42" s="3"/>
      <c r="BD42" s="3"/>
      <c r="BE42" s="3"/>
      <c r="BF42" s="3"/>
    </row>
    <row r="43" spans="1:58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12229</v>
      </c>
      <c r="J43">
        <v>24516</v>
      </c>
      <c r="L43">
        <v>11046</v>
      </c>
      <c r="M43">
        <v>8.1639999999999997</v>
      </c>
      <c r="N43">
        <v>17.54</v>
      </c>
      <c r="O43">
        <v>9.3759999999999994</v>
      </c>
      <c r="Q43">
        <v>0.86599999999999999</v>
      </c>
      <c r="R43">
        <v>1</v>
      </c>
      <c r="S43">
        <v>0</v>
      </c>
      <c r="T43">
        <v>0</v>
      </c>
      <c r="V43">
        <v>0</v>
      </c>
      <c r="Y43" s="1">
        <v>44788</v>
      </c>
      <c r="Z43" s="6">
        <v>0.63773148148148151</v>
      </c>
      <c r="AB43">
        <v>1</v>
      </c>
      <c r="AD43" s="3">
        <f t="shared" si="11"/>
        <v>9.48206766473945</v>
      </c>
      <c r="AE43" s="3">
        <f t="shared" si="12"/>
        <v>19.271530810942185</v>
      </c>
      <c r="AF43" s="3">
        <f t="shared" si="13"/>
        <v>9.7894631462027348</v>
      </c>
      <c r="AG43" s="3">
        <f t="shared" si="14"/>
        <v>0.96893093102123573</v>
      </c>
      <c r="BC43" s="3"/>
      <c r="BD43" s="3"/>
      <c r="BE43" s="3"/>
      <c r="BF43" s="3"/>
    </row>
    <row r="44" spans="1:58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12728</v>
      </c>
      <c r="J44">
        <v>24781</v>
      </c>
      <c r="L44">
        <v>11318</v>
      </c>
      <c r="M44">
        <v>8.4830000000000005</v>
      </c>
      <c r="N44">
        <v>17.727</v>
      </c>
      <c r="O44">
        <v>9.2439999999999998</v>
      </c>
      <c r="Q44">
        <v>0.89</v>
      </c>
      <c r="R44">
        <v>1</v>
      </c>
      <c r="S44">
        <v>0</v>
      </c>
      <c r="T44">
        <v>0</v>
      </c>
      <c r="V44">
        <v>0</v>
      </c>
      <c r="Y44" s="1">
        <v>44788</v>
      </c>
      <c r="Z44" s="6">
        <v>0.64556712962962959</v>
      </c>
      <c r="AB44">
        <v>1</v>
      </c>
      <c r="AD44" s="3">
        <f t="shared" si="11"/>
        <v>9.8623361123987188</v>
      </c>
      <c r="AE44" s="3">
        <f t="shared" si="12"/>
        <v>19.477322140990736</v>
      </c>
      <c r="AF44" s="3">
        <f t="shared" si="13"/>
        <v>9.6149860285920177</v>
      </c>
      <c r="AG44" s="3">
        <f t="shared" si="14"/>
        <v>0.99237692789160048</v>
      </c>
      <c r="AI44">
        <f>ABS(100*((AVERAGE(AD44:AD45))-9)/9)</f>
        <v>7.7822016245683692</v>
      </c>
      <c r="AJ44">
        <f>ABS(100*(AD44-AD45)/(AVERAGE(AD44:AD45)))</f>
        <v>3.3387900939058968</v>
      </c>
      <c r="AN44">
        <f>ABS(100*((AVERAGE(AE44:AE45))-18)/18)</f>
        <v>7.8018025647375531</v>
      </c>
      <c r="AO44">
        <f>ABS(100*(AE44-AE45)/(AVERAGE(AE44:AE45)))</f>
        <v>0.75238568064800748</v>
      </c>
      <c r="AS44">
        <f>ABS(100*((AVERAGE(AF44:AF45))-9)/9)</f>
        <v>7.8214035049067361</v>
      </c>
      <c r="AT44">
        <f>ABS(100*(AF44-AF45)/(AVERAGE(AF44:AF45)))</f>
        <v>1.8330783635085788</v>
      </c>
      <c r="AX44">
        <f>ABS(100*((AVERAGE(AG44:AG45))-0.9)/0.9)</f>
        <v>9.7277567654309181</v>
      </c>
      <c r="AY44">
        <f>ABS(100*(AG44-AG45)/(AVERAGE(AG44:AG45)))</f>
        <v>0.9775946386698996</v>
      </c>
      <c r="BC44" s="3">
        <f>AVERAGE(AD44:AD45)</f>
        <v>9.7003981462111533</v>
      </c>
      <c r="BD44" s="3">
        <f>AVERAGE(AE44:AE45)</f>
        <v>19.404324461652759</v>
      </c>
      <c r="BE44" s="3">
        <f>AVERAGE(AF44:AF45)</f>
        <v>9.7039263154416062</v>
      </c>
      <c r="BF44" s="3">
        <f>AVERAGE(AG44:AG45)</f>
        <v>0.98754981088887828</v>
      </c>
    </row>
    <row r="45" spans="1:58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12303</v>
      </c>
      <c r="J45">
        <v>24593</v>
      </c>
      <c r="L45">
        <v>11206</v>
      </c>
      <c r="M45">
        <v>8.2119999999999997</v>
      </c>
      <c r="N45">
        <v>17.594999999999999</v>
      </c>
      <c r="O45">
        <v>9.3829999999999991</v>
      </c>
      <c r="Q45">
        <v>0.88</v>
      </c>
      <c r="R45">
        <v>1</v>
      </c>
      <c r="S45">
        <v>0</v>
      </c>
      <c r="T45">
        <v>0</v>
      </c>
      <c r="V45">
        <v>0</v>
      </c>
      <c r="Y45" s="1">
        <v>44788</v>
      </c>
      <c r="Z45" s="6">
        <v>0.65368055555555549</v>
      </c>
      <c r="AB45">
        <v>1</v>
      </c>
      <c r="AD45" s="3">
        <f t="shared" si="11"/>
        <v>9.5384601800235895</v>
      </c>
      <c r="AE45" s="3">
        <f t="shared" si="12"/>
        <v>19.331326782314783</v>
      </c>
      <c r="AF45" s="3">
        <f t="shared" si="13"/>
        <v>9.792866602291193</v>
      </c>
      <c r="AG45" s="3">
        <f t="shared" si="14"/>
        <v>0.98272269388615607</v>
      </c>
    </row>
    <row r="46" spans="1:58" x14ac:dyDescent="0.2">
      <c r="A46">
        <v>22</v>
      </c>
      <c r="B46">
        <v>3</v>
      </c>
      <c r="C46" t="s">
        <v>28</v>
      </c>
      <c r="D46" t="s">
        <v>27</v>
      </c>
      <c r="G46">
        <v>0.5</v>
      </c>
      <c r="H46">
        <v>0.5</v>
      </c>
      <c r="I46">
        <v>3309</v>
      </c>
      <c r="J46">
        <v>1146</v>
      </c>
      <c r="L46">
        <v>618</v>
      </c>
      <c r="M46">
        <v>2.9529999999999998</v>
      </c>
      <c r="N46">
        <v>1.2490000000000001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44788</v>
      </c>
      <c r="Z46" s="6">
        <v>0.66665509259259259</v>
      </c>
      <c r="AB46">
        <v>1</v>
      </c>
      <c r="AD46" s="3">
        <f t="shared" si="4"/>
        <v>3.2213800679382238</v>
      </c>
      <c r="AE46" s="3">
        <f t="shared" si="8"/>
        <v>1.3476782565964738</v>
      </c>
      <c r="AF46" s="3">
        <f t="shared" si="9"/>
        <v>-1.8737018113417501</v>
      </c>
      <c r="AG46" s="3">
        <f t="shared" si="10"/>
        <v>8.4063343560061093E-2</v>
      </c>
      <c r="BC46" s="3"/>
      <c r="BD46" s="3"/>
      <c r="BE46" s="3"/>
      <c r="BF46" s="3"/>
    </row>
    <row r="47" spans="1:58" x14ac:dyDescent="0.2">
      <c r="A47">
        <v>23</v>
      </c>
      <c r="B47">
        <v>3</v>
      </c>
      <c r="C47" t="s">
        <v>28</v>
      </c>
      <c r="D47" t="s">
        <v>27</v>
      </c>
      <c r="G47">
        <v>0.5</v>
      </c>
      <c r="H47">
        <v>0.5</v>
      </c>
      <c r="I47">
        <v>518</v>
      </c>
      <c r="J47">
        <v>1113</v>
      </c>
      <c r="L47">
        <v>491</v>
      </c>
      <c r="M47">
        <v>0.81200000000000006</v>
      </c>
      <c r="N47">
        <v>1.2210000000000001</v>
      </c>
      <c r="O47">
        <v>0.40899999999999997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44788</v>
      </c>
      <c r="Z47" s="6">
        <v>0.67300925925925925</v>
      </c>
      <c r="AB47">
        <v>1</v>
      </c>
      <c r="AD47" s="3">
        <f t="shared" si="4"/>
        <v>0.66908530861874194</v>
      </c>
      <c r="AE47" s="3">
        <f t="shared" si="8"/>
        <v>1.3169260427477092</v>
      </c>
      <c r="AF47" s="3">
        <f t="shared" si="9"/>
        <v>0.64784073412896725</v>
      </c>
      <c r="AG47" s="3">
        <f t="shared" si="10"/>
        <v>7.0926689431224446E-2</v>
      </c>
      <c r="AJ47">
        <f>ABS(100*(AD47-AD48)/(AVERAGE(AD47:AD48)))</f>
        <v>10.047914150432907</v>
      </c>
      <c r="AO47">
        <f>ABS(100*(AE47-AE48)/(AVERAGE(AE47:AE48)))</f>
        <v>7.0980810118919546</v>
      </c>
      <c r="AT47">
        <f>ABS(100*(AF47-AF48)/(AVERAGE(AF47:AF48)))</f>
        <v>22.096390969379158</v>
      </c>
      <c r="AY47">
        <f>ABS(100*(AG47-AG48)/(AVERAGE(AG47:AG48)))</f>
        <v>5.8541742450723762</v>
      </c>
      <c r="BC47" s="3">
        <f>AVERAGE(AD47:AD48)</f>
        <v>0.63707874588990576</v>
      </c>
      <c r="BD47" s="3">
        <f>AVERAGE(AE47:AE48)</f>
        <v>1.3653840766912171</v>
      </c>
      <c r="BE47" s="3">
        <f>AVERAGE(AF47:AF48)</f>
        <v>0.72830533080131121</v>
      </c>
      <c r="BF47" s="3">
        <f>AVERAGE(AG47:AG48)</f>
        <v>6.8909644112229856E-2</v>
      </c>
    </row>
    <row r="48" spans="1:58" x14ac:dyDescent="0.2">
      <c r="A48">
        <v>24</v>
      </c>
      <c r="B48">
        <v>3</v>
      </c>
      <c r="C48" t="s">
        <v>28</v>
      </c>
      <c r="D48" t="s">
        <v>27</v>
      </c>
      <c r="G48">
        <v>0.5</v>
      </c>
      <c r="H48">
        <v>0.5</v>
      </c>
      <c r="I48">
        <v>448</v>
      </c>
      <c r="J48">
        <v>1217</v>
      </c>
      <c r="L48">
        <v>452</v>
      </c>
      <c r="M48">
        <v>0.75800000000000001</v>
      </c>
      <c r="N48">
        <v>1.3089999999999999</v>
      </c>
      <c r="O48">
        <v>0.55100000000000005</v>
      </c>
      <c r="Q48">
        <v>0</v>
      </c>
      <c r="R48">
        <v>1</v>
      </c>
      <c r="S48">
        <v>0</v>
      </c>
      <c r="T48">
        <v>0</v>
      </c>
      <c r="V48">
        <v>0</v>
      </c>
      <c r="Y48" s="1">
        <v>44788</v>
      </c>
      <c r="Z48" s="6">
        <v>0.67988425925925933</v>
      </c>
      <c r="AB48">
        <v>1</v>
      </c>
      <c r="AD48" s="3">
        <f t="shared" si="4"/>
        <v>0.60507218316106959</v>
      </c>
      <c r="AE48" s="3">
        <f t="shared" si="8"/>
        <v>1.4138421106347248</v>
      </c>
      <c r="AF48" s="3">
        <f t="shared" si="9"/>
        <v>0.80876992747365517</v>
      </c>
      <c r="AG48" s="3">
        <f t="shared" si="10"/>
        <v>6.6892598793235253E-2</v>
      </c>
      <c r="BC48" s="3"/>
      <c r="BD48" s="3"/>
      <c r="BE48" s="3"/>
      <c r="BF48" s="3"/>
    </row>
    <row r="49" spans="1:58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2555</v>
      </c>
      <c r="J49">
        <v>6964</v>
      </c>
      <c r="L49">
        <v>3157</v>
      </c>
      <c r="M49">
        <v>2.375</v>
      </c>
      <c r="N49">
        <v>6.1790000000000003</v>
      </c>
      <c r="O49">
        <v>3.8039999999999998</v>
      </c>
      <c r="Q49">
        <v>0.214</v>
      </c>
      <c r="R49">
        <v>1</v>
      </c>
      <c r="S49">
        <v>0</v>
      </c>
      <c r="T49">
        <v>0</v>
      </c>
      <c r="V49">
        <v>0</v>
      </c>
      <c r="Y49" s="1">
        <v>44788</v>
      </c>
      <c r="Z49" s="6">
        <v>0.69255787037037031</v>
      </c>
      <c r="AB49">
        <v>1</v>
      </c>
      <c r="AD49" s="3">
        <f t="shared" si="4"/>
        <v>2.5318672594370097</v>
      </c>
      <c r="AE49" s="3">
        <f t="shared" si="8"/>
        <v>6.7693867466604729</v>
      </c>
      <c r="AF49" s="3">
        <f t="shared" si="9"/>
        <v>4.2375194872234632</v>
      </c>
      <c r="AG49" s="3">
        <f t="shared" si="10"/>
        <v>0.34669298791530717</v>
      </c>
    </row>
    <row r="50" spans="1:58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3363</v>
      </c>
      <c r="J50">
        <v>7048</v>
      </c>
      <c r="L50">
        <v>3097</v>
      </c>
      <c r="M50">
        <v>2.9950000000000001</v>
      </c>
      <c r="N50">
        <v>6.2489999999999997</v>
      </c>
      <c r="O50">
        <v>3.254</v>
      </c>
      <c r="Q50">
        <v>0.20799999999999999</v>
      </c>
      <c r="R50">
        <v>1</v>
      </c>
      <c r="S50">
        <v>0</v>
      </c>
      <c r="T50">
        <v>0</v>
      </c>
      <c r="V50">
        <v>0</v>
      </c>
      <c r="Y50" s="1">
        <v>44788</v>
      </c>
      <c r="Z50" s="6">
        <v>0.69959490740740737</v>
      </c>
      <c r="AB50">
        <v>1</v>
      </c>
      <c r="AD50" s="3">
        <f t="shared" si="4"/>
        <v>3.270761621862714</v>
      </c>
      <c r="AE50" s="3">
        <f t="shared" si="8"/>
        <v>6.847665109184601</v>
      </c>
      <c r="AF50" s="3">
        <f t="shared" si="9"/>
        <v>3.576903487321887</v>
      </c>
      <c r="AG50" s="3">
        <f t="shared" si="10"/>
        <v>0.34048669462609299</v>
      </c>
      <c r="AJ50">
        <f>ABS(100*(AD50-AD51)/(AVERAGE(AD50:AD51)))</f>
        <v>0.67327561430704852</v>
      </c>
      <c r="AO50">
        <f>ABS(100*(AE50-AE51)/(AVERAGE(AE50:AE51)))</f>
        <v>0.12255428052152877</v>
      </c>
      <c r="AT50">
        <f>ABS(100*(AF50-AF51)/(AVERAGE(AF50:AF51)))</f>
        <v>0.37839248909107764</v>
      </c>
      <c r="AY50">
        <f>ABS(100*(AG50-AG51)/(AVERAGE(AG50:AG51)))</f>
        <v>3.2101823939194674</v>
      </c>
      <c r="BC50" s="3">
        <f>AVERAGE(AD50:AD51)</f>
        <v>3.2597879432128272</v>
      </c>
      <c r="BD50" s="3">
        <f>AVERAGE(AE50:AE51)</f>
        <v>6.8434716254779513</v>
      </c>
      <c r="BE50" s="3">
        <f>AVERAGE(AF50:AF51)</f>
        <v>3.5836836822651241</v>
      </c>
      <c r="BF50" s="3">
        <f>AVERAGE(AG50:AG51)</f>
        <v>0.33510790710877403</v>
      </c>
    </row>
    <row r="51" spans="1:58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3339</v>
      </c>
      <c r="J51">
        <v>7039</v>
      </c>
      <c r="L51">
        <v>2993</v>
      </c>
      <c r="M51">
        <v>2.9769999999999999</v>
      </c>
      <c r="N51">
        <v>6.242</v>
      </c>
      <c r="O51">
        <v>3.266</v>
      </c>
      <c r="Q51">
        <v>0.19700000000000001</v>
      </c>
      <c r="R51">
        <v>1</v>
      </c>
      <c r="S51">
        <v>0</v>
      </c>
      <c r="T51">
        <v>0</v>
      </c>
      <c r="V51">
        <v>0</v>
      </c>
      <c r="Y51" s="1">
        <v>44788</v>
      </c>
      <c r="Z51" s="6">
        <v>0.70704861111111106</v>
      </c>
      <c r="AB51">
        <v>1</v>
      </c>
      <c r="AD51" s="3">
        <f t="shared" si="4"/>
        <v>3.2488142645629408</v>
      </c>
      <c r="AE51" s="3">
        <f t="shared" si="8"/>
        <v>6.8392781417713016</v>
      </c>
      <c r="AF51" s="3">
        <f t="shared" si="9"/>
        <v>3.5904638772083608</v>
      </c>
      <c r="AG51" s="3">
        <f t="shared" si="10"/>
        <v>0.32972911959145512</v>
      </c>
      <c r="BC51" s="3"/>
      <c r="BD51" s="3"/>
      <c r="BE51" s="3"/>
      <c r="BF51" s="3"/>
    </row>
    <row r="52" spans="1:58" x14ac:dyDescent="0.2">
      <c r="A52">
        <v>28</v>
      </c>
      <c r="B52">
        <v>9</v>
      </c>
      <c r="C52" t="s">
        <v>73</v>
      </c>
      <c r="D52" t="s">
        <v>27</v>
      </c>
      <c r="G52">
        <v>0.5</v>
      </c>
      <c r="H52">
        <v>0.5</v>
      </c>
      <c r="I52">
        <v>4333</v>
      </c>
      <c r="J52">
        <v>8840</v>
      </c>
      <c r="L52">
        <v>3971</v>
      </c>
      <c r="M52">
        <v>3.7389999999999999</v>
      </c>
      <c r="N52">
        <v>7.7670000000000003</v>
      </c>
      <c r="O52">
        <v>4.0279999999999996</v>
      </c>
      <c r="Q52">
        <v>0.29899999999999999</v>
      </c>
      <c r="R52">
        <v>1</v>
      </c>
      <c r="S52">
        <v>0</v>
      </c>
      <c r="T52">
        <v>0</v>
      </c>
      <c r="V52">
        <v>0</v>
      </c>
      <c r="Y52" s="1">
        <v>44788</v>
      </c>
      <c r="Z52" s="6">
        <v>0.72016203703703707</v>
      </c>
      <c r="AB52">
        <v>1</v>
      </c>
      <c r="AD52" s="3">
        <f t="shared" si="4"/>
        <v>4.1578006460618893</v>
      </c>
      <c r="AE52" s="3">
        <f t="shared" si="8"/>
        <v>8.5176035096993274</v>
      </c>
      <c r="AF52" s="3">
        <f t="shared" si="9"/>
        <v>4.3598028636374382</v>
      </c>
      <c r="AG52" s="3">
        <f t="shared" si="10"/>
        <v>0.43089170020564604</v>
      </c>
      <c r="BC52" s="3"/>
      <c r="BD52" s="3"/>
      <c r="BE52" s="3"/>
      <c r="BF52" s="3"/>
    </row>
    <row r="53" spans="1:58" x14ac:dyDescent="0.2">
      <c r="A53">
        <v>29</v>
      </c>
      <c r="B53">
        <v>9</v>
      </c>
      <c r="C53" t="s">
        <v>73</v>
      </c>
      <c r="D53" t="s">
        <v>27</v>
      </c>
      <c r="G53">
        <v>0.5</v>
      </c>
      <c r="H53">
        <v>0.5</v>
      </c>
      <c r="I53">
        <v>4885</v>
      </c>
      <c r="J53">
        <v>8895</v>
      </c>
      <c r="L53">
        <v>4027</v>
      </c>
      <c r="M53">
        <v>4.1619999999999999</v>
      </c>
      <c r="N53">
        <v>7.8140000000000001</v>
      </c>
      <c r="O53">
        <v>3.6520000000000001</v>
      </c>
      <c r="Q53">
        <v>0.30499999999999999</v>
      </c>
      <c r="R53">
        <v>1</v>
      </c>
      <c r="S53">
        <v>0</v>
      </c>
      <c r="T53">
        <v>0</v>
      </c>
      <c r="V53">
        <v>0</v>
      </c>
      <c r="Y53" s="1">
        <v>44788</v>
      </c>
      <c r="Z53" s="6">
        <v>0.72728009259259263</v>
      </c>
      <c r="AB53">
        <v>1</v>
      </c>
      <c r="AD53" s="3">
        <f t="shared" si="4"/>
        <v>4.6625898639566783</v>
      </c>
      <c r="AE53" s="3">
        <f t="shared" si="8"/>
        <v>8.5688571994472689</v>
      </c>
      <c r="AF53" s="3">
        <f t="shared" si="9"/>
        <v>3.9062673354905906</v>
      </c>
      <c r="AG53" s="3">
        <f t="shared" si="10"/>
        <v>0.43668424060891259</v>
      </c>
      <c r="AJ53">
        <f>ABS(100*(AD53-AD54)/(AVERAGE(AD53:AD54)))</f>
        <v>0.57039881856165675</v>
      </c>
      <c r="AO53">
        <f>ABS(100*(AE53-AE54)/(AVERAGE(AE53:AE54)))</f>
        <v>0.62181695564834871</v>
      </c>
      <c r="AT53">
        <f>ABS(100*(AF53-AF54)/(AVERAGE(AF53:AF54)))</f>
        <v>0.6832250788942924</v>
      </c>
      <c r="AY53">
        <f>ABS(100*(AG53-AG54)/(AVERAGE(AG53:AG54)))</f>
        <v>3.9123901767530271</v>
      </c>
      <c r="BC53" s="3">
        <f>AVERAGE(AD53:AD54)</f>
        <v>4.6493300022547315</v>
      </c>
      <c r="BD53" s="3">
        <f>AVERAGE(AE53:AE54)</f>
        <v>8.5422984693051554</v>
      </c>
      <c r="BE53" s="3">
        <f>AVERAGE(AF53:AF54)</f>
        <v>3.892968467050423</v>
      </c>
      <c r="BF53" s="3">
        <f>AVERAGE(AG53:AG54)</f>
        <v>0.42830574466847349</v>
      </c>
    </row>
    <row r="54" spans="1:58" x14ac:dyDescent="0.2">
      <c r="A54">
        <v>30</v>
      </c>
      <c r="B54">
        <v>9</v>
      </c>
      <c r="C54" t="s">
        <v>73</v>
      </c>
      <c r="D54" t="s">
        <v>27</v>
      </c>
      <c r="G54">
        <v>0.5</v>
      </c>
      <c r="H54">
        <v>0.5</v>
      </c>
      <c r="I54">
        <v>4856</v>
      </c>
      <c r="J54">
        <v>8838</v>
      </c>
      <c r="L54">
        <v>3865</v>
      </c>
      <c r="M54">
        <v>4.1399999999999997</v>
      </c>
      <c r="N54">
        <v>7.766</v>
      </c>
      <c r="O54">
        <v>3.625</v>
      </c>
      <c r="Q54">
        <v>0.28799999999999998</v>
      </c>
      <c r="R54">
        <v>1</v>
      </c>
      <c r="S54">
        <v>0</v>
      </c>
      <c r="T54">
        <v>0</v>
      </c>
      <c r="V54">
        <v>0</v>
      </c>
      <c r="Y54" s="1">
        <v>44788</v>
      </c>
      <c r="Z54" s="6">
        <v>0.73480324074074066</v>
      </c>
      <c r="AB54">
        <v>1</v>
      </c>
      <c r="AD54" s="3">
        <f t="shared" si="4"/>
        <v>4.6360701405527847</v>
      </c>
      <c r="AE54" s="3">
        <f t="shared" si="8"/>
        <v>8.5157397391630401</v>
      </c>
      <c r="AF54" s="3">
        <f t="shared" si="9"/>
        <v>3.8796695986102554</v>
      </c>
      <c r="AG54" s="3">
        <f t="shared" si="10"/>
        <v>0.41992724872803433</v>
      </c>
      <c r="BC54" s="3"/>
      <c r="BD54" s="3"/>
      <c r="BE54" s="3"/>
      <c r="BF54" s="3"/>
    </row>
    <row r="55" spans="1:58" x14ac:dyDescent="0.2">
      <c r="A55">
        <v>31</v>
      </c>
      <c r="B55">
        <v>10</v>
      </c>
      <c r="C55" t="s">
        <v>74</v>
      </c>
      <c r="D55" t="s">
        <v>27</v>
      </c>
      <c r="G55">
        <v>0.5</v>
      </c>
      <c r="H55">
        <v>0.5</v>
      </c>
      <c r="I55">
        <v>6290</v>
      </c>
      <c r="J55">
        <v>9513</v>
      </c>
      <c r="L55">
        <v>8320</v>
      </c>
      <c r="M55">
        <v>5.2409999999999997</v>
      </c>
      <c r="N55">
        <v>8.3379999999999992</v>
      </c>
      <c r="O55">
        <v>3.097</v>
      </c>
      <c r="Q55">
        <v>0.754</v>
      </c>
      <c r="R55">
        <v>1</v>
      </c>
      <c r="S55">
        <v>0</v>
      </c>
      <c r="T55">
        <v>0</v>
      </c>
      <c r="V55">
        <v>0</v>
      </c>
      <c r="Y55" s="1">
        <v>44788</v>
      </c>
      <c r="Z55" s="6">
        <v>0.74805555555555558</v>
      </c>
      <c r="AB55">
        <v>1</v>
      </c>
      <c r="AD55" s="3">
        <f t="shared" si="4"/>
        <v>5.9474247392142461</v>
      </c>
      <c r="AE55" s="3">
        <f t="shared" si="8"/>
        <v>9.1447622951604952</v>
      </c>
      <c r="AF55" s="3">
        <f t="shared" si="9"/>
        <v>3.1973375559462491</v>
      </c>
      <c r="AG55" s="3">
        <f t="shared" si="10"/>
        <v>0.88074452545218607</v>
      </c>
      <c r="BC55" s="3"/>
      <c r="BD55" s="3"/>
      <c r="BE55" s="3"/>
      <c r="BF55" s="3"/>
    </row>
    <row r="56" spans="1:58" x14ac:dyDescent="0.2">
      <c r="A56">
        <v>32</v>
      </c>
      <c r="B56">
        <v>10</v>
      </c>
      <c r="C56" t="s">
        <v>74</v>
      </c>
      <c r="D56" t="s">
        <v>27</v>
      </c>
      <c r="G56">
        <v>0.5</v>
      </c>
      <c r="H56">
        <v>0.5</v>
      </c>
      <c r="I56">
        <v>6965</v>
      </c>
      <c r="J56">
        <v>9555</v>
      </c>
      <c r="L56">
        <v>8512</v>
      </c>
      <c r="M56">
        <v>5.758</v>
      </c>
      <c r="N56">
        <v>8.3729999999999993</v>
      </c>
      <c r="O56">
        <v>2.6150000000000002</v>
      </c>
      <c r="Q56">
        <v>0.77400000000000002</v>
      </c>
      <c r="R56">
        <v>1</v>
      </c>
      <c r="S56">
        <v>0</v>
      </c>
      <c r="T56">
        <v>0</v>
      </c>
      <c r="V56">
        <v>0</v>
      </c>
      <c r="Y56" s="1">
        <v>44788</v>
      </c>
      <c r="Z56" s="6">
        <v>0.75527777777777771</v>
      </c>
      <c r="AB56">
        <v>1</v>
      </c>
      <c r="AD56" s="3">
        <f t="shared" si="4"/>
        <v>6.5646941632703726</v>
      </c>
      <c r="AE56" s="3">
        <f t="shared" si="8"/>
        <v>9.1839014764225606</v>
      </c>
      <c r="AF56" s="3">
        <f t="shared" si="9"/>
        <v>2.619207313152188</v>
      </c>
      <c r="AG56" s="3">
        <f t="shared" si="10"/>
        <v>0.90060466397767136</v>
      </c>
      <c r="AJ56">
        <f>ABS(100*(AD56-AD57)/(AVERAGE(AD56:AD57)))</f>
        <v>1.4875810830268086</v>
      </c>
      <c r="AO56">
        <f>ABS(100*(AE56-AE57)/(AVERAGE(AE56:AE57)))</f>
        <v>0.47804624772596116</v>
      </c>
      <c r="AT56">
        <f>ABS(100*(AF56-AF57)/(AVERAGE(AF56:AF57)))</f>
        <v>2.0083171092011356</v>
      </c>
      <c r="AY56">
        <f>ABS(100*(AG56-AG57)/(AVERAGE(AG56:AG57)))</f>
        <v>3.1025143130473736</v>
      </c>
      <c r="BC56" s="3">
        <f>AVERAGE(AD56:AD57)</f>
        <v>6.5162270825667061</v>
      </c>
      <c r="BD56" s="3">
        <f>AVERAGE(AE56:AE57)</f>
        <v>9.1620021726211682</v>
      </c>
      <c r="BE56" s="3">
        <f>AVERAGE(AF56:AF57)</f>
        <v>2.6457750900544608</v>
      </c>
      <c r="BF56" s="3">
        <f>AVERAGE(AG56:AG57)</f>
        <v>0.8868473805199133</v>
      </c>
    </row>
    <row r="57" spans="1:58" x14ac:dyDescent="0.2">
      <c r="A57">
        <v>33</v>
      </c>
      <c r="B57">
        <v>10</v>
      </c>
      <c r="C57" t="s">
        <v>74</v>
      </c>
      <c r="D57" t="s">
        <v>27</v>
      </c>
      <c r="G57">
        <v>0.5</v>
      </c>
      <c r="H57">
        <v>0.5</v>
      </c>
      <c r="I57">
        <v>6859</v>
      </c>
      <c r="J57">
        <v>9508</v>
      </c>
      <c r="L57">
        <v>8246</v>
      </c>
      <c r="M57">
        <v>5.6769999999999996</v>
      </c>
      <c r="N57">
        <v>8.3339999999999996</v>
      </c>
      <c r="O57">
        <v>2.657</v>
      </c>
      <c r="Q57">
        <v>0.746</v>
      </c>
      <c r="R57">
        <v>1</v>
      </c>
      <c r="S57">
        <v>0</v>
      </c>
      <c r="T57">
        <v>0</v>
      </c>
      <c r="V57">
        <v>0</v>
      </c>
      <c r="Y57" s="1">
        <v>44788</v>
      </c>
      <c r="Z57" s="6">
        <v>0.76293981481481488</v>
      </c>
      <c r="AB57">
        <v>1</v>
      </c>
      <c r="AD57" s="3">
        <f t="shared" si="4"/>
        <v>6.4677600018630406</v>
      </c>
      <c r="AE57" s="3">
        <f t="shared" si="8"/>
        <v>9.1401028688197741</v>
      </c>
      <c r="AF57" s="3">
        <f t="shared" si="9"/>
        <v>2.6723428669567335</v>
      </c>
      <c r="AG57" s="3">
        <f t="shared" si="10"/>
        <v>0.87309009706215535</v>
      </c>
      <c r="BC57" s="3"/>
      <c r="BD57" s="3"/>
      <c r="BE57" s="3"/>
      <c r="BF57" s="3"/>
    </row>
    <row r="58" spans="1:58" x14ac:dyDescent="0.2">
      <c r="A58">
        <v>34</v>
      </c>
      <c r="B58">
        <v>11</v>
      </c>
      <c r="C58" t="s">
        <v>75</v>
      </c>
      <c r="D58" t="s">
        <v>27</v>
      </c>
      <c r="G58">
        <v>0.5</v>
      </c>
      <c r="H58">
        <v>0.5</v>
      </c>
      <c r="I58">
        <v>4851</v>
      </c>
      <c r="J58">
        <v>8000</v>
      </c>
      <c r="L58">
        <v>4164</v>
      </c>
      <c r="M58">
        <v>4.1360000000000001</v>
      </c>
      <c r="N58">
        <v>7.056</v>
      </c>
      <c r="O58">
        <v>2.919</v>
      </c>
      <c r="Q58">
        <v>0.32</v>
      </c>
      <c r="R58">
        <v>1</v>
      </c>
      <c r="S58">
        <v>0</v>
      </c>
      <c r="T58">
        <v>0</v>
      </c>
      <c r="V58">
        <v>0</v>
      </c>
      <c r="Y58" s="1">
        <v>44788</v>
      </c>
      <c r="Z58" s="6">
        <v>0.77606481481481471</v>
      </c>
      <c r="AB58">
        <v>1</v>
      </c>
      <c r="AD58" s="3">
        <f t="shared" si="4"/>
        <v>4.6314977744486647</v>
      </c>
      <c r="AE58" s="3">
        <f t="shared" si="8"/>
        <v>7.7348198844580498</v>
      </c>
      <c r="AF58" s="3">
        <f t="shared" si="9"/>
        <v>3.1033221100093851</v>
      </c>
      <c r="AG58" s="3">
        <f t="shared" si="10"/>
        <v>0.45085527695261823</v>
      </c>
      <c r="BC58" s="3"/>
      <c r="BD58" s="3"/>
      <c r="BE58" s="3"/>
      <c r="BF58" s="3"/>
    </row>
    <row r="59" spans="1:58" x14ac:dyDescent="0.2">
      <c r="A59">
        <v>35</v>
      </c>
      <c r="B59">
        <v>11</v>
      </c>
      <c r="C59" t="s">
        <v>75</v>
      </c>
      <c r="D59" t="s">
        <v>27</v>
      </c>
      <c r="G59">
        <v>0.5</v>
      </c>
      <c r="H59">
        <v>0.5</v>
      </c>
      <c r="I59">
        <v>4076</v>
      </c>
      <c r="J59">
        <v>8055</v>
      </c>
      <c r="L59">
        <v>4082</v>
      </c>
      <c r="M59">
        <v>3.5419999999999998</v>
      </c>
      <c r="N59">
        <v>7.1029999999999998</v>
      </c>
      <c r="O59">
        <v>3.5609999999999999</v>
      </c>
      <c r="Q59">
        <v>0.311</v>
      </c>
      <c r="R59">
        <v>1</v>
      </c>
      <c r="S59">
        <v>0</v>
      </c>
      <c r="T59">
        <v>0</v>
      </c>
      <c r="V59">
        <v>0</v>
      </c>
      <c r="Y59" s="1">
        <v>44788</v>
      </c>
      <c r="Z59" s="6">
        <v>0.78320601851851857</v>
      </c>
      <c r="AB59">
        <v>1</v>
      </c>
      <c r="AD59" s="3">
        <f t="shared" si="4"/>
        <v>3.9227810283101494</v>
      </c>
      <c r="AE59" s="3">
        <f t="shared" si="8"/>
        <v>7.7860735742059912</v>
      </c>
      <c r="AF59" s="3">
        <f t="shared" si="9"/>
        <v>3.8632925458958418</v>
      </c>
      <c r="AG59" s="3">
        <f t="shared" si="10"/>
        <v>0.44237334279069224</v>
      </c>
      <c r="AJ59">
        <f>ABS(100*(AD59-AD60)/(AVERAGE(AD59:AD60)))</f>
        <v>3.2214800686787446</v>
      </c>
      <c r="AO59">
        <f>ABS(100*(AE59-AE60)/(AVERAGE(AE59:AE60)))</f>
        <v>0.55207609314155426</v>
      </c>
      <c r="AT59">
        <f>ABS(100*(AF59-AF60)/(AVERAGE(AF59:AF60)))</f>
        <v>2.0876211687166286</v>
      </c>
      <c r="AY59">
        <f>ABS(100*(AG59-AG60)/(AVERAGE(AG59:AG60)))</f>
        <v>4.0556421618838208</v>
      </c>
      <c r="BC59" s="3">
        <f>AVERAGE(AD59:AD60)</f>
        <v>3.8605968492941245</v>
      </c>
      <c r="BD59" s="3">
        <f>AVERAGE(AE59:AE60)</f>
        <v>7.7646402130386702</v>
      </c>
      <c r="BE59" s="3">
        <f>AVERAGE(AF59:AF60)</f>
        <v>3.9040433637445457</v>
      </c>
      <c r="BF59" s="3">
        <f>AVERAGE(AG59:AG60)</f>
        <v>0.4335810939643055</v>
      </c>
    </row>
    <row r="60" spans="1:58" x14ac:dyDescent="0.2">
      <c r="A60">
        <v>36</v>
      </c>
      <c r="B60">
        <v>11</v>
      </c>
      <c r="C60" t="s">
        <v>75</v>
      </c>
      <c r="D60" t="s">
        <v>27</v>
      </c>
      <c r="G60">
        <v>0.5</v>
      </c>
      <c r="H60">
        <v>0.5</v>
      </c>
      <c r="I60">
        <v>3940</v>
      </c>
      <c r="J60">
        <v>8009</v>
      </c>
      <c r="L60">
        <v>3912</v>
      </c>
      <c r="M60">
        <v>3.4369999999999998</v>
      </c>
      <c r="N60">
        <v>7.0640000000000001</v>
      </c>
      <c r="O60">
        <v>3.6269999999999998</v>
      </c>
      <c r="Q60">
        <v>0.29299999999999998</v>
      </c>
      <c r="R60">
        <v>1</v>
      </c>
      <c r="S60">
        <v>0</v>
      </c>
      <c r="T60">
        <v>0</v>
      </c>
      <c r="V60">
        <v>0</v>
      </c>
      <c r="Y60" s="1">
        <v>44788</v>
      </c>
      <c r="Z60" s="6">
        <v>0.7906712962962964</v>
      </c>
      <c r="AB60">
        <v>1</v>
      </c>
      <c r="AD60" s="3">
        <f t="shared" si="4"/>
        <v>3.7984126702780996</v>
      </c>
      <c r="AE60" s="3">
        <f t="shared" si="8"/>
        <v>7.7432068518713493</v>
      </c>
      <c r="AF60" s="3">
        <f t="shared" si="9"/>
        <v>3.9447941815932497</v>
      </c>
      <c r="AG60" s="3">
        <f t="shared" si="10"/>
        <v>0.42478884513791876</v>
      </c>
      <c r="BC60" s="3"/>
      <c r="BD60" s="3"/>
      <c r="BE60" s="3"/>
      <c r="BF60" s="3"/>
    </row>
    <row r="61" spans="1:58" x14ac:dyDescent="0.2">
      <c r="A61">
        <v>37</v>
      </c>
      <c r="B61">
        <v>12</v>
      </c>
      <c r="C61" t="s">
        <v>76</v>
      </c>
      <c r="D61" t="s">
        <v>27</v>
      </c>
      <c r="G61">
        <v>0.5</v>
      </c>
      <c r="H61">
        <v>0.5</v>
      </c>
      <c r="I61">
        <v>3683</v>
      </c>
      <c r="J61">
        <v>7967</v>
      </c>
      <c r="L61">
        <v>3431</v>
      </c>
      <c r="M61">
        <v>3.2410000000000001</v>
      </c>
      <c r="N61">
        <v>7.0279999999999996</v>
      </c>
      <c r="O61">
        <v>3.7879999999999998</v>
      </c>
      <c r="Q61">
        <v>0.24299999999999999</v>
      </c>
      <c r="R61">
        <v>1</v>
      </c>
      <c r="S61">
        <v>0</v>
      </c>
      <c r="T61">
        <v>0</v>
      </c>
      <c r="V61">
        <v>0</v>
      </c>
      <c r="Y61" s="1">
        <v>44788</v>
      </c>
      <c r="Z61" s="6">
        <v>0.80376157407407411</v>
      </c>
      <c r="AB61">
        <v>1</v>
      </c>
      <c r="AD61" s="3">
        <f t="shared" si="4"/>
        <v>3.5633930525263597</v>
      </c>
      <c r="AE61" s="3">
        <f t="shared" si="8"/>
        <v>7.7040676706092857</v>
      </c>
      <c r="AF61" s="3">
        <f t="shared" si="9"/>
        <v>4.1406746180829259</v>
      </c>
      <c r="AG61" s="3">
        <f t="shared" si="10"/>
        <v>0.37503506060271857</v>
      </c>
      <c r="BC61" s="3"/>
      <c r="BD61" s="3"/>
      <c r="BE61" s="3"/>
      <c r="BF61" s="3"/>
    </row>
    <row r="62" spans="1:58" x14ac:dyDescent="0.2">
      <c r="A62">
        <v>38</v>
      </c>
      <c r="B62">
        <v>12</v>
      </c>
      <c r="C62" t="s">
        <v>76</v>
      </c>
      <c r="D62" t="s">
        <v>27</v>
      </c>
      <c r="G62">
        <v>0.5</v>
      </c>
      <c r="H62">
        <v>0.5</v>
      </c>
      <c r="I62">
        <v>3619</v>
      </c>
      <c r="J62">
        <v>7974</v>
      </c>
      <c r="L62">
        <v>3271</v>
      </c>
      <c r="M62">
        <v>3.1909999999999998</v>
      </c>
      <c r="N62">
        <v>7.0339999999999998</v>
      </c>
      <c r="O62">
        <v>3.8420000000000001</v>
      </c>
      <c r="Q62">
        <v>0.22600000000000001</v>
      </c>
      <c r="R62">
        <v>1</v>
      </c>
      <c r="S62">
        <v>0</v>
      </c>
      <c r="T62">
        <v>0</v>
      </c>
      <c r="V62">
        <v>0</v>
      </c>
      <c r="Y62" s="1">
        <v>44788</v>
      </c>
      <c r="Z62" s="6">
        <v>0.81090277777777775</v>
      </c>
      <c r="AB62">
        <v>1</v>
      </c>
      <c r="AD62" s="3">
        <f t="shared" si="4"/>
        <v>3.5048667663936306</v>
      </c>
      <c r="AE62" s="3">
        <f t="shared" si="8"/>
        <v>7.710590867486296</v>
      </c>
      <c r="AF62" s="3">
        <f t="shared" si="9"/>
        <v>4.2057241010926649</v>
      </c>
      <c r="AG62" s="3">
        <f t="shared" si="10"/>
        <v>0.35848494516481411</v>
      </c>
      <c r="AJ62">
        <f>ABS(100*(AD62-AD63)/(AVERAGE(AD62:AD63)))</f>
        <v>0.89106424970309328</v>
      </c>
      <c r="AO62">
        <f>ABS(100*(AE62-AE63)/(AVERAGE(AE62:AE63)))</f>
        <v>0.69127066798797387</v>
      </c>
      <c r="AT62">
        <f>ABS(100*(AF62-AF63)/(AVERAGE(AF62:AF63)))</f>
        <v>0.52507475707996198</v>
      </c>
      <c r="AY62">
        <f>ABS(100*(AG62-AG63)/(AVERAGE(AG62:AG63)))</f>
        <v>0.83328752445014109</v>
      </c>
      <c r="BC62" s="3">
        <f>AVERAGE(AD62:AD63)</f>
        <v>3.4893207216396243</v>
      </c>
      <c r="BD62" s="3">
        <f>AVERAGE(AE62:AE63)</f>
        <v>7.6840321373441807</v>
      </c>
      <c r="BE62" s="3">
        <f>AVERAGE(AF62:AF63)</f>
        <v>4.1947114157045569</v>
      </c>
      <c r="BF62" s="3">
        <f>AVERAGE(AG62:AG63)</f>
        <v>0.35998479937637418</v>
      </c>
    </row>
    <row r="63" spans="1:58" x14ac:dyDescent="0.2">
      <c r="A63">
        <v>39</v>
      </c>
      <c r="B63">
        <v>12</v>
      </c>
      <c r="C63" t="s">
        <v>76</v>
      </c>
      <c r="D63" t="s">
        <v>27</v>
      </c>
      <c r="G63">
        <v>0.5</v>
      </c>
      <c r="H63">
        <v>0.5</v>
      </c>
      <c r="I63">
        <v>3585</v>
      </c>
      <c r="J63">
        <v>7917</v>
      </c>
      <c r="L63">
        <v>3300</v>
      </c>
      <c r="M63">
        <v>3.165</v>
      </c>
      <c r="N63">
        <v>6.9850000000000003</v>
      </c>
      <c r="O63">
        <v>3.82</v>
      </c>
      <c r="Q63">
        <v>0.22900000000000001</v>
      </c>
      <c r="R63">
        <v>1</v>
      </c>
      <c r="S63">
        <v>0</v>
      </c>
      <c r="T63">
        <v>0</v>
      </c>
      <c r="V63">
        <v>0</v>
      </c>
      <c r="Y63" s="1">
        <v>44788</v>
      </c>
      <c r="Z63" s="6">
        <v>0.81837962962962962</v>
      </c>
      <c r="AB63">
        <v>1</v>
      </c>
      <c r="AD63" s="3">
        <f t="shared" si="4"/>
        <v>3.4737746768856179</v>
      </c>
      <c r="AE63" s="3">
        <f t="shared" si="8"/>
        <v>7.6574734072020663</v>
      </c>
      <c r="AF63" s="3">
        <f t="shared" si="9"/>
        <v>4.1836987303164488</v>
      </c>
      <c r="AG63" s="3">
        <f t="shared" si="10"/>
        <v>0.3614846535879343</v>
      </c>
      <c r="BC63" s="3"/>
      <c r="BD63" s="3"/>
      <c r="BE63" s="3"/>
      <c r="BF63" s="3"/>
    </row>
    <row r="64" spans="1:58" x14ac:dyDescent="0.2">
      <c r="A64">
        <v>40</v>
      </c>
      <c r="B64">
        <v>13</v>
      </c>
      <c r="C64" t="s">
        <v>101</v>
      </c>
      <c r="D64" t="s">
        <v>27</v>
      </c>
      <c r="G64">
        <v>0.5</v>
      </c>
      <c r="H64">
        <v>0.5</v>
      </c>
      <c r="I64">
        <v>3794</v>
      </c>
      <c r="J64">
        <v>11270</v>
      </c>
      <c r="L64">
        <v>6007</v>
      </c>
      <c r="M64">
        <v>3.3250000000000002</v>
      </c>
      <c r="N64">
        <v>9.8260000000000005</v>
      </c>
      <c r="O64">
        <v>6.5010000000000003</v>
      </c>
      <c r="Q64">
        <v>0.51200000000000001</v>
      </c>
      <c r="R64">
        <v>1</v>
      </c>
      <c r="S64">
        <v>0</v>
      </c>
      <c r="T64">
        <v>0</v>
      </c>
      <c r="V64">
        <v>0</v>
      </c>
      <c r="Y64" s="1">
        <v>44788</v>
      </c>
      <c r="Z64" s="6">
        <v>0.83160879629629625</v>
      </c>
      <c r="AB64">
        <v>2</v>
      </c>
      <c r="AC64" t="s">
        <v>167</v>
      </c>
      <c r="AD64" s="3">
        <f t="shared" si="4"/>
        <v>3.6648995800378117</v>
      </c>
      <c r="AE64" s="3">
        <f t="shared" si="8"/>
        <v>10.782084711290169</v>
      </c>
      <c r="AF64" s="3">
        <f t="shared" si="9"/>
        <v>7.1171851312523575</v>
      </c>
      <c r="AG64" s="3">
        <f t="shared" si="10"/>
        <v>0.64149191915297998</v>
      </c>
      <c r="BC64" s="3"/>
      <c r="BD64" s="3"/>
      <c r="BE64" s="3"/>
      <c r="BF64" s="3"/>
    </row>
    <row r="65" spans="1:58" x14ac:dyDescent="0.2">
      <c r="A65">
        <v>41</v>
      </c>
      <c r="B65">
        <v>13</v>
      </c>
      <c r="C65" t="s">
        <v>101</v>
      </c>
      <c r="D65" t="s">
        <v>27</v>
      </c>
      <c r="G65">
        <v>0.5</v>
      </c>
      <c r="H65">
        <v>0.5</v>
      </c>
      <c r="I65">
        <v>3932</v>
      </c>
      <c r="J65">
        <v>11391</v>
      </c>
      <c r="L65">
        <v>5836</v>
      </c>
      <c r="M65">
        <v>3.4319999999999999</v>
      </c>
      <c r="N65">
        <v>9.9290000000000003</v>
      </c>
      <c r="O65">
        <v>6.4969999999999999</v>
      </c>
      <c r="Q65">
        <v>0.49399999999999999</v>
      </c>
      <c r="R65">
        <v>1</v>
      </c>
      <c r="S65">
        <v>0</v>
      </c>
      <c r="T65">
        <v>0</v>
      </c>
      <c r="V65">
        <v>0</v>
      </c>
      <c r="Y65" s="1">
        <v>44788</v>
      </c>
      <c r="Z65" s="6">
        <v>0.83885416666666668</v>
      </c>
      <c r="AB65">
        <v>2</v>
      </c>
      <c r="AC65" t="s">
        <v>167</v>
      </c>
      <c r="AD65" s="3">
        <f t="shared" si="4"/>
        <v>3.7910968845115085</v>
      </c>
      <c r="AE65" s="3">
        <f t="shared" si="8"/>
        <v>10.894842828735641</v>
      </c>
      <c r="AF65" s="3">
        <f t="shared" si="9"/>
        <v>7.1037459442241317</v>
      </c>
      <c r="AG65" s="3">
        <f t="shared" si="10"/>
        <v>0.62380398327871978</v>
      </c>
      <c r="AJ65">
        <f>ABS(100*(AD65-AD66)/(AVERAGE(AD65:AD66)))</f>
        <v>2.3427993798678761</v>
      </c>
      <c r="AO65">
        <f>ABS(100*(AE65-AE66)/(AVERAGE(AE65:AE66)))</f>
        <v>1.0576382999445115</v>
      </c>
      <c r="AT65">
        <f>ABS(100*(AF65-AF66)/(AVERAGE(AF65:AF66)))</f>
        <v>0.37843739095141044</v>
      </c>
      <c r="AY65">
        <f>ABS(100*(AG65-AG66)/(AVERAGE(AG65:AG66)))</f>
        <v>0.1822341181378416</v>
      </c>
      <c r="BC65" s="3">
        <f>AVERAGE(AD65:AD66)</f>
        <v>3.747202169911962</v>
      </c>
      <c r="BD65" s="3">
        <f>AVERAGE(AE65:AE66)</f>
        <v>10.837531884744761</v>
      </c>
      <c r="BE65" s="3">
        <f>AVERAGE(AF65:AF66)</f>
        <v>7.0903297148327988</v>
      </c>
      <c r="BF65" s="3">
        <f>AVERAGE(AG65:AG66)</f>
        <v>0.62437289349689773</v>
      </c>
    </row>
    <row r="66" spans="1:58" x14ac:dyDescent="0.2">
      <c r="A66">
        <v>42</v>
      </c>
      <c r="B66">
        <v>13</v>
      </c>
      <c r="C66" t="s">
        <v>101</v>
      </c>
      <c r="D66" t="s">
        <v>27</v>
      </c>
      <c r="G66">
        <v>0.5</v>
      </c>
      <c r="H66">
        <v>0.5</v>
      </c>
      <c r="I66">
        <v>3836</v>
      </c>
      <c r="J66">
        <v>11268</v>
      </c>
      <c r="L66">
        <v>5847</v>
      </c>
      <c r="M66">
        <v>3.3580000000000001</v>
      </c>
      <c r="N66">
        <v>9.8239999999999998</v>
      </c>
      <c r="O66">
        <v>6.4660000000000002</v>
      </c>
      <c r="Q66">
        <v>0.496</v>
      </c>
      <c r="R66">
        <v>1</v>
      </c>
      <c r="S66">
        <v>0</v>
      </c>
      <c r="T66">
        <v>0</v>
      </c>
      <c r="V66">
        <v>0</v>
      </c>
      <c r="Y66" s="1">
        <v>44788</v>
      </c>
      <c r="Z66" s="6">
        <v>0.84640046296296301</v>
      </c>
      <c r="AB66">
        <v>2</v>
      </c>
      <c r="AC66" t="s">
        <v>167</v>
      </c>
      <c r="AD66" s="3">
        <f t="shared" si="4"/>
        <v>3.7033074553124155</v>
      </c>
      <c r="AE66" s="3">
        <f t="shared" si="8"/>
        <v>10.780220940753882</v>
      </c>
      <c r="AF66" s="3">
        <f t="shared" si="9"/>
        <v>7.0769134854414659</v>
      </c>
      <c r="AG66" s="3">
        <f t="shared" si="10"/>
        <v>0.62494180371507557</v>
      </c>
      <c r="BC66" s="3"/>
      <c r="BD66" s="3"/>
      <c r="BE66" s="3"/>
      <c r="BF66" s="3"/>
    </row>
    <row r="67" spans="1:58" x14ac:dyDescent="0.2">
      <c r="A67">
        <v>43</v>
      </c>
      <c r="B67">
        <v>14</v>
      </c>
      <c r="C67" t="s">
        <v>78</v>
      </c>
      <c r="D67" t="s">
        <v>27</v>
      </c>
      <c r="G67">
        <v>0.5</v>
      </c>
      <c r="H67">
        <v>0.5</v>
      </c>
      <c r="I67">
        <v>5721</v>
      </c>
      <c r="J67">
        <v>9076</v>
      </c>
      <c r="L67">
        <v>5920</v>
      </c>
      <c r="M67">
        <v>4.8040000000000003</v>
      </c>
      <c r="N67">
        <v>7.968</v>
      </c>
      <c r="O67">
        <v>3.1640000000000001</v>
      </c>
      <c r="Q67">
        <v>0.503</v>
      </c>
      <c r="R67">
        <v>1</v>
      </c>
      <c r="S67">
        <v>0</v>
      </c>
      <c r="T67">
        <v>0</v>
      </c>
      <c r="V67">
        <v>0</v>
      </c>
      <c r="Y67" s="1">
        <v>44788</v>
      </c>
      <c r="Z67" s="6">
        <v>0.85973379629629632</v>
      </c>
      <c r="AB67">
        <v>1</v>
      </c>
      <c r="AD67" s="3">
        <f t="shared" si="4"/>
        <v>5.4270894765654516</v>
      </c>
      <c r="AE67" s="3">
        <f t="shared" si="8"/>
        <v>8.7375284329814029</v>
      </c>
      <c r="AF67" s="3">
        <f t="shared" si="9"/>
        <v>3.3104389564159513</v>
      </c>
      <c r="AG67" s="3">
        <f t="shared" si="10"/>
        <v>0.63249279388361956</v>
      </c>
      <c r="BC67" s="3"/>
      <c r="BD67" s="3"/>
      <c r="BE67" s="3"/>
      <c r="BF67" s="3"/>
    </row>
    <row r="68" spans="1:58" x14ac:dyDescent="0.2">
      <c r="A68">
        <v>44</v>
      </c>
      <c r="B68">
        <v>14</v>
      </c>
      <c r="C68" t="s">
        <v>78</v>
      </c>
      <c r="D68" t="s">
        <v>27</v>
      </c>
      <c r="G68">
        <v>0.5</v>
      </c>
      <c r="H68">
        <v>0.5</v>
      </c>
      <c r="I68">
        <v>6589</v>
      </c>
      <c r="J68">
        <v>9163</v>
      </c>
      <c r="L68">
        <v>5970</v>
      </c>
      <c r="M68">
        <v>5.47</v>
      </c>
      <c r="N68">
        <v>8.0410000000000004</v>
      </c>
      <c r="O68">
        <v>2.5720000000000001</v>
      </c>
      <c r="Q68">
        <v>0.50800000000000001</v>
      </c>
      <c r="R68">
        <v>1</v>
      </c>
      <c r="S68">
        <v>0</v>
      </c>
      <c r="T68">
        <v>0</v>
      </c>
      <c r="V68">
        <v>0</v>
      </c>
      <c r="Y68" s="1">
        <v>44788</v>
      </c>
      <c r="Z68" s="6">
        <v>0.86699074074074067</v>
      </c>
      <c r="AB68">
        <v>1</v>
      </c>
      <c r="AD68" s="3">
        <f t="shared" si="4"/>
        <v>6.2208522322405893</v>
      </c>
      <c r="AE68" s="3">
        <f t="shared" si="8"/>
        <v>8.8186024513099639</v>
      </c>
      <c r="AF68" s="3">
        <f t="shared" si="9"/>
        <v>2.5977502190693746</v>
      </c>
      <c r="AG68" s="3">
        <f t="shared" si="10"/>
        <v>0.63766470495796468</v>
      </c>
      <c r="AJ68">
        <f>ABS(100*(AD68-AD69)/(AVERAGE(AD68:AD69)))</f>
        <v>0.13238872500782195</v>
      </c>
      <c r="AO68">
        <f>ABS(100*(AE68-AE69)/(AVERAGE(AE68:AE69)))</f>
        <v>0.48727859946078017</v>
      </c>
      <c r="AT68">
        <f>ABS(100*(AF68-AF69)/(AVERAGE(AF68:AF69)))</f>
        <v>1.3422738330795903</v>
      </c>
      <c r="AY68">
        <f>ABS(100*(AG68-AG69)/(AVERAGE(AG68:AG69)))</f>
        <v>0.77560824426242192</v>
      </c>
      <c r="BC68" s="3">
        <f>AVERAGE(AD68:AD69)</f>
        <v>6.2167371027468814</v>
      </c>
      <c r="BD68" s="3">
        <f>AVERAGE(AE68:AE69)</f>
        <v>8.797169090142642</v>
      </c>
      <c r="BE68" s="3">
        <f>AVERAGE(AF68:AF69)</f>
        <v>2.5804319873957602</v>
      </c>
      <c r="BF68" s="3">
        <f>AVERAGE(AG68:AG69)</f>
        <v>0.6401472222736504</v>
      </c>
    </row>
    <row r="69" spans="1:58" x14ac:dyDescent="0.2">
      <c r="A69">
        <v>45</v>
      </c>
      <c r="B69">
        <v>14</v>
      </c>
      <c r="C69" t="s">
        <v>78</v>
      </c>
      <c r="D69" t="s">
        <v>27</v>
      </c>
      <c r="G69">
        <v>0.5</v>
      </c>
      <c r="H69">
        <v>0.5</v>
      </c>
      <c r="I69">
        <v>6580</v>
      </c>
      <c r="J69">
        <v>9117</v>
      </c>
      <c r="L69">
        <v>6018</v>
      </c>
      <c r="M69">
        <v>5.4630000000000001</v>
      </c>
      <c r="N69">
        <v>8.0020000000000007</v>
      </c>
      <c r="O69">
        <v>2.54</v>
      </c>
      <c r="Q69">
        <v>0.51300000000000001</v>
      </c>
      <c r="R69">
        <v>1</v>
      </c>
      <c r="S69">
        <v>0</v>
      </c>
      <c r="T69">
        <v>0</v>
      </c>
      <c r="V69">
        <v>0</v>
      </c>
      <c r="Y69" s="1">
        <v>44788</v>
      </c>
      <c r="Z69" s="6">
        <v>0.87473379629629633</v>
      </c>
      <c r="AB69">
        <v>1</v>
      </c>
      <c r="AD69" s="3">
        <f t="shared" si="4"/>
        <v>6.2126219732531744</v>
      </c>
      <c r="AE69" s="3">
        <f t="shared" si="8"/>
        <v>8.7757357289753202</v>
      </c>
      <c r="AF69" s="3">
        <f t="shared" si="9"/>
        <v>2.5631137557221457</v>
      </c>
      <c r="AG69" s="3">
        <f t="shared" si="10"/>
        <v>0.642629739589336</v>
      </c>
      <c r="BC69" s="3"/>
      <c r="BD69" s="3"/>
      <c r="BE69" s="3"/>
      <c r="BF69" s="3"/>
    </row>
    <row r="70" spans="1:58" x14ac:dyDescent="0.2">
      <c r="A70">
        <v>46</v>
      </c>
      <c r="B70">
        <v>15</v>
      </c>
      <c r="C70" t="s">
        <v>79</v>
      </c>
      <c r="D70" t="s">
        <v>27</v>
      </c>
      <c r="G70">
        <v>0.5</v>
      </c>
      <c r="H70">
        <v>0.5</v>
      </c>
      <c r="I70">
        <v>6177</v>
      </c>
      <c r="J70">
        <v>9022</v>
      </c>
      <c r="L70">
        <v>4629</v>
      </c>
      <c r="M70">
        <v>5.1539999999999999</v>
      </c>
      <c r="N70">
        <v>7.9219999999999997</v>
      </c>
      <c r="O70">
        <v>2.7679999999999998</v>
      </c>
      <c r="Q70">
        <v>0.36799999999999999</v>
      </c>
      <c r="R70">
        <v>1</v>
      </c>
      <c r="S70">
        <v>0</v>
      </c>
      <c r="T70">
        <v>0</v>
      </c>
      <c r="V70">
        <v>0</v>
      </c>
      <c r="Y70" s="1">
        <v>44788</v>
      </c>
      <c r="Z70" s="6">
        <v>0.8881134259259259</v>
      </c>
      <c r="AB70">
        <v>1</v>
      </c>
      <c r="AD70" s="3">
        <f t="shared" si="4"/>
        <v>5.8440892652611458</v>
      </c>
      <c r="AE70" s="3">
        <f t="shared" si="8"/>
        <v>8.6872066285016061</v>
      </c>
      <c r="AF70" s="3">
        <f t="shared" si="9"/>
        <v>2.8431173632404603</v>
      </c>
      <c r="AG70" s="3">
        <f t="shared" si="10"/>
        <v>0.49895404994402809</v>
      </c>
      <c r="BC70" s="3"/>
      <c r="BD70" s="3"/>
      <c r="BE70" s="3"/>
      <c r="BF70" s="3"/>
    </row>
    <row r="71" spans="1:58" x14ac:dyDescent="0.2">
      <c r="A71">
        <v>47</v>
      </c>
      <c r="B71">
        <v>15</v>
      </c>
      <c r="C71" t="s">
        <v>79</v>
      </c>
      <c r="D71" t="s">
        <v>27</v>
      </c>
      <c r="G71">
        <v>0.5</v>
      </c>
      <c r="H71">
        <v>0.5</v>
      </c>
      <c r="I71">
        <v>5976</v>
      </c>
      <c r="J71">
        <v>9090</v>
      </c>
      <c r="L71">
        <v>4596</v>
      </c>
      <c r="M71">
        <v>5</v>
      </c>
      <c r="N71">
        <v>7.9790000000000001</v>
      </c>
      <c r="O71">
        <v>2.9790000000000001</v>
      </c>
      <c r="Q71">
        <v>0.36499999999999999</v>
      </c>
      <c r="R71">
        <v>1</v>
      </c>
      <c r="S71">
        <v>0</v>
      </c>
      <c r="T71">
        <v>0</v>
      </c>
      <c r="V71">
        <v>0</v>
      </c>
      <c r="Y71" s="1">
        <v>44788</v>
      </c>
      <c r="Z71" s="6">
        <v>0.89534722222222218</v>
      </c>
      <c r="AB71">
        <v>1</v>
      </c>
      <c r="AD71" s="3">
        <f t="shared" si="4"/>
        <v>5.660280147875544</v>
      </c>
      <c r="AE71" s="3">
        <f t="shared" si="8"/>
        <v>8.7505748267354235</v>
      </c>
      <c r="AF71" s="3">
        <f t="shared" si="9"/>
        <v>3.0902946788598795</v>
      </c>
      <c r="AG71" s="3">
        <f t="shared" si="10"/>
        <v>0.49554058863496026</v>
      </c>
      <c r="AJ71">
        <f>ABS(100*(AD71-AD72)/(AVERAGE(AD71:AD72)))</f>
        <v>1.6344419862465429</v>
      </c>
      <c r="AO71">
        <f>ABS(100*(AE71-AE72)/(AVERAGE(AE71:AE72)))</f>
        <v>4.260674570953292E-2</v>
      </c>
      <c r="AT71">
        <f>ABS(100*(AF71-AF72)/(AVERAGE(AF71:AF72)))</f>
        <v>3.1890341256576744</v>
      </c>
      <c r="AY71">
        <f>ABS(100*(AG71-AG72)/(AVERAGE(AG71:AG72)))</f>
        <v>0.16713005883499321</v>
      </c>
      <c r="BC71" s="3">
        <f>AVERAGE(AD71:AD72)</f>
        <v>5.7069182821375621</v>
      </c>
      <c r="BD71" s="3">
        <f>AVERAGE(AE71:AE72)</f>
        <v>8.7487110561991344</v>
      </c>
      <c r="BE71" s="3">
        <f>AVERAGE(AF71:AF72)</f>
        <v>3.0417927740615731</v>
      </c>
      <c r="BF71" s="3">
        <f>AVERAGE(AG71:AG72)</f>
        <v>0.49512683574901267</v>
      </c>
    </row>
    <row r="72" spans="1:58" x14ac:dyDescent="0.2">
      <c r="A72">
        <v>48</v>
      </c>
      <c r="B72">
        <v>15</v>
      </c>
      <c r="C72" t="s">
        <v>79</v>
      </c>
      <c r="D72" t="s">
        <v>27</v>
      </c>
      <c r="G72">
        <v>0.5</v>
      </c>
      <c r="H72">
        <v>0.5</v>
      </c>
      <c r="I72">
        <v>6078</v>
      </c>
      <c r="J72">
        <v>9086</v>
      </c>
      <c r="L72">
        <v>4588</v>
      </c>
      <c r="M72">
        <v>5.0780000000000003</v>
      </c>
      <c r="N72">
        <v>7.976</v>
      </c>
      <c r="O72">
        <v>2.899</v>
      </c>
      <c r="Q72">
        <v>0.36399999999999999</v>
      </c>
      <c r="R72">
        <v>1</v>
      </c>
      <c r="S72">
        <v>0</v>
      </c>
      <c r="T72">
        <v>0</v>
      </c>
      <c r="V72">
        <v>0</v>
      </c>
      <c r="Y72" s="1">
        <v>44788</v>
      </c>
      <c r="Z72" s="6">
        <v>0.9030555555555555</v>
      </c>
      <c r="AB72">
        <v>1</v>
      </c>
      <c r="AD72" s="3">
        <f t="shared" si="4"/>
        <v>5.7535564163995803</v>
      </c>
      <c r="AE72" s="3">
        <f t="shared" si="8"/>
        <v>8.746847285662847</v>
      </c>
      <c r="AF72" s="3">
        <f t="shared" si="9"/>
        <v>2.9932908692632667</v>
      </c>
      <c r="AG72" s="3">
        <f t="shared" si="10"/>
        <v>0.49471308286306509</v>
      </c>
      <c r="BC72" s="3"/>
      <c r="BD72" s="3"/>
      <c r="BE72" s="3"/>
      <c r="BF72" s="3"/>
    </row>
    <row r="73" spans="1:58" x14ac:dyDescent="0.2">
      <c r="A73">
        <v>49</v>
      </c>
      <c r="B73">
        <v>16</v>
      </c>
      <c r="C73" t="s">
        <v>80</v>
      </c>
      <c r="D73" t="s">
        <v>27</v>
      </c>
      <c r="G73">
        <v>0.5</v>
      </c>
      <c r="H73">
        <v>0.5</v>
      </c>
      <c r="I73">
        <v>4170</v>
      </c>
      <c r="J73">
        <v>9098</v>
      </c>
      <c r="L73">
        <v>7151</v>
      </c>
      <c r="M73">
        <v>3.6139999999999999</v>
      </c>
      <c r="N73">
        <v>7.9859999999999998</v>
      </c>
      <c r="O73">
        <v>4.3730000000000002</v>
      </c>
      <c r="Q73">
        <v>0.63200000000000001</v>
      </c>
      <c r="R73">
        <v>1</v>
      </c>
      <c r="S73">
        <v>0</v>
      </c>
      <c r="T73">
        <v>0</v>
      </c>
      <c r="V73">
        <v>0</v>
      </c>
      <c r="Y73" s="1">
        <v>44788</v>
      </c>
      <c r="Z73" s="6">
        <v>0.91621527777777778</v>
      </c>
      <c r="AB73">
        <v>1</v>
      </c>
      <c r="AD73" s="3">
        <f t="shared" si="4"/>
        <v>4.008741511067595</v>
      </c>
      <c r="AE73" s="3">
        <f t="shared" si="8"/>
        <v>8.7580299088805784</v>
      </c>
      <c r="AF73" s="3">
        <f t="shared" si="9"/>
        <v>4.7492883978129834</v>
      </c>
      <c r="AG73" s="3">
        <f t="shared" si="10"/>
        <v>0.7598252445339968</v>
      </c>
      <c r="BC73" s="3"/>
      <c r="BD73" s="3"/>
      <c r="BE73" s="3"/>
      <c r="BF73" s="3"/>
    </row>
    <row r="74" spans="1:58" x14ac:dyDescent="0.2">
      <c r="A74">
        <v>50</v>
      </c>
      <c r="B74">
        <v>16</v>
      </c>
      <c r="C74" t="s">
        <v>80</v>
      </c>
      <c r="D74" t="s">
        <v>27</v>
      </c>
      <c r="G74">
        <v>0.5</v>
      </c>
      <c r="H74">
        <v>0.5</v>
      </c>
      <c r="I74">
        <v>3485</v>
      </c>
      <c r="J74">
        <v>9136</v>
      </c>
      <c r="L74">
        <v>7127</v>
      </c>
      <c r="M74">
        <v>3.089</v>
      </c>
      <c r="N74">
        <v>8.0190000000000001</v>
      </c>
      <c r="O74">
        <v>4.93</v>
      </c>
      <c r="Q74">
        <v>0.629</v>
      </c>
      <c r="R74">
        <v>1</v>
      </c>
      <c r="S74">
        <v>0</v>
      </c>
      <c r="T74">
        <v>0</v>
      </c>
      <c r="V74">
        <v>0</v>
      </c>
      <c r="Y74" s="1">
        <v>44788</v>
      </c>
      <c r="Z74" s="6">
        <v>0.92336805555555557</v>
      </c>
      <c r="AB74">
        <v>1</v>
      </c>
      <c r="AD74" s="3">
        <f t="shared" si="4"/>
        <v>3.3823273548032291</v>
      </c>
      <c r="AE74" s="3">
        <f t="shared" si="8"/>
        <v>8.7934415490700637</v>
      </c>
      <c r="AF74" s="3">
        <f t="shared" si="9"/>
        <v>5.411114194266835</v>
      </c>
      <c r="AG74" s="3">
        <f t="shared" si="10"/>
        <v>0.75734272721831097</v>
      </c>
      <c r="AJ74">
        <f>ABS(100*(AD74-AD75)/(AVERAGE(AD74:AD75)))</f>
        <v>1.8280228797947726</v>
      </c>
      <c r="AO74">
        <f>ABS(100*(AE74-AE75)/(AVERAGE(AE74:AE75)))</f>
        <v>3.1787457218987722E-2</v>
      </c>
      <c r="AT74">
        <f>ABS(100*(AF74-AF75)/(AVERAGE(AF74:AF75)))</f>
        <v>1.1769912344841797</v>
      </c>
      <c r="AY74">
        <f>ABS(100*(AG74-AG75)/(AVERAGE(AG74:AG75)))</f>
        <v>1.1407322290117829</v>
      </c>
      <c r="BC74" s="3">
        <f>AVERAGE(AD74:AD75)</f>
        <v>3.351692501905629</v>
      </c>
      <c r="BD74" s="3">
        <f>AVERAGE(AE74:AE75)</f>
        <v>8.7948393769722806</v>
      </c>
      <c r="BE74" s="3">
        <f>AVERAGE(AF74:AF75)</f>
        <v>5.4431468750666525</v>
      </c>
      <c r="BF74" s="3">
        <f>AVERAGE(AG74:AG75)</f>
        <v>0.76168713252076103</v>
      </c>
    </row>
    <row r="75" spans="1:58" x14ac:dyDescent="0.2">
      <c r="A75">
        <v>51</v>
      </c>
      <c r="B75">
        <v>16</v>
      </c>
      <c r="C75" t="s">
        <v>80</v>
      </c>
      <c r="D75" t="s">
        <v>27</v>
      </c>
      <c r="G75">
        <v>0.5</v>
      </c>
      <c r="H75">
        <v>0.5</v>
      </c>
      <c r="I75">
        <v>3418</v>
      </c>
      <c r="J75">
        <v>9139</v>
      </c>
      <c r="L75">
        <v>7211</v>
      </c>
      <c r="M75">
        <v>3.0369999999999999</v>
      </c>
      <c r="N75">
        <v>8.0210000000000008</v>
      </c>
      <c r="O75">
        <v>4.9829999999999997</v>
      </c>
      <c r="Q75">
        <v>0.63800000000000001</v>
      </c>
      <c r="R75">
        <v>1</v>
      </c>
      <c r="S75">
        <v>0</v>
      </c>
      <c r="T75">
        <v>0</v>
      </c>
      <c r="V75">
        <v>0</v>
      </c>
      <c r="Y75" s="1">
        <v>44788</v>
      </c>
      <c r="Z75" s="6">
        <v>0.93093750000000008</v>
      </c>
      <c r="AB75">
        <v>1</v>
      </c>
      <c r="AD75" s="3">
        <f t="shared" si="4"/>
        <v>3.3210576490080284</v>
      </c>
      <c r="AE75" s="3">
        <f t="shared" si="8"/>
        <v>8.7962372048744975</v>
      </c>
      <c r="AF75" s="3">
        <f t="shared" si="9"/>
        <v>5.4751795558664691</v>
      </c>
      <c r="AG75" s="3">
        <f t="shared" si="10"/>
        <v>0.76603153782321098</v>
      </c>
      <c r="BC75" s="3"/>
      <c r="BD75" s="3"/>
      <c r="BE75" s="3"/>
      <c r="BF75" s="3"/>
    </row>
    <row r="76" spans="1:58" x14ac:dyDescent="0.2">
      <c r="A76">
        <v>52</v>
      </c>
      <c r="B76">
        <v>17</v>
      </c>
      <c r="C76" t="s">
        <v>81</v>
      </c>
      <c r="D76" t="s">
        <v>27</v>
      </c>
      <c r="G76">
        <v>0.5</v>
      </c>
      <c r="H76">
        <v>0.5</v>
      </c>
      <c r="I76">
        <v>3216</v>
      </c>
      <c r="J76">
        <v>7398</v>
      </c>
      <c r="L76">
        <v>3006</v>
      </c>
      <c r="M76">
        <v>2.8820000000000001</v>
      </c>
      <c r="N76">
        <v>6.5460000000000003</v>
      </c>
      <c r="O76">
        <v>3.6640000000000001</v>
      </c>
      <c r="Q76">
        <v>0.19800000000000001</v>
      </c>
      <c r="R76">
        <v>1</v>
      </c>
      <c r="S76">
        <v>0</v>
      </c>
      <c r="T76">
        <v>0</v>
      </c>
      <c r="V76">
        <v>0</v>
      </c>
      <c r="Y76" s="1">
        <v>44788</v>
      </c>
      <c r="Z76" s="6">
        <v>0.94399305555555557</v>
      </c>
      <c r="AB76">
        <v>1</v>
      </c>
      <c r="AD76" s="3">
        <f t="shared" si="4"/>
        <v>3.1363340584016024</v>
      </c>
      <c r="AE76" s="3">
        <f t="shared" si="8"/>
        <v>7.1738249530351341</v>
      </c>
      <c r="AF76" s="3">
        <f t="shared" si="9"/>
        <v>4.0374908946335317</v>
      </c>
      <c r="AG76" s="3">
        <f t="shared" si="10"/>
        <v>0.33107381647078488</v>
      </c>
      <c r="BC76" s="3"/>
      <c r="BD76" s="3"/>
      <c r="BE76" s="3"/>
      <c r="BF76" s="3"/>
    </row>
    <row r="77" spans="1:58" x14ac:dyDescent="0.2">
      <c r="A77">
        <v>53</v>
      </c>
      <c r="B77">
        <v>17</v>
      </c>
      <c r="C77" t="s">
        <v>81</v>
      </c>
      <c r="D77" t="s">
        <v>27</v>
      </c>
      <c r="G77">
        <v>0.5</v>
      </c>
      <c r="H77">
        <v>0.5</v>
      </c>
      <c r="I77">
        <v>3149</v>
      </c>
      <c r="J77">
        <v>7446</v>
      </c>
      <c r="L77">
        <v>2959</v>
      </c>
      <c r="M77">
        <v>2.831</v>
      </c>
      <c r="N77">
        <v>6.5869999999999997</v>
      </c>
      <c r="O77">
        <v>3.7559999999999998</v>
      </c>
      <c r="Q77">
        <v>0.19400000000000001</v>
      </c>
      <c r="R77">
        <v>1</v>
      </c>
      <c r="S77">
        <v>0</v>
      </c>
      <c r="T77">
        <v>0</v>
      </c>
      <c r="V77">
        <v>0</v>
      </c>
      <c r="Y77" s="1">
        <v>44788</v>
      </c>
      <c r="Z77" s="6">
        <v>0.95112268518518517</v>
      </c>
      <c r="AB77">
        <v>1</v>
      </c>
      <c r="AD77" s="3">
        <f t="shared" si="4"/>
        <v>3.0750643526064012</v>
      </c>
      <c r="AE77" s="3">
        <f t="shared" si="8"/>
        <v>7.2185554459060635</v>
      </c>
      <c r="AF77" s="3">
        <f t="shared" si="9"/>
        <v>4.1434910932996623</v>
      </c>
      <c r="AG77" s="3">
        <f t="shared" si="10"/>
        <v>0.32621222006090045</v>
      </c>
      <c r="AJ77">
        <f>ABS(100*(AD77-AD78)/(AVERAGE(AD77:AD78)))</f>
        <v>0.82922128342971024</v>
      </c>
      <c r="AO77">
        <f>ABS(100*(AE77-AE78)/(AVERAGE(AE77:AE78)))</f>
        <v>0.23264275830215456</v>
      </c>
      <c r="AT77">
        <f>ABS(100*(AF77-AF78)/(AVERAGE(AF77:AF78)))</f>
        <v>1.0280467113212226</v>
      </c>
      <c r="AY77">
        <f>ABS(100*(AG77-AG78)/(AVERAGE(AG77:AG78)))</f>
        <v>1.7593293107813188</v>
      </c>
      <c r="BC77" s="3">
        <f>AVERAGE(AD77:AD78)</f>
        <v>3.0878669776979359</v>
      </c>
      <c r="BD77" s="3">
        <f>AVERAGE(AE77:AE78)</f>
        <v>7.2101684784927649</v>
      </c>
      <c r="BE77" s="3">
        <f>AVERAGE(AF77:AF78)</f>
        <v>4.1223015007948289</v>
      </c>
      <c r="BF77" s="3">
        <f>AVERAGE(AG77:AG78)</f>
        <v>0.32336766897001057</v>
      </c>
    </row>
    <row r="78" spans="1:58" x14ac:dyDescent="0.2">
      <c r="A78">
        <v>54</v>
      </c>
      <c r="B78">
        <v>17</v>
      </c>
      <c r="C78" t="s">
        <v>81</v>
      </c>
      <c r="D78" t="s">
        <v>27</v>
      </c>
      <c r="G78">
        <v>0.5</v>
      </c>
      <c r="H78">
        <v>0.5</v>
      </c>
      <c r="I78">
        <v>3177</v>
      </c>
      <c r="J78">
        <v>7428</v>
      </c>
      <c r="L78">
        <v>2904</v>
      </c>
      <c r="M78">
        <v>2.8519999999999999</v>
      </c>
      <c r="N78">
        <v>6.5720000000000001</v>
      </c>
      <c r="O78">
        <v>3.72</v>
      </c>
      <c r="Q78">
        <v>0.188</v>
      </c>
      <c r="R78">
        <v>1</v>
      </c>
      <c r="S78">
        <v>0</v>
      </c>
      <c r="T78">
        <v>0</v>
      </c>
      <c r="V78">
        <v>0</v>
      </c>
      <c r="Y78" s="1">
        <v>44788</v>
      </c>
      <c r="Z78" s="6">
        <v>0.95863425925925927</v>
      </c>
      <c r="AB78">
        <v>1</v>
      </c>
      <c r="AD78" s="3">
        <f t="shared" si="4"/>
        <v>3.1006696027894702</v>
      </c>
      <c r="AE78" s="3">
        <f t="shared" si="8"/>
        <v>7.2017815110794654</v>
      </c>
      <c r="AF78" s="3">
        <f t="shared" si="9"/>
        <v>4.1011119082899956</v>
      </c>
      <c r="AG78" s="3">
        <f t="shared" si="10"/>
        <v>0.32052311787912074</v>
      </c>
      <c r="BC78" s="3"/>
      <c r="BD78" s="3"/>
      <c r="BE78" s="3"/>
      <c r="BF78" s="3"/>
    </row>
    <row r="79" spans="1:58" x14ac:dyDescent="0.2">
      <c r="A79">
        <v>55</v>
      </c>
      <c r="B79">
        <v>18</v>
      </c>
      <c r="C79" t="s">
        <v>82</v>
      </c>
      <c r="D79" t="s">
        <v>27</v>
      </c>
      <c r="G79">
        <v>0.5</v>
      </c>
      <c r="H79">
        <v>0.5</v>
      </c>
      <c r="I79">
        <v>3787</v>
      </c>
      <c r="J79">
        <v>10486</v>
      </c>
      <c r="L79">
        <v>4759</v>
      </c>
      <c r="M79">
        <v>3.32</v>
      </c>
      <c r="N79">
        <v>9.1620000000000008</v>
      </c>
      <c r="O79">
        <v>5.8419999999999996</v>
      </c>
      <c r="Q79">
        <v>0.38200000000000001</v>
      </c>
      <c r="R79">
        <v>1</v>
      </c>
      <c r="S79">
        <v>0</v>
      </c>
      <c r="T79">
        <v>0</v>
      </c>
      <c r="V79">
        <v>0</v>
      </c>
      <c r="Y79" s="1">
        <v>44788</v>
      </c>
      <c r="Z79" s="6">
        <v>0.97185185185185186</v>
      </c>
      <c r="AB79">
        <v>1</v>
      </c>
      <c r="AD79" s="3">
        <f t="shared" si="4"/>
        <v>3.6584982674920443</v>
      </c>
      <c r="AE79" s="3">
        <f t="shared" si="8"/>
        <v>10.051486661064978</v>
      </c>
      <c r="AF79" s="3">
        <f t="shared" si="9"/>
        <v>6.3929883935729332</v>
      </c>
      <c r="AG79" s="3">
        <f t="shared" si="10"/>
        <v>0.51240101873732546</v>
      </c>
      <c r="BC79" s="3"/>
      <c r="BD79" s="3"/>
      <c r="BE79" s="3"/>
      <c r="BF79" s="3"/>
    </row>
    <row r="80" spans="1:58" x14ac:dyDescent="0.2">
      <c r="A80">
        <v>56</v>
      </c>
      <c r="B80">
        <v>18</v>
      </c>
      <c r="C80" t="s">
        <v>82</v>
      </c>
      <c r="D80" t="s">
        <v>27</v>
      </c>
      <c r="G80">
        <v>0.5</v>
      </c>
      <c r="H80">
        <v>0.5</v>
      </c>
      <c r="I80">
        <v>4213</v>
      </c>
      <c r="J80">
        <v>10540</v>
      </c>
      <c r="L80">
        <v>4718</v>
      </c>
      <c r="M80">
        <v>3.6469999999999998</v>
      </c>
      <c r="N80">
        <v>9.2080000000000002</v>
      </c>
      <c r="O80">
        <v>5.5609999999999999</v>
      </c>
      <c r="Q80">
        <v>0.377</v>
      </c>
      <c r="R80">
        <v>1</v>
      </c>
      <c r="S80">
        <v>0</v>
      </c>
      <c r="T80">
        <v>0</v>
      </c>
      <c r="V80">
        <v>0</v>
      </c>
      <c r="Y80" s="1">
        <v>44788</v>
      </c>
      <c r="Z80" s="6">
        <v>0.97921296296296301</v>
      </c>
      <c r="AB80">
        <v>1</v>
      </c>
      <c r="AD80" s="3">
        <f t="shared" si="4"/>
        <v>4.0480638595630225</v>
      </c>
      <c r="AE80" s="3">
        <f t="shared" si="8"/>
        <v>10.101808465544773</v>
      </c>
      <c r="AF80" s="3">
        <f t="shared" si="9"/>
        <v>6.0537446059817501</v>
      </c>
      <c r="AG80" s="3">
        <f t="shared" si="10"/>
        <v>0.50816005165636235</v>
      </c>
      <c r="AJ80">
        <f>ABS(100*(AD80-AD81)/(AVERAGE(AD80:AD81)))</f>
        <v>0.56635891437354735</v>
      </c>
      <c r="AO80">
        <f>ABS(100*(AE80-AE81)/(AVERAGE(AE80:AE81)))</f>
        <v>0.25796502145609501</v>
      </c>
      <c r="AT80">
        <f>ABS(100*(AF80-AF81)/(AVERAGE(AF80:AF81)))</f>
        <v>0.80541017937928505</v>
      </c>
      <c r="AY80">
        <f>ABS(100*(AG80-AG81)/(AVERAGE(AG80:AG81)))</f>
        <v>0.12220727583664584</v>
      </c>
      <c r="BC80" s="3">
        <f>AVERAGE(AD80:AD81)</f>
        <v>4.036632944302724</v>
      </c>
      <c r="BD80" s="3">
        <f>AVERAGE(AE80:AE81)</f>
        <v>10.114854859298795</v>
      </c>
      <c r="BE80" s="3">
        <f>AVERAGE(AF80:AF81)</f>
        <v>6.078221914996071</v>
      </c>
      <c r="BF80" s="3">
        <f>AVERAGE(AG80:AG81)</f>
        <v>0.50784973699190172</v>
      </c>
    </row>
    <row r="81" spans="1:58" x14ac:dyDescent="0.2">
      <c r="A81">
        <v>57</v>
      </c>
      <c r="B81">
        <v>18</v>
      </c>
      <c r="C81" t="s">
        <v>82</v>
      </c>
      <c r="D81" t="s">
        <v>27</v>
      </c>
      <c r="G81">
        <v>0.5</v>
      </c>
      <c r="H81">
        <v>0.5</v>
      </c>
      <c r="I81">
        <v>4188</v>
      </c>
      <c r="J81">
        <v>10568</v>
      </c>
      <c r="L81">
        <v>4712</v>
      </c>
      <c r="M81">
        <v>3.6280000000000001</v>
      </c>
      <c r="N81">
        <v>9.2319999999999993</v>
      </c>
      <c r="O81">
        <v>5.6040000000000001</v>
      </c>
      <c r="Q81">
        <v>0.377</v>
      </c>
      <c r="R81">
        <v>1</v>
      </c>
      <c r="S81">
        <v>0</v>
      </c>
      <c r="T81">
        <v>0</v>
      </c>
      <c r="V81">
        <v>0</v>
      </c>
      <c r="Y81" s="1">
        <v>44788</v>
      </c>
      <c r="Z81" s="6">
        <v>0.98699074074074078</v>
      </c>
      <c r="AB81">
        <v>1</v>
      </c>
      <c r="AD81" s="3">
        <f t="shared" si="4"/>
        <v>4.0252020290424246</v>
      </c>
      <c r="AE81" s="3">
        <f t="shared" si="8"/>
        <v>10.127901253052816</v>
      </c>
      <c r="AF81" s="3">
        <f t="shared" si="9"/>
        <v>6.102699224010391</v>
      </c>
      <c r="AG81" s="3">
        <f t="shared" si="10"/>
        <v>0.50753942232744098</v>
      </c>
    </row>
    <row r="82" spans="1:58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6472</v>
      </c>
      <c r="J82">
        <v>17667</v>
      </c>
      <c r="L82">
        <v>8614</v>
      </c>
      <c r="M82">
        <v>5.38</v>
      </c>
      <c r="N82">
        <v>15.246</v>
      </c>
      <c r="O82">
        <v>9.8659999999999997</v>
      </c>
      <c r="Q82">
        <v>0.78500000000000003</v>
      </c>
      <c r="R82">
        <v>1</v>
      </c>
      <c r="S82">
        <v>0</v>
      </c>
      <c r="T82">
        <v>0</v>
      </c>
      <c r="V82">
        <v>0</v>
      </c>
      <c r="Y82" s="1">
        <v>44789</v>
      </c>
      <c r="Z82" s="6">
        <v>5.9027777777777778E-4</v>
      </c>
      <c r="AB82">
        <v>1</v>
      </c>
      <c r="AD82" s="3">
        <f t="shared" si="4"/>
        <v>6.1138588654041941</v>
      </c>
      <c r="AE82" s="3">
        <f t="shared" si="8"/>
        <v>16.743354771609763</v>
      </c>
      <c r="AF82" s="3">
        <f t="shared" si="9"/>
        <v>10.62949590620557</v>
      </c>
      <c r="AG82" s="3">
        <f t="shared" si="10"/>
        <v>0.91115536256933549</v>
      </c>
      <c r="BC82" s="3"/>
      <c r="BD82" s="3"/>
      <c r="BE82" s="3"/>
      <c r="BF82" s="3"/>
    </row>
    <row r="83" spans="1:58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7396</v>
      </c>
      <c r="J83">
        <v>17777</v>
      </c>
      <c r="L83">
        <v>8520</v>
      </c>
      <c r="M83">
        <v>6.0890000000000004</v>
      </c>
      <c r="N83">
        <v>15.339</v>
      </c>
      <c r="O83">
        <v>9.25</v>
      </c>
      <c r="Q83">
        <v>0.77500000000000002</v>
      </c>
      <c r="R83">
        <v>1</v>
      </c>
      <c r="S83">
        <v>0</v>
      </c>
      <c r="T83">
        <v>0</v>
      </c>
      <c r="V83">
        <v>0</v>
      </c>
      <c r="Y83" s="1">
        <v>44789</v>
      </c>
      <c r="Z83" s="6">
        <v>8.113425925925925E-3</v>
      </c>
      <c r="AB83">
        <v>1</v>
      </c>
      <c r="AD83" s="3">
        <f t="shared" si="4"/>
        <v>6.9588321214454698</v>
      </c>
      <c r="AE83" s="3">
        <f t="shared" si="8"/>
        <v>16.845862151105646</v>
      </c>
      <c r="AF83" s="3">
        <f t="shared" si="9"/>
        <v>9.8870300296601759</v>
      </c>
      <c r="AG83" s="3">
        <f t="shared" si="10"/>
        <v>0.90143216974956664</v>
      </c>
      <c r="AJ83">
        <f>ABS(100*(AD83-AD84)/(AVERAGE(AD83:AD84)))</f>
        <v>0.81144801293463287</v>
      </c>
      <c r="AL83">
        <f>100*((AVERAGE(AD83:AD84)*25.225)-(AVERAGE(AD65:AD66)*25))/(1000*0.075)</f>
        <v>110.09544161668892</v>
      </c>
      <c r="AO83">
        <f>ABS(100*(AE83-AE84)/(AVERAGE(AE83:AE84)))</f>
        <v>0.19894795500678214</v>
      </c>
      <c r="AQ83">
        <f>100*((AVERAGE(AE83:AE84)*25.225)-(AVERAGE(AE65:AE66)*25))/(2000*0.075)</f>
        <v>102.94779876601459</v>
      </c>
      <c r="AT83">
        <f>ABS(100*(AF83-AF84)/(AVERAGE(AF83:AF84)))</f>
        <v>0.23441420519057957</v>
      </c>
      <c r="AV83">
        <f>100*((AVERAGE(AF83:AF84)*25.225)-(AVERAGE(AF65:AF66)*25))/(1000*0.075)</f>
        <v>95.800155915340227</v>
      </c>
      <c r="AY83">
        <f>ABS(100*(AG83-AG84)/(AVERAGE(AG83:AG84)))</f>
        <v>0.21778522877735323</v>
      </c>
      <c r="BA83">
        <f>100*((AVERAGE(AG83:AG84)*25.225)-(AVERAGE(AG65:AG66)*25))/(100*0.075)</f>
        <v>95.387890950825948</v>
      </c>
      <c r="BC83" s="3">
        <f>AVERAGE(AD83:AD84)</f>
        <v>6.98718079129101</v>
      </c>
      <c r="BD83" s="3">
        <f>AVERAGE(AE83:AE84)</f>
        <v>16.862636085932245</v>
      </c>
      <c r="BE83" s="3">
        <f>AVERAGE(AF83:AF84)</f>
        <v>9.8754552946412346</v>
      </c>
      <c r="BF83" s="3">
        <f>AVERAGE(AG83:AG84)</f>
        <v>0.90241483285369228</v>
      </c>
    </row>
    <row r="84" spans="1:58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7458</v>
      </c>
      <c r="J84">
        <v>17813</v>
      </c>
      <c r="L84">
        <v>8539</v>
      </c>
      <c r="M84">
        <v>6.1360000000000001</v>
      </c>
      <c r="N84">
        <v>15.369</v>
      </c>
      <c r="O84">
        <v>9.2330000000000005</v>
      </c>
      <c r="Q84">
        <v>0.77700000000000002</v>
      </c>
      <c r="R84">
        <v>1</v>
      </c>
      <c r="S84">
        <v>0</v>
      </c>
      <c r="T84">
        <v>0</v>
      </c>
      <c r="V84">
        <v>0</v>
      </c>
      <c r="Y84" s="1">
        <v>44789</v>
      </c>
      <c r="Z84" s="6">
        <v>1.6018518518518519E-2</v>
      </c>
      <c r="AB84">
        <v>1</v>
      </c>
      <c r="AD84" s="3">
        <f t="shared" si="4"/>
        <v>7.0155294611365511</v>
      </c>
      <c r="AE84" s="3">
        <f t="shared" si="8"/>
        <v>16.879410020758844</v>
      </c>
      <c r="AF84" s="3">
        <f t="shared" si="9"/>
        <v>9.8638805596222916</v>
      </c>
      <c r="AG84" s="3">
        <f t="shared" si="10"/>
        <v>0.90339749595781782</v>
      </c>
    </row>
    <row r="85" spans="1:58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5181</v>
      </c>
      <c r="J85">
        <v>10856</v>
      </c>
      <c r="L85">
        <v>4826</v>
      </c>
      <c r="M85">
        <v>4.3899999999999997</v>
      </c>
      <c r="N85">
        <v>9.4760000000000009</v>
      </c>
      <c r="O85">
        <v>5.0860000000000003</v>
      </c>
      <c r="Q85">
        <v>0.38900000000000001</v>
      </c>
      <c r="R85">
        <v>1</v>
      </c>
      <c r="S85">
        <v>0</v>
      </c>
      <c r="T85">
        <v>0</v>
      </c>
      <c r="V85">
        <v>0</v>
      </c>
      <c r="Y85" s="1">
        <v>44789</v>
      </c>
      <c r="Z85" s="6">
        <v>2.9618055555555554E-2</v>
      </c>
      <c r="AB85">
        <v>1</v>
      </c>
      <c r="AD85" s="3">
        <f t="shared" si="4"/>
        <v>4.9332739373205499</v>
      </c>
      <c r="AE85" s="3">
        <f t="shared" si="8"/>
        <v>10.396284210278397</v>
      </c>
      <c r="AF85" s="3">
        <f t="shared" si="9"/>
        <v>5.4630102729578471</v>
      </c>
      <c r="AG85" s="3">
        <f t="shared" si="10"/>
        <v>0.51933137957694786</v>
      </c>
      <c r="BC85" s="3"/>
      <c r="BD85" s="3"/>
      <c r="BE85" s="3"/>
      <c r="BF85" s="3"/>
    </row>
    <row r="86" spans="1:58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4320</v>
      </c>
      <c r="J86">
        <v>10940</v>
      </c>
      <c r="L86">
        <v>4805</v>
      </c>
      <c r="M86">
        <v>3.7290000000000001</v>
      </c>
      <c r="N86">
        <v>9.5470000000000006</v>
      </c>
      <c r="O86">
        <v>5.8179999999999996</v>
      </c>
      <c r="Q86">
        <v>0.38700000000000001</v>
      </c>
      <c r="R86">
        <v>1</v>
      </c>
      <c r="S86">
        <v>0</v>
      </c>
      <c r="T86">
        <v>0</v>
      </c>
      <c r="V86">
        <v>0</v>
      </c>
      <c r="Y86" s="1">
        <v>44789</v>
      </c>
      <c r="Z86" s="6">
        <v>3.6932870370370366E-2</v>
      </c>
      <c r="AB86">
        <v>1</v>
      </c>
      <c r="AD86" s="3">
        <f t="shared" si="4"/>
        <v>4.1459124941911787</v>
      </c>
      <c r="AE86" s="3">
        <f t="shared" si="8"/>
        <v>10.474562572802526</v>
      </c>
      <c r="AF86" s="3">
        <f t="shared" si="9"/>
        <v>6.3286500786113473</v>
      </c>
      <c r="AG86" s="3">
        <f t="shared" si="10"/>
        <v>0.51715917692572289</v>
      </c>
      <c r="AJ86">
        <f>ABS(100*(AD86-AD87)/(AVERAGE(AD86:AD87)))</f>
        <v>2.1401523327340048</v>
      </c>
      <c r="AK86">
        <f>ABS(100*((AVERAGE(AD86:AD87)-AVERAGE(AD80:AD81))/(AVERAGE(AD80:AD81,AD86:AD87))))</f>
        <v>1.6067733462733345</v>
      </c>
      <c r="AO86">
        <f>ABS(100*(AE86-AE87)/(AVERAGE(AE86:AE87)))</f>
        <v>0.73219615431880081</v>
      </c>
      <c r="AP86">
        <f>ABS(100*((AVERAGE(AE86:AE87)-AVERAGE(AE80:AE81))/(AVERAGE(AE80:AE81,AE86:AE87))))</f>
        <v>3.1287735892977979</v>
      </c>
      <c r="AT86">
        <f>ABS(100*(AF86-AF87)/(AVERAGE(AF86:AF87)))</f>
        <v>0.17957422092289355</v>
      </c>
      <c r="AU86">
        <f>ABS(100*((AVERAGE(AF86:AF87)-AVERAGE(AF80:AF81))/(AVERAGE(AF80:AF81,AF86:AF87))))</f>
        <v>4.1267167183732454</v>
      </c>
      <c r="AY86">
        <f>ABS(100*(AG86-AG87)/(AVERAGE(AG86:AG87)))</f>
        <v>1.3288524674003379</v>
      </c>
      <c r="AZ86">
        <f>ABS(100*((AVERAGE(AG86:AG87)-AVERAGE(AG80:AG81))/(AVERAGE(AG80:AG81,AG86:AG87))))</f>
        <v>1.1542687684637909</v>
      </c>
      <c r="BC86" s="3">
        <f>AVERAGE(AD86:AD87)</f>
        <v>4.1020177795916322</v>
      </c>
      <c r="BD86" s="3">
        <f>AVERAGE(AE86:AE87)</f>
        <v>10.436355276808605</v>
      </c>
      <c r="BE86" s="3">
        <f>AVERAGE(AF86:AF87)</f>
        <v>6.3343374972169748</v>
      </c>
      <c r="BF86" s="3">
        <f>AVERAGE(AG86:AG87)</f>
        <v>0.51374571561665516</v>
      </c>
    </row>
    <row r="87" spans="1:58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4224</v>
      </c>
      <c r="J87">
        <v>10858</v>
      </c>
      <c r="L87">
        <v>4739</v>
      </c>
      <c r="M87">
        <v>3.6549999999999998</v>
      </c>
      <c r="N87">
        <v>9.4779999999999998</v>
      </c>
      <c r="O87">
        <v>5.8220000000000001</v>
      </c>
      <c r="Q87">
        <v>0.38</v>
      </c>
      <c r="R87">
        <v>1</v>
      </c>
      <c r="S87">
        <v>0</v>
      </c>
      <c r="T87">
        <v>0</v>
      </c>
      <c r="V87">
        <v>0</v>
      </c>
      <c r="Y87" s="1">
        <v>44789</v>
      </c>
      <c r="Z87" s="6">
        <v>4.4513888888888888E-2</v>
      </c>
      <c r="AB87">
        <v>1</v>
      </c>
      <c r="AD87" s="3">
        <f t="shared" si="4"/>
        <v>4.0581230649920847</v>
      </c>
      <c r="AE87" s="3">
        <f t="shared" si="8"/>
        <v>10.398147980814686</v>
      </c>
      <c r="AF87" s="3">
        <f t="shared" si="9"/>
        <v>6.3400249158226014</v>
      </c>
      <c r="AG87" s="3">
        <f t="shared" si="10"/>
        <v>0.51033225430758744</v>
      </c>
      <c r="BC87" s="3"/>
      <c r="BD87" s="3"/>
      <c r="BE87" s="3"/>
      <c r="BF87" s="3"/>
    </row>
    <row r="88" spans="1:58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1417</v>
      </c>
      <c r="J88">
        <v>683</v>
      </c>
      <c r="L88">
        <v>499</v>
      </c>
      <c r="M88">
        <v>1.502</v>
      </c>
      <c r="N88">
        <v>0.85699999999999998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44789</v>
      </c>
      <c r="Z88" s="6">
        <v>5.6828703703703708E-2</v>
      </c>
      <c r="AB88">
        <v>1</v>
      </c>
      <c r="AD88" s="3">
        <f t="shared" si="4"/>
        <v>1.4911967341394208</v>
      </c>
      <c r="AE88" s="3">
        <f t="shared" si="8"/>
        <v>0.91621537744562609</v>
      </c>
      <c r="AF88" s="3">
        <f t="shared" si="9"/>
        <v>-0.57498135669379469</v>
      </c>
      <c r="AG88" s="3">
        <f t="shared" si="10"/>
        <v>7.1754195203119667E-2</v>
      </c>
    </row>
    <row r="89" spans="1:58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210</v>
      </c>
      <c r="J89">
        <v>629</v>
      </c>
      <c r="L89">
        <v>382</v>
      </c>
      <c r="M89">
        <v>0.57599999999999996</v>
      </c>
      <c r="N89">
        <v>0.81100000000000005</v>
      </c>
      <c r="O89">
        <v>0.23499999999999999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44789</v>
      </c>
      <c r="Z89" s="6">
        <v>6.2881944444444449E-2</v>
      </c>
      <c r="AB89">
        <v>1</v>
      </c>
      <c r="AD89" s="3">
        <f t="shared" si="4"/>
        <v>0.38742755660498324</v>
      </c>
      <c r="AE89" s="3">
        <f t="shared" si="8"/>
        <v>0.86589357296582969</v>
      </c>
      <c r="AF89" s="3">
        <f t="shared" si="9"/>
        <v>0.47846601636084646</v>
      </c>
      <c r="AG89" s="3">
        <f t="shared" si="10"/>
        <v>5.9651923289152045E-2</v>
      </c>
      <c r="AJ89">
        <f>ABS(100*(AD89-AD90)/(AVERAGE(AD89:AD90)))</f>
        <v>2.630559428135558</v>
      </c>
      <c r="AO89">
        <f>ABS(100*(AE89-AE90)/(AVERAGE(AE89:AE90)))</f>
        <v>1.0704520791803322</v>
      </c>
      <c r="AT89">
        <f>ABS(100*(AF89-AF90)/(AVERAGE(AF89:AF90)))</f>
        <v>3.9696523251109204</v>
      </c>
      <c r="AY89">
        <f>ABS(100*(AG89-AG90)/(AVERAGE(AG89:AG90)))</f>
        <v>5.1583864008650986</v>
      </c>
      <c r="BC89" s="3">
        <f>AVERAGE(AD89:AD90)</f>
        <v>0.38239795389045184</v>
      </c>
      <c r="BD89" s="3">
        <f>AVERAGE(AE89:AE90)</f>
        <v>0.8705529993065515</v>
      </c>
      <c r="BE89" s="3">
        <f>AVERAGE(AF89:AF90)</f>
        <v>0.48815504541609966</v>
      </c>
      <c r="BF89" s="3">
        <f>AVERAGE(AG89:AG90)</f>
        <v>5.8152069077591954E-2</v>
      </c>
    </row>
    <row r="90" spans="1:58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199</v>
      </c>
      <c r="J90">
        <v>639</v>
      </c>
      <c r="L90">
        <v>353</v>
      </c>
      <c r="M90">
        <v>0.56799999999999995</v>
      </c>
      <c r="N90">
        <v>0.82</v>
      </c>
      <c r="O90">
        <v>0.252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44789</v>
      </c>
      <c r="Z90" s="6">
        <v>6.9432870370370367E-2</v>
      </c>
      <c r="AB90">
        <v>1</v>
      </c>
      <c r="AD90" s="3">
        <f t="shared" ref="AD90:AD138" si="15">((I90*$F$21)+$F$22)*1000/G90</f>
        <v>0.37736835117592049</v>
      </c>
      <c r="AE90" s="3">
        <f t="shared" ref="AE90:AE138" si="16">((J90*$H$21)+$H$22)*1000/H90</f>
        <v>0.87521242564727342</v>
      </c>
      <c r="AF90" s="3">
        <f t="shared" ref="AF90:AF138" si="17">AE90-AD90</f>
        <v>0.49784407447135293</v>
      </c>
      <c r="AG90" s="3">
        <f t="shared" ref="AG90:AG138" si="18">((L90*$J$21)+$J$22)*1000/H90</f>
        <v>5.6652214866031864E-2</v>
      </c>
      <c r="BC90" s="3"/>
      <c r="BD90" s="3"/>
      <c r="BE90" s="3"/>
      <c r="BF90" s="3"/>
    </row>
    <row r="91" spans="1:58" x14ac:dyDescent="0.2">
      <c r="A91">
        <v>67</v>
      </c>
      <c r="B91">
        <v>5</v>
      </c>
      <c r="C91" t="s">
        <v>63</v>
      </c>
      <c r="D91" t="s">
        <v>27</v>
      </c>
      <c r="G91">
        <v>0.6</v>
      </c>
      <c r="H91">
        <v>0.6</v>
      </c>
      <c r="I91">
        <v>4706</v>
      </c>
      <c r="J91">
        <v>10350</v>
      </c>
      <c r="L91">
        <v>3801</v>
      </c>
      <c r="M91">
        <v>3.3540000000000001</v>
      </c>
      <c r="N91">
        <v>7.5389999999999997</v>
      </c>
      <c r="O91">
        <v>4.1849999999999996</v>
      </c>
      <c r="Q91">
        <v>0.23499999999999999</v>
      </c>
      <c r="R91">
        <v>1</v>
      </c>
      <c r="S91">
        <v>0</v>
      </c>
      <c r="T91">
        <v>0</v>
      </c>
      <c r="V91">
        <v>0</v>
      </c>
      <c r="Y91" s="1">
        <v>44789</v>
      </c>
      <c r="Z91" s="6">
        <v>8.2268518518518519E-2</v>
      </c>
      <c r="AB91">
        <v>1</v>
      </c>
      <c r="AD91" s="3">
        <f t="shared" si="15"/>
        <v>3.7490826311910004</v>
      </c>
      <c r="AE91" s="3">
        <f t="shared" si="16"/>
        <v>8.2706252204977861</v>
      </c>
      <c r="AF91" s="3">
        <f t="shared" si="17"/>
        <v>4.5215425893067858</v>
      </c>
      <c r="AG91" s="3">
        <f t="shared" si="18"/>
        <v>0.34442266879406047</v>
      </c>
    </row>
    <row r="92" spans="1:58" x14ac:dyDescent="0.2">
      <c r="A92">
        <v>68</v>
      </c>
      <c r="B92">
        <v>5</v>
      </c>
      <c r="C92" t="s">
        <v>63</v>
      </c>
      <c r="D92" t="s">
        <v>27</v>
      </c>
      <c r="G92">
        <v>0.6</v>
      </c>
      <c r="H92">
        <v>0.6</v>
      </c>
      <c r="I92">
        <v>6115</v>
      </c>
      <c r="J92">
        <v>10445</v>
      </c>
      <c r="L92">
        <v>3775</v>
      </c>
      <c r="M92">
        <v>4.2549999999999999</v>
      </c>
      <c r="N92">
        <v>7.6059999999999999</v>
      </c>
      <c r="O92">
        <v>3.351</v>
      </c>
      <c r="Q92">
        <v>0.23200000000000001</v>
      </c>
      <c r="R92">
        <v>1</v>
      </c>
      <c r="S92">
        <v>0</v>
      </c>
      <c r="T92">
        <v>0</v>
      </c>
      <c r="V92">
        <v>0</v>
      </c>
      <c r="Y92" s="1">
        <v>44789</v>
      </c>
      <c r="Z92" s="6">
        <v>8.9687499999999989E-2</v>
      </c>
      <c r="AB92">
        <v>1</v>
      </c>
      <c r="AD92" s="3">
        <f t="shared" si="15"/>
        <v>4.8228266046417207</v>
      </c>
      <c r="AE92" s="3">
        <f t="shared" si="16"/>
        <v>8.3443994708925473</v>
      </c>
      <c r="AF92" s="3">
        <f t="shared" si="17"/>
        <v>3.5215728662508266</v>
      </c>
      <c r="AG92" s="3">
        <f t="shared" si="18"/>
        <v>0.34218150732851088</v>
      </c>
      <c r="AI92">
        <f>ABS(100*((AVERAGE(AD92:AD93))-3)/3)</f>
        <v>61.954782415244125</v>
      </c>
      <c r="AJ92">
        <f>ABS(100*(AD92-AD93)/(AVERAGE(AD92:AD93)))</f>
        <v>1.4743567013567143</v>
      </c>
      <c r="AN92">
        <f>ABS(100*((AVERAGE(AE92:AE93))-6)/6)</f>
        <v>39.021553111089993</v>
      </c>
      <c r="AO92">
        <f>ABS(100*(AE92-AE93)/(AVERAGE(AE92:AE93)))</f>
        <v>7.4479679772252158E-2</v>
      </c>
      <c r="AS92">
        <f>ABS(100*((AVERAGE(AF92:AF93))-3)/3)</f>
        <v>16.088323806935914</v>
      </c>
      <c r="AT92">
        <f>ABS(100*(AF92-AF93)/(AVERAGE(AF92:AF93)))</f>
        <v>2.235260806388613</v>
      </c>
      <c r="AX92">
        <f>ABS(100*((AVERAGE(AG92:AG93))-0.3)/0.3)</f>
        <v>14.232899478648475</v>
      </c>
      <c r="AY92">
        <f>ABS(100*(AG92-AG93)/(AVERAGE(AG92:AG93)))</f>
        <v>0.30183429922258842</v>
      </c>
      <c r="BC92" s="3">
        <f>AVERAGE(AD92:AD93)</f>
        <v>4.8586434724573238</v>
      </c>
      <c r="BD92" s="3">
        <f>AVERAGE(AE92:AE93)</f>
        <v>8.3412931866653999</v>
      </c>
      <c r="BE92" s="3">
        <f>AVERAGE(AF92:AF93)</f>
        <v>3.4826497142080775</v>
      </c>
      <c r="BF92" s="3">
        <f>AVERAGE(AG92:AG93)</f>
        <v>0.34269869843594541</v>
      </c>
    </row>
    <row r="93" spans="1:58" x14ac:dyDescent="0.2">
      <c r="A93">
        <v>69</v>
      </c>
      <c r="B93">
        <v>5</v>
      </c>
      <c r="C93" t="s">
        <v>63</v>
      </c>
      <c r="D93" t="s">
        <v>27</v>
      </c>
      <c r="G93">
        <v>0.6</v>
      </c>
      <c r="H93">
        <v>0.6</v>
      </c>
      <c r="I93">
        <v>6209</v>
      </c>
      <c r="J93">
        <v>10437</v>
      </c>
      <c r="L93">
        <v>3787</v>
      </c>
      <c r="M93">
        <v>4.3150000000000004</v>
      </c>
      <c r="N93">
        <v>7.601</v>
      </c>
      <c r="O93">
        <v>3.2850000000000001</v>
      </c>
      <c r="Q93">
        <v>0.23300000000000001</v>
      </c>
      <c r="R93">
        <v>1</v>
      </c>
      <c r="S93">
        <v>0</v>
      </c>
      <c r="T93">
        <v>0</v>
      </c>
      <c r="V93">
        <v>0</v>
      </c>
      <c r="Y93" s="1">
        <v>44789</v>
      </c>
      <c r="Z93" s="6">
        <v>9.7604166666666672E-2</v>
      </c>
      <c r="AB93">
        <v>1</v>
      </c>
      <c r="AD93" s="3">
        <f t="shared" si="15"/>
        <v>4.8944603402729259</v>
      </c>
      <c r="AE93" s="3">
        <f t="shared" si="16"/>
        <v>8.3381869024382542</v>
      </c>
      <c r="AF93" s="3">
        <f t="shared" si="17"/>
        <v>3.4437265621653284</v>
      </c>
      <c r="AG93" s="3">
        <f t="shared" si="18"/>
        <v>0.34321588954337995</v>
      </c>
    </row>
    <row r="94" spans="1:58" x14ac:dyDescent="0.2">
      <c r="A94">
        <v>70</v>
      </c>
      <c r="B94">
        <v>21</v>
      </c>
      <c r="C94" t="s">
        <v>83</v>
      </c>
      <c r="D94" t="s">
        <v>27</v>
      </c>
      <c r="G94">
        <v>0.5</v>
      </c>
      <c r="H94">
        <v>0.5</v>
      </c>
      <c r="I94">
        <v>7926</v>
      </c>
      <c r="J94">
        <v>12234</v>
      </c>
      <c r="L94">
        <v>1734</v>
      </c>
      <c r="M94">
        <v>6.4950000000000001</v>
      </c>
      <c r="N94">
        <v>10.643000000000001</v>
      </c>
      <c r="O94">
        <v>4.1479999999999997</v>
      </c>
      <c r="Q94">
        <v>6.5000000000000002E-2</v>
      </c>
      <c r="R94">
        <v>1</v>
      </c>
      <c r="S94">
        <v>0</v>
      </c>
      <c r="T94">
        <v>0</v>
      </c>
      <c r="V94">
        <v>0</v>
      </c>
      <c r="Y94" s="1">
        <v>44789</v>
      </c>
      <c r="Z94" s="6">
        <v>0.11104166666666666</v>
      </c>
      <c r="AB94">
        <v>1</v>
      </c>
      <c r="AD94" s="3">
        <f t="shared" si="15"/>
        <v>7.4435029284821326</v>
      </c>
      <c r="AE94" s="3">
        <f t="shared" si="16"/>
        <v>11.680422109781352</v>
      </c>
      <c r="AF94" s="3">
        <f t="shared" si="17"/>
        <v>4.2369191812992195</v>
      </c>
      <c r="AG94" s="3">
        <f t="shared" si="18"/>
        <v>0.19950039873944456</v>
      </c>
    </row>
    <row r="95" spans="1:58" x14ac:dyDescent="0.2">
      <c r="A95">
        <v>71</v>
      </c>
      <c r="B95">
        <v>21</v>
      </c>
      <c r="C95" t="s">
        <v>83</v>
      </c>
      <c r="D95" t="s">
        <v>27</v>
      </c>
      <c r="G95">
        <v>0.5</v>
      </c>
      <c r="H95">
        <v>0.5</v>
      </c>
      <c r="I95">
        <v>9135</v>
      </c>
      <c r="J95">
        <v>12325</v>
      </c>
      <c r="L95">
        <v>1715</v>
      </c>
      <c r="M95">
        <v>7.423</v>
      </c>
      <c r="N95">
        <v>10.72</v>
      </c>
      <c r="O95">
        <v>3.2970000000000002</v>
      </c>
      <c r="Q95">
        <v>6.3E-2</v>
      </c>
      <c r="R95">
        <v>1</v>
      </c>
      <c r="S95">
        <v>0</v>
      </c>
      <c r="T95">
        <v>0</v>
      </c>
      <c r="V95">
        <v>0</v>
      </c>
      <c r="Y95" s="1">
        <v>44789</v>
      </c>
      <c r="Z95" s="6">
        <v>0.1183449074074074</v>
      </c>
      <c r="AB95">
        <v>1</v>
      </c>
      <c r="AD95" s="3">
        <f t="shared" si="15"/>
        <v>8.5491010524582176</v>
      </c>
      <c r="AE95" s="3">
        <f t="shared" si="16"/>
        <v>11.765223669182491</v>
      </c>
      <c r="AF95" s="3">
        <f t="shared" si="17"/>
        <v>3.2161226167242738</v>
      </c>
      <c r="AG95" s="3">
        <f t="shared" si="18"/>
        <v>0.1975350725311934</v>
      </c>
      <c r="AJ95">
        <f>ABS(100*(AD95-AD96)/(AVERAGE(AD95:AD96)))</f>
        <v>0.73535978571494154</v>
      </c>
      <c r="AO95">
        <f>ABS(100*(AE95-AE96)/(AVERAGE(AE95:AE96)))</f>
        <v>0.1424706094361631</v>
      </c>
      <c r="AT95">
        <f>ABS(100*(AF95-AF96)/(AVERAGE(AF95:AF96)))</f>
        <v>1.4508391482138128</v>
      </c>
      <c r="AY95">
        <f>ABS(100*(AG95-AG96)/(AVERAGE(AG95:AG96)))</f>
        <v>1.0528026270074573</v>
      </c>
      <c r="BC95" s="3">
        <f>AVERAGE(AD95:AD96)</f>
        <v>8.5806503785766424</v>
      </c>
      <c r="BD95" s="3">
        <f>AVERAGE(AE95:AE96)</f>
        <v>11.773610636595791</v>
      </c>
      <c r="BE95" s="3">
        <f>AVERAGE(AF95:AF96)</f>
        <v>3.1929602580191485</v>
      </c>
      <c r="BF95" s="3">
        <f>AVERAGE(AG95:AG96)</f>
        <v>0.19650069031632439</v>
      </c>
    </row>
    <row r="96" spans="1:58" x14ac:dyDescent="0.2">
      <c r="A96">
        <v>72</v>
      </c>
      <c r="B96">
        <v>21</v>
      </c>
      <c r="C96" t="s">
        <v>83</v>
      </c>
      <c r="D96" t="s">
        <v>27</v>
      </c>
      <c r="G96">
        <v>0.5</v>
      </c>
      <c r="H96">
        <v>0.5</v>
      </c>
      <c r="I96">
        <v>9204</v>
      </c>
      <c r="J96">
        <v>12343</v>
      </c>
      <c r="L96">
        <v>1695</v>
      </c>
      <c r="M96">
        <v>7.476</v>
      </c>
      <c r="N96">
        <v>10.734999999999999</v>
      </c>
      <c r="O96">
        <v>3.2589999999999999</v>
      </c>
      <c r="Q96">
        <v>6.0999999999999999E-2</v>
      </c>
      <c r="R96">
        <v>1</v>
      </c>
      <c r="S96">
        <v>0</v>
      </c>
      <c r="T96">
        <v>0</v>
      </c>
      <c r="V96">
        <v>0</v>
      </c>
      <c r="Y96" s="1">
        <v>44789</v>
      </c>
      <c r="Z96" s="6">
        <v>0.12616898148148148</v>
      </c>
      <c r="AB96">
        <v>1</v>
      </c>
      <c r="AD96" s="3">
        <f t="shared" si="15"/>
        <v>8.6121997046950671</v>
      </c>
      <c r="AE96" s="3">
        <f t="shared" si="16"/>
        <v>11.78199760400909</v>
      </c>
      <c r="AF96" s="3">
        <f t="shared" si="17"/>
        <v>3.1697978993140232</v>
      </c>
      <c r="AG96" s="3">
        <f t="shared" si="18"/>
        <v>0.19546630810145535</v>
      </c>
      <c r="BC96" s="3"/>
      <c r="BD96" s="3"/>
      <c r="BE96" s="3"/>
      <c r="BF96" s="3"/>
    </row>
    <row r="97" spans="1:58" x14ac:dyDescent="0.2">
      <c r="A97">
        <v>73</v>
      </c>
      <c r="B97">
        <v>22</v>
      </c>
      <c r="C97" t="s">
        <v>84</v>
      </c>
      <c r="D97" t="s">
        <v>27</v>
      </c>
      <c r="G97">
        <v>0.5</v>
      </c>
      <c r="H97">
        <v>0.5</v>
      </c>
      <c r="I97">
        <v>6673</v>
      </c>
      <c r="J97">
        <v>8749</v>
      </c>
      <c r="L97">
        <v>12243</v>
      </c>
      <c r="M97">
        <v>5.5339999999999998</v>
      </c>
      <c r="N97">
        <v>7.69</v>
      </c>
      <c r="O97">
        <v>2.1560000000000001</v>
      </c>
      <c r="Q97">
        <v>1.1639999999999999</v>
      </c>
      <c r="R97">
        <v>1</v>
      </c>
      <c r="S97">
        <v>0</v>
      </c>
      <c r="T97">
        <v>0</v>
      </c>
      <c r="V97">
        <v>0</v>
      </c>
      <c r="Y97" s="1">
        <v>44789</v>
      </c>
      <c r="Z97" s="6">
        <v>0.13951388888888888</v>
      </c>
      <c r="AB97">
        <v>1</v>
      </c>
      <c r="AD97" s="3">
        <f t="shared" si="15"/>
        <v>6.2976679827897968</v>
      </c>
      <c r="AE97" s="3">
        <f t="shared" si="16"/>
        <v>8.4328019502981899</v>
      </c>
      <c r="AF97" s="3">
        <f t="shared" si="17"/>
        <v>2.1351339675083931</v>
      </c>
      <c r="AG97" s="3">
        <f t="shared" si="18"/>
        <v>1.2865326683453056</v>
      </c>
      <c r="BC97" s="3"/>
      <c r="BD97" s="3"/>
      <c r="BE97" s="3"/>
      <c r="BF97" s="3"/>
    </row>
    <row r="98" spans="1:58" x14ac:dyDescent="0.2">
      <c r="A98">
        <v>74</v>
      </c>
      <c r="B98">
        <v>22</v>
      </c>
      <c r="C98" t="s">
        <v>84</v>
      </c>
      <c r="D98" t="s">
        <v>27</v>
      </c>
      <c r="G98">
        <v>0.5</v>
      </c>
      <c r="H98">
        <v>0.5</v>
      </c>
      <c r="I98">
        <v>5591</v>
      </c>
      <c r="J98">
        <v>8768</v>
      </c>
      <c r="L98">
        <v>12342</v>
      </c>
      <c r="M98">
        <v>4.7039999999999997</v>
      </c>
      <c r="N98">
        <v>7.7069999999999999</v>
      </c>
      <c r="O98">
        <v>3.0030000000000001</v>
      </c>
      <c r="Q98">
        <v>1.175</v>
      </c>
      <c r="R98">
        <v>1</v>
      </c>
      <c r="S98">
        <v>0</v>
      </c>
      <c r="T98">
        <v>0</v>
      </c>
      <c r="V98">
        <v>0</v>
      </c>
      <c r="Y98" s="1">
        <v>44789</v>
      </c>
      <c r="Z98" s="6">
        <v>0.14673611111111109</v>
      </c>
      <c r="AB98">
        <v>1</v>
      </c>
      <c r="AD98" s="3">
        <f t="shared" si="15"/>
        <v>5.308207957858345</v>
      </c>
      <c r="AE98" s="3">
        <f t="shared" si="16"/>
        <v>8.4505077703929334</v>
      </c>
      <c r="AF98" s="3">
        <f t="shared" si="17"/>
        <v>3.1422998125345885</v>
      </c>
      <c r="AG98" s="3">
        <f t="shared" si="18"/>
        <v>1.2967730522725089</v>
      </c>
      <c r="AJ98">
        <f>ABS(100*(AD98-AD99)/(AVERAGE(AD98:AD99)))</f>
        <v>1.300466329165243</v>
      </c>
      <c r="AO98">
        <f>ABS(100*(AE98-AE99)/(AVERAGE(AE98:AE99)))</f>
        <v>1.0094155714279538</v>
      </c>
      <c r="AT98">
        <f>ABS(100*(AF98-AF99)/(AVERAGE(AF98:AF99)))</f>
        <v>4.7933184668175244</v>
      </c>
      <c r="AY98">
        <f>ABS(100*(AG98-AG99)/(AVERAGE(AG98:AG99)))</f>
        <v>0.43775201005714398</v>
      </c>
      <c r="BC98" s="3">
        <f>AVERAGE(AD98:AD99)</f>
        <v>5.2739152120774495</v>
      </c>
      <c r="BD98" s="3">
        <f>AVERAGE(AE98:AE99)</f>
        <v>8.4933744927275754</v>
      </c>
      <c r="BE98" s="3">
        <f>AVERAGE(AF98:AF99)</f>
        <v>3.219459280650125</v>
      </c>
      <c r="BF98" s="3">
        <f>AVERAGE(AG98:AG99)</f>
        <v>1.2996176033633988</v>
      </c>
    </row>
    <row r="99" spans="1:58" x14ac:dyDescent="0.2">
      <c r="A99">
        <v>75</v>
      </c>
      <c r="B99">
        <v>22</v>
      </c>
      <c r="C99" t="s">
        <v>84</v>
      </c>
      <c r="D99" t="s">
        <v>27</v>
      </c>
      <c r="G99">
        <v>0.5</v>
      </c>
      <c r="H99">
        <v>0.5</v>
      </c>
      <c r="I99">
        <v>5516</v>
      </c>
      <c r="J99">
        <v>8860</v>
      </c>
      <c r="L99">
        <v>12397</v>
      </c>
      <c r="M99">
        <v>4.6470000000000002</v>
      </c>
      <c r="N99">
        <v>7.7850000000000001</v>
      </c>
      <c r="O99">
        <v>3.1379999999999999</v>
      </c>
      <c r="Q99">
        <v>1.181</v>
      </c>
      <c r="R99">
        <v>1</v>
      </c>
      <c r="S99">
        <v>0</v>
      </c>
      <c r="T99">
        <v>0</v>
      </c>
      <c r="V99">
        <v>0</v>
      </c>
      <c r="Y99" s="1">
        <v>44789</v>
      </c>
      <c r="Z99" s="6">
        <v>0.15437500000000001</v>
      </c>
      <c r="AB99">
        <v>1</v>
      </c>
      <c r="AD99" s="3">
        <f t="shared" si="15"/>
        <v>5.239622466296554</v>
      </c>
      <c r="AE99" s="3">
        <f t="shared" si="16"/>
        <v>8.5362412150622156</v>
      </c>
      <c r="AF99" s="3">
        <f t="shared" si="17"/>
        <v>3.2966187487656615</v>
      </c>
      <c r="AG99" s="3">
        <f t="shared" si="18"/>
        <v>1.3024621544542887</v>
      </c>
      <c r="BC99" s="3"/>
      <c r="BD99" s="3"/>
      <c r="BE99" s="3"/>
      <c r="BF99" s="3"/>
    </row>
    <row r="100" spans="1:58" x14ac:dyDescent="0.2">
      <c r="A100">
        <v>76</v>
      </c>
      <c r="B100">
        <v>23</v>
      </c>
      <c r="C100" t="s">
        <v>85</v>
      </c>
      <c r="D100" t="s">
        <v>27</v>
      </c>
      <c r="G100">
        <v>0.5</v>
      </c>
      <c r="H100">
        <v>0.5</v>
      </c>
      <c r="I100">
        <v>6300</v>
      </c>
      <c r="J100">
        <v>8893</v>
      </c>
      <c r="L100">
        <v>7266</v>
      </c>
      <c r="M100">
        <v>5.2480000000000002</v>
      </c>
      <c r="N100">
        <v>7.8129999999999997</v>
      </c>
      <c r="O100">
        <v>2.5649999999999999</v>
      </c>
      <c r="Q100">
        <v>0.64400000000000002</v>
      </c>
      <c r="R100">
        <v>1</v>
      </c>
      <c r="S100">
        <v>0</v>
      </c>
      <c r="T100">
        <v>0</v>
      </c>
      <c r="V100">
        <v>0</v>
      </c>
      <c r="Y100" s="1">
        <v>44789</v>
      </c>
      <c r="Z100" s="6">
        <v>0.1675810185185185</v>
      </c>
      <c r="AB100">
        <v>1</v>
      </c>
      <c r="AD100" s="3">
        <f t="shared" si="15"/>
        <v>5.9565694714224842</v>
      </c>
      <c r="AE100" s="3">
        <f t="shared" si="16"/>
        <v>8.5669934289109815</v>
      </c>
      <c r="AF100" s="3">
        <f t="shared" si="17"/>
        <v>2.6104239574884973</v>
      </c>
      <c r="AG100" s="3">
        <f t="shared" si="18"/>
        <v>0.77172064000499063</v>
      </c>
      <c r="BC100" s="3"/>
      <c r="BD100" s="3"/>
      <c r="BE100" s="3"/>
      <c r="BF100" s="3"/>
    </row>
    <row r="101" spans="1:58" x14ac:dyDescent="0.2">
      <c r="A101">
        <v>77</v>
      </c>
      <c r="B101">
        <v>23</v>
      </c>
      <c r="C101" t="s">
        <v>85</v>
      </c>
      <c r="D101" t="s">
        <v>27</v>
      </c>
      <c r="G101">
        <v>0.5</v>
      </c>
      <c r="H101">
        <v>0.5</v>
      </c>
      <c r="I101">
        <v>6689</v>
      </c>
      <c r="J101">
        <v>8916</v>
      </c>
      <c r="L101">
        <v>7184</v>
      </c>
      <c r="M101">
        <v>5.5460000000000003</v>
      </c>
      <c r="N101">
        <v>7.8319999999999999</v>
      </c>
      <c r="O101">
        <v>2.286</v>
      </c>
      <c r="Q101">
        <v>0.63500000000000001</v>
      </c>
      <c r="R101">
        <v>1</v>
      </c>
      <c r="S101">
        <v>0</v>
      </c>
      <c r="T101">
        <v>0</v>
      </c>
      <c r="V101">
        <v>0</v>
      </c>
      <c r="Y101" s="1">
        <v>44789</v>
      </c>
      <c r="Z101" s="6">
        <v>0.17486111111111111</v>
      </c>
      <c r="AB101">
        <v>1</v>
      </c>
      <c r="AD101" s="3">
        <f t="shared" si="15"/>
        <v>6.312299554322979</v>
      </c>
      <c r="AE101" s="3">
        <f t="shared" si="16"/>
        <v>8.5884267900783016</v>
      </c>
      <c r="AF101" s="3">
        <f t="shared" si="17"/>
        <v>2.2761272357553226</v>
      </c>
      <c r="AG101" s="3">
        <f t="shared" si="18"/>
        <v>0.76323870584306464</v>
      </c>
      <c r="AJ101">
        <f>ABS(100*(AD101-AD102)/(AVERAGE(AD101:AD102)))</f>
        <v>0.14497666014027624</v>
      </c>
      <c r="AO101">
        <f>ABS(100*(AE101-AE102)/(AVERAGE(AE101:AE102)))</f>
        <v>0.47628404525562867</v>
      </c>
      <c r="AT101">
        <f>ABS(100*(AF101-AF102)/(AVERAGE(AF101:AF102)))</f>
        <v>2.1791960942168829</v>
      </c>
      <c r="AY101">
        <f>ABS(100*(AG101-AG102)/(AVERAGE(AG101:AG102)))</f>
        <v>1.1051672716764733</v>
      </c>
      <c r="BC101" s="3">
        <f>AVERAGE(AD101:AD102)</f>
        <v>6.307727188218859</v>
      </c>
      <c r="BD101" s="3">
        <f>AVERAGE(AE101:AE102)</f>
        <v>8.6089282659774788</v>
      </c>
      <c r="BE101" s="3">
        <f>AVERAGE(AF101:AF102)</f>
        <v>2.3012010777586189</v>
      </c>
      <c r="BF101" s="3">
        <f>AVERAGE(AG101:AG102)</f>
        <v>0.76747967292402763</v>
      </c>
    </row>
    <row r="102" spans="1:58" x14ac:dyDescent="0.2">
      <c r="A102">
        <v>78</v>
      </c>
      <c r="B102">
        <v>23</v>
      </c>
      <c r="C102" t="s">
        <v>85</v>
      </c>
      <c r="D102" t="s">
        <v>27</v>
      </c>
      <c r="G102">
        <v>0.5</v>
      </c>
      <c r="H102">
        <v>0.5</v>
      </c>
      <c r="I102">
        <v>6679</v>
      </c>
      <c r="J102">
        <v>8960</v>
      </c>
      <c r="L102">
        <v>7266</v>
      </c>
      <c r="M102">
        <v>5.5389999999999997</v>
      </c>
      <c r="N102">
        <v>7.87</v>
      </c>
      <c r="O102">
        <v>2.331</v>
      </c>
      <c r="Q102">
        <v>0.64400000000000002</v>
      </c>
      <c r="R102">
        <v>1</v>
      </c>
      <c r="S102">
        <v>0</v>
      </c>
      <c r="T102">
        <v>0</v>
      </c>
      <c r="V102">
        <v>0</v>
      </c>
      <c r="Y102" s="1">
        <v>44789</v>
      </c>
      <c r="Z102" s="6">
        <v>0.18262731481481484</v>
      </c>
      <c r="AB102">
        <v>1</v>
      </c>
      <c r="AD102" s="3">
        <f t="shared" si="15"/>
        <v>6.3031548221147391</v>
      </c>
      <c r="AE102" s="3">
        <f t="shared" si="16"/>
        <v>8.6294297418766543</v>
      </c>
      <c r="AF102" s="3">
        <f t="shared" si="17"/>
        <v>2.3262749197619152</v>
      </c>
      <c r="AG102" s="3">
        <f t="shared" si="18"/>
        <v>0.77172064000499063</v>
      </c>
      <c r="BC102" s="3"/>
      <c r="BD102" s="3"/>
      <c r="BE102" s="3"/>
      <c r="BF102" s="3"/>
    </row>
    <row r="103" spans="1:58" x14ac:dyDescent="0.2">
      <c r="A103">
        <v>79</v>
      </c>
      <c r="B103">
        <v>24</v>
      </c>
      <c r="C103" t="s">
        <v>86</v>
      </c>
      <c r="D103" t="s">
        <v>27</v>
      </c>
      <c r="G103">
        <v>0.5</v>
      </c>
      <c r="H103">
        <v>0.5</v>
      </c>
      <c r="I103">
        <v>3914</v>
      </c>
      <c r="J103">
        <v>4934</v>
      </c>
      <c r="L103">
        <v>1798</v>
      </c>
      <c r="M103">
        <v>3.4180000000000001</v>
      </c>
      <c r="N103">
        <v>4.4580000000000002</v>
      </c>
      <c r="O103">
        <v>1.0409999999999999</v>
      </c>
      <c r="Q103">
        <v>7.1999999999999995E-2</v>
      </c>
      <c r="R103">
        <v>1</v>
      </c>
      <c r="S103">
        <v>0</v>
      </c>
      <c r="T103">
        <v>0</v>
      </c>
      <c r="V103">
        <v>0</v>
      </c>
      <c r="Y103" s="1">
        <v>44789</v>
      </c>
      <c r="Z103" s="6">
        <v>0.19559027777777779</v>
      </c>
      <c r="AB103">
        <v>1</v>
      </c>
      <c r="AD103" s="3">
        <f t="shared" si="15"/>
        <v>3.7746363665366784</v>
      </c>
      <c r="AE103" s="3">
        <f t="shared" si="16"/>
        <v>4.8776596523273827</v>
      </c>
      <c r="AF103" s="3">
        <f t="shared" si="17"/>
        <v>1.1030232857907043</v>
      </c>
      <c r="AG103" s="3">
        <f t="shared" si="18"/>
        <v>0.20612044491460635</v>
      </c>
      <c r="BC103" s="3"/>
      <c r="BD103" s="3"/>
      <c r="BE103" s="3"/>
      <c r="BF103" s="3"/>
    </row>
    <row r="104" spans="1:58" x14ac:dyDescent="0.2">
      <c r="A104">
        <v>80</v>
      </c>
      <c r="B104">
        <v>24</v>
      </c>
      <c r="C104" t="s">
        <v>86</v>
      </c>
      <c r="D104" t="s">
        <v>27</v>
      </c>
      <c r="G104">
        <v>0.5</v>
      </c>
      <c r="H104">
        <v>0.5</v>
      </c>
      <c r="I104">
        <v>2803</v>
      </c>
      <c r="J104">
        <v>4927</v>
      </c>
      <c r="L104">
        <v>1761</v>
      </c>
      <c r="M104">
        <v>2.5649999999999999</v>
      </c>
      <c r="N104">
        <v>4.452</v>
      </c>
      <c r="O104">
        <v>1.887</v>
      </c>
      <c r="Q104">
        <v>6.8000000000000005E-2</v>
      </c>
      <c r="R104">
        <v>1</v>
      </c>
      <c r="S104">
        <v>0</v>
      </c>
      <c r="T104">
        <v>0</v>
      </c>
      <c r="V104">
        <v>0</v>
      </c>
      <c r="Y104" s="1">
        <v>44789</v>
      </c>
      <c r="Z104" s="6">
        <v>0.20255787037037035</v>
      </c>
      <c r="AB104">
        <v>1</v>
      </c>
      <c r="AD104" s="3">
        <f t="shared" si="15"/>
        <v>2.7586566182013348</v>
      </c>
      <c r="AE104" s="3">
        <f t="shared" si="16"/>
        <v>4.8711364554503715</v>
      </c>
      <c r="AF104" s="3">
        <f t="shared" si="17"/>
        <v>2.1124798372490368</v>
      </c>
      <c r="AG104" s="3">
        <f t="shared" si="18"/>
        <v>0.20229323071959093</v>
      </c>
      <c r="AJ104">
        <f>ABS(100*(AD104-AD105)/(AVERAGE(AD104:AD105)))</f>
        <v>2.4835031597739263</v>
      </c>
      <c r="AO104">
        <f>ABS(100*(AE104-AE105)/(AVERAGE(AE104:AE105)))</f>
        <v>3.8254195260617053E-2</v>
      </c>
      <c r="AT104">
        <f>ABS(100*(AF104-AF105)/(AVERAGE(AF104:AF105)))</f>
        <v>3.238322436797612</v>
      </c>
      <c r="AY104">
        <f>ABS(100*(AG104-AG105)/(AVERAGE(AG104:AG105)))</f>
        <v>3.379798968291484</v>
      </c>
      <c r="BC104" s="3">
        <f>AVERAGE(AD104:AD105)</f>
        <v>2.7248211090308505</v>
      </c>
      <c r="BD104" s="3">
        <f>AVERAGE(AE104:AE105)</f>
        <v>4.8720683407185161</v>
      </c>
      <c r="BE104" s="3">
        <f>AVERAGE(AF104:AF105)</f>
        <v>2.1472472316876656</v>
      </c>
      <c r="BF104" s="3">
        <f>AVERAGE(AG104:AG105)</f>
        <v>0.1989314885212666</v>
      </c>
    </row>
    <row r="105" spans="1:58" x14ac:dyDescent="0.2">
      <c r="A105">
        <v>81</v>
      </c>
      <c r="B105">
        <v>24</v>
      </c>
      <c r="C105" t="s">
        <v>86</v>
      </c>
      <c r="D105" t="s">
        <v>27</v>
      </c>
      <c r="G105">
        <v>0.5</v>
      </c>
      <c r="H105">
        <v>0.5</v>
      </c>
      <c r="I105">
        <v>2729</v>
      </c>
      <c r="J105">
        <v>4929</v>
      </c>
      <c r="L105">
        <v>1696</v>
      </c>
      <c r="M105">
        <v>2.5089999999999999</v>
      </c>
      <c r="N105">
        <v>4.4539999999999997</v>
      </c>
      <c r="O105">
        <v>1.946</v>
      </c>
      <c r="Q105">
        <v>6.0999999999999999E-2</v>
      </c>
      <c r="R105">
        <v>1</v>
      </c>
      <c r="S105">
        <v>0</v>
      </c>
      <c r="T105">
        <v>0</v>
      </c>
      <c r="V105">
        <v>0</v>
      </c>
      <c r="Y105" s="1">
        <v>44789</v>
      </c>
      <c r="Z105" s="6">
        <v>0.20997685185185186</v>
      </c>
      <c r="AB105">
        <v>1</v>
      </c>
      <c r="AD105" s="3">
        <f t="shared" si="15"/>
        <v>2.6909855998603667</v>
      </c>
      <c r="AE105" s="3">
        <f t="shared" si="16"/>
        <v>4.8730002259866607</v>
      </c>
      <c r="AF105" s="3">
        <f t="shared" si="17"/>
        <v>2.182014626126294</v>
      </c>
      <c r="AG105" s="3">
        <f t="shared" si="18"/>
        <v>0.19556974632294227</v>
      </c>
      <c r="BC105" s="3"/>
      <c r="BD105" s="3"/>
      <c r="BE105" s="3"/>
      <c r="BF105" s="3"/>
    </row>
    <row r="106" spans="1:58" x14ac:dyDescent="0.2">
      <c r="A106">
        <v>82</v>
      </c>
      <c r="B106">
        <v>25</v>
      </c>
      <c r="C106" t="s">
        <v>87</v>
      </c>
      <c r="D106" t="s">
        <v>27</v>
      </c>
      <c r="G106">
        <v>0.5</v>
      </c>
      <c r="H106">
        <v>0.5</v>
      </c>
      <c r="I106">
        <v>5243</v>
      </c>
      <c r="J106">
        <v>8405</v>
      </c>
      <c r="L106">
        <v>5515</v>
      </c>
      <c r="M106">
        <v>4.4370000000000003</v>
      </c>
      <c r="N106">
        <v>7.399</v>
      </c>
      <c r="O106">
        <v>2.9620000000000002</v>
      </c>
      <c r="Q106">
        <v>0.46100000000000002</v>
      </c>
      <c r="R106">
        <v>1</v>
      </c>
      <c r="S106">
        <v>0</v>
      </c>
      <c r="T106">
        <v>0</v>
      </c>
      <c r="V106">
        <v>0</v>
      </c>
      <c r="Y106" s="1">
        <v>44789</v>
      </c>
      <c r="Z106" s="6">
        <v>0.22295138888888888</v>
      </c>
      <c r="AB106">
        <v>1</v>
      </c>
      <c r="AD106" s="3">
        <f t="shared" si="15"/>
        <v>4.9899712770116311</v>
      </c>
      <c r="AE106" s="3">
        <f t="shared" si="16"/>
        <v>8.1122334180565225</v>
      </c>
      <c r="AF106" s="3">
        <f t="shared" si="17"/>
        <v>3.1222621410448914</v>
      </c>
      <c r="AG106" s="3">
        <f t="shared" si="18"/>
        <v>0.59060031418142389</v>
      </c>
      <c r="BC106" s="3"/>
      <c r="BD106" s="3"/>
      <c r="BE106" s="3"/>
      <c r="BF106" s="3"/>
    </row>
    <row r="107" spans="1:58" x14ac:dyDescent="0.2">
      <c r="A107">
        <v>83</v>
      </c>
      <c r="B107">
        <v>25</v>
      </c>
      <c r="C107" t="s">
        <v>87</v>
      </c>
      <c r="D107" t="s">
        <v>27</v>
      </c>
      <c r="G107">
        <v>0.5</v>
      </c>
      <c r="H107">
        <v>0.5</v>
      </c>
      <c r="I107">
        <v>6326</v>
      </c>
      <c r="J107">
        <v>8492</v>
      </c>
      <c r="L107">
        <v>5542</v>
      </c>
      <c r="M107">
        <v>5.2679999999999998</v>
      </c>
      <c r="N107">
        <v>7.4729999999999999</v>
      </c>
      <c r="O107">
        <v>2.2050000000000001</v>
      </c>
      <c r="Q107">
        <v>0.46400000000000002</v>
      </c>
      <c r="R107">
        <v>1</v>
      </c>
      <c r="S107">
        <v>0</v>
      </c>
      <c r="T107">
        <v>0</v>
      </c>
      <c r="V107">
        <v>0</v>
      </c>
      <c r="Y107" s="1">
        <v>44789</v>
      </c>
      <c r="Z107" s="6">
        <v>0.23023148148148151</v>
      </c>
      <c r="AB107">
        <v>1</v>
      </c>
      <c r="AD107" s="3">
        <f t="shared" si="15"/>
        <v>5.9803457751639062</v>
      </c>
      <c r="AE107" s="3">
        <f t="shared" si="16"/>
        <v>8.1933074363850853</v>
      </c>
      <c r="AF107" s="3">
        <f t="shared" si="17"/>
        <v>2.2129616612211791</v>
      </c>
      <c r="AG107" s="3">
        <f t="shared" si="18"/>
        <v>0.59339314616157024</v>
      </c>
      <c r="AJ107">
        <f>ABS(100*(AD107-AD108)/(AVERAGE(AD107:AD108)))</f>
        <v>0.47290974631712906</v>
      </c>
      <c r="AO107">
        <f>ABS(100*(AE107-AE108)/(AVERAGE(AE107:AE108)))</f>
        <v>6.8219146904020381E-2</v>
      </c>
      <c r="AT107">
        <f>ABS(100*(AF107-AF108)/(AVERAGE(AF107:AF108)))</f>
        <v>1.0336816019052697</v>
      </c>
      <c r="AY107">
        <f>ABS(100*(AG107-AG108)/(AVERAGE(AG107:AG108)))</f>
        <v>0.45219818952643293</v>
      </c>
      <c r="BC107" s="3">
        <f>AVERAGE(AD107:AD108)</f>
        <v>5.9945201100866763</v>
      </c>
      <c r="BD107" s="3">
        <f>AVERAGE(AE107:AE108)</f>
        <v>8.1961030921895173</v>
      </c>
      <c r="BE107" s="3">
        <f>AVERAGE(AF107:AF108)</f>
        <v>2.2015829821028419</v>
      </c>
      <c r="BF107" s="3">
        <f>AVERAGE(AG107:AG108)</f>
        <v>0.59473784304090005</v>
      </c>
    </row>
    <row r="108" spans="1:58" x14ac:dyDescent="0.2">
      <c r="A108">
        <v>84</v>
      </c>
      <c r="B108">
        <v>25</v>
      </c>
      <c r="C108" t="s">
        <v>87</v>
      </c>
      <c r="D108" t="s">
        <v>27</v>
      </c>
      <c r="G108">
        <v>0.5</v>
      </c>
      <c r="H108">
        <v>0.5</v>
      </c>
      <c r="I108">
        <v>6357</v>
      </c>
      <c r="J108">
        <v>8498</v>
      </c>
      <c r="L108">
        <v>5568</v>
      </c>
      <c r="M108">
        <v>5.2919999999999998</v>
      </c>
      <c r="N108">
        <v>7.4779999999999998</v>
      </c>
      <c r="O108">
        <v>2.1859999999999999</v>
      </c>
      <c r="Q108">
        <v>0.46600000000000003</v>
      </c>
      <c r="R108">
        <v>1</v>
      </c>
      <c r="S108">
        <v>0</v>
      </c>
      <c r="T108">
        <v>0</v>
      </c>
      <c r="V108">
        <v>0</v>
      </c>
      <c r="Y108" s="1">
        <v>44789</v>
      </c>
      <c r="Z108" s="6">
        <v>0.23792824074074073</v>
      </c>
      <c r="AB108">
        <v>1</v>
      </c>
      <c r="AD108" s="3">
        <f t="shared" si="15"/>
        <v>6.0086944450094464</v>
      </c>
      <c r="AE108" s="3">
        <f t="shared" si="16"/>
        <v>8.198898747993951</v>
      </c>
      <c r="AF108" s="3">
        <f t="shared" si="17"/>
        <v>2.1902043029845046</v>
      </c>
      <c r="AG108" s="3">
        <f t="shared" si="18"/>
        <v>0.59608253992022975</v>
      </c>
      <c r="BC108" s="3"/>
      <c r="BD108" s="3"/>
      <c r="BE108" s="3"/>
      <c r="BF108" s="3"/>
    </row>
    <row r="109" spans="1:58" x14ac:dyDescent="0.2">
      <c r="A109">
        <v>85</v>
      </c>
      <c r="B109">
        <v>26</v>
      </c>
      <c r="C109" t="s">
        <v>88</v>
      </c>
      <c r="D109" t="s">
        <v>27</v>
      </c>
      <c r="G109">
        <v>0.5</v>
      </c>
      <c r="H109">
        <v>0.5</v>
      </c>
      <c r="I109">
        <v>8278</v>
      </c>
      <c r="J109">
        <v>12274</v>
      </c>
      <c r="L109">
        <v>1928</v>
      </c>
      <c r="M109">
        <v>6.766</v>
      </c>
      <c r="N109">
        <v>10.677</v>
      </c>
      <c r="O109">
        <v>3.9119999999999999</v>
      </c>
      <c r="Q109">
        <v>8.5999999999999993E-2</v>
      </c>
      <c r="R109">
        <v>1</v>
      </c>
      <c r="S109">
        <v>0</v>
      </c>
      <c r="T109">
        <v>0</v>
      </c>
      <c r="V109">
        <v>0</v>
      </c>
      <c r="Y109" s="1">
        <v>44789</v>
      </c>
      <c r="Z109" s="6">
        <v>0.25128472222222226</v>
      </c>
      <c r="AB109">
        <v>1</v>
      </c>
      <c r="AD109" s="3">
        <f t="shared" si="15"/>
        <v>7.7653975022121431</v>
      </c>
      <c r="AE109" s="3">
        <f t="shared" si="16"/>
        <v>11.717697520507128</v>
      </c>
      <c r="AF109" s="3">
        <f t="shared" si="17"/>
        <v>3.9523000182949852</v>
      </c>
      <c r="AG109" s="3">
        <f t="shared" si="18"/>
        <v>0.2195674137079037</v>
      </c>
      <c r="BC109" s="3"/>
      <c r="BD109" s="3"/>
      <c r="BE109" s="3"/>
      <c r="BF109" s="3"/>
    </row>
    <row r="110" spans="1:58" x14ac:dyDescent="0.2">
      <c r="A110">
        <v>86</v>
      </c>
      <c r="B110">
        <v>26</v>
      </c>
      <c r="C110" t="s">
        <v>88</v>
      </c>
      <c r="D110" t="s">
        <v>27</v>
      </c>
      <c r="G110">
        <v>0.5</v>
      </c>
      <c r="H110">
        <v>0.5</v>
      </c>
      <c r="I110">
        <v>9118</v>
      </c>
      <c r="J110">
        <v>12265</v>
      </c>
      <c r="L110">
        <v>1860</v>
      </c>
      <c r="M110">
        <v>7.41</v>
      </c>
      <c r="N110">
        <v>10.669</v>
      </c>
      <c r="O110">
        <v>3.2589999999999999</v>
      </c>
      <c r="Q110">
        <v>7.9000000000000001E-2</v>
      </c>
      <c r="R110">
        <v>1</v>
      </c>
      <c r="S110">
        <v>0</v>
      </c>
      <c r="T110">
        <v>0</v>
      </c>
      <c r="V110">
        <v>0</v>
      </c>
      <c r="Y110" s="1">
        <v>44789</v>
      </c>
      <c r="Z110" s="6">
        <v>0.25865740740740739</v>
      </c>
      <c r="AB110">
        <v>1</v>
      </c>
      <c r="AD110" s="3">
        <f t="shared" si="15"/>
        <v>8.5335550077042122</v>
      </c>
      <c r="AE110" s="3">
        <f t="shared" si="16"/>
        <v>11.709310553093829</v>
      </c>
      <c r="AF110" s="3">
        <f t="shared" si="17"/>
        <v>3.1757555453896167</v>
      </c>
      <c r="AG110" s="3">
        <f t="shared" si="18"/>
        <v>0.21253361464679432</v>
      </c>
      <c r="AJ110">
        <f>ABS(100*(AD110-AD111)/(AVERAGE(AD110:AD111)))</f>
        <v>0.82175740370040029</v>
      </c>
      <c r="AO110">
        <f>ABS(100*(AE110-AE111)/(AVERAGE(AE110:AE111)))</f>
        <v>0.71082374350943334</v>
      </c>
      <c r="AT110">
        <f>ABS(100*(AF110-AF111)/(AVERAGE(AF110:AF111)))</f>
        <v>4.9483154670716685</v>
      </c>
      <c r="AY110">
        <f>ABS(100*(AG110-AG111)/(AVERAGE(AG110:AG111)))</f>
        <v>2.2641234822203988</v>
      </c>
      <c r="BC110" s="3">
        <f>AVERAGE(AD110:AD111)</f>
        <v>8.5687622267059318</v>
      </c>
      <c r="BD110" s="3">
        <f>AVERAGE(AE110:AE111)</f>
        <v>11.667841658661404</v>
      </c>
      <c r="BE110" s="3">
        <f>AVERAGE(AF110:AF111)</f>
        <v>3.099079431955472</v>
      </c>
      <c r="BF110" s="3">
        <f>AVERAGE(AG110:AG111)</f>
        <v>0.21015453555259556</v>
      </c>
    </row>
    <row r="111" spans="1:58" x14ac:dyDescent="0.2">
      <c r="A111">
        <v>87</v>
      </c>
      <c r="B111">
        <v>26</v>
      </c>
      <c r="C111" t="s">
        <v>88</v>
      </c>
      <c r="D111" t="s">
        <v>27</v>
      </c>
      <c r="G111">
        <v>0.5</v>
      </c>
      <c r="H111">
        <v>0.5</v>
      </c>
      <c r="I111">
        <v>9195</v>
      </c>
      <c r="J111">
        <v>12176</v>
      </c>
      <c r="L111">
        <v>1814</v>
      </c>
      <c r="M111">
        <v>7.4690000000000003</v>
      </c>
      <c r="N111">
        <v>10.593999999999999</v>
      </c>
      <c r="O111">
        <v>3.125</v>
      </c>
      <c r="Q111">
        <v>7.3999999999999996E-2</v>
      </c>
      <c r="R111">
        <v>1</v>
      </c>
      <c r="S111">
        <v>0</v>
      </c>
      <c r="T111">
        <v>0</v>
      </c>
      <c r="V111">
        <v>0</v>
      </c>
      <c r="Y111" s="1">
        <v>44789</v>
      </c>
      <c r="Z111" s="6">
        <v>0.2664583333333333</v>
      </c>
      <c r="AB111">
        <v>1</v>
      </c>
      <c r="AD111" s="3">
        <f t="shared" si="15"/>
        <v>8.6039694457076514</v>
      </c>
      <c r="AE111" s="3">
        <f t="shared" si="16"/>
        <v>11.626372764228979</v>
      </c>
      <c r="AF111" s="3">
        <f t="shared" si="17"/>
        <v>3.0224033185213273</v>
      </c>
      <c r="AG111" s="3">
        <f t="shared" si="18"/>
        <v>0.20777545645839679</v>
      </c>
      <c r="BC111" s="3"/>
      <c r="BD111" s="3"/>
      <c r="BE111" s="3"/>
      <c r="BF111" s="3"/>
    </row>
    <row r="112" spans="1:58" x14ac:dyDescent="0.2">
      <c r="A112">
        <v>88</v>
      </c>
      <c r="B112">
        <v>27</v>
      </c>
      <c r="C112" t="s">
        <v>89</v>
      </c>
      <c r="D112" t="s">
        <v>27</v>
      </c>
      <c r="G112">
        <v>0.5</v>
      </c>
      <c r="H112">
        <v>0.5</v>
      </c>
      <c r="I112">
        <v>10663</v>
      </c>
      <c r="J112">
        <v>14676</v>
      </c>
      <c r="L112">
        <v>2505</v>
      </c>
      <c r="M112">
        <v>8.5950000000000006</v>
      </c>
      <c r="N112">
        <v>12.712</v>
      </c>
      <c r="O112">
        <v>4.117</v>
      </c>
      <c r="Q112">
        <v>0.14599999999999999</v>
      </c>
      <c r="R112">
        <v>1</v>
      </c>
      <c r="S112">
        <v>0</v>
      </c>
      <c r="T112">
        <v>0</v>
      </c>
      <c r="V112">
        <v>0</v>
      </c>
      <c r="Y112" s="1">
        <v>44789</v>
      </c>
      <c r="Z112" s="6">
        <v>0.28031250000000002</v>
      </c>
      <c r="AB112">
        <v>1</v>
      </c>
      <c r="AD112" s="3">
        <f t="shared" si="15"/>
        <v>9.9464161338771238</v>
      </c>
      <c r="AE112" s="3">
        <f t="shared" si="16"/>
        <v>13.956085934589927</v>
      </c>
      <c r="AF112" s="3">
        <f t="shared" si="17"/>
        <v>4.0096698007128033</v>
      </c>
      <c r="AG112" s="3">
        <f t="shared" si="18"/>
        <v>0.27925126750584656</v>
      </c>
      <c r="BC112" s="3"/>
      <c r="BD112" s="3"/>
      <c r="BE112" s="3"/>
      <c r="BF112" s="3"/>
    </row>
    <row r="113" spans="1:58" x14ac:dyDescent="0.2">
      <c r="A113">
        <v>89</v>
      </c>
      <c r="B113">
        <v>27</v>
      </c>
      <c r="C113" t="s">
        <v>89</v>
      </c>
      <c r="D113" t="s">
        <v>27</v>
      </c>
      <c r="G113">
        <v>0.5</v>
      </c>
      <c r="H113">
        <v>0.5</v>
      </c>
      <c r="I113">
        <v>11366</v>
      </c>
      <c r="J113">
        <v>13920</v>
      </c>
      <c r="L113">
        <v>2437</v>
      </c>
      <c r="M113">
        <v>9.1349999999999998</v>
      </c>
      <c r="N113">
        <v>12.071</v>
      </c>
      <c r="O113">
        <v>2.9359999999999999</v>
      </c>
      <c r="Q113">
        <v>0.13900000000000001</v>
      </c>
      <c r="R113">
        <v>1</v>
      </c>
      <c r="S113">
        <v>0</v>
      </c>
      <c r="T113">
        <v>0</v>
      </c>
      <c r="V113">
        <v>0</v>
      </c>
      <c r="Y113" s="1">
        <v>44789</v>
      </c>
      <c r="Z113" s="6">
        <v>0.28783564814814816</v>
      </c>
      <c r="AB113">
        <v>1</v>
      </c>
      <c r="AD113" s="3">
        <f t="shared" si="15"/>
        <v>10.589290808116321</v>
      </c>
      <c r="AE113" s="3">
        <f t="shared" si="16"/>
        <v>13.251580671872775</v>
      </c>
      <c r="AF113" s="3">
        <f t="shared" si="17"/>
        <v>2.6622898637564543</v>
      </c>
      <c r="AG113" s="3">
        <f t="shared" si="18"/>
        <v>0.27221746844473721</v>
      </c>
      <c r="AJ113">
        <f>ABS(100*(AD113-AD114)/(AVERAGE(AD113:AD114)))</f>
        <v>0.13807789695268494</v>
      </c>
      <c r="AO113">
        <f>ABS(100*(AE113-AE114)/(AVERAGE(AE113:AE114)))</f>
        <v>0.32296147828922028</v>
      </c>
      <c r="AT113">
        <f>ABS(100*(AF113-AF114)/(AVERAGE(AF113:AF114)))</f>
        <v>1.0549645912787591</v>
      </c>
      <c r="AY113">
        <f>ABS(100*(AG113-AG114)/(AVERAGE(AG113:AG114)))</f>
        <v>7.5967888586443988E-2</v>
      </c>
      <c r="BC113" s="3">
        <f>AVERAGE(AD113:AD114)</f>
        <v>10.596606593882912</v>
      </c>
      <c r="BD113" s="3">
        <f>AVERAGE(AE113:AE114)</f>
        <v>13.273014033040095</v>
      </c>
      <c r="BE113" s="3">
        <f>AVERAGE(AF113:AF114)</f>
        <v>2.6764074391571837</v>
      </c>
      <c r="BF113" s="3">
        <f>AVERAGE(AG113:AG114)</f>
        <v>0.27232090666622411</v>
      </c>
    </row>
    <row r="114" spans="1:58" x14ac:dyDescent="0.2">
      <c r="A114">
        <v>90</v>
      </c>
      <c r="B114">
        <v>27</v>
      </c>
      <c r="C114" t="s">
        <v>89</v>
      </c>
      <c r="D114" t="s">
        <v>27</v>
      </c>
      <c r="G114">
        <v>0.5</v>
      </c>
      <c r="H114">
        <v>0.5</v>
      </c>
      <c r="I114">
        <v>11382</v>
      </c>
      <c r="J114">
        <v>13966</v>
      </c>
      <c r="L114">
        <v>2439</v>
      </c>
      <c r="M114">
        <v>9.1470000000000002</v>
      </c>
      <c r="N114">
        <v>12.11</v>
      </c>
      <c r="O114">
        <v>2.964</v>
      </c>
      <c r="Q114">
        <v>0.13900000000000001</v>
      </c>
      <c r="R114">
        <v>1</v>
      </c>
      <c r="S114">
        <v>0</v>
      </c>
      <c r="T114">
        <v>0</v>
      </c>
      <c r="V114">
        <v>0</v>
      </c>
      <c r="Y114" s="1">
        <v>44789</v>
      </c>
      <c r="Z114" s="6">
        <v>0.29582175925925924</v>
      </c>
      <c r="AB114">
        <v>1</v>
      </c>
      <c r="AD114" s="3">
        <f t="shared" si="15"/>
        <v>10.603922379649504</v>
      </c>
      <c r="AE114" s="3">
        <f t="shared" si="16"/>
        <v>13.294447394207417</v>
      </c>
      <c r="AF114" s="3">
        <f t="shared" si="17"/>
        <v>2.6905250145579132</v>
      </c>
      <c r="AG114" s="3">
        <f t="shared" si="18"/>
        <v>0.272424344887711</v>
      </c>
      <c r="BC114" s="3"/>
      <c r="BD114" s="3"/>
      <c r="BE114" s="3"/>
      <c r="BF114" s="3"/>
    </row>
    <row r="115" spans="1:58" x14ac:dyDescent="0.2">
      <c r="A115">
        <v>91</v>
      </c>
      <c r="B115">
        <v>28</v>
      </c>
      <c r="C115" t="s">
        <v>90</v>
      </c>
      <c r="D115" t="s">
        <v>27</v>
      </c>
      <c r="G115">
        <v>0.5</v>
      </c>
      <c r="H115">
        <v>0.5</v>
      </c>
      <c r="I115">
        <v>6217</v>
      </c>
      <c r="J115">
        <v>8058</v>
      </c>
      <c r="L115">
        <v>3637</v>
      </c>
      <c r="M115">
        <v>5.1849999999999996</v>
      </c>
      <c r="N115">
        <v>7.1050000000000004</v>
      </c>
      <c r="O115">
        <v>1.921</v>
      </c>
      <c r="Q115">
        <v>0.26400000000000001</v>
      </c>
      <c r="R115">
        <v>1</v>
      </c>
      <c r="S115">
        <v>0</v>
      </c>
      <c r="T115">
        <v>0</v>
      </c>
      <c r="V115">
        <v>0</v>
      </c>
      <c r="Y115" s="1">
        <v>44789</v>
      </c>
      <c r="Z115" s="6">
        <v>0.30931712962962959</v>
      </c>
      <c r="AB115">
        <v>1</v>
      </c>
      <c r="AD115" s="3">
        <f t="shared" si="15"/>
        <v>5.8806681940941017</v>
      </c>
      <c r="AE115" s="3">
        <f t="shared" si="16"/>
        <v>7.7888692300104241</v>
      </c>
      <c r="AF115" s="3">
        <f t="shared" si="17"/>
        <v>1.9082010359163224</v>
      </c>
      <c r="AG115" s="3">
        <f t="shared" si="18"/>
        <v>0.39634333422902052</v>
      </c>
      <c r="BC115" s="3"/>
      <c r="BD115" s="3"/>
      <c r="BE115" s="3"/>
      <c r="BF115" s="3"/>
    </row>
    <row r="116" spans="1:58" x14ac:dyDescent="0.2">
      <c r="A116">
        <v>92</v>
      </c>
      <c r="B116">
        <v>28</v>
      </c>
      <c r="C116" t="s">
        <v>90</v>
      </c>
      <c r="D116" t="s">
        <v>27</v>
      </c>
      <c r="G116">
        <v>0.5</v>
      </c>
      <c r="H116">
        <v>0.5</v>
      </c>
      <c r="I116">
        <v>4110</v>
      </c>
      <c r="J116">
        <v>8101</v>
      </c>
      <c r="L116">
        <v>3678</v>
      </c>
      <c r="M116">
        <v>3.5680000000000001</v>
      </c>
      <c r="N116">
        <v>7.1420000000000003</v>
      </c>
      <c r="O116">
        <v>3.5739999999999998</v>
      </c>
      <c r="Q116">
        <v>0.26900000000000002</v>
      </c>
      <c r="R116">
        <v>1</v>
      </c>
      <c r="S116">
        <v>0</v>
      </c>
      <c r="T116">
        <v>0</v>
      </c>
      <c r="V116">
        <v>0</v>
      </c>
      <c r="Y116" s="1">
        <v>44789</v>
      </c>
      <c r="Z116" s="6">
        <v>0.31645833333333334</v>
      </c>
      <c r="AB116">
        <v>1</v>
      </c>
      <c r="AD116" s="3">
        <f t="shared" si="15"/>
        <v>3.9538731178181616</v>
      </c>
      <c r="AE116" s="3">
        <f t="shared" si="16"/>
        <v>7.8289402965406314</v>
      </c>
      <c r="AF116" s="3">
        <f t="shared" si="17"/>
        <v>3.8750671787224698</v>
      </c>
      <c r="AG116" s="3">
        <f t="shared" si="18"/>
        <v>0.40058430130998351</v>
      </c>
      <c r="AJ116">
        <f>ABS(100*(AD116-AD117)/(AVERAGE(AD116:AD117)))</f>
        <v>1.1865536934637673</v>
      </c>
      <c r="AO116">
        <f>ABS(100*(AE116-AE117)/(AVERAGE(AE116:AE117)))</f>
        <v>0.2264146066362874</v>
      </c>
      <c r="AT116">
        <f>ABS(100*(AF116-AF117)/(AVERAGE(AF116:AF117)))</f>
        <v>0.74385052574126487</v>
      </c>
      <c r="AY116">
        <f>ABS(100*(AG116-AG117)/(AVERAGE(AG116:AG117)))</f>
        <v>0.67362900093409683</v>
      </c>
      <c r="BC116" s="3">
        <f>AVERAGE(AD116:AD117)</f>
        <v>3.9305540506871526</v>
      </c>
      <c r="BD116" s="3">
        <f>AVERAGE(AE116:AE117)</f>
        <v>7.8200873864932596</v>
      </c>
      <c r="BE116" s="3">
        <f>AVERAGE(AF116:AF117)</f>
        <v>3.8895333358061075</v>
      </c>
      <c r="BF116" s="3">
        <f>AVERAGE(AG116:AG117)</f>
        <v>0.39923960443065376</v>
      </c>
    </row>
    <row r="117" spans="1:58" x14ac:dyDescent="0.2">
      <c r="A117">
        <v>93</v>
      </c>
      <c r="B117">
        <v>28</v>
      </c>
      <c r="C117" t="s">
        <v>90</v>
      </c>
      <c r="D117" t="s">
        <v>27</v>
      </c>
      <c r="G117">
        <v>0.5</v>
      </c>
      <c r="H117">
        <v>0.5</v>
      </c>
      <c r="I117">
        <v>4059</v>
      </c>
      <c r="J117">
        <v>8082</v>
      </c>
      <c r="L117">
        <v>3652</v>
      </c>
      <c r="M117">
        <v>3.5289999999999999</v>
      </c>
      <c r="N117">
        <v>7.1260000000000003</v>
      </c>
      <c r="O117">
        <v>3.597</v>
      </c>
      <c r="Q117">
        <v>0.26600000000000001</v>
      </c>
      <c r="R117">
        <v>1</v>
      </c>
      <c r="S117">
        <v>0</v>
      </c>
      <c r="T117">
        <v>0</v>
      </c>
      <c r="V117">
        <v>0</v>
      </c>
      <c r="Y117" s="1">
        <v>44789</v>
      </c>
      <c r="Z117" s="6">
        <v>0.32395833333333335</v>
      </c>
      <c r="AB117">
        <v>1</v>
      </c>
      <c r="AD117" s="3">
        <f t="shared" si="15"/>
        <v>3.9072349835561435</v>
      </c>
      <c r="AE117" s="3">
        <f t="shared" si="16"/>
        <v>7.8112344764458888</v>
      </c>
      <c r="AF117" s="3">
        <f t="shared" si="17"/>
        <v>3.9039994928897452</v>
      </c>
      <c r="AG117" s="3">
        <f t="shared" si="18"/>
        <v>0.39789490755132406</v>
      </c>
      <c r="BC117" s="3"/>
      <c r="BD117" s="3"/>
      <c r="BE117" s="3"/>
      <c r="BF117" s="3"/>
    </row>
    <row r="118" spans="1:58" x14ac:dyDescent="0.2">
      <c r="A118">
        <v>94</v>
      </c>
      <c r="B118">
        <v>29</v>
      </c>
      <c r="C118" t="s">
        <v>91</v>
      </c>
      <c r="D118" t="s">
        <v>27</v>
      </c>
      <c r="G118">
        <v>0.5</v>
      </c>
      <c r="H118">
        <v>0.5</v>
      </c>
      <c r="I118">
        <v>5023</v>
      </c>
      <c r="J118">
        <v>9034</v>
      </c>
      <c r="L118">
        <v>4160</v>
      </c>
      <c r="M118">
        <v>4.2679999999999998</v>
      </c>
      <c r="N118">
        <v>7.9320000000000004</v>
      </c>
      <c r="O118">
        <v>3.6640000000000001</v>
      </c>
      <c r="Q118">
        <v>0.31900000000000001</v>
      </c>
      <c r="R118">
        <v>1</v>
      </c>
      <c r="S118">
        <v>0</v>
      </c>
      <c r="T118">
        <v>0</v>
      </c>
      <c r="V118">
        <v>0</v>
      </c>
      <c r="Y118" s="1">
        <v>44789</v>
      </c>
      <c r="Z118" s="6">
        <v>0.33724537037037039</v>
      </c>
      <c r="AB118">
        <v>1</v>
      </c>
      <c r="AD118" s="3">
        <f t="shared" si="15"/>
        <v>4.7887871684303747</v>
      </c>
      <c r="AE118" s="3">
        <f t="shared" si="16"/>
        <v>8.6983892517193393</v>
      </c>
      <c r="AF118" s="3">
        <f t="shared" si="17"/>
        <v>3.9096020832889646</v>
      </c>
      <c r="AG118" s="3">
        <f t="shared" si="18"/>
        <v>0.45044152406667065</v>
      </c>
      <c r="BC118" s="3"/>
      <c r="BD118" s="3"/>
      <c r="BE118" s="3"/>
      <c r="BF118" s="3"/>
    </row>
    <row r="119" spans="1:58" x14ac:dyDescent="0.2">
      <c r="A119">
        <v>95</v>
      </c>
      <c r="B119">
        <v>29</v>
      </c>
      <c r="C119" t="s">
        <v>91</v>
      </c>
      <c r="D119" t="s">
        <v>27</v>
      </c>
      <c r="G119">
        <v>0.5</v>
      </c>
      <c r="H119">
        <v>0.5</v>
      </c>
      <c r="I119">
        <v>5390</v>
      </c>
      <c r="J119">
        <v>9050</v>
      </c>
      <c r="L119">
        <v>4110</v>
      </c>
      <c r="M119">
        <v>4.55</v>
      </c>
      <c r="N119">
        <v>7.9450000000000003</v>
      </c>
      <c r="O119">
        <v>3.395</v>
      </c>
      <c r="Q119">
        <v>0.314</v>
      </c>
      <c r="R119">
        <v>1</v>
      </c>
      <c r="S119">
        <v>0</v>
      </c>
      <c r="T119">
        <v>0</v>
      </c>
      <c r="V119">
        <v>0</v>
      </c>
      <c r="Y119" s="1">
        <v>44789</v>
      </c>
      <c r="Z119" s="6">
        <v>0.34449074074074071</v>
      </c>
      <c r="AB119">
        <v>1</v>
      </c>
      <c r="AD119" s="3">
        <f t="shared" si="15"/>
        <v>5.1243988404727432</v>
      </c>
      <c r="AE119" s="3">
        <f t="shared" si="16"/>
        <v>8.7132994160096473</v>
      </c>
      <c r="AF119" s="3">
        <f t="shared" si="17"/>
        <v>3.5889005755369041</v>
      </c>
      <c r="AG119" s="3">
        <f t="shared" si="18"/>
        <v>0.44526961299232548</v>
      </c>
      <c r="AJ119">
        <f>ABS(100*(AD119-AD120)/(AVERAGE(AD119:AD120)))</f>
        <v>1.0826809730600191</v>
      </c>
      <c r="AO119">
        <f>ABS(100*(AE119-AE120)/(AVERAGE(AE119:AE120)))</f>
        <v>0.73524046777153063</v>
      </c>
      <c r="AT119">
        <f>ABS(100*(AF119-AF120)/(AVERAGE(AF119:AF120)))</f>
        <v>0.23703979132085909</v>
      </c>
      <c r="AY119">
        <f>ABS(100*(AG119-AG120)/(AVERAGE(AG119:AG120)))</f>
        <v>2.3233168052843887E-2</v>
      </c>
      <c r="BC119" s="3">
        <f>AVERAGE(AD119:AD120)</f>
        <v>5.1522902737078713</v>
      </c>
      <c r="BD119" s="3">
        <f>AVERAGE(AE119:AE120)</f>
        <v>8.7454494577606283</v>
      </c>
      <c r="BE119" s="3">
        <f>AVERAGE(AF119:AF120)</f>
        <v>3.5931591840527566</v>
      </c>
      <c r="BF119" s="3">
        <f>AVERAGE(AG119:AG120)</f>
        <v>0.44521789388158206</v>
      </c>
    </row>
    <row r="120" spans="1:58" x14ac:dyDescent="0.2">
      <c r="A120">
        <v>96</v>
      </c>
      <c r="B120">
        <v>29</v>
      </c>
      <c r="C120" t="s">
        <v>91</v>
      </c>
      <c r="D120" t="s">
        <v>27</v>
      </c>
      <c r="G120">
        <v>0.5</v>
      </c>
      <c r="H120">
        <v>0.5</v>
      </c>
      <c r="I120">
        <v>5451</v>
      </c>
      <c r="J120">
        <v>9119</v>
      </c>
      <c r="L120">
        <v>4109</v>
      </c>
      <c r="M120">
        <v>4.5970000000000004</v>
      </c>
      <c r="N120">
        <v>8.0039999999999996</v>
      </c>
      <c r="O120">
        <v>3.4079999999999999</v>
      </c>
      <c r="Q120">
        <v>0.314</v>
      </c>
      <c r="R120">
        <v>1</v>
      </c>
      <c r="S120">
        <v>0</v>
      </c>
      <c r="T120">
        <v>0</v>
      </c>
      <c r="V120">
        <v>0</v>
      </c>
      <c r="Y120" s="1">
        <v>44789</v>
      </c>
      <c r="Z120" s="6">
        <v>0.35232638888888884</v>
      </c>
      <c r="AB120">
        <v>1</v>
      </c>
      <c r="AD120" s="3">
        <f t="shared" si="15"/>
        <v>5.1801817069430003</v>
      </c>
      <c r="AE120" s="3">
        <f t="shared" si="16"/>
        <v>8.7775994995116093</v>
      </c>
      <c r="AF120" s="3">
        <f t="shared" si="17"/>
        <v>3.5974177925686091</v>
      </c>
      <c r="AG120" s="3">
        <f t="shared" si="18"/>
        <v>0.44516617477083864</v>
      </c>
      <c r="BC120" s="3"/>
      <c r="BD120" s="3"/>
      <c r="BE120" s="3"/>
      <c r="BF120" s="3"/>
    </row>
    <row r="121" spans="1:58" x14ac:dyDescent="0.2">
      <c r="A121">
        <v>97</v>
      </c>
      <c r="B121">
        <v>30</v>
      </c>
      <c r="C121" t="s">
        <v>92</v>
      </c>
      <c r="D121" t="s">
        <v>27</v>
      </c>
      <c r="G121">
        <v>0.5</v>
      </c>
      <c r="H121">
        <v>0.5</v>
      </c>
      <c r="I121">
        <v>4021</v>
      </c>
      <c r="J121">
        <v>8893</v>
      </c>
      <c r="L121">
        <v>5642</v>
      </c>
      <c r="M121">
        <v>3.5</v>
      </c>
      <c r="N121">
        <v>7.8129999999999997</v>
      </c>
      <c r="O121">
        <v>4.3120000000000003</v>
      </c>
      <c r="Q121">
        <v>0.47399999999999998</v>
      </c>
      <c r="R121">
        <v>1</v>
      </c>
      <c r="S121">
        <v>0</v>
      </c>
      <c r="T121">
        <v>0</v>
      </c>
      <c r="V121">
        <v>0</v>
      </c>
      <c r="Y121" s="1">
        <v>44789</v>
      </c>
      <c r="Z121" s="6">
        <v>0.36512731481481481</v>
      </c>
      <c r="AB121">
        <v>1</v>
      </c>
      <c r="AD121" s="3">
        <f t="shared" si="15"/>
        <v>3.8724850011648351</v>
      </c>
      <c r="AE121" s="3">
        <f t="shared" si="16"/>
        <v>8.5669934289109815</v>
      </c>
      <c r="AF121" s="3">
        <f t="shared" si="17"/>
        <v>4.6945084277461469</v>
      </c>
      <c r="AG121" s="3">
        <f t="shared" si="18"/>
        <v>0.60373696831026047</v>
      </c>
      <c r="BC121" s="3"/>
      <c r="BD121" s="3"/>
      <c r="BE121" s="3"/>
      <c r="BF121" s="3"/>
    </row>
    <row r="122" spans="1:58" x14ac:dyDescent="0.2">
      <c r="A122">
        <v>98</v>
      </c>
      <c r="B122">
        <v>30</v>
      </c>
      <c r="C122" t="s">
        <v>92</v>
      </c>
      <c r="D122" t="s">
        <v>27</v>
      </c>
      <c r="G122">
        <v>0.5</v>
      </c>
      <c r="H122">
        <v>0.5</v>
      </c>
      <c r="I122">
        <v>3382</v>
      </c>
      <c r="J122">
        <v>8933</v>
      </c>
      <c r="L122">
        <v>5677</v>
      </c>
      <c r="M122">
        <v>3.0089999999999999</v>
      </c>
      <c r="N122">
        <v>7.8470000000000004</v>
      </c>
      <c r="O122">
        <v>4.8369999999999997</v>
      </c>
      <c r="Q122">
        <v>0.47799999999999998</v>
      </c>
      <c r="R122">
        <v>1</v>
      </c>
      <c r="S122">
        <v>0</v>
      </c>
      <c r="T122">
        <v>0</v>
      </c>
      <c r="V122">
        <v>0</v>
      </c>
      <c r="Y122" s="1">
        <v>44789</v>
      </c>
      <c r="Z122" s="6">
        <v>0.37232638888888886</v>
      </c>
      <c r="AB122">
        <v>1</v>
      </c>
      <c r="AD122" s="3">
        <f t="shared" si="15"/>
        <v>3.2881366130583682</v>
      </c>
      <c r="AE122" s="3">
        <f t="shared" si="16"/>
        <v>8.6042688396367559</v>
      </c>
      <c r="AF122" s="3">
        <f t="shared" si="17"/>
        <v>5.3161322265783877</v>
      </c>
      <c r="AG122" s="3">
        <f t="shared" si="18"/>
        <v>0.60735730606230198</v>
      </c>
      <c r="AJ122">
        <f>ABS(100*(AD122-AD123)/(AVERAGE(AD122:AD123)))</f>
        <v>0.19448971715584815</v>
      </c>
      <c r="AO122">
        <f>ABS(100*(AE122-AE123)/(AVERAGE(AE122:AE123)))</f>
        <v>5.4167162452766551E-2</v>
      </c>
      <c r="AT122">
        <f>ABS(100*(AF122-AF123)/(AVERAGE(AF122:AF123)))</f>
        <v>0.20827656043594525</v>
      </c>
      <c r="AY122">
        <f>ABS(100*(AG122-AG123)/(AVERAGE(AG122:AG123)))</f>
        <v>0.86481847599632378</v>
      </c>
      <c r="BC122" s="3">
        <f>AVERAGE(AD122:AD123)</f>
        <v>3.2913372693312519</v>
      </c>
      <c r="BD122" s="3">
        <f>AVERAGE(AE122:AE123)</f>
        <v>8.6019391264663945</v>
      </c>
      <c r="BE122" s="3">
        <f>AVERAGE(AF122:AF123)</f>
        <v>5.3106018571351434</v>
      </c>
      <c r="BF122" s="3">
        <f>AVERAGE(AG122:AG123)</f>
        <v>0.60999498071021807</v>
      </c>
    </row>
    <row r="123" spans="1:58" x14ac:dyDescent="0.2">
      <c r="A123">
        <v>99</v>
      </c>
      <c r="B123">
        <v>30</v>
      </c>
      <c r="C123" t="s">
        <v>92</v>
      </c>
      <c r="D123" t="s">
        <v>27</v>
      </c>
      <c r="G123">
        <v>0.5</v>
      </c>
      <c r="H123">
        <v>0.5</v>
      </c>
      <c r="I123">
        <v>3389</v>
      </c>
      <c r="J123">
        <v>8928</v>
      </c>
      <c r="L123">
        <v>5728</v>
      </c>
      <c r="M123">
        <v>3.0150000000000001</v>
      </c>
      <c r="N123">
        <v>7.8419999999999996</v>
      </c>
      <c r="O123">
        <v>4.827</v>
      </c>
      <c r="Q123">
        <v>0.48299999999999998</v>
      </c>
      <c r="R123">
        <v>1</v>
      </c>
      <c r="S123">
        <v>0</v>
      </c>
      <c r="T123">
        <v>0</v>
      </c>
      <c r="V123">
        <v>0</v>
      </c>
      <c r="Y123" s="1">
        <v>44789</v>
      </c>
      <c r="Z123" s="6">
        <v>0.3800694444444444</v>
      </c>
      <c r="AB123">
        <v>1</v>
      </c>
      <c r="AD123" s="3">
        <f t="shared" si="15"/>
        <v>3.2945379256041356</v>
      </c>
      <c r="AE123" s="3">
        <f t="shared" si="16"/>
        <v>8.5996094132960348</v>
      </c>
      <c r="AF123" s="3">
        <f t="shared" si="17"/>
        <v>5.3050714876918992</v>
      </c>
      <c r="AG123" s="3">
        <f t="shared" si="18"/>
        <v>0.61263265535813416</v>
      </c>
      <c r="BC123" s="3"/>
      <c r="BD123" s="3"/>
      <c r="BE123" s="3"/>
      <c r="BF123" s="3"/>
    </row>
    <row r="124" spans="1:58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8834</v>
      </c>
      <c r="J124">
        <v>16475</v>
      </c>
      <c r="L124">
        <v>8464</v>
      </c>
      <c r="M124">
        <v>7.1920000000000002</v>
      </c>
      <c r="N124">
        <v>14.236000000000001</v>
      </c>
      <c r="O124">
        <v>7.0439999999999996</v>
      </c>
      <c r="Q124">
        <v>0.76900000000000002</v>
      </c>
      <c r="R124">
        <v>1</v>
      </c>
      <c r="S124">
        <v>0</v>
      </c>
      <c r="T124">
        <v>0</v>
      </c>
      <c r="V124">
        <v>0</v>
      </c>
      <c r="Y124" s="1">
        <v>44789</v>
      </c>
      <c r="Z124" s="6">
        <v>0.39377314814814812</v>
      </c>
      <c r="AB124">
        <v>1</v>
      </c>
      <c r="AD124" s="3">
        <f t="shared" si="15"/>
        <v>8.2738446129902261</v>
      </c>
      <c r="AE124" s="3">
        <f t="shared" si="16"/>
        <v>15.632547531981663</v>
      </c>
      <c r="AF124" s="3">
        <f t="shared" si="17"/>
        <v>7.3587029189914368</v>
      </c>
      <c r="AG124" s="3">
        <f t="shared" si="18"/>
        <v>0.89563962934630004</v>
      </c>
      <c r="BC124" s="3"/>
      <c r="BD124" s="3"/>
      <c r="BE124" s="3"/>
      <c r="BF124" s="3"/>
    </row>
    <row r="125" spans="1:58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11060</v>
      </c>
      <c r="J125">
        <v>16474</v>
      </c>
      <c r="L125">
        <v>8508</v>
      </c>
      <c r="M125">
        <v>8.9</v>
      </c>
      <c r="N125">
        <v>14.234999999999999</v>
      </c>
      <c r="O125">
        <v>5.335</v>
      </c>
      <c r="Q125">
        <v>0.77400000000000002</v>
      </c>
      <c r="R125">
        <v>1</v>
      </c>
      <c r="S125">
        <v>0</v>
      </c>
      <c r="T125">
        <v>0</v>
      </c>
      <c r="V125">
        <v>0</v>
      </c>
      <c r="Y125" s="1">
        <v>44789</v>
      </c>
      <c r="Z125" s="6">
        <v>0.40150462962962963</v>
      </c>
      <c r="AB125">
        <v>1</v>
      </c>
      <c r="AD125" s="3">
        <f t="shared" si="15"/>
        <v>10.30946200254421</v>
      </c>
      <c r="AE125" s="3">
        <f t="shared" si="16"/>
        <v>15.631615646713522</v>
      </c>
      <c r="AF125" s="3">
        <f t="shared" si="17"/>
        <v>5.3221536441693118</v>
      </c>
      <c r="AG125" s="3">
        <f t="shared" si="18"/>
        <v>0.90019091109172389</v>
      </c>
      <c r="AJ125">
        <f>ABS(100*(AD125-AD126)/(AVERAGE(AD125:AD126)))</f>
        <v>0.81274511530477023</v>
      </c>
      <c r="AL125">
        <f>100*((AVERAGE(AD125:AD126)*25.225)-(AVERAGE(AD107:AD108)*25))/(1000*0.075)</f>
        <v>148.33904701839171</v>
      </c>
      <c r="AO125">
        <f>ABS(100*(AE125-AE126)/(AVERAGE(AE125:AE126)))</f>
        <v>0.61808426325553201</v>
      </c>
      <c r="AQ125">
        <f>100*((AVERAGE(AE125:AE126)*25.225)-(AVERAGE(AE107:AE108)*25))/(2000*0.075)</f>
        <v>127.08485419322378</v>
      </c>
      <c r="AT125">
        <f>ABS(100*(AF125-AF126)/(AVERAGE(AF125:AF126)))</f>
        <v>0.23992533398897853</v>
      </c>
      <c r="AV125">
        <f>100*((AVERAGE(AF125:AF126)*25.225)-(AVERAGE(AF107:AF108)*25))/(1000*0.075)</f>
        <v>105.83066136805573</v>
      </c>
      <c r="AY125">
        <f>ABS(100*(AG125-AG126)/(AVERAGE(AG125:AG126)))</f>
        <v>1.697581774903191</v>
      </c>
      <c r="BA125">
        <f>100*((AVERAGE(AG125:AG126)*25.225)-(AVERAGE(AG107:AG108)*25))/(100*0.075)</f>
        <v>107.11009635964355</v>
      </c>
      <c r="BC125" s="3">
        <f>AVERAGE(AD125:AD126)</f>
        <v>10.351527770702109</v>
      </c>
      <c r="BD125" s="3">
        <f>AVERAGE(AE125:AE126)</f>
        <v>15.680073680657028</v>
      </c>
      <c r="BE125" s="3">
        <f>AVERAGE(AF125:AF126)</f>
        <v>5.3285459099549195</v>
      </c>
      <c r="BF125" s="3">
        <f>AVERAGE(AG125:AG126)</f>
        <v>0.90789705859249814</v>
      </c>
    </row>
    <row r="126" spans="1:58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11152</v>
      </c>
      <c r="J126">
        <v>16578</v>
      </c>
      <c r="L126">
        <v>8657</v>
      </c>
      <c r="M126">
        <v>8.9710000000000001</v>
      </c>
      <c r="N126">
        <v>14.323</v>
      </c>
      <c r="O126">
        <v>5.3529999999999998</v>
      </c>
      <c r="Q126">
        <v>0.78900000000000003</v>
      </c>
      <c r="R126">
        <v>1</v>
      </c>
      <c r="S126">
        <v>0</v>
      </c>
      <c r="T126">
        <v>0</v>
      </c>
      <c r="V126">
        <v>0</v>
      </c>
      <c r="Y126" s="1">
        <v>44789</v>
      </c>
      <c r="Z126" s="6">
        <v>0.40962962962962962</v>
      </c>
      <c r="AB126">
        <v>1</v>
      </c>
      <c r="AD126" s="3">
        <f t="shared" si="15"/>
        <v>10.393593538860008</v>
      </c>
      <c r="AE126" s="3">
        <f t="shared" si="16"/>
        <v>15.728531714600535</v>
      </c>
      <c r="AF126" s="3">
        <f t="shared" si="17"/>
        <v>5.3349381757405272</v>
      </c>
      <c r="AG126" s="3">
        <f t="shared" si="18"/>
        <v>0.91560320609327228</v>
      </c>
    </row>
    <row r="127" spans="1:58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5104</v>
      </c>
      <c r="J127">
        <v>8520</v>
      </c>
      <c r="L127">
        <v>6110</v>
      </c>
      <c r="M127">
        <v>4.3310000000000004</v>
      </c>
      <c r="N127">
        <v>7.4960000000000004</v>
      </c>
      <c r="O127">
        <v>3.165</v>
      </c>
      <c r="Q127">
        <v>0.52300000000000002</v>
      </c>
      <c r="R127">
        <v>1</v>
      </c>
      <c r="S127">
        <v>0</v>
      </c>
      <c r="T127">
        <v>0</v>
      </c>
      <c r="V127">
        <v>0</v>
      </c>
      <c r="Y127" s="1">
        <v>44789</v>
      </c>
      <c r="Z127" s="6">
        <v>0.42293981481481485</v>
      </c>
      <c r="AB127">
        <v>1</v>
      </c>
      <c r="AD127" s="3">
        <f t="shared" si="15"/>
        <v>4.8628594993171097</v>
      </c>
      <c r="AE127" s="3">
        <f t="shared" si="16"/>
        <v>8.2194002238931283</v>
      </c>
      <c r="AF127" s="3">
        <f t="shared" si="17"/>
        <v>3.3565407245760186</v>
      </c>
      <c r="AG127" s="3">
        <f t="shared" si="18"/>
        <v>0.65214605596613096</v>
      </c>
      <c r="BC127" s="3"/>
      <c r="BD127" s="3"/>
      <c r="BE127" s="3"/>
      <c r="BF127" s="3"/>
    </row>
    <row r="128" spans="1:58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2660</v>
      </c>
      <c r="J128">
        <v>8441</v>
      </c>
      <c r="L128">
        <v>6159</v>
      </c>
      <c r="M128">
        <v>2.456</v>
      </c>
      <c r="N128">
        <v>7.43</v>
      </c>
      <c r="O128">
        <v>4.9740000000000002</v>
      </c>
      <c r="Q128">
        <v>0.52800000000000002</v>
      </c>
      <c r="R128">
        <v>1</v>
      </c>
      <c r="S128">
        <v>0</v>
      </c>
      <c r="T128">
        <v>0</v>
      </c>
      <c r="V128">
        <v>0</v>
      </c>
      <c r="Y128" s="1">
        <v>44789</v>
      </c>
      <c r="Z128" s="6">
        <v>0.42994212962962958</v>
      </c>
      <c r="AB128">
        <v>1</v>
      </c>
      <c r="AD128" s="3">
        <f t="shared" si="15"/>
        <v>2.627886947623518</v>
      </c>
      <c r="AE128" s="3">
        <f t="shared" si="16"/>
        <v>8.1457812877097222</v>
      </c>
      <c r="AF128" s="3">
        <f t="shared" si="17"/>
        <v>5.5178943400862046</v>
      </c>
      <c r="AG128" s="3">
        <f t="shared" si="18"/>
        <v>0.65721452881898923</v>
      </c>
      <c r="AJ128">
        <f>ABS(100*(AD128-AD129)/(AVERAGE(AD128:AD129)))</f>
        <v>1.1197965317168745</v>
      </c>
      <c r="AK128">
        <f>ABS(100*((AVERAGE(AD128:AD129)-AVERAGE(AD122:AD123))/(AVERAGE(AD122:AD123,AD128:AD129))))</f>
        <v>22.967948306025811</v>
      </c>
      <c r="AO128">
        <f>ABS(100*(AE128-AE129)/(AVERAGE(AE128:AE129)))</f>
        <v>0.82030858540516272</v>
      </c>
      <c r="AP128">
        <f>ABS(100*((AVERAGE(AE128:AE129)-AVERAGE(AE122:AE123))/(AVERAGE(AE122:AE123,AE128:AE129))))</f>
        <v>5.0366868815357391</v>
      </c>
      <c r="AT128">
        <f>ABS(100*(AF128-AF129)/(AVERAGE(AF128:AF129)))</f>
        <v>1.7311822688546787</v>
      </c>
      <c r="AU128">
        <f>ABS(100*((AVERAGE(AF128:AF129)-AVERAGE(AF122:AF123))/(AVERAGE(AF122:AF123,AF128:AF129))))</f>
        <v>4.697610421245229</v>
      </c>
      <c r="AY128">
        <f>ABS(100*(AG128-AG129)/(AVERAGE(AG128:AG129)))</f>
        <v>0.11023289945181063</v>
      </c>
      <c r="AZ128">
        <f>ABS(100*((AVERAGE(AG128:AG129)-AVERAGE(AG122:AG123))/(AVERAGE(AG122:AG123,AG128:AG129))))</f>
        <v>7.3974989460634646</v>
      </c>
      <c r="BC128" s="3">
        <f>AVERAGE(AD128:AD129)</f>
        <v>2.6132553760903359</v>
      </c>
      <c r="BD128" s="3">
        <f>AVERAGE(AE128:AE129)</f>
        <v>8.1793291573629201</v>
      </c>
      <c r="BE128" s="3">
        <f>AVERAGE(AF128:AF129)</f>
        <v>5.5660737812725847</v>
      </c>
      <c r="BF128" s="3">
        <f>AVERAGE(AG128:AG129)</f>
        <v>0.65685249504378507</v>
      </c>
    </row>
    <row r="129" spans="1:58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2628</v>
      </c>
      <c r="J129">
        <v>8513</v>
      </c>
      <c r="L129">
        <v>6152</v>
      </c>
      <c r="M129">
        <v>2.431</v>
      </c>
      <c r="N129">
        <v>7.49</v>
      </c>
      <c r="O129">
        <v>5.0590000000000002</v>
      </c>
      <c r="Q129">
        <v>0.52700000000000002</v>
      </c>
      <c r="R129">
        <v>1</v>
      </c>
      <c r="S129">
        <v>0</v>
      </c>
      <c r="T129">
        <v>0</v>
      </c>
      <c r="V129">
        <v>0</v>
      </c>
      <c r="Y129" s="1">
        <v>44789</v>
      </c>
      <c r="Z129" s="6">
        <v>0.43748842592592596</v>
      </c>
      <c r="AB129">
        <v>1</v>
      </c>
      <c r="AD129" s="3">
        <f t="shared" si="15"/>
        <v>2.5986238045571537</v>
      </c>
      <c r="AE129" s="3">
        <f t="shared" si="16"/>
        <v>8.212877027016118</v>
      </c>
      <c r="AF129" s="3">
        <f t="shared" si="17"/>
        <v>5.6142532224589647</v>
      </c>
      <c r="AG129" s="3">
        <f t="shared" si="18"/>
        <v>0.6564904612685809</v>
      </c>
    </row>
    <row r="130" spans="1:58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908</v>
      </c>
      <c r="J130">
        <v>660</v>
      </c>
      <c r="L130">
        <v>577</v>
      </c>
      <c r="M130">
        <v>1.111</v>
      </c>
      <c r="N130">
        <v>0.83799999999999997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44789</v>
      </c>
      <c r="Z130" s="6">
        <v>0.44943287037037033</v>
      </c>
      <c r="AB130">
        <v>1</v>
      </c>
      <c r="AD130" s="3">
        <f t="shared" si="15"/>
        <v>1.0257298647400599</v>
      </c>
      <c r="AE130" s="3">
        <f t="shared" si="16"/>
        <v>0.89478201627830545</v>
      </c>
      <c r="AF130" s="3">
        <f t="shared" si="17"/>
        <v>-0.13094784846175445</v>
      </c>
      <c r="AG130" s="3">
        <f t="shared" si="18"/>
        <v>7.9822376479098081E-2</v>
      </c>
      <c r="BC130" s="3"/>
      <c r="BD130" s="3"/>
      <c r="BE130" s="3"/>
      <c r="BF130" s="3"/>
    </row>
    <row r="131" spans="1:58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171</v>
      </c>
      <c r="J131">
        <v>588</v>
      </c>
      <c r="L131">
        <v>474</v>
      </c>
      <c r="M131">
        <v>0.54600000000000004</v>
      </c>
      <c r="N131">
        <v>0.77600000000000002</v>
      </c>
      <c r="O131">
        <v>0.23100000000000001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44789</v>
      </c>
      <c r="Z131" s="6">
        <v>0.45550925925925928</v>
      </c>
      <c r="AB131">
        <v>1</v>
      </c>
      <c r="AD131" s="3">
        <f t="shared" si="15"/>
        <v>0.35176310099285152</v>
      </c>
      <c r="AE131" s="3">
        <f t="shared" si="16"/>
        <v>0.82768627697191011</v>
      </c>
      <c r="AF131" s="3">
        <f t="shared" si="17"/>
        <v>0.47592317597905859</v>
      </c>
      <c r="AG131" s="3">
        <f t="shared" si="18"/>
        <v>6.9168239665947095E-2</v>
      </c>
      <c r="AJ131">
        <f>ABS(100*(AD131-AD132)/(AVERAGE(AD131:AD132)))</f>
        <v>2.3126615461031461</v>
      </c>
      <c r="AO131">
        <f>ABS(100*(AE131-AE132)/(AVERAGE(AE131:AE132)))</f>
        <v>4.6195231875816321</v>
      </c>
      <c r="AT131">
        <f>ABS(100*(AF131-AF132)/(AVERAGE(AF131:AF132)))</f>
        <v>6.2902582331658019</v>
      </c>
      <c r="AY131">
        <f>ABS(100*(AG131-AG132)/(AVERAGE(AG131:AG132)))</f>
        <v>4.2447846807920859</v>
      </c>
      <c r="BC131" s="3">
        <f>AVERAGE(AD131:AD132)</f>
        <v>0.35587823048655898</v>
      </c>
      <c r="BD131" s="3">
        <f>AVERAGE(AE131:AE132)</f>
        <v>0.84725586760294203</v>
      </c>
      <c r="BE131" s="3">
        <f>AVERAGE(AF131:AF132)</f>
        <v>0.49137763711638305</v>
      </c>
      <c r="BF131" s="3">
        <f>AVERAGE(AG131:AG132)</f>
        <v>7.0668093877507193E-2</v>
      </c>
    </row>
    <row r="132" spans="1:58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180</v>
      </c>
      <c r="J132">
        <v>630</v>
      </c>
      <c r="L132">
        <v>503</v>
      </c>
      <c r="M132">
        <v>0.55300000000000005</v>
      </c>
      <c r="N132">
        <v>0.81200000000000006</v>
      </c>
      <c r="O132">
        <v>0.25900000000000001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44789</v>
      </c>
      <c r="Z132" s="6">
        <v>0.46200231481481485</v>
      </c>
      <c r="AB132">
        <v>1</v>
      </c>
      <c r="AD132" s="3">
        <f t="shared" si="15"/>
        <v>0.35999335998026649</v>
      </c>
      <c r="AE132" s="3">
        <f t="shared" si="16"/>
        <v>0.86682545823397394</v>
      </c>
      <c r="AF132" s="3">
        <f t="shared" si="17"/>
        <v>0.50683209825370745</v>
      </c>
      <c r="AG132" s="3">
        <f t="shared" si="18"/>
        <v>7.2167948089067291E-2</v>
      </c>
      <c r="BC132" s="3"/>
      <c r="BD132" s="3"/>
      <c r="BE132" s="3"/>
      <c r="BF132" s="3"/>
    </row>
    <row r="133" spans="1:58" x14ac:dyDescent="0.2">
      <c r="A133">
        <v>109</v>
      </c>
      <c r="B133">
        <v>4</v>
      </c>
      <c r="C133" t="s">
        <v>93</v>
      </c>
      <c r="D133" t="s">
        <v>27</v>
      </c>
      <c r="G133">
        <v>0.3</v>
      </c>
      <c r="H133">
        <v>0.3</v>
      </c>
      <c r="I133">
        <v>3446</v>
      </c>
      <c r="J133">
        <v>12325</v>
      </c>
      <c r="L133">
        <v>6730</v>
      </c>
      <c r="M133">
        <v>5.0979999999999999</v>
      </c>
      <c r="N133">
        <v>17.866</v>
      </c>
      <c r="O133">
        <v>12.768000000000001</v>
      </c>
      <c r="Q133">
        <v>0.98</v>
      </c>
      <c r="R133">
        <v>1</v>
      </c>
      <c r="S133">
        <v>0</v>
      </c>
      <c r="T133">
        <v>0</v>
      </c>
      <c r="V133">
        <v>0</v>
      </c>
      <c r="Y133" s="1">
        <v>44789</v>
      </c>
      <c r="Z133" s="6">
        <v>0.47466435185185185</v>
      </c>
      <c r="AB133">
        <v>1</v>
      </c>
      <c r="AD133" s="3">
        <f t="shared" si="15"/>
        <v>5.5777714986518294</v>
      </c>
      <c r="AE133" s="3">
        <f t="shared" si="16"/>
        <v>19.608706115304152</v>
      </c>
      <c r="AF133" s="3">
        <f t="shared" si="17"/>
        <v>14.030934616652322</v>
      </c>
      <c r="AG133" s="3">
        <f t="shared" si="18"/>
        <v>1.1937962554800179</v>
      </c>
    </row>
    <row r="134" spans="1:58" x14ac:dyDescent="0.2">
      <c r="A134">
        <v>110</v>
      </c>
      <c r="B134">
        <v>4</v>
      </c>
      <c r="C134" t="s">
        <v>93</v>
      </c>
      <c r="D134" t="s">
        <v>27</v>
      </c>
      <c r="G134">
        <v>0.3</v>
      </c>
      <c r="H134">
        <v>0.3</v>
      </c>
      <c r="I134">
        <v>6031</v>
      </c>
      <c r="J134">
        <v>12509</v>
      </c>
      <c r="L134">
        <v>6826</v>
      </c>
      <c r="M134">
        <v>8.4030000000000005</v>
      </c>
      <c r="N134">
        <v>18.126000000000001</v>
      </c>
      <c r="O134">
        <v>9.7240000000000002</v>
      </c>
      <c r="Q134">
        <v>0.997</v>
      </c>
      <c r="R134">
        <v>1</v>
      </c>
      <c r="S134">
        <v>0</v>
      </c>
      <c r="T134">
        <v>0</v>
      </c>
      <c r="V134">
        <v>0</v>
      </c>
      <c r="Y134" s="1">
        <v>44789</v>
      </c>
      <c r="Z134" s="6">
        <v>0.48184027777777777</v>
      </c>
      <c r="AB134">
        <v>1</v>
      </c>
      <c r="AD134" s="3">
        <f t="shared" si="15"/>
        <v>9.5176269583680959</v>
      </c>
      <c r="AE134" s="3">
        <f t="shared" si="16"/>
        <v>19.894484264201765</v>
      </c>
      <c r="AF134" s="3">
        <f t="shared" si="17"/>
        <v>10.376857305833669</v>
      </c>
      <c r="AG134" s="3">
        <f t="shared" si="18"/>
        <v>1.2103463709179225</v>
      </c>
      <c r="AJ134">
        <f>ABS(100*(AD134-AD135)/(AVERAGE(AD134:AD135)))</f>
        <v>3.6165443994405821</v>
      </c>
      <c r="AO134">
        <f>ABS(100*(AE134-AE135)/(AVERAGE(AE134:AE135)))</f>
        <v>0.4129113566049985</v>
      </c>
      <c r="AT134">
        <f>ABS(100*(AF134-AF135)/(AVERAGE(AF134:AF135)))</f>
        <v>2.6187474805629076</v>
      </c>
      <c r="AY134">
        <f>ABS(100*(AG134-AG135)/(AVERAGE(AG134:AG135)))</f>
        <v>0.65306666612518138</v>
      </c>
      <c r="BC134" s="3">
        <f>AVERAGE(AD134:AD135)</f>
        <v>9.6929009923593412</v>
      </c>
      <c r="BD134" s="3">
        <f>AVERAGE(AE134:AE135)</f>
        <v>19.935642530211474</v>
      </c>
      <c r="BE134" s="3">
        <f>AVERAGE(AF134:AF135)</f>
        <v>10.242741537852133</v>
      </c>
      <c r="BF134" s="3">
        <f>AVERAGE(AG134:AG135)</f>
        <v>1.2143115027415869</v>
      </c>
    </row>
    <row r="135" spans="1:58" x14ac:dyDescent="0.2">
      <c r="A135">
        <v>111</v>
      </c>
      <c r="B135">
        <v>4</v>
      </c>
      <c r="C135" t="s">
        <v>93</v>
      </c>
      <c r="D135" t="s">
        <v>27</v>
      </c>
      <c r="G135">
        <v>0.3</v>
      </c>
      <c r="H135">
        <v>0.3</v>
      </c>
      <c r="I135">
        <v>6261</v>
      </c>
      <c r="J135">
        <v>12562</v>
      </c>
      <c r="L135">
        <v>6872</v>
      </c>
      <c r="M135">
        <v>8.6969999999999992</v>
      </c>
      <c r="N135">
        <v>18.202000000000002</v>
      </c>
      <c r="O135">
        <v>9.5050000000000008</v>
      </c>
      <c r="Q135">
        <v>1.004</v>
      </c>
      <c r="R135">
        <v>1</v>
      </c>
      <c r="S135">
        <v>0</v>
      </c>
      <c r="T135">
        <v>0</v>
      </c>
      <c r="V135">
        <v>0</v>
      </c>
      <c r="Y135" s="1">
        <v>44789</v>
      </c>
      <c r="Z135" s="6">
        <v>0.48945601851851855</v>
      </c>
      <c r="AB135">
        <v>1</v>
      </c>
      <c r="AD135" s="3">
        <f t="shared" si="15"/>
        <v>9.8681750263505883</v>
      </c>
      <c r="AE135" s="3">
        <f t="shared" si="16"/>
        <v>19.976800796221184</v>
      </c>
      <c r="AF135" s="3">
        <f t="shared" si="17"/>
        <v>10.108625769870596</v>
      </c>
      <c r="AG135" s="3">
        <f t="shared" si="18"/>
        <v>1.2182766345652516</v>
      </c>
      <c r="BC135" s="3"/>
      <c r="BD135" s="3"/>
      <c r="BE135" s="3"/>
      <c r="BF135" s="3"/>
    </row>
    <row r="136" spans="1:58" x14ac:dyDescent="0.2">
      <c r="A136">
        <v>112</v>
      </c>
      <c r="B136">
        <v>5</v>
      </c>
      <c r="C136" t="s">
        <v>63</v>
      </c>
      <c r="D136" t="s">
        <v>27</v>
      </c>
      <c r="G136">
        <v>0.6</v>
      </c>
      <c r="H136">
        <v>0.6</v>
      </c>
      <c r="I136">
        <v>8227</v>
      </c>
      <c r="J136">
        <v>11261</v>
      </c>
      <c r="L136">
        <v>4141</v>
      </c>
      <c r="M136">
        <v>5.6059999999999999</v>
      </c>
      <c r="N136">
        <v>8.1820000000000004</v>
      </c>
      <c r="O136">
        <v>2.577</v>
      </c>
      <c r="Q136">
        <v>0.26400000000000001</v>
      </c>
      <c r="R136">
        <v>1</v>
      </c>
      <c r="S136">
        <v>0</v>
      </c>
      <c r="T136">
        <v>0</v>
      </c>
      <c r="V136">
        <v>0</v>
      </c>
      <c r="Y136" s="1">
        <v>44789</v>
      </c>
      <c r="Z136" s="6">
        <v>0.50300925925925932</v>
      </c>
      <c r="AB136">
        <v>1</v>
      </c>
      <c r="AD136" s="3">
        <f t="shared" si="15"/>
        <v>6.4322994732917707</v>
      </c>
      <c r="AE136" s="3">
        <f t="shared" si="16"/>
        <v>8.9780814532307254</v>
      </c>
      <c r="AF136" s="3">
        <f t="shared" si="17"/>
        <v>2.5457819799389547</v>
      </c>
      <c r="AG136" s="3">
        <f t="shared" si="18"/>
        <v>0.37373016488201621</v>
      </c>
    </row>
    <row r="137" spans="1:58" x14ac:dyDescent="0.2">
      <c r="A137">
        <v>113</v>
      </c>
      <c r="B137">
        <v>5</v>
      </c>
      <c r="C137" t="s">
        <v>63</v>
      </c>
      <c r="D137" t="s">
        <v>27</v>
      </c>
      <c r="G137">
        <v>0.6</v>
      </c>
      <c r="H137">
        <v>0.6</v>
      </c>
      <c r="I137">
        <v>6843</v>
      </c>
      <c r="J137">
        <v>11312</v>
      </c>
      <c r="L137">
        <v>4203</v>
      </c>
      <c r="M137">
        <v>4.7210000000000001</v>
      </c>
      <c r="N137">
        <v>8.218</v>
      </c>
      <c r="O137">
        <v>3.4969999999999999</v>
      </c>
      <c r="Q137">
        <v>0.27</v>
      </c>
      <c r="R137">
        <v>1</v>
      </c>
      <c r="S137">
        <v>0</v>
      </c>
      <c r="T137">
        <v>0</v>
      </c>
      <c r="V137">
        <v>0</v>
      </c>
      <c r="Y137" s="1">
        <v>44789</v>
      </c>
      <c r="Z137" s="6">
        <v>0.51041666666666663</v>
      </c>
      <c r="AB137">
        <v>1</v>
      </c>
      <c r="AD137" s="3">
        <f t="shared" si="15"/>
        <v>5.3776070252748811</v>
      </c>
      <c r="AE137" s="3">
        <f t="shared" si="16"/>
        <v>9.0176865771268631</v>
      </c>
      <c r="AF137" s="3">
        <f t="shared" si="17"/>
        <v>3.640079551851982</v>
      </c>
      <c r="AG137" s="3">
        <f t="shared" si="18"/>
        <v>0.3790744729921729</v>
      </c>
      <c r="AI137">
        <f>ABS(100*((AVERAGE(AD137:AD138))-3)/3)</f>
        <v>78.936042085265527</v>
      </c>
      <c r="AJ137">
        <f>ABS(100*(AD137-AD138)/(AVERAGE(AD137:AD138)))</f>
        <v>0.35490381948414285</v>
      </c>
      <c r="AN137">
        <f>ABS(100*((AVERAGE(AE137:AE138))-6)/6)</f>
        <v>51.03251878939534</v>
      </c>
      <c r="AO137">
        <f>ABS(100*(AE137-AE138)/(AVERAGE(AE137:AE138)))</f>
        <v>0.9769320009505561</v>
      </c>
      <c r="AS137">
        <f>ABS(100*((AVERAGE(AF137:AF138))-3)/3)</f>
        <v>23.128995493525178</v>
      </c>
      <c r="AT137">
        <f>ABS(100*(AF137-AF138)/(AVERAGE(AF137:AF138)))</f>
        <v>2.9124097449275976</v>
      </c>
      <c r="AX137">
        <f>ABS(100*((AVERAGE(AG137:AG138))-0.3)/0.3)</f>
        <v>25.984630753132713</v>
      </c>
      <c r="AY137">
        <f>ABS(100*(AG137-AG138)/(AVERAGE(AG137:AG138)))</f>
        <v>0.59297218826135967</v>
      </c>
      <c r="BC137" s="3">
        <f>AVERAGE(AD137:AD138)</f>
        <v>5.3680812625579657</v>
      </c>
      <c r="BD137" s="3">
        <f>AVERAGE(AE137:AE138)</f>
        <v>9.0619511273637201</v>
      </c>
      <c r="BE137" s="3">
        <f>AVERAGE(AF137:AF138)</f>
        <v>3.6938698648057553</v>
      </c>
      <c r="BF137" s="3">
        <f>AVERAGE(AG137:AG138)</f>
        <v>0.37795389225939813</v>
      </c>
    </row>
    <row r="138" spans="1:58" x14ac:dyDescent="0.2">
      <c r="A138">
        <v>114</v>
      </c>
      <c r="B138">
        <v>5</v>
      </c>
      <c r="C138" t="s">
        <v>63</v>
      </c>
      <c r="D138" t="s">
        <v>27</v>
      </c>
      <c r="G138">
        <v>0.6</v>
      </c>
      <c r="H138">
        <v>0.6</v>
      </c>
      <c r="I138">
        <v>6818</v>
      </c>
      <c r="J138">
        <v>11426</v>
      </c>
      <c r="L138">
        <v>4177</v>
      </c>
      <c r="M138">
        <v>4.7050000000000001</v>
      </c>
      <c r="N138">
        <v>8.2989999999999995</v>
      </c>
      <c r="O138">
        <v>3.5939999999999999</v>
      </c>
      <c r="Q138">
        <v>0.26700000000000002</v>
      </c>
      <c r="R138">
        <v>1</v>
      </c>
      <c r="S138">
        <v>0</v>
      </c>
      <c r="T138">
        <v>0</v>
      </c>
      <c r="V138">
        <v>0</v>
      </c>
      <c r="Y138" s="1">
        <v>44789</v>
      </c>
      <c r="Z138" s="6">
        <v>0.51825231481481482</v>
      </c>
      <c r="AB138">
        <v>1</v>
      </c>
      <c r="AD138" s="3">
        <f t="shared" si="15"/>
        <v>5.3585554998410503</v>
      </c>
      <c r="AE138" s="3">
        <f t="shared" si="16"/>
        <v>9.1062156776005789</v>
      </c>
      <c r="AF138" s="3">
        <f t="shared" si="17"/>
        <v>3.7476601777595286</v>
      </c>
      <c r="AG138" s="3">
        <f t="shared" si="18"/>
        <v>0.37683331152662336</v>
      </c>
    </row>
    <row r="139" spans="1:58" x14ac:dyDescent="0.2">
      <c r="A139">
        <v>115</v>
      </c>
      <c r="B139">
        <v>6</v>
      </c>
      <c r="C139" t="s">
        <v>94</v>
      </c>
      <c r="D139" t="s">
        <v>27</v>
      </c>
      <c r="G139">
        <v>0.5</v>
      </c>
      <c r="H139">
        <v>0.5</v>
      </c>
      <c r="I139">
        <v>9005</v>
      </c>
      <c r="J139">
        <v>13476</v>
      </c>
      <c r="L139">
        <v>2090</v>
      </c>
      <c r="M139">
        <v>7.3239999999999998</v>
      </c>
      <c r="N139">
        <v>11.695</v>
      </c>
      <c r="O139">
        <v>4.3719999999999999</v>
      </c>
      <c r="Q139">
        <v>0.10299999999999999</v>
      </c>
      <c r="R139">
        <v>1</v>
      </c>
      <c r="S139">
        <v>0</v>
      </c>
      <c r="T139">
        <v>0</v>
      </c>
      <c r="V139">
        <v>0</v>
      </c>
      <c r="Y139" s="1">
        <v>44789</v>
      </c>
      <c r="Z139" s="6">
        <v>0.53168981481481481</v>
      </c>
      <c r="AB139">
        <v>1</v>
      </c>
      <c r="AD139" s="3">
        <f t="shared" ref="AD139:AD144" si="19">((I139*$F$21)+$F$22)*1000/G139</f>
        <v>8.4302195337511119</v>
      </c>
      <c r="AE139" s="3">
        <f t="shared" ref="AE139:AE144" si="20">((J139*$H$21)+$H$22)*1000/H139</f>
        <v>12.837823612816671</v>
      </c>
      <c r="AF139" s="3">
        <f t="shared" ref="AF139:AF144" si="21">AE139-AD139</f>
        <v>4.4076040790655586</v>
      </c>
      <c r="AG139" s="3">
        <f t="shared" ref="AG139:AG144" si="22">((L139*$J$21)+$J$22)*1000/H139</f>
        <v>0.23632440558878196</v>
      </c>
    </row>
    <row r="140" spans="1:58" x14ac:dyDescent="0.2">
      <c r="A140">
        <v>116</v>
      </c>
      <c r="B140">
        <v>6</v>
      </c>
      <c r="C140" t="s">
        <v>94</v>
      </c>
      <c r="D140" t="s">
        <v>27</v>
      </c>
      <c r="G140">
        <v>0.5</v>
      </c>
      <c r="H140">
        <v>0.5</v>
      </c>
      <c r="I140">
        <v>10403</v>
      </c>
      <c r="J140">
        <v>13463</v>
      </c>
      <c r="L140">
        <v>2035</v>
      </c>
      <c r="M140">
        <v>8.3960000000000008</v>
      </c>
      <c r="N140">
        <v>11.683999999999999</v>
      </c>
      <c r="O140">
        <v>3.2879999999999998</v>
      </c>
      <c r="Q140">
        <v>9.7000000000000003E-2</v>
      </c>
      <c r="R140">
        <v>1</v>
      </c>
      <c r="S140">
        <v>0</v>
      </c>
      <c r="T140">
        <v>0</v>
      </c>
      <c r="V140">
        <v>0</v>
      </c>
      <c r="Y140" s="1">
        <v>44789</v>
      </c>
      <c r="Z140" s="6">
        <v>0.53916666666666668</v>
      </c>
      <c r="AB140">
        <v>1</v>
      </c>
      <c r="AD140" s="3">
        <f t="shared" si="19"/>
        <v>9.7086530964629141</v>
      </c>
      <c r="AE140" s="3">
        <f t="shared" si="20"/>
        <v>12.825709104330794</v>
      </c>
      <c r="AF140" s="3">
        <f t="shared" si="21"/>
        <v>3.1170560078678804</v>
      </c>
      <c r="AG140" s="3">
        <f t="shared" si="22"/>
        <v>0.23063530340700231</v>
      </c>
      <c r="AJ140">
        <f>ABS(100*(AD140-AD141)/(AVERAGE(AD140:AD141)))</f>
        <v>0.65717443887145854</v>
      </c>
      <c r="AO140">
        <f>ABS(100*(AE140-AE141)/(AVERAGE(AE140:AE141)))</f>
        <v>0.26847225641266143</v>
      </c>
      <c r="AT140">
        <f>ABS(100*(AF140-AF141)/(AVERAGE(AF140:AF141)))</f>
        <v>0.95198633864298932</v>
      </c>
      <c r="AY140">
        <f>ABS(100*(AG140-AG141)/(AVERAGE(AG140:AG141)))</f>
        <v>0.72017205718072541</v>
      </c>
      <c r="BC140" s="3">
        <f>AVERAGE(AD140:AD141)</f>
        <v>9.7406596591917491</v>
      </c>
      <c r="BD140" s="3">
        <f>AVERAGE(AE140:AE141)</f>
        <v>12.842948981791466</v>
      </c>
      <c r="BE140" s="3">
        <f>AVERAGE(AF140:AF141)</f>
        <v>3.1022893225997157</v>
      </c>
      <c r="BF140" s="3">
        <f>AVERAGE(AG140:AG141)</f>
        <v>0.22980779763510706</v>
      </c>
    </row>
    <row r="141" spans="1:58" x14ac:dyDescent="0.2">
      <c r="A141">
        <v>117</v>
      </c>
      <c r="B141">
        <v>6</v>
      </c>
      <c r="C141" t="s">
        <v>94</v>
      </c>
      <c r="D141" t="s">
        <v>27</v>
      </c>
      <c r="G141">
        <v>0.5</v>
      </c>
      <c r="H141">
        <v>0.5</v>
      </c>
      <c r="I141">
        <v>10473</v>
      </c>
      <c r="J141">
        <v>13500</v>
      </c>
      <c r="L141">
        <v>2019</v>
      </c>
      <c r="M141">
        <v>8.4499999999999993</v>
      </c>
      <c r="N141">
        <v>11.715</v>
      </c>
      <c r="O141">
        <v>3.2650000000000001</v>
      </c>
      <c r="Q141">
        <v>9.5000000000000001E-2</v>
      </c>
      <c r="R141">
        <v>1</v>
      </c>
      <c r="S141">
        <v>0</v>
      </c>
      <c r="T141">
        <v>0</v>
      </c>
      <c r="V141">
        <v>0</v>
      </c>
      <c r="Y141" s="1">
        <v>44789</v>
      </c>
      <c r="Z141" s="6">
        <v>0.54706018518518518</v>
      </c>
      <c r="AB141">
        <v>1</v>
      </c>
      <c r="AD141" s="3">
        <f t="shared" si="19"/>
        <v>9.772666221920586</v>
      </c>
      <c r="AE141" s="3">
        <f t="shared" si="20"/>
        <v>12.860188859252137</v>
      </c>
      <c r="AF141" s="3">
        <f t="shared" si="21"/>
        <v>3.087522637331551</v>
      </c>
      <c r="AG141" s="3">
        <f t="shared" si="22"/>
        <v>0.22898029186321184</v>
      </c>
    </row>
    <row r="142" spans="1:58" x14ac:dyDescent="0.2">
      <c r="A142">
        <v>118</v>
      </c>
      <c r="B142">
        <v>7</v>
      </c>
      <c r="C142" t="s">
        <v>95</v>
      </c>
      <c r="D142" t="s">
        <v>27</v>
      </c>
      <c r="G142">
        <v>0.5</v>
      </c>
      <c r="H142">
        <v>0.5</v>
      </c>
      <c r="I142">
        <v>12960</v>
      </c>
      <c r="J142">
        <v>17428</v>
      </c>
      <c r="L142">
        <v>5349</v>
      </c>
      <c r="M142">
        <v>10.358000000000001</v>
      </c>
      <c r="N142">
        <v>15.042999999999999</v>
      </c>
      <c r="O142">
        <v>4.6859999999999999</v>
      </c>
      <c r="Q142">
        <v>0.443</v>
      </c>
      <c r="R142">
        <v>1</v>
      </c>
      <c r="S142">
        <v>0</v>
      </c>
      <c r="T142">
        <v>0</v>
      </c>
      <c r="V142">
        <v>0</v>
      </c>
      <c r="Y142" s="1">
        <v>44789</v>
      </c>
      <c r="Z142" s="6">
        <v>0.56126157407407407</v>
      </c>
      <c r="AB142">
        <v>1</v>
      </c>
      <c r="AD142" s="3">
        <f t="shared" si="19"/>
        <v>12.046961122109604</v>
      </c>
      <c r="AE142" s="3">
        <f t="shared" si="20"/>
        <v>16.520634192523261</v>
      </c>
      <c r="AF142" s="3">
        <f t="shared" si="21"/>
        <v>4.4736730704136569</v>
      </c>
      <c r="AG142" s="3">
        <f t="shared" si="22"/>
        <v>0.57342956941459799</v>
      </c>
    </row>
    <row r="143" spans="1:58" x14ac:dyDescent="0.2">
      <c r="A143">
        <v>119</v>
      </c>
      <c r="B143">
        <v>7</v>
      </c>
      <c r="C143" t="s">
        <v>95</v>
      </c>
      <c r="D143" t="s">
        <v>27</v>
      </c>
      <c r="G143">
        <v>0.5</v>
      </c>
      <c r="H143">
        <v>0.5</v>
      </c>
      <c r="I143">
        <v>14011</v>
      </c>
      <c r="J143">
        <v>17491</v>
      </c>
      <c r="L143">
        <v>5445</v>
      </c>
      <c r="M143">
        <v>11.164</v>
      </c>
      <c r="N143">
        <v>15.097</v>
      </c>
      <c r="O143">
        <v>3.9329999999999998</v>
      </c>
      <c r="Q143">
        <v>0.45300000000000001</v>
      </c>
      <c r="R143">
        <v>1</v>
      </c>
      <c r="S143">
        <v>0</v>
      </c>
      <c r="T143">
        <v>0</v>
      </c>
      <c r="V143">
        <v>0</v>
      </c>
      <c r="Y143" s="1">
        <v>44789</v>
      </c>
      <c r="Z143" s="6">
        <v>0.56901620370370376</v>
      </c>
      <c r="AB143">
        <v>1</v>
      </c>
      <c r="AD143" s="3">
        <f t="shared" si="19"/>
        <v>13.008072477195515</v>
      </c>
      <c r="AE143" s="3">
        <f t="shared" si="20"/>
        <v>16.579342964416355</v>
      </c>
      <c r="AF143" s="3">
        <f t="shared" si="21"/>
        <v>3.5712704872208398</v>
      </c>
      <c r="AG143" s="3">
        <f t="shared" si="22"/>
        <v>0.58335963867734075</v>
      </c>
      <c r="AJ143">
        <f>ABS(100*(AD143-AD144)/(AVERAGE(AD143:AD144)))</f>
        <v>0.35088551566190646</v>
      </c>
      <c r="AO143">
        <f>ABS(100*(AE143-AE144)/(AVERAGE(AE143:AE144)))</f>
        <v>0.2918530663030256</v>
      </c>
      <c r="AT143">
        <f>ABS(100*(AF143-AF144)/(AVERAGE(AF143:AF144)))</f>
        <v>7.6536529927672209E-2</v>
      </c>
      <c r="AY143">
        <f>ABS(100*(AG143-AG144)/(AVERAGE(AG143:AG144)))</f>
        <v>0.33633132536521043</v>
      </c>
      <c r="BC143" s="3">
        <f>AVERAGE(AD143:AD144)</f>
        <v>13.030934307716112</v>
      </c>
      <c r="BD143" s="3">
        <f>AVERAGE(AE143:AE144)</f>
        <v>16.603571981388111</v>
      </c>
      <c r="BE143" s="3">
        <f>AVERAGE(AF143:AF144)</f>
        <v>3.5726376736719985</v>
      </c>
      <c r="BF143" s="3">
        <f>AVERAGE(AG143:AG144)</f>
        <v>0.5843423017814664</v>
      </c>
    </row>
    <row r="144" spans="1:58" x14ac:dyDescent="0.2">
      <c r="A144">
        <v>120</v>
      </c>
      <c r="B144">
        <v>7</v>
      </c>
      <c r="C144" t="s">
        <v>95</v>
      </c>
      <c r="D144" t="s">
        <v>27</v>
      </c>
      <c r="G144">
        <v>0.5</v>
      </c>
      <c r="H144">
        <v>0.5</v>
      </c>
      <c r="I144">
        <v>14061</v>
      </c>
      <c r="J144">
        <v>17543</v>
      </c>
      <c r="L144">
        <v>5464</v>
      </c>
      <c r="M144">
        <v>11.202</v>
      </c>
      <c r="N144">
        <v>15.14</v>
      </c>
      <c r="O144">
        <v>3.9380000000000002</v>
      </c>
      <c r="Q144">
        <v>0.45500000000000002</v>
      </c>
      <c r="R144">
        <v>1</v>
      </c>
      <c r="S144">
        <v>0</v>
      </c>
      <c r="T144">
        <v>0</v>
      </c>
      <c r="V144">
        <v>0</v>
      </c>
      <c r="Y144" s="1">
        <v>44789</v>
      </c>
      <c r="Z144" s="6">
        <v>0.57709490740740743</v>
      </c>
      <c r="AB144">
        <v>1</v>
      </c>
      <c r="AD144" s="3">
        <f t="shared" si="19"/>
        <v>13.053796138236709</v>
      </c>
      <c r="AE144" s="3">
        <f t="shared" si="20"/>
        <v>16.627800998359866</v>
      </c>
      <c r="AF144" s="3">
        <f t="shared" si="21"/>
        <v>3.5740048601231571</v>
      </c>
      <c r="AG144" s="3">
        <f t="shared" si="22"/>
        <v>0.58532496488559194</v>
      </c>
    </row>
  </sheetData>
  <conditionalFormatting sqref="AW49 AR49 AY33:AZ34 AR43:AR44 AW43:AW44 AR36:AR40 AW32:AW40 AJ36:AK37 AT36:AU37 AO36:AP37 AJ39:AK40 AK38 AO39:AP40 AP38 AT39:AU40 AU38 AZ38 AY36:AZ37 AZ35 AZ32">
    <cfRule type="cellIs" dxfId="1613" priority="446" operator="greaterThan">
      <formula>20</formula>
    </cfRule>
  </conditionalFormatting>
  <conditionalFormatting sqref="AQ49 AV49 BA49 AL49:AM49 BA32:BA38 AL43:AM44 BA43:BA44 AV43:AV44 AQ43:AQ44 AL36:AM40 AV36:AV40 AQ36:AQ40">
    <cfRule type="cellIs" dxfId="1612" priority="445" operator="between">
      <formula>80</formula>
      <formula>120</formula>
    </cfRule>
  </conditionalFormatting>
  <conditionalFormatting sqref="AY40">
    <cfRule type="cellIs" dxfId="1611" priority="444" operator="greaterThan">
      <formula>20</formula>
    </cfRule>
  </conditionalFormatting>
  <conditionalFormatting sqref="AK44 AU44 AZ44 AY49:AZ49 AT49:AU49 AJ49:AK49">
    <cfRule type="cellIs" dxfId="1610" priority="443" operator="greaterThan">
      <formula>20</formula>
    </cfRule>
  </conditionalFormatting>
  <conditionalFormatting sqref="AJ49">
    <cfRule type="cellIs" dxfId="1609" priority="440" operator="greaterThan">
      <formula>20</formula>
    </cfRule>
  </conditionalFormatting>
  <conditionalFormatting sqref="AY49">
    <cfRule type="cellIs" dxfId="1608" priority="437" operator="greaterThan">
      <formula>20</formula>
    </cfRule>
  </conditionalFormatting>
  <conditionalFormatting sqref="AL31:AM36 AV31:AV36">
    <cfRule type="cellIs" dxfId="1607" priority="435" operator="between">
      <formula>80</formula>
      <formula>120</formula>
    </cfRule>
  </conditionalFormatting>
  <conditionalFormatting sqref="AP44 AO49:AP49">
    <cfRule type="cellIs" dxfId="1606" priority="442" operator="greaterThan">
      <formula>20</formula>
    </cfRule>
  </conditionalFormatting>
  <conditionalFormatting sqref="AO31:AP31 AO36:AP36 AP35 AO33:AP34 AP32">
    <cfRule type="cellIs" dxfId="1605" priority="434" operator="greaterThan">
      <formula>20</formula>
    </cfRule>
  </conditionalFormatting>
  <conditionalFormatting sqref="AQ31:AQ36">
    <cfRule type="cellIs" dxfId="1604" priority="433" operator="between">
      <formula>80</formula>
      <formula>120</formula>
    </cfRule>
  </conditionalFormatting>
  <conditionalFormatting sqref="AO49">
    <cfRule type="cellIs" dxfId="1603" priority="439" operator="greaterThan">
      <formula>20</formula>
    </cfRule>
  </conditionalFormatting>
  <conditionalFormatting sqref="AT49">
    <cfRule type="cellIs" dxfId="1602" priority="438" operator="greaterThan">
      <formula>20</formula>
    </cfRule>
  </conditionalFormatting>
  <conditionalFormatting sqref="AR31:AR36 AJ31:AK31 AT31:AU31 AJ36:AK36 AK35 AJ33:AK34 AK32 AT36:AU36 AU35 AT33:AU34 AU32">
    <cfRule type="cellIs" dxfId="1601" priority="436" operator="greaterThan">
      <formula>20</formula>
    </cfRule>
  </conditionalFormatting>
  <conditionalFormatting sqref="AY49">
    <cfRule type="cellIs" dxfId="1600" priority="429" operator="greaterThan">
      <formula>20</formula>
    </cfRule>
  </conditionalFormatting>
  <conditionalFormatting sqref="AT49">
    <cfRule type="cellIs" dxfId="1599" priority="430" operator="greaterThan">
      <formula>20</formula>
    </cfRule>
  </conditionalFormatting>
  <conditionalFormatting sqref="BA80">
    <cfRule type="cellIs" dxfId="1598" priority="230" operator="between">
      <formula>80</formula>
      <formula>120</formula>
    </cfRule>
  </conditionalFormatting>
  <conditionalFormatting sqref="AJ45">
    <cfRule type="cellIs" dxfId="1597" priority="424" operator="greaterThan">
      <formula>20</formula>
    </cfRule>
  </conditionalFormatting>
  <conditionalFormatting sqref="AO45">
    <cfRule type="cellIs" dxfId="1596" priority="423" operator="greaterThan">
      <formula>20</formula>
    </cfRule>
  </conditionalFormatting>
  <conditionalFormatting sqref="AT45">
    <cfRule type="cellIs" dxfId="1595" priority="422" operator="greaterThan">
      <formula>20</formula>
    </cfRule>
  </conditionalFormatting>
  <conditionalFormatting sqref="AY45">
    <cfRule type="cellIs" dxfId="1594" priority="421" operator="greaterThan">
      <formula>20</formula>
    </cfRule>
  </conditionalFormatting>
  <conditionalFormatting sqref="AJ42">
    <cfRule type="cellIs" dxfId="1593" priority="420" operator="greaterThan">
      <formula>20</formula>
    </cfRule>
  </conditionalFormatting>
  <conditionalFormatting sqref="AO42">
    <cfRule type="cellIs" dxfId="1592" priority="419" operator="greaterThan">
      <formula>20</formula>
    </cfRule>
  </conditionalFormatting>
  <conditionalFormatting sqref="AT42">
    <cfRule type="cellIs" dxfId="1591" priority="418" operator="greaterThan">
      <formula>20</formula>
    </cfRule>
  </conditionalFormatting>
  <conditionalFormatting sqref="AY42">
    <cfRule type="cellIs" dxfId="1590" priority="417" operator="greaterThan">
      <formula>20</formula>
    </cfRule>
  </conditionalFormatting>
  <conditionalFormatting sqref="AJ43">
    <cfRule type="cellIs" dxfId="1589" priority="416" operator="greaterThan">
      <formula>20</formula>
    </cfRule>
  </conditionalFormatting>
  <conditionalFormatting sqref="AO43">
    <cfRule type="cellIs" dxfId="1588" priority="415" operator="greaterThan">
      <formula>20</formula>
    </cfRule>
  </conditionalFormatting>
  <conditionalFormatting sqref="AT43">
    <cfRule type="cellIs" dxfId="1587" priority="414" operator="greaterThan">
      <formula>20</formula>
    </cfRule>
  </conditionalFormatting>
  <conditionalFormatting sqref="AY43">
    <cfRule type="cellIs" dxfId="1586" priority="413" operator="greaterThan">
      <formula>20</formula>
    </cfRule>
  </conditionalFormatting>
  <conditionalFormatting sqref="AT85">
    <cfRule type="cellIs" dxfId="1585" priority="221" operator="greaterThan">
      <formula>20</formula>
    </cfRule>
  </conditionalFormatting>
  <conditionalFormatting sqref="AY85">
    <cfRule type="cellIs" dxfId="1584" priority="220" operator="greaterThan">
      <formula>20</formula>
    </cfRule>
  </conditionalFormatting>
  <conditionalFormatting sqref="AJ91 AJ88">
    <cfRule type="cellIs" dxfId="1583" priority="219" operator="greaterThan">
      <formula>20</formula>
    </cfRule>
  </conditionalFormatting>
  <conditionalFormatting sqref="AO91 AO88">
    <cfRule type="cellIs" dxfId="1582" priority="218" operator="greaterThan">
      <formula>20</formula>
    </cfRule>
  </conditionalFormatting>
  <conditionalFormatting sqref="AJ48">
    <cfRule type="cellIs" dxfId="1581" priority="408" operator="greaterThan">
      <formula>20</formula>
    </cfRule>
  </conditionalFormatting>
  <conditionalFormatting sqref="AO48">
    <cfRule type="cellIs" dxfId="1580" priority="407" operator="greaterThan">
      <formula>20</formula>
    </cfRule>
  </conditionalFormatting>
  <conditionalFormatting sqref="AT48">
    <cfRule type="cellIs" dxfId="1579" priority="406" operator="greaterThan">
      <formula>20</formula>
    </cfRule>
  </conditionalFormatting>
  <conditionalFormatting sqref="AY48">
    <cfRule type="cellIs" dxfId="1578" priority="405" operator="greaterThan">
      <formula>20</formula>
    </cfRule>
  </conditionalFormatting>
  <conditionalFormatting sqref="AJ82 AJ79 AJ76 AJ73 AJ70 AJ67 AJ64 AJ61 AJ58 AJ55 AJ52">
    <cfRule type="cellIs" dxfId="1577" priority="404" operator="greaterThan">
      <formula>20</formula>
    </cfRule>
  </conditionalFormatting>
  <conditionalFormatting sqref="AO82 AO79 AO76 AO73 AO70 AO67 AO64 AO61 AO58 AO55 AO52">
    <cfRule type="cellIs" dxfId="1576" priority="403" operator="greaterThan">
      <formula>20</formula>
    </cfRule>
  </conditionalFormatting>
  <conditionalFormatting sqref="AT82 AT79 AT76 AT73 AT70 AT67 AT64 AT61 AT58 AT55 AT52">
    <cfRule type="cellIs" dxfId="1575" priority="402" operator="greaterThan">
      <formula>20</formula>
    </cfRule>
  </conditionalFormatting>
  <conditionalFormatting sqref="AY82 AY79 AY76 AY73 AY70 AY67 AY64 AY61 AY58 AY55 AY52">
    <cfRule type="cellIs" dxfId="1574" priority="401" operator="greaterThan">
      <formula>20</formula>
    </cfRule>
  </conditionalFormatting>
  <conditionalFormatting sqref="AJ92 AJ89">
    <cfRule type="cellIs" dxfId="1573" priority="400" operator="greaterThan">
      <formula>20</formula>
    </cfRule>
  </conditionalFormatting>
  <conditionalFormatting sqref="AO92 AO89">
    <cfRule type="cellIs" dxfId="1572" priority="399" operator="greaterThan">
      <formula>20</formula>
    </cfRule>
  </conditionalFormatting>
  <conditionalFormatting sqref="AT92 AT89">
    <cfRule type="cellIs" dxfId="1571" priority="398" operator="greaterThan">
      <formula>20</formula>
    </cfRule>
  </conditionalFormatting>
  <conditionalFormatting sqref="AY92 AY89">
    <cfRule type="cellIs" dxfId="1570" priority="397" operator="greaterThan">
      <formula>20</formula>
    </cfRule>
  </conditionalFormatting>
  <conditionalFormatting sqref="AL83">
    <cfRule type="cellIs" dxfId="1569" priority="392" operator="between">
      <formula>80</formula>
      <formula>120</formula>
    </cfRule>
  </conditionalFormatting>
  <conditionalFormatting sqref="AK82">
    <cfRule type="cellIs" dxfId="1568" priority="391" operator="greaterThan">
      <formula>20</formula>
    </cfRule>
  </conditionalFormatting>
  <conditionalFormatting sqref="AL82">
    <cfRule type="cellIs" dxfId="1567" priority="390" operator="between">
      <formula>80</formula>
      <formula>120</formula>
    </cfRule>
  </conditionalFormatting>
  <conditionalFormatting sqref="AL82">
    <cfRule type="cellIs" dxfId="1566" priority="389" operator="between">
      <formula>80</formula>
      <formula>120</formula>
    </cfRule>
  </conditionalFormatting>
  <conditionalFormatting sqref="AP80">
    <cfRule type="cellIs" dxfId="1565" priority="251" operator="greaterThan">
      <formula>20</formula>
    </cfRule>
  </conditionalFormatting>
  <conditionalFormatting sqref="AL84">
    <cfRule type="cellIs" dxfId="1564" priority="387" operator="between">
      <formula>80</formula>
      <formula>120</formula>
    </cfRule>
  </conditionalFormatting>
  <conditionalFormatting sqref="AJ83 AJ80 AJ77 AJ74 AJ71 AJ68 AJ65 AJ62 AJ59 AJ56 AJ53 AJ50">
    <cfRule type="cellIs" dxfId="1563" priority="273" operator="greaterThan">
      <formula>20</formula>
    </cfRule>
  </conditionalFormatting>
  <conditionalFormatting sqref="AO83 AO80 AO77 AO74 AO71 AO68 AO65 AO62 AO59 AO56 AO53 AO50">
    <cfRule type="cellIs" dxfId="1562" priority="272" operator="greaterThan">
      <formula>20</formula>
    </cfRule>
  </conditionalFormatting>
  <conditionalFormatting sqref="AT83 AT80 AT77 AT74 AT71 AT68 AT65 AT62 AT59 AT56 AT53 AT50">
    <cfRule type="cellIs" dxfId="1561" priority="271" operator="greaterThan">
      <formula>20</formula>
    </cfRule>
  </conditionalFormatting>
  <conditionalFormatting sqref="AY83 AY80 AY77 AY74 AY71 AY68 AY65 AY62 AY59 AY56 AY53 AY50">
    <cfRule type="cellIs" dxfId="1560" priority="270" operator="greaterThan">
      <formula>20</formula>
    </cfRule>
  </conditionalFormatting>
  <conditionalFormatting sqref="AO90 AO87">
    <cfRule type="cellIs" dxfId="1559" priority="268" operator="greaterThan">
      <formula>20</formula>
    </cfRule>
  </conditionalFormatting>
  <conditionalFormatting sqref="AT90 AT87">
    <cfRule type="cellIs" dxfId="1558" priority="267" operator="greaterThan">
      <formula>20</formula>
    </cfRule>
  </conditionalFormatting>
  <conditionalFormatting sqref="AQ83">
    <cfRule type="cellIs" dxfId="1557" priority="364" operator="between">
      <formula>80</formula>
      <formula>120</formula>
    </cfRule>
  </conditionalFormatting>
  <conditionalFormatting sqref="AQ83">
    <cfRule type="cellIs" dxfId="1556" priority="363" operator="between">
      <formula>80</formula>
      <formula>120</formula>
    </cfRule>
  </conditionalFormatting>
  <conditionalFormatting sqref="AP82">
    <cfRule type="cellIs" dxfId="1555" priority="362" operator="greaterThan">
      <formula>20</formula>
    </cfRule>
  </conditionalFormatting>
  <conditionalFormatting sqref="AQ82">
    <cfRule type="cellIs" dxfId="1554" priority="361" operator="between">
      <formula>80</formula>
      <formula>120</formula>
    </cfRule>
  </conditionalFormatting>
  <conditionalFormatting sqref="AQ82">
    <cfRule type="cellIs" dxfId="1553" priority="360" operator="between">
      <formula>80</formula>
      <formula>120</formula>
    </cfRule>
  </conditionalFormatting>
  <conditionalFormatting sqref="AQ82">
    <cfRule type="cellIs" dxfId="1552" priority="359" operator="between">
      <formula>80</formula>
      <formula>120</formula>
    </cfRule>
  </conditionalFormatting>
  <conditionalFormatting sqref="AQ84">
    <cfRule type="cellIs" dxfId="1551" priority="357" operator="between">
      <formula>80</formula>
      <formula>120</formula>
    </cfRule>
  </conditionalFormatting>
  <conditionalFormatting sqref="AQ84">
    <cfRule type="cellIs" dxfId="1550" priority="356" operator="between">
      <formula>80</formula>
      <formula>120</formula>
    </cfRule>
  </conditionalFormatting>
  <conditionalFormatting sqref="AV83">
    <cfRule type="cellIs" dxfId="1549" priority="353" operator="between">
      <formula>80</formula>
      <formula>120</formula>
    </cfRule>
  </conditionalFormatting>
  <conditionalFormatting sqref="AU82">
    <cfRule type="cellIs" dxfId="1548" priority="352" operator="greaterThan">
      <formula>20</formula>
    </cfRule>
  </conditionalFormatting>
  <conditionalFormatting sqref="AV82">
    <cfRule type="cellIs" dxfId="1547" priority="351" operator="between">
      <formula>80</formula>
      <formula>120</formula>
    </cfRule>
  </conditionalFormatting>
  <conditionalFormatting sqref="AV82">
    <cfRule type="cellIs" dxfId="1546" priority="349" operator="between">
      <formula>80</formula>
      <formula>120</formula>
    </cfRule>
  </conditionalFormatting>
  <conditionalFormatting sqref="AV82">
    <cfRule type="cellIs" dxfId="1545" priority="350" operator="between">
      <formula>80</formula>
      <formula>120</formula>
    </cfRule>
  </conditionalFormatting>
  <conditionalFormatting sqref="AV84">
    <cfRule type="cellIs" dxfId="1544" priority="347" operator="between">
      <formula>80</formula>
      <formula>120</formula>
    </cfRule>
  </conditionalFormatting>
  <conditionalFormatting sqref="BA83">
    <cfRule type="cellIs" dxfId="1543" priority="344" operator="between">
      <formula>80</formula>
      <formula>120</formula>
    </cfRule>
  </conditionalFormatting>
  <conditionalFormatting sqref="AZ82">
    <cfRule type="cellIs" dxfId="1542" priority="343" operator="greaterThan">
      <formula>20</formula>
    </cfRule>
  </conditionalFormatting>
  <conditionalFormatting sqref="BA82">
    <cfRule type="cellIs" dxfId="1541" priority="342" operator="between">
      <formula>80</formula>
      <formula>120</formula>
    </cfRule>
  </conditionalFormatting>
  <conditionalFormatting sqref="BA82">
    <cfRule type="cellIs" dxfId="1540" priority="341" operator="between">
      <formula>80</formula>
      <formula>120</formula>
    </cfRule>
  </conditionalFormatting>
  <conditionalFormatting sqref="BA82">
    <cfRule type="cellIs" dxfId="1539" priority="339" operator="between">
      <formula>80</formula>
      <formula>120</formula>
    </cfRule>
  </conditionalFormatting>
  <conditionalFormatting sqref="BA82">
    <cfRule type="cellIs" dxfId="1538" priority="340" operator="between">
      <formula>80</formula>
      <formula>120</formula>
    </cfRule>
  </conditionalFormatting>
  <conditionalFormatting sqref="BA84">
    <cfRule type="cellIs" dxfId="1537" priority="337" operator="between">
      <formula>80</formula>
      <formula>120</formula>
    </cfRule>
  </conditionalFormatting>
  <conditionalFormatting sqref="AT91 AT88">
    <cfRule type="cellIs" dxfId="1536" priority="217" operator="greaterThan">
      <formula>20</formula>
    </cfRule>
  </conditionalFormatting>
  <conditionalFormatting sqref="AO92 AO89 AO86">
    <cfRule type="cellIs" dxfId="1535" priority="214" operator="greaterThan">
      <formula>20</formula>
    </cfRule>
  </conditionalFormatting>
  <conditionalFormatting sqref="AQ93">
    <cfRule type="cellIs" dxfId="1534" priority="206" operator="between">
      <formula>80</formula>
      <formula>120</formula>
    </cfRule>
  </conditionalFormatting>
  <conditionalFormatting sqref="BA93">
    <cfRule type="cellIs" dxfId="1533" priority="203" operator="between">
      <formula>80</formula>
      <formula>120</formula>
    </cfRule>
  </conditionalFormatting>
  <conditionalFormatting sqref="AW94 AR94">
    <cfRule type="cellIs" dxfId="1532" priority="197" operator="greaterThan">
      <formula>20</formula>
    </cfRule>
  </conditionalFormatting>
  <conditionalFormatting sqref="AQ94 AV94 BA94 AL94:AM94">
    <cfRule type="cellIs" dxfId="1531" priority="196" operator="between">
      <formula>80</formula>
      <formula>120</formula>
    </cfRule>
  </conditionalFormatting>
  <conditionalFormatting sqref="AY94:AZ94 AT94:AU94 AJ94:AK94">
    <cfRule type="cellIs" dxfId="1530" priority="195" operator="greaterThan">
      <formula>20</formula>
    </cfRule>
  </conditionalFormatting>
  <conditionalFormatting sqref="AY39">
    <cfRule type="cellIs" dxfId="1529" priority="304" operator="greaterThan">
      <formula>20</formula>
    </cfRule>
  </conditionalFormatting>
  <conditionalFormatting sqref="AJ43:AK43 AT43:AU43 AY43:AZ43">
    <cfRule type="cellIs" dxfId="1528" priority="303" operator="greaterThan">
      <formula>20</formula>
    </cfRule>
  </conditionalFormatting>
  <conditionalFormatting sqref="AO43:AP43">
    <cfRule type="cellIs" dxfId="1527" priority="302" operator="greaterThan">
      <formula>20</formula>
    </cfRule>
  </conditionalFormatting>
  <conditionalFormatting sqref="AO43">
    <cfRule type="cellIs" dxfId="1526" priority="300" operator="greaterThan">
      <formula>20</formula>
    </cfRule>
  </conditionalFormatting>
  <conditionalFormatting sqref="AY43 AY45">
    <cfRule type="cellIs" dxfId="1525" priority="298" operator="greaterThan">
      <formula>20</formula>
    </cfRule>
  </conditionalFormatting>
  <conditionalFormatting sqref="AJ43">
    <cfRule type="cellIs" dxfId="1524" priority="301" operator="greaterThan">
      <formula>20</formula>
    </cfRule>
  </conditionalFormatting>
  <conditionalFormatting sqref="AT43 AT45">
    <cfRule type="cellIs" dxfId="1523" priority="299" operator="greaterThan">
      <formula>20</formula>
    </cfRule>
  </conditionalFormatting>
  <conditionalFormatting sqref="AR45 AW45 AJ45:AK45 AT45:AU45 AY45:AZ45">
    <cfRule type="cellIs" dxfId="1522" priority="297" operator="greaterThan">
      <formula>20</formula>
    </cfRule>
  </conditionalFormatting>
  <conditionalFormatting sqref="AL45:AM45 BA45 AV45">
    <cfRule type="cellIs" dxfId="1521" priority="296" operator="between">
      <formula>80</formula>
      <formula>120</formula>
    </cfRule>
  </conditionalFormatting>
  <conditionalFormatting sqref="AO45:AP45">
    <cfRule type="cellIs" dxfId="1520" priority="295" operator="greaterThan">
      <formula>20</formula>
    </cfRule>
  </conditionalFormatting>
  <conditionalFormatting sqref="AQ45">
    <cfRule type="cellIs" dxfId="1519" priority="294" operator="between">
      <formula>80</formula>
      <formula>120</formula>
    </cfRule>
  </conditionalFormatting>
  <conditionalFormatting sqref="AJ42">
    <cfRule type="cellIs" dxfId="1518" priority="285" operator="greaterThan">
      <formula>20</formula>
    </cfRule>
  </conditionalFormatting>
  <conditionalFormatting sqref="AO42">
    <cfRule type="cellIs" dxfId="1517" priority="284" operator="greaterThan">
      <formula>20</formula>
    </cfRule>
  </conditionalFormatting>
  <conditionalFormatting sqref="AT42">
    <cfRule type="cellIs" dxfId="1516" priority="283" operator="greaterThan">
      <formula>20</formula>
    </cfRule>
  </conditionalFormatting>
  <conditionalFormatting sqref="AY42">
    <cfRule type="cellIs" dxfId="1515" priority="282" operator="greaterThan">
      <formula>20</formula>
    </cfRule>
  </conditionalFormatting>
  <conditionalFormatting sqref="AJ46">
    <cfRule type="cellIs" dxfId="1514" priority="281" operator="greaterThan">
      <formula>20</formula>
    </cfRule>
  </conditionalFormatting>
  <conditionalFormatting sqref="AO46">
    <cfRule type="cellIs" dxfId="1513" priority="280" operator="greaterThan">
      <formula>20</formula>
    </cfRule>
  </conditionalFormatting>
  <conditionalFormatting sqref="AT46">
    <cfRule type="cellIs" dxfId="1512" priority="279" operator="greaterThan">
      <formula>20</formula>
    </cfRule>
  </conditionalFormatting>
  <conditionalFormatting sqref="AY46">
    <cfRule type="cellIs" dxfId="1511" priority="278" operator="greaterThan">
      <formula>20</formula>
    </cfRule>
  </conditionalFormatting>
  <conditionalFormatting sqref="AJ47">
    <cfRule type="cellIs" dxfId="1510" priority="277" operator="greaterThan">
      <formula>20</formula>
    </cfRule>
  </conditionalFormatting>
  <conditionalFormatting sqref="AO47">
    <cfRule type="cellIs" dxfId="1509" priority="276" operator="greaterThan">
      <formula>20</formula>
    </cfRule>
  </conditionalFormatting>
  <conditionalFormatting sqref="AT47">
    <cfRule type="cellIs" dxfId="1508" priority="275" operator="greaterThan">
      <formula>20</formula>
    </cfRule>
  </conditionalFormatting>
  <conditionalFormatting sqref="AY47">
    <cfRule type="cellIs" dxfId="1507" priority="274" operator="greaterThan">
      <formula>20</formula>
    </cfRule>
  </conditionalFormatting>
  <conditionalFormatting sqref="AJ90 AJ87">
    <cfRule type="cellIs" dxfId="1506" priority="269" operator="greaterThan">
      <formula>20</formula>
    </cfRule>
  </conditionalFormatting>
  <conditionalFormatting sqref="AY90 AY87">
    <cfRule type="cellIs" dxfId="1505" priority="266" operator="greaterThan">
      <formula>20</formula>
    </cfRule>
  </conditionalFormatting>
  <conditionalFormatting sqref="AL81">
    <cfRule type="cellIs" dxfId="1504" priority="261" operator="between">
      <formula>80</formula>
      <formula>120</formula>
    </cfRule>
  </conditionalFormatting>
  <conditionalFormatting sqref="AK80">
    <cfRule type="cellIs" dxfId="1503" priority="260" operator="greaterThan">
      <formula>20</formula>
    </cfRule>
  </conditionalFormatting>
  <conditionalFormatting sqref="AL80">
    <cfRule type="cellIs" dxfId="1502" priority="259" operator="between">
      <formula>80</formula>
      <formula>120</formula>
    </cfRule>
  </conditionalFormatting>
  <conditionalFormatting sqref="AL80">
    <cfRule type="cellIs" dxfId="1501" priority="258" operator="between">
      <formula>80</formula>
      <formula>120</formula>
    </cfRule>
  </conditionalFormatting>
  <conditionalFormatting sqref="AL82:AL83">
    <cfRule type="cellIs" dxfId="1500" priority="256" operator="between">
      <formula>80</formula>
      <formula>120</formula>
    </cfRule>
  </conditionalFormatting>
  <conditionalFormatting sqref="AQ81">
    <cfRule type="cellIs" dxfId="1499" priority="253" operator="between">
      <formula>80</formula>
      <formula>120</formula>
    </cfRule>
  </conditionalFormatting>
  <conditionalFormatting sqref="AQ81">
    <cfRule type="cellIs" dxfId="1498" priority="252" operator="between">
      <formula>80</formula>
      <formula>120</formula>
    </cfRule>
  </conditionalFormatting>
  <conditionalFormatting sqref="AQ80">
    <cfRule type="cellIs" dxfId="1497" priority="250" operator="between">
      <formula>80</formula>
      <formula>120</formula>
    </cfRule>
  </conditionalFormatting>
  <conditionalFormatting sqref="AQ80">
    <cfRule type="cellIs" dxfId="1496" priority="249" operator="between">
      <formula>80</formula>
      <formula>120</formula>
    </cfRule>
  </conditionalFormatting>
  <conditionalFormatting sqref="AQ80">
    <cfRule type="cellIs" dxfId="1495" priority="248" operator="between">
      <formula>80</formula>
      <formula>120</formula>
    </cfRule>
  </conditionalFormatting>
  <conditionalFormatting sqref="AQ82:AQ83">
    <cfRule type="cellIs" dxfId="1494" priority="246" operator="between">
      <formula>80</formula>
      <formula>120</formula>
    </cfRule>
  </conditionalFormatting>
  <conditionalFormatting sqref="AQ82:AQ83">
    <cfRule type="cellIs" dxfId="1493" priority="245" operator="between">
      <formula>80</formula>
      <formula>120</formula>
    </cfRule>
  </conditionalFormatting>
  <conditionalFormatting sqref="AZ80">
    <cfRule type="cellIs" dxfId="1492" priority="232" operator="greaterThan">
      <formula>20</formula>
    </cfRule>
  </conditionalFormatting>
  <conditionalFormatting sqref="AV81">
    <cfRule type="cellIs" dxfId="1491" priority="242" operator="between">
      <formula>80</formula>
      <formula>120</formula>
    </cfRule>
  </conditionalFormatting>
  <conditionalFormatting sqref="AU80">
    <cfRule type="cellIs" dxfId="1490" priority="241" operator="greaterThan">
      <formula>20</formula>
    </cfRule>
  </conditionalFormatting>
  <conditionalFormatting sqref="AV80">
    <cfRule type="cellIs" dxfId="1489" priority="240" operator="between">
      <formula>80</formula>
      <formula>120</formula>
    </cfRule>
  </conditionalFormatting>
  <conditionalFormatting sqref="AV80">
    <cfRule type="cellIs" dxfId="1488" priority="238" operator="between">
      <formula>80</formula>
      <formula>120</formula>
    </cfRule>
  </conditionalFormatting>
  <conditionalFormatting sqref="AV80">
    <cfRule type="cellIs" dxfId="1487" priority="239" operator="between">
      <formula>80</formula>
      <formula>120</formula>
    </cfRule>
  </conditionalFormatting>
  <conditionalFormatting sqref="AV82:AV83">
    <cfRule type="cellIs" dxfId="1486" priority="236" operator="between">
      <formula>80</formula>
      <formula>120</formula>
    </cfRule>
  </conditionalFormatting>
  <conditionalFormatting sqref="AJ85">
    <cfRule type="cellIs" dxfId="1485" priority="223" operator="greaterThan">
      <formula>20</formula>
    </cfRule>
  </conditionalFormatting>
  <conditionalFormatting sqref="BA81">
    <cfRule type="cellIs" dxfId="1484" priority="233" operator="between">
      <formula>80</formula>
      <formula>120</formula>
    </cfRule>
  </conditionalFormatting>
  <conditionalFormatting sqref="BA80">
    <cfRule type="cellIs" dxfId="1483" priority="231" operator="between">
      <formula>80</formula>
      <formula>120</formula>
    </cfRule>
  </conditionalFormatting>
  <conditionalFormatting sqref="BA80">
    <cfRule type="cellIs" dxfId="1482" priority="228" operator="between">
      <formula>80</formula>
      <formula>120</formula>
    </cfRule>
  </conditionalFormatting>
  <conditionalFormatting sqref="BA80">
    <cfRule type="cellIs" dxfId="1481" priority="229" operator="between">
      <formula>80</formula>
      <formula>120</formula>
    </cfRule>
  </conditionalFormatting>
  <conditionalFormatting sqref="AJ92 AJ89 AJ86">
    <cfRule type="cellIs" dxfId="1480" priority="215" operator="greaterThan">
      <formula>20</formula>
    </cfRule>
  </conditionalFormatting>
  <conditionalFormatting sqref="BA82:BA83">
    <cfRule type="cellIs" dxfId="1479" priority="226" operator="between">
      <formula>80</formula>
      <formula>120</formula>
    </cfRule>
  </conditionalFormatting>
  <conditionalFormatting sqref="AT92 AT89 AT86">
    <cfRule type="cellIs" dxfId="1478" priority="213" operator="greaterThan">
      <formula>20</formula>
    </cfRule>
  </conditionalFormatting>
  <conditionalFormatting sqref="AO85">
    <cfRule type="cellIs" dxfId="1477" priority="222" operator="greaterThan">
      <formula>20</formula>
    </cfRule>
  </conditionalFormatting>
  <conditionalFormatting sqref="AY91 AY88">
    <cfRule type="cellIs" dxfId="1476" priority="216" operator="greaterThan">
      <formula>20</formula>
    </cfRule>
  </conditionalFormatting>
  <conditionalFormatting sqref="AY92 AY89 AY86">
    <cfRule type="cellIs" dxfId="1475" priority="212" operator="greaterThan">
      <formula>20</formula>
    </cfRule>
  </conditionalFormatting>
  <conditionalFormatting sqref="AL93">
    <cfRule type="cellIs" dxfId="1474" priority="207" operator="between">
      <formula>80</formula>
      <formula>120</formula>
    </cfRule>
  </conditionalFormatting>
  <conditionalFormatting sqref="AQ93">
    <cfRule type="cellIs" dxfId="1473" priority="205" operator="between">
      <formula>80</formula>
      <formula>120</formula>
    </cfRule>
  </conditionalFormatting>
  <conditionalFormatting sqref="AV93">
    <cfRule type="cellIs" dxfId="1472" priority="204" operator="between">
      <formula>80</formula>
      <formula>120</formula>
    </cfRule>
  </conditionalFormatting>
  <conditionalFormatting sqref="AL138">
    <cfRule type="cellIs" dxfId="1471" priority="91" operator="between">
      <formula>80</formula>
      <formula>120</formula>
    </cfRule>
  </conditionalFormatting>
  <conditionalFormatting sqref="AQ138">
    <cfRule type="cellIs" dxfId="1470" priority="90" operator="between">
      <formula>80</formula>
      <formula>120</formula>
    </cfRule>
  </conditionalFormatting>
  <conditionalFormatting sqref="AQ138">
    <cfRule type="cellIs" dxfId="1469" priority="89" operator="between">
      <formula>80</formula>
      <formula>120</formula>
    </cfRule>
  </conditionalFormatting>
  <conditionalFormatting sqref="AV138">
    <cfRule type="cellIs" dxfId="1468" priority="88" operator="between">
      <formula>80</formula>
      <formula>120</formula>
    </cfRule>
  </conditionalFormatting>
  <conditionalFormatting sqref="BA138">
    <cfRule type="cellIs" dxfId="1467" priority="87" operator="between">
      <formula>80</formula>
      <formula>120</formula>
    </cfRule>
  </conditionalFormatting>
  <conditionalFormatting sqref="AJ94">
    <cfRule type="cellIs" dxfId="1466" priority="193" operator="greaterThan">
      <formula>20</formula>
    </cfRule>
  </conditionalFormatting>
  <conditionalFormatting sqref="AY94">
    <cfRule type="cellIs" dxfId="1465" priority="190" operator="greaterThan">
      <formula>20</formula>
    </cfRule>
  </conditionalFormatting>
  <conditionalFormatting sqref="AO94:AP94">
    <cfRule type="cellIs" dxfId="1464" priority="194" operator="greaterThan">
      <formula>20</formula>
    </cfRule>
  </conditionalFormatting>
  <conditionalFormatting sqref="AO94">
    <cfRule type="cellIs" dxfId="1463" priority="192" operator="greaterThan">
      <formula>20</formula>
    </cfRule>
  </conditionalFormatting>
  <conditionalFormatting sqref="AT94">
    <cfRule type="cellIs" dxfId="1462" priority="191" operator="greaterThan">
      <formula>20</formula>
    </cfRule>
  </conditionalFormatting>
  <conditionalFormatting sqref="AY94">
    <cfRule type="cellIs" dxfId="1461" priority="188" operator="greaterThan">
      <formula>20</formula>
    </cfRule>
  </conditionalFormatting>
  <conditionalFormatting sqref="AT94">
    <cfRule type="cellIs" dxfId="1460" priority="189" operator="greaterThan">
      <formula>20</formula>
    </cfRule>
  </conditionalFormatting>
  <conditionalFormatting sqref="AJ127 AJ124 AJ121 AJ118 AJ115 AJ112 AJ109 AJ106 AJ103 AJ100 AJ97">
    <cfRule type="cellIs" dxfId="1459" priority="187" operator="greaterThan">
      <formula>20</formula>
    </cfRule>
  </conditionalFormatting>
  <conditionalFormatting sqref="AO127 AO124 AO121 AO118 AO115 AO112 AO109 AO106 AO103 AO100 AO97">
    <cfRule type="cellIs" dxfId="1458" priority="186" operator="greaterThan">
      <formula>20</formula>
    </cfRule>
  </conditionalFormatting>
  <conditionalFormatting sqref="AT127 AT124 AT121 AT118 AT115 AT112 AT109 AT106 AT103 AT100 AT97">
    <cfRule type="cellIs" dxfId="1457" priority="185" operator="greaterThan">
      <formula>20</formula>
    </cfRule>
  </conditionalFormatting>
  <conditionalFormatting sqref="AY127 AY124 AY121 AY118 AY115 AY112 AY109 AY106 AY103 AY100 AY97">
    <cfRule type="cellIs" dxfId="1456" priority="184" operator="greaterThan">
      <formula>20</formula>
    </cfRule>
  </conditionalFormatting>
  <conditionalFormatting sqref="AJ137 AJ134">
    <cfRule type="cellIs" dxfId="1455" priority="183" operator="greaterThan">
      <formula>20</formula>
    </cfRule>
  </conditionalFormatting>
  <conditionalFormatting sqref="AO137 AO134">
    <cfRule type="cellIs" dxfId="1454" priority="182" operator="greaterThan">
      <formula>20</formula>
    </cfRule>
  </conditionalFormatting>
  <conditionalFormatting sqref="AT137 AT134">
    <cfRule type="cellIs" dxfId="1453" priority="181" operator="greaterThan">
      <formula>20</formula>
    </cfRule>
  </conditionalFormatting>
  <conditionalFormatting sqref="AY137 AY134">
    <cfRule type="cellIs" dxfId="1452" priority="180" operator="greaterThan">
      <formula>20</formula>
    </cfRule>
  </conditionalFormatting>
  <conditionalFormatting sqref="AL128">
    <cfRule type="cellIs" dxfId="1451" priority="179" operator="between">
      <formula>80</formula>
      <formula>120</formula>
    </cfRule>
  </conditionalFormatting>
  <conditionalFormatting sqref="AK127">
    <cfRule type="cellIs" dxfId="1450" priority="178" operator="greaterThan">
      <formula>20</formula>
    </cfRule>
  </conditionalFormatting>
  <conditionalFormatting sqref="AL127">
    <cfRule type="cellIs" dxfId="1449" priority="177" operator="between">
      <formula>80</formula>
      <formula>120</formula>
    </cfRule>
  </conditionalFormatting>
  <conditionalFormatting sqref="AL127">
    <cfRule type="cellIs" dxfId="1448" priority="176" operator="between">
      <formula>80</formula>
      <formula>120</formula>
    </cfRule>
  </conditionalFormatting>
  <conditionalFormatting sqref="AL129">
    <cfRule type="cellIs" dxfId="1447" priority="175" operator="between">
      <formula>80</formula>
      <formula>120</formula>
    </cfRule>
  </conditionalFormatting>
  <conditionalFormatting sqref="AQ128">
    <cfRule type="cellIs" dxfId="1446" priority="174" operator="between">
      <formula>80</formula>
      <formula>120</formula>
    </cfRule>
  </conditionalFormatting>
  <conditionalFormatting sqref="AQ128">
    <cfRule type="cellIs" dxfId="1445" priority="173" operator="between">
      <formula>80</formula>
      <formula>120</formula>
    </cfRule>
  </conditionalFormatting>
  <conditionalFormatting sqref="AP127">
    <cfRule type="cellIs" dxfId="1444" priority="172" operator="greaterThan">
      <formula>20</formula>
    </cfRule>
  </conditionalFormatting>
  <conditionalFormatting sqref="AQ127">
    <cfRule type="cellIs" dxfId="1443" priority="171" operator="between">
      <formula>80</formula>
      <formula>120</formula>
    </cfRule>
  </conditionalFormatting>
  <conditionalFormatting sqref="AQ127">
    <cfRule type="cellIs" dxfId="1442" priority="170" operator="between">
      <formula>80</formula>
      <formula>120</formula>
    </cfRule>
  </conditionalFormatting>
  <conditionalFormatting sqref="AQ127">
    <cfRule type="cellIs" dxfId="1441" priority="169" operator="between">
      <formula>80</formula>
      <formula>120</formula>
    </cfRule>
  </conditionalFormatting>
  <conditionalFormatting sqref="AQ129">
    <cfRule type="cellIs" dxfId="1440" priority="168" operator="between">
      <formula>80</formula>
      <formula>120</formula>
    </cfRule>
  </conditionalFormatting>
  <conditionalFormatting sqref="AQ129">
    <cfRule type="cellIs" dxfId="1439" priority="167" operator="between">
      <formula>80</formula>
      <formula>120</formula>
    </cfRule>
  </conditionalFormatting>
  <conditionalFormatting sqref="AV128">
    <cfRule type="cellIs" dxfId="1438" priority="166" operator="between">
      <formula>80</formula>
      <formula>120</formula>
    </cfRule>
  </conditionalFormatting>
  <conditionalFormatting sqref="AU127">
    <cfRule type="cellIs" dxfId="1437" priority="165" operator="greaterThan">
      <formula>20</formula>
    </cfRule>
  </conditionalFormatting>
  <conditionalFormatting sqref="AV127">
    <cfRule type="cellIs" dxfId="1436" priority="164" operator="between">
      <formula>80</formula>
      <formula>120</formula>
    </cfRule>
  </conditionalFormatting>
  <conditionalFormatting sqref="AV127">
    <cfRule type="cellIs" dxfId="1435" priority="162" operator="between">
      <formula>80</formula>
      <formula>120</formula>
    </cfRule>
  </conditionalFormatting>
  <conditionalFormatting sqref="AV127">
    <cfRule type="cellIs" dxfId="1434" priority="163" operator="between">
      <formula>80</formula>
      <formula>120</formula>
    </cfRule>
  </conditionalFormatting>
  <conditionalFormatting sqref="AV129">
    <cfRule type="cellIs" dxfId="1433" priority="161" operator="between">
      <formula>80</formula>
      <formula>120</formula>
    </cfRule>
  </conditionalFormatting>
  <conditionalFormatting sqref="BA128">
    <cfRule type="cellIs" dxfId="1432" priority="160" operator="between">
      <formula>80</formula>
      <formula>120</formula>
    </cfRule>
  </conditionalFormatting>
  <conditionalFormatting sqref="AZ127">
    <cfRule type="cellIs" dxfId="1431" priority="159" operator="greaterThan">
      <formula>20</formula>
    </cfRule>
  </conditionalFormatting>
  <conditionalFormatting sqref="BA127">
    <cfRule type="cellIs" dxfId="1430" priority="158" operator="between">
      <formula>80</formula>
      <formula>120</formula>
    </cfRule>
  </conditionalFormatting>
  <conditionalFormatting sqref="BA127">
    <cfRule type="cellIs" dxfId="1429" priority="157" operator="between">
      <formula>80</formula>
      <formula>120</formula>
    </cfRule>
  </conditionalFormatting>
  <conditionalFormatting sqref="BA127">
    <cfRule type="cellIs" dxfId="1428" priority="155" operator="between">
      <formula>80</formula>
      <formula>120</formula>
    </cfRule>
  </conditionalFormatting>
  <conditionalFormatting sqref="BA127">
    <cfRule type="cellIs" dxfId="1427" priority="156" operator="between">
      <formula>80</formula>
      <formula>120</formula>
    </cfRule>
  </conditionalFormatting>
  <conditionalFormatting sqref="BA129">
    <cfRule type="cellIs" dxfId="1426" priority="154" operator="between">
      <formula>80</formula>
      <formula>120</formula>
    </cfRule>
  </conditionalFormatting>
  <conditionalFormatting sqref="AJ128 AJ125 AJ122 AJ119 AJ116 AJ113 AJ110 AJ107 AJ104 AJ101 AJ98 AJ95">
    <cfRule type="cellIs" dxfId="1425" priority="153" operator="greaterThan">
      <formula>20</formula>
    </cfRule>
  </conditionalFormatting>
  <conditionalFormatting sqref="AO128 AO125 AO122 AO119 AO116 AO113 AO110 AO107 AO104 AO101 AO98 AO95">
    <cfRule type="cellIs" dxfId="1424" priority="152" operator="greaterThan">
      <formula>20</formula>
    </cfRule>
  </conditionalFormatting>
  <conditionalFormatting sqref="AT128 AT125 AT122 AT119 AT116 AT113 AT110 AT107 AT104 AT101 AT98 AT95">
    <cfRule type="cellIs" dxfId="1423" priority="151" operator="greaterThan">
      <formula>20</formula>
    </cfRule>
  </conditionalFormatting>
  <conditionalFormatting sqref="AY128 AY125 AY122 AY119 AY116 AY113 AY110 AY107 AY104 AY101 AY98 AY95">
    <cfRule type="cellIs" dxfId="1422" priority="150" operator="greaterThan">
      <formula>20</formula>
    </cfRule>
  </conditionalFormatting>
  <conditionalFormatting sqref="AJ135 AJ132">
    <cfRule type="cellIs" dxfId="1421" priority="149" operator="greaterThan">
      <formula>20</formula>
    </cfRule>
  </conditionalFormatting>
  <conditionalFormatting sqref="AO135 AO132">
    <cfRule type="cellIs" dxfId="1420" priority="148" operator="greaterThan">
      <formula>20</formula>
    </cfRule>
  </conditionalFormatting>
  <conditionalFormatting sqref="AT135 AT132">
    <cfRule type="cellIs" dxfId="1419" priority="147" operator="greaterThan">
      <formula>20</formula>
    </cfRule>
  </conditionalFormatting>
  <conditionalFormatting sqref="AY135 AY132">
    <cfRule type="cellIs" dxfId="1418" priority="146" operator="greaterThan">
      <formula>20</formula>
    </cfRule>
  </conditionalFormatting>
  <conditionalFormatting sqref="AK128">
    <cfRule type="cellIs" dxfId="1417" priority="138" operator="lessThan">
      <formula>20</formula>
    </cfRule>
  </conditionalFormatting>
  <conditionalFormatting sqref="AL126">
    <cfRule type="cellIs" dxfId="1416" priority="145" operator="between">
      <formula>80</formula>
      <formula>120</formula>
    </cfRule>
  </conditionalFormatting>
  <conditionalFormatting sqref="AK125">
    <cfRule type="cellIs" dxfId="1415" priority="144" operator="greaterThan">
      <formula>20</formula>
    </cfRule>
  </conditionalFormatting>
  <conditionalFormatting sqref="AL125">
    <cfRule type="cellIs" dxfId="1414" priority="143" operator="between">
      <formula>80</formula>
      <formula>120</formula>
    </cfRule>
  </conditionalFormatting>
  <conditionalFormatting sqref="AL125">
    <cfRule type="cellIs" dxfId="1413" priority="142" operator="between">
      <formula>80</formula>
      <formula>120</formula>
    </cfRule>
  </conditionalFormatting>
  <conditionalFormatting sqref="AK128">
    <cfRule type="cellIs" dxfId="1412" priority="141" operator="greaterThan">
      <formula>20</formula>
    </cfRule>
  </conditionalFormatting>
  <conditionalFormatting sqref="AL127:AL128">
    <cfRule type="cellIs" dxfId="1411" priority="140" operator="between">
      <formula>80</formula>
      <formula>120</formula>
    </cfRule>
  </conditionalFormatting>
  <conditionalFormatting sqref="AK128">
    <cfRule type="cellIs" dxfId="1410" priority="139" operator="greaterThan">
      <formula>20</formula>
    </cfRule>
  </conditionalFormatting>
  <conditionalFormatting sqref="AQ126">
    <cfRule type="cellIs" dxfId="1409" priority="137" operator="between">
      <formula>80</formula>
      <formula>120</formula>
    </cfRule>
  </conditionalFormatting>
  <conditionalFormatting sqref="AQ126">
    <cfRule type="cellIs" dxfId="1408" priority="136" operator="between">
      <formula>80</formula>
      <formula>120</formula>
    </cfRule>
  </conditionalFormatting>
  <conditionalFormatting sqref="AP125">
    <cfRule type="cellIs" dxfId="1407" priority="135" operator="greaterThan">
      <formula>20</formula>
    </cfRule>
  </conditionalFormatting>
  <conditionalFormatting sqref="AQ125">
    <cfRule type="cellIs" dxfId="1406" priority="134" operator="between">
      <formula>80</formula>
      <formula>120</formula>
    </cfRule>
  </conditionalFormatting>
  <conditionalFormatting sqref="AQ125">
    <cfRule type="cellIs" dxfId="1405" priority="133" operator="between">
      <formula>80</formula>
      <formula>120</formula>
    </cfRule>
  </conditionalFormatting>
  <conditionalFormatting sqref="AQ125">
    <cfRule type="cellIs" dxfId="1404" priority="132" operator="between">
      <formula>80</formula>
      <formula>120</formula>
    </cfRule>
  </conditionalFormatting>
  <conditionalFormatting sqref="AP128">
    <cfRule type="cellIs" dxfId="1403" priority="131" operator="greaterThan">
      <formula>20</formula>
    </cfRule>
  </conditionalFormatting>
  <conditionalFormatting sqref="AQ127:AQ128">
    <cfRule type="cellIs" dxfId="1402" priority="130" operator="between">
      <formula>80</formula>
      <formula>120</formula>
    </cfRule>
  </conditionalFormatting>
  <conditionalFormatting sqref="AQ127:AQ128">
    <cfRule type="cellIs" dxfId="1401" priority="129" operator="between">
      <formula>80</formula>
      <formula>120</formula>
    </cfRule>
  </conditionalFormatting>
  <conditionalFormatting sqref="AP128">
    <cfRule type="cellIs" dxfId="1400" priority="128" operator="greaterThan">
      <formula>20</formula>
    </cfRule>
  </conditionalFormatting>
  <conditionalFormatting sqref="AP128">
    <cfRule type="cellIs" dxfId="1399" priority="127" operator="lessThan">
      <formula>20</formula>
    </cfRule>
  </conditionalFormatting>
  <conditionalFormatting sqref="AV126">
    <cfRule type="cellIs" dxfId="1398" priority="126" operator="between">
      <formula>80</formula>
      <formula>120</formula>
    </cfRule>
  </conditionalFormatting>
  <conditionalFormatting sqref="AU125">
    <cfRule type="cellIs" dxfId="1397" priority="125" operator="greaterThan">
      <formula>20</formula>
    </cfRule>
  </conditionalFormatting>
  <conditionalFormatting sqref="AV125">
    <cfRule type="cellIs" dxfId="1396" priority="124" operator="between">
      <formula>80</formula>
      <formula>120</formula>
    </cfRule>
  </conditionalFormatting>
  <conditionalFormatting sqref="AV125">
    <cfRule type="cellIs" dxfId="1395" priority="122" operator="between">
      <formula>80</formula>
      <formula>120</formula>
    </cfRule>
  </conditionalFormatting>
  <conditionalFormatting sqref="AV125">
    <cfRule type="cellIs" dxfId="1394" priority="123" operator="between">
      <formula>80</formula>
      <formula>120</formula>
    </cfRule>
  </conditionalFormatting>
  <conditionalFormatting sqref="AU128">
    <cfRule type="cellIs" dxfId="1393" priority="121" operator="greaterThan">
      <formula>20</formula>
    </cfRule>
  </conditionalFormatting>
  <conditionalFormatting sqref="AV127:AV128">
    <cfRule type="cellIs" dxfId="1392" priority="120" operator="between">
      <formula>80</formula>
      <formula>120</formula>
    </cfRule>
  </conditionalFormatting>
  <conditionalFormatting sqref="AU128">
    <cfRule type="cellIs" dxfId="1391" priority="119" operator="greaterThan">
      <formula>20</formula>
    </cfRule>
  </conditionalFormatting>
  <conditionalFormatting sqref="AU128">
    <cfRule type="cellIs" dxfId="1390" priority="118" operator="lessThan">
      <formula>20</formula>
    </cfRule>
  </conditionalFormatting>
  <conditionalFormatting sqref="BA126">
    <cfRule type="cellIs" dxfId="1389" priority="117" operator="between">
      <formula>80</formula>
      <formula>120</formula>
    </cfRule>
  </conditionalFormatting>
  <conditionalFormatting sqref="AZ125">
    <cfRule type="cellIs" dxfId="1388" priority="116" operator="greaterThan">
      <formula>20</formula>
    </cfRule>
  </conditionalFormatting>
  <conditionalFormatting sqref="BA125">
    <cfRule type="cellIs" dxfId="1387" priority="115" operator="between">
      <formula>80</formula>
      <formula>120</formula>
    </cfRule>
  </conditionalFormatting>
  <conditionalFormatting sqref="BA125">
    <cfRule type="cellIs" dxfId="1386" priority="114" operator="between">
      <formula>80</formula>
      <formula>120</formula>
    </cfRule>
  </conditionalFormatting>
  <conditionalFormatting sqref="BA125">
    <cfRule type="cellIs" dxfId="1385" priority="112" operator="between">
      <formula>80</formula>
      <formula>120</formula>
    </cfRule>
  </conditionalFormatting>
  <conditionalFormatting sqref="BA125">
    <cfRule type="cellIs" dxfId="1384" priority="113" operator="between">
      <formula>80</formula>
      <formula>120</formula>
    </cfRule>
  </conditionalFormatting>
  <conditionalFormatting sqref="AZ128">
    <cfRule type="cellIs" dxfId="1383" priority="111" operator="greaterThan">
      <formula>20</formula>
    </cfRule>
  </conditionalFormatting>
  <conditionalFormatting sqref="BA127:BA128">
    <cfRule type="cellIs" dxfId="1382" priority="110" operator="between">
      <formula>80</formula>
      <formula>120</formula>
    </cfRule>
  </conditionalFormatting>
  <conditionalFormatting sqref="AZ128">
    <cfRule type="cellIs" dxfId="1381" priority="109" operator="greaterThan">
      <formula>20</formula>
    </cfRule>
  </conditionalFormatting>
  <conditionalFormatting sqref="AZ128">
    <cfRule type="cellIs" dxfId="1380" priority="108" operator="lessThan">
      <formula>20</formula>
    </cfRule>
  </conditionalFormatting>
  <conditionalFormatting sqref="AJ130">
    <cfRule type="cellIs" dxfId="1379" priority="107" operator="greaterThan">
      <formula>20</formula>
    </cfRule>
  </conditionalFormatting>
  <conditionalFormatting sqref="AO130">
    <cfRule type="cellIs" dxfId="1378" priority="106" operator="greaterThan">
      <formula>20</formula>
    </cfRule>
  </conditionalFormatting>
  <conditionalFormatting sqref="AT130">
    <cfRule type="cellIs" dxfId="1377" priority="105" operator="greaterThan">
      <formula>20</formula>
    </cfRule>
  </conditionalFormatting>
  <conditionalFormatting sqref="AY130">
    <cfRule type="cellIs" dxfId="1376" priority="104" operator="greaterThan">
      <formula>20</formula>
    </cfRule>
  </conditionalFormatting>
  <conditionalFormatting sqref="AJ136 AJ133">
    <cfRule type="cellIs" dxfId="1375" priority="103" operator="greaterThan">
      <formula>20</formula>
    </cfRule>
  </conditionalFormatting>
  <conditionalFormatting sqref="AO136 AO133">
    <cfRule type="cellIs" dxfId="1374" priority="102" operator="greaterThan">
      <formula>20</formula>
    </cfRule>
  </conditionalFormatting>
  <conditionalFormatting sqref="AT136 AT133">
    <cfRule type="cellIs" dxfId="1373" priority="101" operator="greaterThan">
      <formula>20</formula>
    </cfRule>
  </conditionalFormatting>
  <conditionalFormatting sqref="AY136 AY133">
    <cfRule type="cellIs" dxfId="1372" priority="100" operator="greaterThan">
      <formula>20</formula>
    </cfRule>
  </conditionalFormatting>
  <conditionalFormatting sqref="AJ137 AJ134 AJ131">
    <cfRule type="cellIs" dxfId="1371" priority="99" operator="greaterThan">
      <formula>20</formula>
    </cfRule>
  </conditionalFormatting>
  <conditionalFormatting sqref="AO137 AO134 AO131">
    <cfRule type="cellIs" dxfId="1370" priority="98" operator="greaterThan">
      <formula>20</formula>
    </cfRule>
  </conditionalFormatting>
  <conditionalFormatting sqref="AT137 AT134 AT131">
    <cfRule type="cellIs" dxfId="1369" priority="97" operator="greaterThan">
      <formula>20</formula>
    </cfRule>
  </conditionalFormatting>
  <conditionalFormatting sqref="AY137 AY134 AY131">
    <cfRule type="cellIs" dxfId="1368" priority="96" operator="greaterThan">
      <formula>20</formula>
    </cfRule>
  </conditionalFormatting>
  <conditionalFormatting sqref="AL86">
    <cfRule type="cellIs" dxfId="1367" priority="86" operator="between">
      <formula>80</formula>
      <formula>120</formula>
    </cfRule>
  </conditionalFormatting>
  <conditionalFormatting sqref="AK85">
    <cfRule type="cellIs" dxfId="1366" priority="85" operator="greaterThan">
      <formula>20</formula>
    </cfRule>
  </conditionalFormatting>
  <conditionalFormatting sqref="AL85">
    <cfRule type="cellIs" dxfId="1365" priority="84" operator="between">
      <formula>80</formula>
      <formula>120</formula>
    </cfRule>
  </conditionalFormatting>
  <conditionalFormatting sqref="AL85">
    <cfRule type="cellIs" dxfId="1364" priority="83" operator="between">
      <formula>80</formula>
      <formula>120</formula>
    </cfRule>
  </conditionalFormatting>
  <conditionalFormatting sqref="AK86">
    <cfRule type="cellIs" dxfId="1363" priority="75" operator="lessThan">
      <formula>20</formula>
    </cfRule>
  </conditionalFormatting>
  <conditionalFormatting sqref="AL84">
    <cfRule type="cellIs" dxfId="1362" priority="82" operator="between">
      <formula>80</formula>
      <formula>120</formula>
    </cfRule>
  </conditionalFormatting>
  <conditionalFormatting sqref="AL83">
    <cfRule type="cellIs" dxfId="1361" priority="80" operator="between">
      <formula>80</formula>
      <formula>120</formula>
    </cfRule>
  </conditionalFormatting>
  <conditionalFormatting sqref="AL83">
    <cfRule type="cellIs" dxfId="1360" priority="79" operator="between">
      <formula>80</formula>
      <formula>120</formula>
    </cfRule>
  </conditionalFormatting>
  <conditionalFormatting sqref="AK86">
    <cfRule type="cellIs" dxfId="1359" priority="78" operator="greaterThan">
      <formula>20</formula>
    </cfRule>
  </conditionalFormatting>
  <conditionalFormatting sqref="AL85:AL86">
    <cfRule type="cellIs" dxfId="1358" priority="77" operator="between">
      <formula>80</formula>
      <formula>120</formula>
    </cfRule>
  </conditionalFormatting>
  <conditionalFormatting sqref="AK86">
    <cfRule type="cellIs" dxfId="1357" priority="76" operator="greaterThan">
      <formula>20</formula>
    </cfRule>
  </conditionalFormatting>
  <conditionalFormatting sqref="AQ86">
    <cfRule type="cellIs" dxfId="1356" priority="74" operator="between">
      <formula>80</formula>
      <formula>120</formula>
    </cfRule>
  </conditionalFormatting>
  <conditionalFormatting sqref="AQ86">
    <cfRule type="cellIs" dxfId="1355" priority="73" operator="between">
      <formula>80</formula>
      <formula>120</formula>
    </cfRule>
  </conditionalFormatting>
  <conditionalFormatting sqref="AP85">
    <cfRule type="cellIs" dxfId="1354" priority="72" operator="greaterThan">
      <formula>20</formula>
    </cfRule>
  </conditionalFormatting>
  <conditionalFormatting sqref="AQ85">
    <cfRule type="cellIs" dxfId="1353" priority="71" operator="between">
      <formula>80</formula>
      <formula>120</formula>
    </cfRule>
  </conditionalFormatting>
  <conditionalFormatting sqref="AQ85">
    <cfRule type="cellIs" dxfId="1352" priority="70" operator="between">
      <formula>80</formula>
      <formula>120</formula>
    </cfRule>
  </conditionalFormatting>
  <conditionalFormatting sqref="AQ85">
    <cfRule type="cellIs" dxfId="1351" priority="69" operator="between">
      <formula>80</formula>
      <formula>120</formula>
    </cfRule>
  </conditionalFormatting>
  <conditionalFormatting sqref="AQ84">
    <cfRule type="cellIs" dxfId="1350" priority="68" operator="between">
      <formula>80</formula>
      <formula>120</formula>
    </cfRule>
  </conditionalFormatting>
  <conditionalFormatting sqref="AQ84">
    <cfRule type="cellIs" dxfId="1349" priority="67" operator="between">
      <formula>80</formula>
      <formula>120</formula>
    </cfRule>
  </conditionalFormatting>
  <conditionalFormatting sqref="AQ83">
    <cfRule type="cellIs" dxfId="1348" priority="65" operator="between">
      <formula>80</formula>
      <formula>120</formula>
    </cfRule>
  </conditionalFormatting>
  <conditionalFormatting sqref="AQ83">
    <cfRule type="cellIs" dxfId="1347" priority="64" operator="between">
      <formula>80</formula>
      <formula>120</formula>
    </cfRule>
  </conditionalFormatting>
  <conditionalFormatting sqref="AQ83">
    <cfRule type="cellIs" dxfId="1346" priority="63" operator="between">
      <formula>80</formula>
      <formula>120</formula>
    </cfRule>
  </conditionalFormatting>
  <conditionalFormatting sqref="AP86">
    <cfRule type="cellIs" dxfId="1345" priority="62" operator="greaterThan">
      <formula>20</formula>
    </cfRule>
  </conditionalFormatting>
  <conditionalFormatting sqref="AQ85:AQ86">
    <cfRule type="cellIs" dxfId="1344" priority="61" operator="between">
      <formula>80</formula>
      <formula>120</formula>
    </cfRule>
  </conditionalFormatting>
  <conditionalFormatting sqref="AQ85:AQ86">
    <cfRule type="cellIs" dxfId="1343" priority="60" operator="between">
      <formula>80</formula>
      <formula>120</formula>
    </cfRule>
  </conditionalFormatting>
  <conditionalFormatting sqref="AP86">
    <cfRule type="cellIs" dxfId="1342" priority="59" operator="greaterThan">
      <formula>20</formula>
    </cfRule>
  </conditionalFormatting>
  <conditionalFormatting sqref="AP86">
    <cfRule type="cellIs" dxfId="1341" priority="58" operator="lessThan">
      <formula>20</formula>
    </cfRule>
  </conditionalFormatting>
  <conditionalFormatting sqref="AV86">
    <cfRule type="cellIs" dxfId="1340" priority="57" operator="between">
      <formula>80</formula>
      <formula>120</formula>
    </cfRule>
  </conditionalFormatting>
  <conditionalFormatting sqref="AU85">
    <cfRule type="cellIs" dxfId="1339" priority="56" operator="greaterThan">
      <formula>20</formula>
    </cfRule>
  </conditionalFormatting>
  <conditionalFormatting sqref="AV85">
    <cfRule type="cellIs" dxfId="1338" priority="55" operator="between">
      <formula>80</formula>
      <formula>120</formula>
    </cfRule>
  </conditionalFormatting>
  <conditionalFormatting sqref="AV85">
    <cfRule type="cellIs" dxfId="1337" priority="53" operator="between">
      <formula>80</formula>
      <formula>120</formula>
    </cfRule>
  </conditionalFormatting>
  <conditionalFormatting sqref="AV85">
    <cfRule type="cellIs" dxfId="1336" priority="54" operator="between">
      <formula>80</formula>
      <formula>120</formula>
    </cfRule>
  </conditionalFormatting>
  <conditionalFormatting sqref="AV84">
    <cfRule type="cellIs" dxfId="1335" priority="52" operator="between">
      <formula>80</formula>
      <formula>120</formula>
    </cfRule>
  </conditionalFormatting>
  <conditionalFormatting sqref="AV83">
    <cfRule type="cellIs" dxfId="1334" priority="50" operator="between">
      <formula>80</formula>
      <formula>120</formula>
    </cfRule>
  </conditionalFormatting>
  <conditionalFormatting sqref="AV83">
    <cfRule type="cellIs" dxfId="1333" priority="48" operator="between">
      <formula>80</formula>
      <formula>120</formula>
    </cfRule>
  </conditionalFormatting>
  <conditionalFormatting sqref="AV83">
    <cfRule type="cellIs" dxfId="1332" priority="49" operator="between">
      <formula>80</formula>
      <formula>120</formula>
    </cfRule>
  </conditionalFormatting>
  <conditionalFormatting sqref="AU86">
    <cfRule type="cellIs" dxfId="1331" priority="47" operator="greaterThan">
      <formula>20</formula>
    </cfRule>
  </conditionalFormatting>
  <conditionalFormatting sqref="AV85:AV86">
    <cfRule type="cellIs" dxfId="1330" priority="46" operator="between">
      <formula>80</formula>
      <formula>120</formula>
    </cfRule>
  </conditionalFormatting>
  <conditionalFormatting sqref="AU86">
    <cfRule type="cellIs" dxfId="1329" priority="45" operator="greaterThan">
      <formula>20</formula>
    </cfRule>
  </conditionalFormatting>
  <conditionalFormatting sqref="AU86">
    <cfRule type="cellIs" dxfId="1328" priority="44" operator="lessThan">
      <formula>20</formula>
    </cfRule>
  </conditionalFormatting>
  <conditionalFormatting sqref="BA83">
    <cfRule type="cellIs" dxfId="1327" priority="34" operator="between">
      <formula>80</formula>
      <formula>120</formula>
    </cfRule>
  </conditionalFormatting>
  <conditionalFormatting sqref="BA86">
    <cfRule type="cellIs" dxfId="1326" priority="43" operator="between">
      <formula>80</formula>
      <formula>120</formula>
    </cfRule>
  </conditionalFormatting>
  <conditionalFormatting sqref="AZ85">
    <cfRule type="cellIs" dxfId="1325" priority="42" operator="greaterThan">
      <formula>20</formula>
    </cfRule>
  </conditionalFormatting>
  <conditionalFormatting sqref="BA85">
    <cfRule type="cellIs" dxfId="1324" priority="41" operator="between">
      <formula>80</formula>
      <formula>120</formula>
    </cfRule>
  </conditionalFormatting>
  <conditionalFormatting sqref="BA85">
    <cfRule type="cellIs" dxfId="1323" priority="40" operator="between">
      <formula>80</formula>
      <formula>120</formula>
    </cfRule>
  </conditionalFormatting>
  <conditionalFormatting sqref="BA85">
    <cfRule type="cellIs" dxfId="1322" priority="38" operator="between">
      <formula>80</formula>
      <formula>120</formula>
    </cfRule>
  </conditionalFormatting>
  <conditionalFormatting sqref="BA85">
    <cfRule type="cellIs" dxfId="1321" priority="39" operator="between">
      <formula>80</formula>
      <formula>120</formula>
    </cfRule>
  </conditionalFormatting>
  <conditionalFormatting sqref="BA84">
    <cfRule type="cellIs" dxfId="1320" priority="37" operator="between">
      <formula>80</formula>
      <formula>120</formula>
    </cfRule>
  </conditionalFormatting>
  <conditionalFormatting sqref="AY140">
    <cfRule type="cellIs" dxfId="1319" priority="24" operator="greaterThan">
      <formula>20</formula>
    </cfRule>
  </conditionalFormatting>
  <conditionalFormatting sqref="BA83">
    <cfRule type="cellIs" dxfId="1318" priority="35" operator="between">
      <formula>80</formula>
      <formula>120</formula>
    </cfRule>
  </conditionalFormatting>
  <conditionalFormatting sqref="BA83">
    <cfRule type="cellIs" dxfId="1317" priority="32" operator="between">
      <formula>80</formula>
      <formula>120</formula>
    </cfRule>
  </conditionalFormatting>
  <conditionalFormatting sqref="BA83">
    <cfRule type="cellIs" dxfId="1316" priority="33" operator="between">
      <formula>80</formula>
      <formula>120</formula>
    </cfRule>
  </conditionalFormatting>
  <conditionalFormatting sqref="AZ86">
    <cfRule type="cellIs" dxfId="1315" priority="31" operator="greaterThan">
      <formula>20</formula>
    </cfRule>
  </conditionalFormatting>
  <conditionalFormatting sqref="BA85:BA86">
    <cfRule type="cellIs" dxfId="1314" priority="30" operator="between">
      <formula>80</formula>
      <formula>120</formula>
    </cfRule>
  </conditionalFormatting>
  <conditionalFormatting sqref="AZ86">
    <cfRule type="cellIs" dxfId="1313" priority="29" operator="greaterThan">
      <formula>20</formula>
    </cfRule>
  </conditionalFormatting>
  <conditionalFormatting sqref="AZ86">
    <cfRule type="cellIs" dxfId="1312" priority="28" operator="lessThan">
      <formula>20</formula>
    </cfRule>
  </conditionalFormatting>
  <conditionalFormatting sqref="AJ140">
    <cfRule type="cellIs" dxfId="1311" priority="27" operator="greaterThan">
      <formula>20</formula>
    </cfRule>
  </conditionalFormatting>
  <conditionalFormatting sqref="AO140">
    <cfRule type="cellIs" dxfId="1310" priority="26" operator="greaterThan">
      <formula>20</formula>
    </cfRule>
  </conditionalFormatting>
  <conditionalFormatting sqref="AT140">
    <cfRule type="cellIs" dxfId="1309" priority="25" operator="greaterThan">
      <formula>20</formula>
    </cfRule>
  </conditionalFormatting>
  <conditionalFormatting sqref="AJ143">
    <cfRule type="cellIs" dxfId="1308" priority="23" operator="greaterThan">
      <formula>20</formula>
    </cfRule>
  </conditionalFormatting>
  <conditionalFormatting sqref="AO143">
    <cfRule type="cellIs" dxfId="1307" priority="22" operator="greaterThan">
      <formula>20</formula>
    </cfRule>
  </conditionalFormatting>
  <conditionalFormatting sqref="AT143">
    <cfRule type="cellIs" dxfId="1306" priority="21" operator="greaterThan">
      <formula>20</formula>
    </cfRule>
  </conditionalFormatting>
  <conditionalFormatting sqref="AY143">
    <cfRule type="cellIs" dxfId="1305" priority="20" operator="greaterThan">
      <formula>20</formula>
    </cfRule>
  </conditionalFormatting>
  <conditionalFormatting sqref="AJ26 AJ29 AJ32 AJ35 AJ38 AJ41 AJ44">
    <cfRule type="cellIs" dxfId="1304" priority="14" operator="greaterThan">
      <formula>20</formula>
    </cfRule>
  </conditionalFormatting>
  <conditionalFormatting sqref="AO26 AO29 AO32 AO35 AO38 AO41 AO44">
    <cfRule type="cellIs" dxfId="1303" priority="13" operator="greaterThan">
      <formula>20</formula>
    </cfRule>
  </conditionalFormatting>
  <conditionalFormatting sqref="AT26 AT29 AT32 AT35 AT38 AT41 AT44">
    <cfRule type="cellIs" dxfId="1302" priority="12" operator="greaterThan">
      <formula>20</formula>
    </cfRule>
  </conditionalFormatting>
  <conditionalFormatting sqref="AY26 AY29 AY32 AY35 AY38 AY41 AY44">
    <cfRule type="cellIs" dxfId="1301" priority="11" operator="greaterThan">
      <formula>20</formula>
    </cfRule>
  </conditionalFormatting>
  <conditionalFormatting sqref="AI32 AI35 AI38 AI41 AI44 AI92 AI137">
    <cfRule type="cellIs" dxfId="1300" priority="4" operator="lessThan">
      <formula>20.1</formula>
    </cfRule>
  </conditionalFormatting>
  <conditionalFormatting sqref="AN32 AN35 AN38 AN41 AN44 AN92 AN137">
    <cfRule type="cellIs" dxfId="1299" priority="3" operator="lessThan">
      <formula>20.1</formula>
    </cfRule>
  </conditionalFormatting>
  <conditionalFormatting sqref="AS32 AS35 AS38 AS41 AS44 AS92 AS137">
    <cfRule type="cellIs" dxfId="1298" priority="2" operator="lessThan">
      <formula>20.1</formula>
    </cfRule>
  </conditionalFormatting>
  <conditionalFormatting sqref="AX32 AX35 AX38 AX41 AX44 AX92 AX137">
    <cfRule type="cellIs" dxfId="1297" priority="1" operator="lessThan">
      <formula>20.1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9181-C4EB-4577-80C7-C5DB56B9E266}">
  <dimension ref="A1:BF151"/>
  <sheetViews>
    <sheetView topLeftCell="A109" zoomScale="85" zoomScaleNormal="85" workbookViewId="0">
      <selection activeCell="D159" sqref="D159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AVERAGE(I47:I48) -(A16*G29/0.5)</f>
        <v>0</v>
      </c>
      <c r="G14">
        <v>0</v>
      </c>
      <c r="H14" s="2">
        <f>AVERAGE(J47:J48) - (B16*H29/0.5)</f>
        <v>0</v>
      </c>
      <c r="I14">
        <v>0</v>
      </c>
      <c r="J14" s="2">
        <f>AVERAGE(L47:L48) - (C16*H29/0.5)</f>
        <v>0</v>
      </c>
      <c r="L14">
        <v>0.5</v>
      </c>
      <c r="M14" s="3">
        <f>((F14*$F$21)+$F$22)*1000/L14</f>
        <v>0.14512446811667731</v>
      </c>
      <c r="N14" s="3">
        <f>((H14*$H$21)+$H$22)*1000/L14</f>
        <v>0.30984185459888119</v>
      </c>
      <c r="O14" s="3">
        <f>N14-M14</f>
        <v>0.16471738648220388</v>
      </c>
      <c r="P14" s="3">
        <f>((J14*$J$21)+$J$22)*1000/L14</f>
        <v>1.505550118549771E-2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1143.7</v>
      </c>
      <c r="G15">
        <f>6*H32/1000</f>
        <v>1.2000000000000001E-3</v>
      </c>
      <c r="H15" s="2">
        <f>AVERAGE(J32:J33) - (B16*H32/0.5)</f>
        <v>2273.6999999999998</v>
      </c>
      <c r="I15">
        <f>0.3*H32/1000</f>
        <v>5.9999999999999995E-5</v>
      </c>
      <c r="J15" s="2">
        <f>AVERAGE(L32:L33) - (C16*H32/0.5)</f>
        <v>1165.5</v>
      </c>
      <c r="L15">
        <v>0.2</v>
      </c>
      <c r="M15" s="3">
        <f t="shared" ref="M15:M19" si="0">((F15*$F$21)+$F$22)*1000/L15</f>
        <v>2.956865375803988</v>
      </c>
      <c r="N15" s="3">
        <f t="shared" ref="N15:N19" si="1">((H15*$H$21)+$H$22)*1000/L15</f>
        <v>5.9723249246861876</v>
      </c>
      <c r="O15" s="3">
        <f t="shared" ref="O15:O19" si="2">N15-M15</f>
        <v>3.0154595488821996</v>
      </c>
      <c r="P15" s="3">
        <f t="shared" ref="P15:P19" si="3">((J15*$J$21)+$J$22)*1000/L15</f>
        <v>0.30234283711151533</v>
      </c>
    </row>
    <row r="16" spans="1:16" x14ac:dyDescent="0.2">
      <c r="A16">
        <f>AVERAGE(I47:I48)</f>
        <v>509.5</v>
      </c>
      <c r="B16">
        <f>AVERAGE(J47:J48)</f>
        <v>1129.5</v>
      </c>
      <c r="C16">
        <f>AVERAGE(L47:L48)</f>
        <v>495</v>
      </c>
      <c r="E16">
        <f>3*G35/1000</f>
        <v>1.7999999999999997E-3</v>
      </c>
      <c r="F16" s="2">
        <f>AVERAGE(I35:I36) - (A16*G35/0.5)</f>
        <v>3681.6</v>
      </c>
      <c r="G16">
        <f>6*H35/1000</f>
        <v>3.5999999999999995E-3</v>
      </c>
      <c r="H16" s="2">
        <f>AVERAGE(J35:J36) - (B16*H35/0.5)</f>
        <v>7399.1</v>
      </c>
      <c r="I16">
        <f>0.3*H35/1000</f>
        <v>1.7999999999999998E-4</v>
      </c>
      <c r="J16" s="2">
        <f>AVERAGE(L35:L36) - (C16*H35/0.5)</f>
        <v>3589</v>
      </c>
      <c r="L16">
        <v>0.6</v>
      </c>
      <c r="M16" s="3">
        <f t="shared" si="0"/>
        <v>2.9043796737129997</v>
      </c>
      <c r="N16" s="3">
        <f t="shared" si="1"/>
        <v>5.896361400117696</v>
      </c>
      <c r="O16" s="3">
        <f t="shared" si="2"/>
        <v>2.9919817264046964</v>
      </c>
      <c r="P16" s="3">
        <f t="shared" si="3"/>
        <v>0.28425308868456872</v>
      </c>
    </row>
    <row r="17" spans="1:58" x14ac:dyDescent="0.2">
      <c r="E17">
        <f>9*G38/1000</f>
        <v>2.9970000000000005E-3</v>
      </c>
      <c r="F17" s="2">
        <f>AVERAGE(I38:I39) - (A16*G38/0.5)</f>
        <v>6254.1729999999998</v>
      </c>
      <c r="G17">
        <f>18*H38/1000</f>
        <v>5.9940000000000011E-3</v>
      </c>
      <c r="H17" s="2">
        <f>AVERAGE(J38:J39) - (B16*H38/0.5)</f>
        <v>12273.253000000001</v>
      </c>
      <c r="I17">
        <f>0.9*H38/1000</f>
        <v>2.9970000000000002E-4</v>
      </c>
      <c r="J17" s="2">
        <f>AVERAGE(L38:L39) - (C16*H38/0.5)</f>
        <v>6253.83</v>
      </c>
      <c r="L17">
        <v>0.33300000000000002</v>
      </c>
      <c r="M17" s="3">
        <f t="shared" si="0"/>
        <v>8.7375707830488807</v>
      </c>
      <c r="N17" s="3">
        <f t="shared" si="1"/>
        <v>17.316209119049127</v>
      </c>
      <c r="O17" s="3">
        <f t="shared" si="2"/>
        <v>8.5786383360002461</v>
      </c>
      <c r="P17" s="3">
        <f t="shared" si="3"/>
        <v>0.87566707461391846</v>
      </c>
    </row>
    <row r="18" spans="1:58" x14ac:dyDescent="0.2">
      <c r="E18">
        <f>9*G41/1000</f>
        <v>4.2030000000000001E-3</v>
      </c>
      <c r="F18" s="2">
        <f>AVERAGE(I41:I42) - (A16*G41/0.5)</f>
        <v>9267.1270000000004</v>
      </c>
      <c r="G18">
        <f>18*H41/1000</f>
        <v>8.4060000000000003E-3</v>
      </c>
      <c r="H18" s="2">
        <f>AVERAGE(J41:J42) - (B16*H41/0.5)</f>
        <v>18064.546999999999</v>
      </c>
      <c r="I18">
        <f>0.9*H41/1000</f>
        <v>4.2030000000000002E-4</v>
      </c>
      <c r="J18" s="2">
        <f>AVERAGE(L41:L42) - (B16*H41/0.5)</f>
        <v>9347.5470000000005</v>
      </c>
      <c r="L18">
        <v>0.46700000000000003</v>
      </c>
      <c r="M18" s="3">
        <f t="shared" si="0"/>
        <v>9.1570923788354932</v>
      </c>
      <c r="N18" s="3">
        <f t="shared" si="1"/>
        <v>18.017341956817106</v>
      </c>
      <c r="O18" s="3">
        <f t="shared" si="2"/>
        <v>8.8602495779816124</v>
      </c>
      <c r="P18" s="3">
        <f t="shared" si="3"/>
        <v>0.92531877276205154</v>
      </c>
    </row>
    <row r="19" spans="1:58" x14ac:dyDescent="0.2">
      <c r="E19">
        <f>9*G44/1000</f>
        <v>5.3999999999999994E-3</v>
      </c>
      <c r="F19" s="2">
        <f>AVERAGE(I44:I45) - (A16*G44/0.5)</f>
        <v>11760.6</v>
      </c>
      <c r="G19">
        <f>18*H44/1000</f>
        <v>1.0799999999999999E-2</v>
      </c>
      <c r="H19" s="2">
        <f>AVERAGE(J44:J45) - (B16*H44/0.5)</f>
        <v>23572.6</v>
      </c>
      <c r="I19">
        <f>0.9*H44/1000</f>
        <v>5.4000000000000001E-4</v>
      </c>
      <c r="J19" s="2">
        <f>AVERAGE(L44:L45) - (C16*H44/0.5)</f>
        <v>11672.5</v>
      </c>
      <c r="L19">
        <v>0.6</v>
      </c>
      <c r="M19" s="3">
        <f t="shared" si="0"/>
        <v>9.0124394581360221</v>
      </c>
      <c r="N19" s="3">
        <f t="shared" si="1"/>
        <v>18.2206681953596</v>
      </c>
      <c r="O19" s="3">
        <f t="shared" si="2"/>
        <v>9.2082287372235783</v>
      </c>
      <c r="P19" s="3">
        <f t="shared" si="3"/>
        <v>0.8962180434131567</v>
      </c>
    </row>
    <row r="20" spans="1:58" x14ac:dyDescent="0.2">
      <c r="F20" s="2"/>
      <c r="H20" s="2"/>
      <c r="J20" s="2"/>
    </row>
    <row r="21" spans="1:58" x14ac:dyDescent="0.2">
      <c r="D21" t="s">
        <v>33</v>
      </c>
      <c r="F21" s="5">
        <f>SLOPE(E13:E19,F13:F19)</f>
        <v>4.5362493757319135E-7</v>
      </c>
      <c r="G21" s="5"/>
      <c r="H21" s="5">
        <f>SLOPE(G13:G19,H13:H19)</f>
        <v>4.5720370217609934E-7</v>
      </c>
      <c r="I21" s="5"/>
      <c r="J21" s="5">
        <f>SLOPE(I13:I19,J13:J19)</f>
        <v>4.5423266263023782E-8</v>
      </c>
    </row>
    <row r="22" spans="1:58" x14ac:dyDescent="0.2">
      <c r="D22" t="s">
        <v>34</v>
      </c>
      <c r="F22" s="5">
        <f>INTERCEPT(E13:E19,F13:F19)</f>
        <v>7.2562234058338657E-5</v>
      </c>
      <c r="G22" s="5"/>
      <c r="H22" s="5">
        <f>INTERCEPT(G13:G19,H13:H19)</f>
        <v>1.5492092729944059E-4</v>
      </c>
      <c r="I22" s="5"/>
      <c r="J22" s="5">
        <f>INTERCEPT(I13:I19,J13:J19)</f>
        <v>7.5277505927488547E-6</v>
      </c>
    </row>
    <row r="23" spans="1:58" x14ac:dyDescent="0.2">
      <c r="D23" t="s">
        <v>35</v>
      </c>
      <c r="F23" s="4">
        <f>RSQ(E13:E19,F13:F19)</f>
        <v>0.99900919388264986</v>
      </c>
      <c r="G23" s="4"/>
      <c r="H23" s="4">
        <f>RSQ(G13:G19,H13:H19)</f>
        <v>0.99888915797654609</v>
      </c>
      <c r="I23" s="4"/>
      <c r="J23" s="4">
        <f>RSQ(I13:I19,J13:J19)</f>
        <v>0.9983714799018456</v>
      </c>
    </row>
    <row r="24" spans="1:58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43</v>
      </c>
      <c r="AJ24" s="2" t="s">
        <v>44</v>
      </c>
      <c r="AK24" s="2" t="s">
        <v>45</v>
      </c>
      <c r="AL24" s="2" t="s">
        <v>46</v>
      </c>
      <c r="AN24" s="2" t="s">
        <v>47</v>
      </c>
      <c r="AO24" s="2" t="s">
        <v>48</v>
      </c>
      <c r="AP24" s="2" t="s">
        <v>49</v>
      </c>
      <c r="AQ24" s="2" t="s">
        <v>50</v>
      </c>
      <c r="AS24" s="2" t="s">
        <v>51</v>
      </c>
      <c r="AT24" s="2" t="s">
        <v>52</v>
      </c>
      <c r="AU24" s="2" t="s">
        <v>53</v>
      </c>
      <c r="AV24" s="2" t="s">
        <v>54</v>
      </c>
      <c r="AX24" s="2" t="s">
        <v>55</v>
      </c>
      <c r="AY24" s="2" t="s">
        <v>56</v>
      </c>
      <c r="AZ24" s="2" t="s">
        <v>57</v>
      </c>
      <c r="BA24" s="2" t="s">
        <v>58</v>
      </c>
      <c r="BC24" s="2" t="s">
        <v>59</v>
      </c>
      <c r="BD24" s="2" t="s">
        <v>60</v>
      </c>
      <c r="BE24" s="2" t="s">
        <v>61</v>
      </c>
      <c r="BF24" s="2" t="s">
        <v>62</v>
      </c>
    </row>
    <row r="25" spans="1:58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7823</v>
      </c>
      <c r="J25">
        <v>12767</v>
      </c>
      <c r="L25">
        <v>7219</v>
      </c>
      <c r="M25">
        <v>10.694000000000001</v>
      </c>
      <c r="N25">
        <v>18.491</v>
      </c>
      <c r="O25">
        <v>7.7969999999999997</v>
      </c>
      <c r="Q25">
        <v>1.0649999999999999</v>
      </c>
      <c r="R25">
        <v>1</v>
      </c>
      <c r="S25">
        <v>0</v>
      </c>
      <c r="T25">
        <v>0</v>
      </c>
      <c r="V25">
        <v>0</v>
      </c>
      <c r="Y25" s="1">
        <v>44789</v>
      </c>
      <c r="Z25" s="6">
        <v>0.59763888888888894</v>
      </c>
      <c r="AB25">
        <v>1</v>
      </c>
      <c r="AD25" s="3">
        <f t="shared" ref="AD25:AD89" si="4">((I25*$F$21)+$F$22)*1000/G25</f>
        <v>12.070900402311382</v>
      </c>
      <c r="AE25" s="3">
        <f t="shared" ref="AE25:AE88" si="5">((J25*$H$21)+$H$22)*1000/H25</f>
        <v>19.973468643272337</v>
      </c>
      <c r="AF25" s="3">
        <f t="shared" ref="AF25:AF88" si="6">AE25-AD25</f>
        <v>7.9025682409609548</v>
      </c>
      <c r="AG25" s="3">
        <f t="shared" ref="AG25:AG88" si="7">((L25*$J$21)+$J$22)*1000/H25</f>
        <v>1.1181276991517251</v>
      </c>
    </row>
    <row r="26" spans="1:58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7263</v>
      </c>
      <c r="J26">
        <v>12756</v>
      </c>
      <c r="L26">
        <v>7223</v>
      </c>
      <c r="M26">
        <v>9.9789999999999992</v>
      </c>
      <c r="N26">
        <v>18.475999999999999</v>
      </c>
      <c r="O26">
        <v>8.4969999999999999</v>
      </c>
      <c r="Q26">
        <v>1.0660000000000001</v>
      </c>
      <c r="R26">
        <v>1</v>
      </c>
      <c r="S26">
        <v>0</v>
      </c>
      <c r="T26">
        <v>0</v>
      </c>
      <c r="V26">
        <v>0</v>
      </c>
      <c r="Y26" s="1">
        <v>44789</v>
      </c>
      <c r="Z26" s="6">
        <v>0.60476851851851854</v>
      </c>
      <c r="AB26">
        <v>1</v>
      </c>
      <c r="AD26" s="3">
        <f t="shared" si="4"/>
        <v>11.224133852174758</v>
      </c>
      <c r="AE26" s="3">
        <f t="shared" si="5"/>
        <v>19.956704507525881</v>
      </c>
      <c r="AF26" s="3">
        <f t="shared" si="6"/>
        <v>8.7325706553511235</v>
      </c>
      <c r="AG26" s="3">
        <f t="shared" si="7"/>
        <v>1.1187333427018986</v>
      </c>
      <c r="AJ26">
        <f>ABS(100*(AD26-AD27)/(AVERAGE(AD26:AD27)))</f>
        <v>1.2471260424920756</v>
      </c>
      <c r="AO26">
        <f>ABS(100*(AE26-AE27)/(AVERAGE(AE26:AE27)))</f>
        <v>0.22883566744806627</v>
      </c>
      <c r="AT26">
        <f>ABS(100*(AF26-AF27)/(AVERAGE(AF26:AF27)))</f>
        <v>2.0944169637038819</v>
      </c>
      <c r="AY26">
        <f>ABS(100*(AG26-AG27)/(AVERAGE(AG26:AG27)))</f>
        <v>1.7440944998565298</v>
      </c>
      <c r="BC26" s="3">
        <f>AVERAGE(AD26:AD27)</f>
        <v>11.154578028413535</v>
      </c>
      <c r="BD26" s="3">
        <f>AVERAGE(AE26:AE27)</f>
        <v>19.979564692634685</v>
      </c>
      <c r="BE26" s="3">
        <f>AVERAGE(AF26:AF27)</f>
        <v>8.8249866642211501</v>
      </c>
      <c r="BF26" s="3">
        <f>AVERAGE(AG26:AG27)</f>
        <v>1.1285750503922205</v>
      </c>
    </row>
    <row r="27" spans="1:58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7171</v>
      </c>
      <c r="J27">
        <v>12786</v>
      </c>
      <c r="L27">
        <v>7353</v>
      </c>
      <c r="M27">
        <v>9.8610000000000007</v>
      </c>
      <c r="N27">
        <v>18.516999999999999</v>
      </c>
      <c r="O27">
        <v>8.657</v>
      </c>
      <c r="Q27">
        <v>1.0880000000000001</v>
      </c>
      <c r="R27">
        <v>1</v>
      </c>
      <c r="S27">
        <v>0</v>
      </c>
      <c r="T27">
        <v>0</v>
      </c>
      <c r="V27">
        <v>0</v>
      </c>
      <c r="Y27" s="1">
        <v>44789</v>
      </c>
      <c r="Z27" s="6">
        <v>0.61236111111111113</v>
      </c>
      <c r="AB27">
        <v>1</v>
      </c>
      <c r="AD27" s="3">
        <f t="shared" si="4"/>
        <v>11.085022204652313</v>
      </c>
      <c r="AE27" s="3">
        <f t="shared" si="5"/>
        <v>20.00242487774349</v>
      </c>
      <c r="AF27" s="3">
        <f t="shared" si="6"/>
        <v>8.9174026730911766</v>
      </c>
      <c r="AG27" s="3">
        <f t="shared" si="7"/>
        <v>1.1384167580825424</v>
      </c>
    </row>
    <row r="28" spans="1:58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3954</v>
      </c>
      <c r="J28">
        <v>1075</v>
      </c>
      <c r="L28">
        <v>587</v>
      </c>
      <c r="M28">
        <v>3.448</v>
      </c>
      <c r="N28">
        <v>1.1890000000000001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44789</v>
      </c>
      <c r="Z28" s="6">
        <v>0.62505787037037031</v>
      </c>
      <c r="AB28">
        <v>1</v>
      </c>
      <c r="AD28" s="3">
        <f t="shared" si="4"/>
        <v>3.7323904744454746</v>
      </c>
      <c r="AE28" s="3">
        <f t="shared" si="5"/>
        <v>1.2928298142774948</v>
      </c>
      <c r="AF28" s="3">
        <f t="shared" si="6"/>
        <v>-2.43956066016798</v>
      </c>
      <c r="AG28" s="3">
        <f t="shared" si="7"/>
        <v>6.8382415778287631E-2</v>
      </c>
    </row>
    <row r="29" spans="1:58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630</v>
      </c>
      <c r="J29">
        <v>1078</v>
      </c>
      <c r="L29">
        <v>515</v>
      </c>
      <c r="M29">
        <v>0.89800000000000002</v>
      </c>
      <c r="N29">
        <v>1.1919999999999999</v>
      </c>
      <c r="O29">
        <v>0.29399999999999998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44789</v>
      </c>
      <c r="Z29" s="6">
        <v>0.63150462962962961</v>
      </c>
      <c r="AB29">
        <v>1</v>
      </c>
      <c r="AD29" s="3">
        <f t="shared" si="4"/>
        <v>0.7166918894588985</v>
      </c>
      <c r="AE29" s="3">
        <f t="shared" si="5"/>
        <v>1.2955730364905513</v>
      </c>
      <c r="AF29" s="3">
        <f t="shared" si="6"/>
        <v>0.57888114703165283</v>
      </c>
      <c r="AG29" s="3">
        <f t="shared" si="7"/>
        <v>6.184146543641221E-2</v>
      </c>
      <c r="AJ29">
        <f>ABS(100*(AD29-AD30)/(AVERAGE(AD29:AD30)))</f>
        <v>10.807769235036663</v>
      </c>
      <c r="AO29">
        <f>ABS(100*(AE29-AE30)/(AVERAGE(AE29:AE30)))</f>
        <v>4.2146153180322434</v>
      </c>
      <c r="AT29">
        <f>ABS(100*(AF29-AF30)/(AVERAGE(AF29:AF30)))</f>
        <v>20.087527671817</v>
      </c>
      <c r="AY29">
        <f>ABS(100*(AG29-AG30)/(AVERAGE(AG29:AG30)))</f>
        <v>2.8955102076873085</v>
      </c>
      <c r="BC29" s="3">
        <f>AVERAGE(AD29:AD30)</f>
        <v>0.67994826951546994</v>
      </c>
      <c r="BD29" s="3">
        <f>AVERAGE(AE29:AE30)</f>
        <v>1.3234624623232936</v>
      </c>
      <c r="BE29" s="3">
        <f>AVERAGE(AF29:AF30)</f>
        <v>0.64351419280782352</v>
      </c>
      <c r="BF29" s="3">
        <f>AVERAGE(AG29:AG30)</f>
        <v>6.2749930761672679E-2</v>
      </c>
    </row>
    <row r="30" spans="1:58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549</v>
      </c>
      <c r="J30">
        <v>1139</v>
      </c>
      <c r="L30">
        <v>535</v>
      </c>
      <c r="M30">
        <v>0.83599999999999997</v>
      </c>
      <c r="N30">
        <v>1.2430000000000001</v>
      </c>
      <c r="O30">
        <v>0.40799999999999997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44789</v>
      </c>
      <c r="Z30" s="6">
        <v>0.63847222222222222</v>
      </c>
      <c r="AB30">
        <v>1</v>
      </c>
      <c r="AD30" s="3">
        <f t="shared" si="4"/>
        <v>0.64320464957204138</v>
      </c>
      <c r="AE30" s="3">
        <f t="shared" si="5"/>
        <v>1.3513518881560356</v>
      </c>
      <c r="AF30" s="3">
        <f t="shared" si="6"/>
        <v>0.7081472385839942</v>
      </c>
      <c r="AG30" s="3">
        <f t="shared" si="7"/>
        <v>6.3658396086933161E-2</v>
      </c>
    </row>
    <row r="31" spans="1:58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671</v>
      </c>
      <c r="J31">
        <v>2652</v>
      </c>
      <c r="L31">
        <v>1338</v>
      </c>
      <c r="M31">
        <v>2.3239999999999998</v>
      </c>
      <c r="N31">
        <v>6.3129999999999997</v>
      </c>
      <c r="O31">
        <v>3.9889999999999999</v>
      </c>
      <c r="Q31">
        <v>0.06</v>
      </c>
      <c r="R31">
        <v>1</v>
      </c>
      <c r="S31">
        <v>0</v>
      </c>
      <c r="T31">
        <v>0</v>
      </c>
      <c r="V31">
        <v>0</v>
      </c>
      <c r="Y31" s="1">
        <v>44789</v>
      </c>
      <c r="Z31" s="6">
        <v>0.65023148148148147</v>
      </c>
      <c r="AB31">
        <v>1</v>
      </c>
      <c r="AD31" s="3">
        <f t="shared" si="4"/>
        <v>1.8847228358497503</v>
      </c>
      <c r="AE31" s="3">
        <f t="shared" si="5"/>
        <v>6.8371257273522801</v>
      </c>
      <c r="AF31" s="3">
        <f t="shared" si="6"/>
        <v>4.9524028915025298</v>
      </c>
      <c r="AG31" s="3">
        <f t="shared" si="7"/>
        <v>0.34152040426337332</v>
      </c>
    </row>
    <row r="32" spans="1:58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1335</v>
      </c>
      <c r="J32">
        <v>2729</v>
      </c>
      <c r="L32">
        <v>1357</v>
      </c>
      <c r="M32">
        <v>3.5979999999999999</v>
      </c>
      <c r="N32">
        <v>6.4770000000000003</v>
      </c>
      <c r="O32">
        <v>2.879</v>
      </c>
      <c r="Q32">
        <v>6.5000000000000002E-2</v>
      </c>
      <c r="R32">
        <v>1</v>
      </c>
      <c r="S32">
        <v>0</v>
      </c>
      <c r="T32">
        <v>0</v>
      </c>
      <c r="V32">
        <v>0</v>
      </c>
      <c r="Y32" s="1">
        <v>44789</v>
      </c>
      <c r="Z32" s="6">
        <v>0.65666666666666662</v>
      </c>
      <c r="AB32">
        <v>1</v>
      </c>
      <c r="AD32" s="3">
        <f t="shared" si="4"/>
        <v>3.3907576285927452</v>
      </c>
      <c r="AE32" s="3">
        <f t="shared" si="5"/>
        <v>7.0131491526900778</v>
      </c>
      <c r="AF32" s="3">
        <f t="shared" si="6"/>
        <v>3.6223915240973326</v>
      </c>
      <c r="AG32" s="3">
        <f t="shared" si="7"/>
        <v>0.34583561455836059</v>
      </c>
      <c r="AI32">
        <f>ABS(100*((AVERAGE(AD32:AD33))-3)/3)</f>
        <v>13.970306239702316</v>
      </c>
      <c r="AJ32">
        <f>ABS(100*(AD32-AD33)/(AVERAGE(AD32:AD33)))</f>
        <v>1.6584178536641692</v>
      </c>
      <c r="AN32">
        <f>ABS(100*((AVERAGE(AE32:AE33))-6)/6)</f>
        <v>16.752468131699935</v>
      </c>
      <c r="AO32">
        <f>ABS(100*(AE32-AE33)/(AVERAGE(AE32:AE33)))</f>
        <v>0.22843385143847797</v>
      </c>
      <c r="AS32">
        <f>ABS(100*((AVERAGE(AF32:AF33))-3)/3)</f>
        <v>19.534630023697552</v>
      </c>
      <c r="AT32">
        <f>ABS(100*(AF32-AF33)/(AVERAGE(AF32:AF33)))</f>
        <v>2.027452818718678</v>
      </c>
      <c r="AX32">
        <f>ABS(100*((AVERAGE(AG32:AG33))-0.3)/0.3)</f>
        <v>15.7706235706363</v>
      </c>
      <c r="AY32">
        <f>ABS(100*(AG32-AG33)/(AVERAGE(AG32:AG33)))</f>
        <v>0.8501040580745548</v>
      </c>
      <c r="BC32" s="3">
        <f>AVERAGE(AD32:AD33)</f>
        <v>3.4191091871910695</v>
      </c>
      <c r="BD32" s="3">
        <f>AVERAGE(AE32:AE33)</f>
        <v>7.0051480879019961</v>
      </c>
      <c r="BE32" s="3">
        <f>AVERAGE(AF32:AF33)</f>
        <v>3.5860389007109266</v>
      </c>
      <c r="BF32" s="3">
        <f>AVERAGE(AG32:AG33)</f>
        <v>0.34731187071190889</v>
      </c>
    </row>
    <row r="33" spans="1:58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1360</v>
      </c>
      <c r="J33">
        <v>2722</v>
      </c>
      <c r="L33">
        <v>1370</v>
      </c>
      <c r="M33">
        <v>3.6459999999999999</v>
      </c>
      <c r="N33">
        <v>6.46</v>
      </c>
      <c r="O33">
        <v>2.8149999999999999</v>
      </c>
      <c r="Q33">
        <v>6.8000000000000005E-2</v>
      </c>
      <c r="R33">
        <v>1</v>
      </c>
      <c r="S33">
        <v>0</v>
      </c>
      <c r="T33">
        <v>0</v>
      </c>
      <c r="V33">
        <v>0</v>
      </c>
      <c r="Y33" s="1">
        <v>44789</v>
      </c>
      <c r="Z33" s="6">
        <v>0.66356481481481489</v>
      </c>
      <c r="AB33">
        <v>1</v>
      </c>
      <c r="AD33" s="3">
        <f t="shared" si="4"/>
        <v>3.4474607457893938</v>
      </c>
      <c r="AE33" s="3">
        <f t="shared" si="5"/>
        <v>6.9971470231139143</v>
      </c>
      <c r="AF33" s="3">
        <f t="shared" si="6"/>
        <v>3.5496862773245206</v>
      </c>
      <c r="AG33" s="3">
        <f t="shared" si="7"/>
        <v>0.34878812686545718</v>
      </c>
    </row>
    <row r="34" spans="1:58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4220</v>
      </c>
      <c r="J34">
        <v>8691</v>
      </c>
      <c r="L34">
        <v>4212</v>
      </c>
      <c r="M34">
        <v>3.044</v>
      </c>
      <c r="N34">
        <v>6.3680000000000003</v>
      </c>
      <c r="O34">
        <v>3.3239999999999998</v>
      </c>
      <c r="Q34">
        <v>0.27</v>
      </c>
      <c r="R34">
        <v>1</v>
      </c>
      <c r="S34">
        <v>0</v>
      </c>
      <c r="T34">
        <v>0</v>
      </c>
      <c r="V34">
        <v>0</v>
      </c>
      <c r="Y34" s="1">
        <v>44789</v>
      </c>
      <c r="Z34" s="6">
        <v>0.67704861111111114</v>
      </c>
      <c r="AB34">
        <v>1</v>
      </c>
      <c r="AD34" s="3">
        <f t="shared" si="4"/>
        <v>3.311432451028677</v>
      </c>
      <c r="AE34" s="3">
        <f t="shared" si="5"/>
        <v>6.880797171519867</v>
      </c>
      <c r="AF34" s="3">
        <f t="shared" si="6"/>
        <v>3.56936472049119</v>
      </c>
      <c r="AG34" s="3">
        <f t="shared" si="7"/>
        <v>0.3314175801543417</v>
      </c>
    </row>
    <row r="35" spans="1:58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4341</v>
      </c>
      <c r="J35">
        <v>8814</v>
      </c>
      <c r="L35">
        <v>4222</v>
      </c>
      <c r="M35">
        <v>3.121</v>
      </c>
      <c r="N35">
        <v>6.4539999999999997</v>
      </c>
      <c r="O35">
        <v>3.3340000000000001</v>
      </c>
      <c r="Q35">
        <v>0.27100000000000002</v>
      </c>
      <c r="R35">
        <v>1</v>
      </c>
      <c r="S35">
        <v>0</v>
      </c>
      <c r="T35">
        <v>0</v>
      </c>
      <c r="V35">
        <v>0</v>
      </c>
      <c r="Y35" s="1">
        <v>44789</v>
      </c>
      <c r="Z35" s="6">
        <v>0.68429398148148157</v>
      </c>
      <c r="AB35">
        <v>1</v>
      </c>
      <c r="AD35" s="3">
        <f t="shared" si="4"/>
        <v>3.4029134801059375</v>
      </c>
      <c r="AE35" s="3">
        <f t="shared" si="5"/>
        <v>6.9745239304659679</v>
      </c>
      <c r="AF35" s="3">
        <f t="shared" si="6"/>
        <v>3.5716104503600303</v>
      </c>
      <c r="AG35" s="3">
        <f t="shared" si="7"/>
        <v>0.33217463459205876</v>
      </c>
      <c r="AI35">
        <f>ABS(100*((AVERAGE(AD35:AD36))-3)/3)</f>
        <v>12.2207828366694</v>
      </c>
      <c r="AJ35">
        <f>ABS(100*(AD35-AD36)/(AVERAGE(AD35:AD36)))</f>
        <v>2.1558689390997747</v>
      </c>
      <c r="AN35">
        <f>ABS(100*((AVERAGE(AE35:AE36))-6)/6)</f>
        <v>15.486409388891742</v>
      </c>
      <c r="AO35">
        <f>ABS(100*(AE35-AE36)/(AVERAGE(AE35:AE36)))</f>
        <v>1.3086494296134434</v>
      </c>
      <c r="AS35">
        <f>ABS(100*((AVERAGE(AF35:AF36))-3)/3)</f>
        <v>18.752035941114084</v>
      </c>
      <c r="AT35">
        <f>ABS(100*(AF35-AF36)/(AVERAGE(AF35:AF36)))</f>
        <v>0.50802621641480317</v>
      </c>
      <c r="AX35">
        <f>ABS(100*((AVERAGE(AG35:AG36))-0.3)/0.3)</f>
        <v>9.7407074283207464</v>
      </c>
      <c r="AY35">
        <f>ABS(100*(AG35-AG36)/(AVERAGE(AG35:AG36)))</f>
        <v>1.7936293506673588</v>
      </c>
      <c r="BC35" s="3">
        <f>AVERAGE(AD35:AD36)</f>
        <v>3.366623485100082</v>
      </c>
      <c r="BD35" s="3">
        <f>AVERAGE(AE35:AE36)</f>
        <v>6.9291845633335045</v>
      </c>
      <c r="BE35" s="3">
        <f>AVERAGE(AF35:AF36)</f>
        <v>3.5625610782334225</v>
      </c>
      <c r="BF35" s="3">
        <f>AVERAGE(AG35:AG36)</f>
        <v>0.32922212228496223</v>
      </c>
    </row>
    <row r="36" spans="1:58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4245</v>
      </c>
      <c r="J36">
        <v>8695</v>
      </c>
      <c r="L36">
        <v>4144</v>
      </c>
      <c r="M36">
        <v>3.06</v>
      </c>
      <c r="N36">
        <v>6.37</v>
      </c>
      <c r="O36">
        <v>3.3109999999999999</v>
      </c>
      <c r="Q36">
        <v>0.26400000000000001</v>
      </c>
      <c r="R36">
        <v>1</v>
      </c>
      <c r="S36">
        <v>0</v>
      </c>
      <c r="T36">
        <v>0</v>
      </c>
      <c r="V36">
        <v>0</v>
      </c>
      <c r="Y36" s="1">
        <v>44789</v>
      </c>
      <c r="Z36" s="6">
        <v>0.6921180555555555</v>
      </c>
      <c r="AB36">
        <v>1</v>
      </c>
      <c r="AD36" s="3">
        <f t="shared" si="4"/>
        <v>3.3303334900942265</v>
      </c>
      <c r="AE36" s="3">
        <f t="shared" si="5"/>
        <v>6.8838451962010412</v>
      </c>
      <c r="AF36" s="3">
        <f t="shared" si="6"/>
        <v>3.5535117061068147</v>
      </c>
      <c r="AG36" s="3">
        <f t="shared" si="7"/>
        <v>0.32626960997786569</v>
      </c>
    </row>
    <row r="37" spans="1:58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4936</v>
      </c>
      <c r="J37">
        <v>12753</v>
      </c>
      <c r="L37">
        <v>6482</v>
      </c>
      <c r="M37">
        <v>6.3090000000000002</v>
      </c>
      <c r="N37">
        <v>16.64</v>
      </c>
      <c r="O37">
        <v>10.332000000000001</v>
      </c>
      <c r="Q37">
        <v>0.84399999999999997</v>
      </c>
      <c r="R37">
        <v>1</v>
      </c>
      <c r="S37">
        <v>0</v>
      </c>
      <c r="T37">
        <v>0</v>
      </c>
      <c r="V37">
        <v>0</v>
      </c>
      <c r="Y37" s="1">
        <v>44789</v>
      </c>
      <c r="Z37" s="6">
        <v>0.70535879629629628</v>
      </c>
      <c r="AB37">
        <v>1</v>
      </c>
      <c r="AD37" s="3">
        <f t="shared" si="4"/>
        <v>6.9419066844432757</v>
      </c>
      <c r="AE37" s="3">
        <f t="shared" si="5"/>
        <v>17.974894117571278</v>
      </c>
      <c r="AF37" s="3">
        <f t="shared" si="6"/>
        <v>11.032987433128003</v>
      </c>
      <c r="AG37" s="3">
        <f t="shared" si="7"/>
        <v>0.90679087840741435</v>
      </c>
    </row>
    <row r="38" spans="1:58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6566</v>
      </c>
      <c r="J38">
        <v>13037</v>
      </c>
      <c r="L38">
        <v>6551</v>
      </c>
      <c r="M38">
        <v>8.1859999999999999</v>
      </c>
      <c r="N38">
        <v>17.001999999999999</v>
      </c>
      <c r="O38">
        <v>8.8160000000000007</v>
      </c>
      <c r="Q38">
        <v>0.85499999999999998</v>
      </c>
      <c r="R38">
        <v>1</v>
      </c>
      <c r="S38">
        <v>0</v>
      </c>
      <c r="T38">
        <v>0</v>
      </c>
      <c r="V38">
        <v>0</v>
      </c>
      <c r="Y38" s="1">
        <v>44789</v>
      </c>
      <c r="Z38" s="6">
        <v>0.71258101851851852</v>
      </c>
      <c r="AB38">
        <v>1</v>
      </c>
      <c r="AD38" s="3">
        <f t="shared" si="4"/>
        <v>9.1623530755673048</v>
      </c>
      <c r="AE38" s="3">
        <f t="shared" si="5"/>
        <v>18.364821599307049</v>
      </c>
      <c r="AF38" s="3">
        <f t="shared" si="6"/>
        <v>9.2024685237397446</v>
      </c>
      <c r="AG38" s="3">
        <f t="shared" si="7"/>
        <v>0.91620290655200487</v>
      </c>
      <c r="AI38">
        <f>ABS(100*((AVERAGE(AD38:AD39))-9)/9)</f>
        <v>2.2201621603995942</v>
      </c>
      <c r="AJ38">
        <f>ABS(100*(AD38-AD39)/(AVERAGE(AD38:AD39)))</f>
        <v>0.81439725733852208</v>
      </c>
      <c r="AN38">
        <f>ABS(100*((AVERAGE(AE38:AE39))-18)/18)</f>
        <v>1.9390682348051611</v>
      </c>
      <c r="AO38">
        <f>ABS(100*(AE38-AE39)/(AVERAGE(AE38:AE39)))</f>
        <v>0.17209972492532608</v>
      </c>
      <c r="AS38">
        <f>ABS(100*((AVERAGE(AF38:AF39))-9)/9)</f>
        <v>1.6579743092107673</v>
      </c>
      <c r="AT38">
        <f>ABS(100*(AF38-AF39)/(AVERAGE(AF38:AF39)))</f>
        <v>1.1640522223362326</v>
      </c>
      <c r="AX38">
        <f>ABS(100*((AVERAGE(AG38:AG39))-0.9)/0.9)</f>
        <v>2.2929009127013269</v>
      </c>
      <c r="AY38">
        <f>ABS(100*(AG38-AG39)/(AVERAGE(AG38:AG39)))</f>
        <v>0.96307360155705735</v>
      </c>
      <c r="BC38" s="3">
        <f>AVERAGE(AD38:AD39)</f>
        <v>9.1998145944359635</v>
      </c>
      <c r="BD38" s="3">
        <f>AVERAGE(AE38:AE39)</f>
        <v>18.349032282264929</v>
      </c>
      <c r="BE38" s="3">
        <f>AVERAGE(AF38:AF39)</f>
        <v>9.149217687828969</v>
      </c>
      <c r="BF38" s="3">
        <f>AVERAGE(AG38:AG39)</f>
        <v>0.92063610821431197</v>
      </c>
    </row>
    <row r="39" spans="1:58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6621</v>
      </c>
      <c r="J39">
        <v>13014</v>
      </c>
      <c r="L39">
        <v>6616</v>
      </c>
      <c r="M39">
        <v>8.25</v>
      </c>
      <c r="N39">
        <v>16.972999999999999</v>
      </c>
      <c r="O39">
        <v>8.7230000000000008</v>
      </c>
      <c r="Q39">
        <v>0.86499999999999999</v>
      </c>
      <c r="R39">
        <v>1</v>
      </c>
      <c r="S39">
        <v>0</v>
      </c>
      <c r="T39">
        <v>0</v>
      </c>
      <c r="V39">
        <v>0</v>
      </c>
      <c r="Y39" s="1">
        <v>44789</v>
      </c>
      <c r="Z39" s="6">
        <v>0.72024305555555557</v>
      </c>
      <c r="AB39">
        <v>1</v>
      </c>
      <c r="AD39" s="3">
        <f t="shared" si="4"/>
        <v>9.2372761133046204</v>
      </c>
      <c r="AE39" s="3">
        <f t="shared" si="5"/>
        <v>18.333242965222812</v>
      </c>
      <c r="AF39" s="3">
        <f t="shared" si="6"/>
        <v>9.0959668519181918</v>
      </c>
      <c r="AG39" s="3">
        <f t="shared" si="7"/>
        <v>0.92506930987661917</v>
      </c>
      <c r="BC39" s="3"/>
      <c r="BD39" s="3"/>
      <c r="BE39" s="3"/>
      <c r="BF39" s="3"/>
    </row>
    <row r="40" spans="1:58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9519</v>
      </c>
      <c r="J40">
        <v>19095</v>
      </c>
      <c r="L40">
        <v>10165</v>
      </c>
      <c r="M40">
        <v>8.2629999999999999</v>
      </c>
      <c r="N40">
        <v>17.617999999999999</v>
      </c>
      <c r="O40">
        <v>9.3550000000000004</v>
      </c>
      <c r="Q40">
        <v>1.014</v>
      </c>
      <c r="R40">
        <v>1</v>
      </c>
      <c r="S40">
        <v>0</v>
      </c>
      <c r="T40">
        <v>0</v>
      </c>
      <c r="V40">
        <v>0</v>
      </c>
      <c r="Y40" s="1">
        <v>44789</v>
      </c>
      <c r="Z40" s="6">
        <v>0.73456018518518518</v>
      </c>
      <c r="AB40">
        <v>1</v>
      </c>
      <c r="AD40" s="3">
        <f t="shared" si="4"/>
        <v>9.4017516377249404</v>
      </c>
      <c r="AE40" s="3">
        <f t="shared" si="5"/>
        <v>19.026179058569717</v>
      </c>
      <c r="AF40" s="3">
        <f t="shared" si="6"/>
        <v>9.6244274208447766</v>
      </c>
      <c r="AG40" s="3">
        <f t="shared" si="7"/>
        <v>1.0048292337395837</v>
      </c>
      <c r="BC40" s="3"/>
      <c r="BD40" s="3"/>
      <c r="BE40" s="3"/>
      <c r="BF40" s="3"/>
    </row>
    <row r="41" spans="1:58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9882</v>
      </c>
      <c r="J41">
        <v>19189</v>
      </c>
      <c r="L41">
        <v>10395</v>
      </c>
      <c r="M41">
        <v>8.5619999999999994</v>
      </c>
      <c r="N41">
        <v>17.704000000000001</v>
      </c>
      <c r="O41">
        <v>9.1419999999999995</v>
      </c>
      <c r="Q41">
        <v>1.04</v>
      </c>
      <c r="R41">
        <v>1</v>
      </c>
      <c r="S41">
        <v>0</v>
      </c>
      <c r="T41">
        <v>0</v>
      </c>
      <c r="V41">
        <v>0</v>
      </c>
      <c r="Y41" s="1">
        <v>44789</v>
      </c>
      <c r="Z41" s="6">
        <v>0.7424074074074074</v>
      </c>
      <c r="AB41">
        <v>1</v>
      </c>
      <c r="AD41" s="3">
        <f t="shared" si="4"/>
        <v>9.7543551759242302</v>
      </c>
      <c r="AE41" s="3">
        <f t="shared" si="5"/>
        <v>19.118207212755056</v>
      </c>
      <c r="AF41" s="3">
        <f t="shared" si="6"/>
        <v>9.363852036830826</v>
      </c>
      <c r="AG41" s="3">
        <f t="shared" si="7"/>
        <v>1.0272004355393598</v>
      </c>
      <c r="AI41">
        <f>ABS(100*((AVERAGE(AD41:AD42))-9)/9)</f>
        <v>6.8815132246952695</v>
      </c>
      <c r="AJ41">
        <f>ABS(100*(AD41-AD42)/(AVERAGE(AD41:AD42)))</f>
        <v>2.8072412281191275</v>
      </c>
      <c r="AN41">
        <f>ABS(100*((AVERAGE(AE41:AE42))-18)/18)</f>
        <v>5.8342506668495275</v>
      </c>
      <c r="AO41">
        <f>ABS(100*(AE41-AE42)/(AVERAGE(AE41:AE42)))</f>
        <v>0.71434648774342902</v>
      </c>
      <c r="AS41">
        <f>ABS(100*((AVERAGE(AF41:AF42))-9)/9)</f>
        <v>4.7869881090038051</v>
      </c>
      <c r="AT41">
        <f>ABS(100*(AF41-AF42)/(AVERAGE(AF41:AF42)))</f>
        <v>1.4203818874883019</v>
      </c>
      <c r="AX41">
        <f>ABS(100*((AVERAGE(AG41:AG42))-0.9)/0.9)</f>
        <v>14.214436805580235</v>
      </c>
      <c r="AY41">
        <f>ABS(100*(AG41-AG42)/(AVERAGE(AG41:AG42)))</f>
        <v>0.14193490989701527</v>
      </c>
      <c r="BC41" s="3">
        <f>AVERAGE(AD41:AD42)</f>
        <v>9.6193361902225742</v>
      </c>
      <c r="BD41" s="3">
        <f>AVERAGE(AE41:AE42)</f>
        <v>19.050165120032915</v>
      </c>
      <c r="BE41" s="3">
        <f>AVERAGE(AF41:AF42)</f>
        <v>9.4308289298103425</v>
      </c>
      <c r="BF41" s="3">
        <f>AVERAGE(AG41:AG42)</f>
        <v>1.0279299312502221</v>
      </c>
    </row>
    <row r="42" spans="1:58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9604</v>
      </c>
      <c r="J42">
        <v>19050</v>
      </c>
      <c r="L42">
        <v>10410</v>
      </c>
      <c r="M42">
        <v>8.3330000000000002</v>
      </c>
      <c r="N42">
        <v>17.577999999999999</v>
      </c>
      <c r="O42">
        <v>9.2449999999999992</v>
      </c>
      <c r="Q42">
        <v>1.0409999999999999</v>
      </c>
      <c r="R42">
        <v>1</v>
      </c>
      <c r="S42">
        <v>0</v>
      </c>
      <c r="T42">
        <v>0</v>
      </c>
      <c r="V42">
        <v>0</v>
      </c>
      <c r="Y42" s="1">
        <v>44789</v>
      </c>
      <c r="Z42" s="6">
        <v>0.75048611111111108</v>
      </c>
      <c r="AB42">
        <v>1</v>
      </c>
      <c r="AD42" s="3">
        <f t="shared" si="4"/>
        <v>9.4843172045209183</v>
      </c>
      <c r="AE42" s="3">
        <f t="shared" si="5"/>
        <v>18.982123027310777</v>
      </c>
      <c r="AF42" s="3">
        <f t="shared" si="6"/>
        <v>9.497805822789859</v>
      </c>
      <c r="AG42" s="3">
        <f t="shared" si="7"/>
        <v>1.0286594269610843</v>
      </c>
      <c r="BC42" s="3"/>
      <c r="BD42" s="3"/>
      <c r="BE42" s="3"/>
      <c r="BF42" s="3"/>
    </row>
    <row r="43" spans="1:58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12310</v>
      </c>
      <c r="J43">
        <v>24697</v>
      </c>
      <c r="L43">
        <v>12058</v>
      </c>
      <c r="M43">
        <v>8.2159999999999993</v>
      </c>
      <c r="N43">
        <v>17.667999999999999</v>
      </c>
      <c r="O43">
        <v>9.452</v>
      </c>
      <c r="Q43">
        <v>0.95399999999999996</v>
      </c>
      <c r="R43">
        <v>1</v>
      </c>
      <c r="S43">
        <v>0</v>
      </c>
      <c r="T43">
        <v>0</v>
      </c>
      <c r="V43">
        <v>0</v>
      </c>
      <c r="Y43" s="1">
        <v>44789</v>
      </c>
      <c r="Z43" s="6">
        <v>0.76531249999999995</v>
      </c>
      <c r="AB43">
        <v>1</v>
      </c>
      <c r="AD43" s="3">
        <f t="shared" si="4"/>
        <v>9.4278086926405411</v>
      </c>
      <c r="AE43" s="3">
        <f t="shared" si="5"/>
        <v>19.07746793323761</v>
      </c>
      <c r="AF43" s="3">
        <f t="shared" si="6"/>
        <v>9.6496592405970691</v>
      </c>
      <c r="AG43" s="3">
        <f t="shared" si="7"/>
        <v>0.92540249198714952</v>
      </c>
      <c r="BC43" s="3"/>
      <c r="BD43" s="3"/>
      <c r="BE43" s="3"/>
      <c r="BF43" s="3"/>
    </row>
    <row r="44" spans="1:58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12538</v>
      </c>
      <c r="J44">
        <v>24966</v>
      </c>
      <c r="L44">
        <v>12382</v>
      </c>
      <c r="M44">
        <v>8.3620000000000001</v>
      </c>
      <c r="N44">
        <v>17.858000000000001</v>
      </c>
      <c r="O44">
        <v>9.4960000000000004</v>
      </c>
      <c r="Q44">
        <v>0.98299999999999998</v>
      </c>
      <c r="R44">
        <v>1</v>
      </c>
      <c r="S44">
        <v>0</v>
      </c>
      <c r="T44">
        <v>0</v>
      </c>
      <c r="V44">
        <v>0</v>
      </c>
      <c r="Y44" s="1">
        <v>44789</v>
      </c>
      <c r="Z44" s="6">
        <v>0.77342592592592585</v>
      </c>
      <c r="AB44">
        <v>1</v>
      </c>
      <c r="AD44" s="3">
        <f t="shared" si="4"/>
        <v>9.6001861689183539</v>
      </c>
      <c r="AE44" s="3">
        <f t="shared" si="5"/>
        <v>19.282447593046559</v>
      </c>
      <c r="AF44" s="3">
        <f t="shared" si="6"/>
        <v>9.682261424128205</v>
      </c>
      <c r="AG44" s="3">
        <f t="shared" si="7"/>
        <v>0.94993105576918224</v>
      </c>
      <c r="AI44">
        <f>ABS(100*((AVERAGE(AD44:AD45))-9)/9)</f>
        <v>5.2742585502567216</v>
      </c>
      <c r="AJ44">
        <f>ABS(100*(AD44-AD45)/(AVERAGE(AD44:AD45)))</f>
        <v>2.649226276490968</v>
      </c>
      <c r="AN44">
        <f>ABS(100*((AVERAGE(AE44:AE45))-18)/18)</f>
        <v>6.963840880974498</v>
      </c>
      <c r="AO44">
        <f>ABS(100*(AE44-AE45)/(AVERAGE(AE44:AE45)))</f>
        <v>0.30078944054221063</v>
      </c>
      <c r="AS44">
        <f>ABS(100*((AVERAGE(AF44:AF45))-9)/9)</f>
        <v>8.6534232116922762</v>
      </c>
      <c r="AT44">
        <f>ABS(100*(AF44-AF45)/(AVERAGE(AF44:AF45)))</f>
        <v>1.9746100760927308</v>
      </c>
      <c r="AX44">
        <f>ABS(100*((AVERAGE(AG44:AG45))-0.9)/0.9)</f>
        <v>4.5763418903944633</v>
      </c>
      <c r="AY44">
        <f>ABS(100*(AG44-AG45)/(AVERAGE(AG44:AG45)))</f>
        <v>1.8580745463223474</v>
      </c>
      <c r="BC44" s="3">
        <f>AVERAGE(AD44:AD45)</f>
        <v>9.4746832695231049</v>
      </c>
      <c r="BD44" s="3">
        <f>AVERAGE(AE44:AE45)</f>
        <v>19.25349135857541</v>
      </c>
      <c r="BE44" s="3">
        <f>AVERAGE(AF44:AF45)</f>
        <v>9.7788080890523048</v>
      </c>
      <c r="BF44" s="3">
        <f>AVERAGE(AG44:AG45)</f>
        <v>0.9411870770135502</v>
      </c>
    </row>
    <row r="45" spans="1:58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12206</v>
      </c>
      <c r="J45">
        <v>24890</v>
      </c>
      <c r="L45">
        <v>12151</v>
      </c>
      <c r="M45">
        <v>8.1489999999999991</v>
      </c>
      <c r="N45">
        <v>17.803999999999998</v>
      </c>
      <c r="O45">
        <v>9.6549999999999994</v>
      </c>
      <c r="Q45">
        <v>0.96199999999999997</v>
      </c>
      <c r="R45">
        <v>1</v>
      </c>
      <c r="S45">
        <v>0</v>
      </c>
      <c r="T45">
        <v>0</v>
      </c>
      <c r="V45">
        <v>0</v>
      </c>
      <c r="Y45" s="1">
        <v>44789</v>
      </c>
      <c r="Z45" s="6">
        <v>0.78206018518518527</v>
      </c>
      <c r="AB45">
        <v>1</v>
      </c>
      <c r="AD45" s="3">
        <f t="shared" si="4"/>
        <v>9.3491803701278542</v>
      </c>
      <c r="AE45" s="3">
        <f t="shared" si="5"/>
        <v>19.224535124104257</v>
      </c>
      <c r="AF45" s="3">
        <f t="shared" si="6"/>
        <v>9.8753547539764028</v>
      </c>
      <c r="AG45" s="3">
        <f t="shared" si="7"/>
        <v>0.93244309825791816</v>
      </c>
    </row>
    <row r="46" spans="1:58" x14ac:dyDescent="0.2">
      <c r="A46">
        <v>22</v>
      </c>
      <c r="B46">
        <v>3</v>
      </c>
      <c r="C46" t="s">
        <v>28</v>
      </c>
      <c r="D46" t="s">
        <v>27</v>
      </c>
      <c r="G46">
        <v>0.5</v>
      </c>
      <c r="H46">
        <v>0.5</v>
      </c>
      <c r="I46">
        <v>3333</v>
      </c>
      <c r="J46">
        <v>1143</v>
      </c>
      <c r="L46">
        <v>582</v>
      </c>
      <c r="M46">
        <v>2.972</v>
      </c>
      <c r="N46">
        <v>1.2470000000000001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44789</v>
      </c>
      <c r="Z46" s="6">
        <v>0.79505787037037035</v>
      </c>
      <c r="AB46">
        <v>1</v>
      </c>
      <c r="AD46" s="3">
        <f t="shared" si="4"/>
        <v>3.1689883019795708</v>
      </c>
      <c r="AE46" s="3">
        <f t="shared" si="5"/>
        <v>1.3550095177734442</v>
      </c>
      <c r="AF46" s="3">
        <f t="shared" si="6"/>
        <v>-1.8139787842061266</v>
      </c>
      <c r="AG46" s="3">
        <f t="shared" si="7"/>
        <v>6.792818311565739E-2</v>
      </c>
      <c r="BC46" s="3"/>
      <c r="BD46" s="3"/>
      <c r="BE46" s="3"/>
      <c r="BF46" s="3"/>
    </row>
    <row r="47" spans="1:58" x14ac:dyDescent="0.2">
      <c r="A47">
        <v>23</v>
      </c>
      <c r="B47">
        <v>3</v>
      </c>
      <c r="C47" t="s">
        <v>28</v>
      </c>
      <c r="D47" t="s">
        <v>27</v>
      </c>
      <c r="G47">
        <v>0.5</v>
      </c>
      <c r="H47">
        <v>0.5</v>
      </c>
      <c r="I47">
        <v>543</v>
      </c>
      <c r="J47">
        <v>1140</v>
      </c>
      <c r="L47">
        <v>502</v>
      </c>
      <c r="M47">
        <v>0.83099999999999996</v>
      </c>
      <c r="N47">
        <v>1.244</v>
      </c>
      <c r="O47">
        <v>0.41299999999999998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44789</v>
      </c>
      <c r="Z47" s="6">
        <v>0.80155092592592592</v>
      </c>
      <c r="AB47">
        <v>1</v>
      </c>
      <c r="AD47" s="3">
        <f t="shared" si="4"/>
        <v>0.6377611503211631</v>
      </c>
      <c r="AE47" s="3">
        <f t="shared" si="5"/>
        <v>1.3522662955603877</v>
      </c>
      <c r="AF47" s="3">
        <f t="shared" si="6"/>
        <v>0.71450514523922459</v>
      </c>
      <c r="AG47" s="3">
        <f t="shared" si="7"/>
        <v>6.0660460513573593E-2</v>
      </c>
      <c r="AJ47">
        <f>ABS(100*(AD47-AD48)/(AVERAGE(AD47:AD48)))</f>
        <v>10.008053381462675</v>
      </c>
      <c r="AO47">
        <f>ABS(100*(AE47-AE48)/(AVERAGE(AE47:AE48)))</f>
        <v>1.4301821553860155</v>
      </c>
      <c r="AT47">
        <f>ABS(100*(AF47-AF48)/(AVERAGE(AF47:AF48)))</f>
        <v>5.6552931594574103</v>
      </c>
      <c r="AY47">
        <f>ABS(100*(AG47-AG48)/(AVERAGE(AG47:AG48)))</f>
        <v>2.1188859853748041</v>
      </c>
      <c r="BC47" s="3">
        <f>AVERAGE(AD47:AD48)</f>
        <v>0.60736827950375927</v>
      </c>
      <c r="BD47" s="3">
        <f>AVERAGE(AE47:AE48)</f>
        <v>1.3426650178146895</v>
      </c>
      <c r="BE47" s="3">
        <f>AVERAGE(AF47:AF48)</f>
        <v>0.73529673831093034</v>
      </c>
      <c r="BF47" s="3">
        <f>AVERAGE(AG47:AG48)</f>
        <v>6.0024534785891259E-2</v>
      </c>
    </row>
    <row r="48" spans="1:58" x14ac:dyDescent="0.2">
      <c r="A48">
        <v>24</v>
      </c>
      <c r="B48">
        <v>3</v>
      </c>
      <c r="C48" t="s">
        <v>28</v>
      </c>
      <c r="D48" t="s">
        <v>27</v>
      </c>
      <c r="G48">
        <v>0.5</v>
      </c>
      <c r="H48">
        <v>0.5</v>
      </c>
      <c r="I48">
        <v>476</v>
      </c>
      <c r="J48">
        <v>1119</v>
      </c>
      <c r="L48">
        <v>488</v>
      </c>
      <c r="M48">
        <v>0.78</v>
      </c>
      <c r="N48">
        <v>1.2270000000000001</v>
      </c>
      <c r="O48">
        <v>0.44600000000000001</v>
      </c>
      <c r="Q48">
        <v>0</v>
      </c>
      <c r="R48">
        <v>1</v>
      </c>
      <c r="S48">
        <v>0</v>
      </c>
      <c r="T48">
        <v>0</v>
      </c>
      <c r="V48">
        <v>0</v>
      </c>
      <c r="Y48" s="1">
        <v>44789</v>
      </c>
      <c r="Z48" s="6">
        <v>0.80849537037037045</v>
      </c>
      <c r="AB48">
        <v>1</v>
      </c>
      <c r="AD48" s="3">
        <f t="shared" si="4"/>
        <v>0.57697540868635544</v>
      </c>
      <c r="AE48" s="3">
        <f t="shared" si="5"/>
        <v>1.3330637400689915</v>
      </c>
      <c r="AF48" s="3">
        <f t="shared" si="6"/>
        <v>0.75608833138263609</v>
      </c>
      <c r="AG48" s="3">
        <f t="shared" si="7"/>
        <v>5.9388609058208919E-2</v>
      </c>
      <c r="BC48" s="3"/>
      <c r="BD48" s="3"/>
      <c r="BE48" s="3"/>
      <c r="BF48" s="3"/>
    </row>
    <row r="49" spans="1:58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2565</v>
      </c>
      <c r="J49">
        <v>7043</v>
      </c>
      <c r="L49">
        <v>3289</v>
      </c>
      <c r="M49">
        <v>2.383</v>
      </c>
      <c r="N49">
        <v>6.2460000000000004</v>
      </c>
      <c r="O49">
        <v>3.863</v>
      </c>
      <c r="Q49">
        <v>0.22800000000000001</v>
      </c>
      <c r="R49">
        <v>1</v>
      </c>
      <c r="S49">
        <v>0</v>
      </c>
      <c r="T49">
        <v>0</v>
      </c>
      <c r="V49">
        <v>0</v>
      </c>
      <c r="Y49" s="1">
        <v>44789</v>
      </c>
      <c r="Z49" s="6">
        <v>0.82109953703703698</v>
      </c>
      <c r="AB49">
        <v>1</v>
      </c>
      <c r="AD49" s="3">
        <f t="shared" si="4"/>
        <v>2.4722203978671486</v>
      </c>
      <c r="AE49" s="3">
        <f t="shared" si="5"/>
        <v>6.7500132034514166</v>
      </c>
      <c r="AF49" s="3">
        <f t="shared" si="6"/>
        <v>4.2777928055842676</v>
      </c>
      <c r="AG49" s="3">
        <f t="shared" si="7"/>
        <v>0.31384974666366816</v>
      </c>
    </row>
    <row r="50" spans="1:58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3493</v>
      </c>
      <c r="J50">
        <v>7131</v>
      </c>
      <c r="L50">
        <v>3234</v>
      </c>
      <c r="M50">
        <v>3.0950000000000002</v>
      </c>
      <c r="N50">
        <v>6.319</v>
      </c>
      <c r="O50">
        <v>3.2250000000000001</v>
      </c>
      <c r="Q50">
        <v>0.222</v>
      </c>
      <c r="R50">
        <v>1</v>
      </c>
      <c r="S50">
        <v>0</v>
      </c>
      <c r="T50">
        <v>0</v>
      </c>
      <c r="V50">
        <v>0</v>
      </c>
      <c r="Y50" s="1">
        <v>44789</v>
      </c>
      <c r="Z50" s="6">
        <v>0.82828703703703699</v>
      </c>
      <c r="AB50">
        <v>1</v>
      </c>
      <c r="AD50" s="3">
        <f t="shared" si="4"/>
        <v>3.3141482820029919</v>
      </c>
      <c r="AE50" s="3">
        <f t="shared" si="5"/>
        <v>6.8304810550344097</v>
      </c>
      <c r="AF50" s="3">
        <f t="shared" si="6"/>
        <v>3.5163327730314178</v>
      </c>
      <c r="AG50" s="3">
        <f t="shared" si="7"/>
        <v>0.30885318737473549</v>
      </c>
      <c r="AJ50">
        <f>ABS(100*(AD50-AD51)/(AVERAGE(AD50:AD51)))</f>
        <v>1.6561040087853633</v>
      </c>
      <c r="AO50">
        <f>ABS(100*(AE50-AE51)/(AVERAGE(AE50:AE51)))</f>
        <v>2.6770735477986751E-2</v>
      </c>
      <c r="AT50">
        <f>ABS(100*(AF50-AF51)/(AVERAGE(AF50:AF51)))</f>
        <v>1.5873710827900507</v>
      </c>
      <c r="AY50">
        <f>ABS(100*(AG50-AG51)/(AVERAGE(AG50:AG51)))</f>
        <v>0.70844012285030955</v>
      </c>
      <c r="BC50" s="3">
        <f>AVERAGE(AD50:AD51)</f>
        <v>3.2869307857486003</v>
      </c>
      <c r="BD50" s="3">
        <f>AVERAGE(AE50:AE51)</f>
        <v>6.8313954624387616</v>
      </c>
      <c r="BE50" s="3">
        <f>AVERAGE(AF50:AF51)</f>
        <v>3.5444646766901613</v>
      </c>
      <c r="BF50" s="3">
        <f>AVERAGE(AG50:AG51)</f>
        <v>0.30776302898442298</v>
      </c>
    </row>
    <row r="51" spans="1:58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3433</v>
      </c>
      <c r="J51">
        <v>7133</v>
      </c>
      <c r="L51">
        <v>3210</v>
      </c>
      <c r="M51">
        <v>3.0489999999999999</v>
      </c>
      <c r="N51">
        <v>6.3209999999999997</v>
      </c>
      <c r="O51">
        <v>3.2719999999999998</v>
      </c>
      <c r="Q51">
        <v>0.22</v>
      </c>
      <c r="R51">
        <v>1</v>
      </c>
      <c r="S51">
        <v>0</v>
      </c>
      <c r="T51">
        <v>0</v>
      </c>
      <c r="V51">
        <v>0</v>
      </c>
      <c r="Y51" s="1">
        <v>44789</v>
      </c>
      <c r="Z51" s="6">
        <v>0.83585648148148151</v>
      </c>
      <c r="AB51">
        <v>1</v>
      </c>
      <c r="AD51" s="3">
        <f t="shared" si="4"/>
        <v>3.2597132894942091</v>
      </c>
      <c r="AE51" s="3">
        <f t="shared" si="5"/>
        <v>6.8323098698431144</v>
      </c>
      <c r="AF51" s="3">
        <f t="shared" si="6"/>
        <v>3.5725965803489053</v>
      </c>
      <c r="AG51" s="3">
        <f t="shared" si="7"/>
        <v>0.30667287059411041</v>
      </c>
      <c r="BC51" s="3"/>
      <c r="BD51" s="3"/>
      <c r="BE51" s="3"/>
      <c r="BF51" s="3"/>
    </row>
    <row r="52" spans="1:58" x14ac:dyDescent="0.2">
      <c r="A52">
        <v>28</v>
      </c>
      <c r="B52">
        <v>9</v>
      </c>
      <c r="C52" t="s">
        <v>98</v>
      </c>
      <c r="D52" t="s">
        <v>27</v>
      </c>
      <c r="G52">
        <v>0.5</v>
      </c>
      <c r="H52">
        <v>0.5</v>
      </c>
      <c r="I52">
        <v>5536</v>
      </c>
      <c r="J52">
        <v>11476</v>
      </c>
      <c r="L52">
        <v>13471</v>
      </c>
      <c r="M52">
        <v>4.6619999999999999</v>
      </c>
      <c r="N52">
        <v>10.000999999999999</v>
      </c>
      <c r="O52">
        <v>5.3390000000000004</v>
      </c>
      <c r="Q52">
        <v>1.2929999999999999</v>
      </c>
      <c r="R52">
        <v>1</v>
      </c>
      <c r="S52">
        <v>0</v>
      </c>
      <c r="T52">
        <v>0</v>
      </c>
      <c r="V52">
        <v>0</v>
      </c>
      <c r="Y52" s="1">
        <v>44789</v>
      </c>
      <c r="Z52" s="6">
        <v>0.84901620370370379</v>
      </c>
      <c r="AB52">
        <v>1</v>
      </c>
      <c r="AD52" s="3">
        <f t="shared" si="4"/>
        <v>5.167659776927052</v>
      </c>
      <c r="AE52" s="3">
        <f t="shared" si="5"/>
        <v>10.803581226944713</v>
      </c>
      <c r="AF52" s="3">
        <f t="shared" si="6"/>
        <v>5.6359214500176611</v>
      </c>
      <c r="AG52" s="3">
        <f t="shared" si="7"/>
        <v>1.2388491408438844</v>
      </c>
      <c r="BC52" s="3"/>
      <c r="BD52" s="3"/>
      <c r="BE52" s="3"/>
      <c r="BF52" s="3"/>
    </row>
    <row r="53" spans="1:58" x14ac:dyDescent="0.2">
      <c r="A53">
        <v>29</v>
      </c>
      <c r="B53">
        <v>9</v>
      </c>
      <c r="C53" t="s">
        <v>98</v>
      </c>
      <c r="D53" t="s">
        <v>27</v>
      </c>
      <c r="G53">
        <v>0.5</v>
      </c>
      <c r="H53">
        <v>0.5</v>
      </c>
      <c r="I53">
        <v>6576</v>
      </c>
      <c r="J53">
        <v>11507</v>
      </c>
      <c r="L53">
        <v>13753</v>
      </c>
      <c r="M53">
        <v>5.46</v>
      </c>
      <c r="N53">
        <v>10.026999999999999</v>
      </c>
      <c r="O53">
        <v>4.5670000000000002</v>
      </c>
      <c r="Q53">
        <v>1.3220000000000001</v>
      </c>
      <c r="R53">
        <v>1</v>
      </c>
      <c r="S53">
        <v>0</v>
      </c>
      <c r="T53">
        <v>0</v>
      </c>
      <c r="V53">
        <v>0</v>
      </c>
      <c r="Y53" s="1">
        <v>44789</v>
      </c>
      <c r="Z53" s="6">
        <v>0.85631944444444441</v>
      </c>
      <c r="AB53">
        <v>1</v>
      </c>
      <c r="AD53" s="3">
        <f t="shared" si="4"/>
        <v>6.1111996470792898</v>
      </c>
      <c r="AE53" s="3">
        <f t="shared" si="5"/>
        <v>10.831927856479632</v>
      </c>
      <c r="AF53" s="3">
        <f t="shared" si="6"/>
        <v>4.7207282094003427</v>
      </c>
      <c r="AG53" s="3">
        <f t="shared" si="7"/>
        <v>1.2644678630162298</v>
      </c>
      <c r="AJ53">
        <f>ABS(100*(AD53-AD54)/(AVERAGE(AD53:AD54)))</f>
        <v>0.50603063063494469</v>
      </c>
      <c r="AO53">
        <f>ABS(100*(AE53-AE54)/(AVERAGE(AE53:AE54)))</f>
        <v>0.36233885565604845</v>
      </c>
      <c r="AT53">
        <f>ABS(100*(AF53-AF54)/(AVERAGE(AF53:AF54)))</f>
        <v>1.4753742515915249</v>
      </c>
      <c r="AY53">
        <f>ABS(100*(AG53-AG54)/(AVERAGE(AG53:AG54)))</f>
        <v>0.52585232078793087</v>
      </c>
      <c r="BC53" s="3">
        <f>AVERAGE(AD53:AD54)</f>
        <v>6.0957763992018013</v>
      </c>
      <c r="BD53" s="3">
        <f>AVERAGE(AE53:AE54)</f>
        <v>10.851587615673203</v>
      </c>
      <c r="BE53" s="3">
        <f>AVERAGE(AF53:AF54)</f>
        <v>4.755811216471403</v>
      </c>
      <c r="BF53" s="3">
        <f>AVERAGE(AG53:AG54)</f>
        <v>1.261151964579029</v>
      </c>
    </row>
    <row r="54" spans="1:58" x14ac:dyDescent="0.2">
      <c r="A54">
        <v>30</v>
      </c>
      <c r="B54">
        <v>9</v>
      </c>
      <c r="C54" t="s">
        <v>98</v>
      </c>
      <c r="D54" t="s">
        <v>27</v>
      </c>
      <c r="G54">
        <v>0.5</v>
      </c>
      <c r="H54">
        <v>0.5</v>
      </c>
      <c r="I54">
        <v>6542</v>
      </c>
      <c r="J54">
        <v>11550</v>
      </c>
      <c r="L54">
        <v>13680</v>
      </c>
      <c r="M54">
        <v>5.4340000000000002</v>
      </c>
      <c r="N54">
        <v>10.064</v>
      </c>
      <c r="O54">
        <v>4.63</v>
      </c>
      <c r="Q54">
        <v>1.3149999999999999</v>
      </c>
      <c r="R54">
        <v>1</v>
      </c>
      <c r="S54">
        <v>0</v>
      </c>
      <c r="T54">
        <v>0</v>
      </c>
      <c r="V54">
        <v>0</v>
      </c>
      <c r="Y54" s="1">
        <v>44789</v>
      </c>
      <c r="Z54" s="6">
        <v>0.86409722222222218</v>
      </c>
      <c r="AB54">
        <v>1</v>
      </c>
      <c r="AD54" s="3">
        <f t="shared" si="4"/>
        <v>6.0803531513243128</v>
      </c>
      <c r="AE54" s="3">
        <f t="shared" si="5"/>
        <v>10.871247374866776</v>
      </c>
      <c r="AF54" s="3">
        <f t="shared" si="6"/>
        <v>4.7908942235424634</v>
      </c>
      <c r="AG54" s="3">
        <f t="shared" si="7"/>
        <v>1.2578360661418284</v>
      </c>
      <c r="BC54" s="3"/>
      <c r="BD54" s="3"/>
      <c r="BE54" s="3"/>
      <c r="BF54" s="3"/>
    </row>
    <row r="55" spans="1:58" x14ac:dyDescent="0.2">
      <c r="A55">
        <v>31</v>
      </c>
      <c r="B55">
        <v>10</v>
      </c>
      <c r="C55" t="s">
        <v>73</v>
      </c>
      <c r="D55" t="s">
        <v>27</v>
      </c>
      <c r="G55">
        <v>0.5</v>
      </c>
      <c r="H55">
        <v>0.5</v>
      </c>
      <c r="I55">
        <v>5478</v>
      </c>
      <c r="J55">
        <v>8769</v>
      </c>
      <c r="L55">
        <v>4203</v>
      </c>
      <c r="M55">
        <v>4.617</v>
      </c>
      <c r="N55">
        <v>7.7080000000000002</v>
      </c>
      <c r="O55">
        <v>3.09</v>
      </c>
      <c r="Q55">
        <v>0.32400000000000001</v>
      </c>
      <c r="R55">
        <v>1</v>
      </c>
      <c r="S55">
        <v>0</v>
      </c>
      <c r="T55">
        <v>0</v>
      </c>
      <c r="V55">
        <v>0</v>
      </c>
      <c r="Y55" s="1">
        <v>44789</v>
      </c>
      <c r="Z55" s="6">
        <v>0.87737268518518519</v>
      </c>
      <c r="AB55">
        <v>1</v>
      </c>
      <c r="AD55" s="3">
        <f t="shared" si="4"/>
        <v>5.1150392841685619</v>
      </c>
      <c r="AE55" s="3">
        <f t="shared" si="5"/>
        <v>8.3282803833633121</v>
      </c>
      <c r="AF55" s="3">
        <f t="shared" si="6"/>
        <v>3.2132410991947502</v>
      </c>
      <c r="AG55" s="3">
        <f t="shared" si="7"/>
        <v>0.39688347739247565</v>
      </c>
      <c r="BC55" s="3"/>
      <c r="BD55" s="3"/>
      <c r="BE55" s="3"/>
      <c r="BF55" s="3"/>
    </row>
    <row r="56" spans="1:58" x14ac:dyDescent="0.2">
      <c r="A56">
        <v>32</v>
      </c>
      <c r="B56">
        <v>10</v>
      </c>
      <c r="C56" t="s">
        <v>73</v>
      </c>
      <c r="D56" t="s">
        <v>27</v>
      </c>
      <c r="G56">
        <v>0.5</v>
      </c>
      <c r="H56">
        <v>0.5</v>
      </c>
      <c r="I56">
        <v>5138</v>
      </c>
      <c r="J56">
        <v>8790</v>
      </c>
      <c r="L56">
        <v>4181</v>
      </c>
      <c r="M56">
        <v>4.3559999999999999</v>
      </c>
      <c r="N56">
        <v>7.7249999999999996</v>
      </c>
      <c r="O56">
        <v>3.3690000000000002</v>
      </c>
      <c r="Q56">
        <v>0.32100000000000001</v>
      </c>
      <c r="R56">
        <v>1</v>
      </c>
      <c r="S56">
        <v>0</v>
      </c>
      <c r="T56">
        <v>0</v>
      </c>
      <c r="V56">
        <v>0</v>
      </c>
      <c r="Y56" s="1">
        <v>44789</v>
      </c>
      <c r="Z56" s="6">
        <v>0.88460648148148147</v>
      </c>
      <c r="AB56">
        <v>1</v>
      </c>
      <c r="AD56" s="3">
        <f t="shared" si="4"/>
        <v>4.8065743266187919</v>
      </c>
      <c r="AE56" s="3">
        <f t="shared" si="5"/>
        <v>8.3474829388547072</v>
      </c>
      <c r="AF56" s="3">
        <f t="shared" si="6"/>
        <v>3.5409086122359152</v>
      </c>
      <c r="AG56" s="3">
        <f t="shared" si="7"/>
        <v>0.39488485367690257</v>
      </c>
      <c r="AJ56">
        <f>ABS(100*(AD56-AD57)/(AVERAGE(AD56:AD57)))</f>
        <v>1.8478088060974924</v>
      </c>
      <c r="AO56">
        <f>ABS(100*(AE56-AE57)/(AVERAGE(AE56:AE57)))</f>
        <v>7.6709433322028786E-2</v>
      </c>
      <c r="AT56">
        <f>ABS(100*(AF56-AF57)/(AVERAGE(AF56:AF57)))</f>
        <v>2.2783081403963865</v>
      </c>
      <c r="AY56">
        <f>ABS(100*(AG56-AG57)/(AVERAGE(AG56:AG57)))</f>
        <v>0.39186537681652117</v>
      </c>
      <c r="BC56" s="3">
        <f>AVERAGE(AD56:AD57)</f>
        <v>4.7625727076741917</v>
      </c>
      <c r="BD56" s="3">
        <f>AVERAGE(AE56:AE57)</f>
        <v>8.3442825129394755</v>
      </c>
      <c r="BE56" s="3">
        <f>AVERAGE(AF56:AF57)</f>
        <v>3.5817098052652825</v>
      </c>
      <c r="BF56" s="3">
        <f>AVERAGE(AG56:AG57)</f>
        <v>0.39411265815043117</v>
      </c>
    </row>
    <row r="57" spans="1:58" x14ac:dyDescent="0.2">
      <c r="A57">
        <v>33</v>
      </c>
      <c r="B57">
        <v>10</v>
      </c>
      <c r="C57" t="s">
        <v>73</v>
      </c>
      <c r="D57" t="s">
        <v>27</v>
      </c>
      <c r="G57">
        <v>0.5</v>
      </c>
      <c r="H57">
        <v>0.5</v>
      </c>
      <c r="I57">
        <v>5041</v>
      </c>
      <c r="J57">
        <v>8783</v>
      </c>
      <c r="L57">
        <v>4164</v>
      </c>
      <c r="M57">
        <v>4.282</v>
      </c>
      <c r="N57">
        <v>7.72</v>
      </c>
      <c r="O57">
        <v>3.4380000000000002</v>
      </c>
      <c r="Q57">
        <v>0.32</v>
      </c>
      <c r="R57">
        <v>1</v>
      </c>
      <c r="S57">
        <v>0</v>
      </c>
      <c r="T57">
        <v>0</v>
      </c>
      <c r="V57">
        <v>0</v>
      </c>
      <c r="Y57" s="1">
        <v>44789</v>
      </c>
      <c r="Z57" s="6">
        <v>0.89224537037037033</v>
      </c>
      <c r="AB57">
        <v>1</v>
      </c>
      <c r="AD57" s="3">
        <f t="shared" si="4"/>
        <v>4.7185710887295924</v>
      </c>
      <c r="AE57" s="3">
        <f t="shared" si="5"/>
        <v>8.3410820870242421</v>
      </c>
      <c r="AF57" s="3">
        <f t="shared" si="6"/>
        <v>3.6225109982946497</v>
      </c>
      <c r="AG57" s="3">
        <f t="shared" si="7"/>
        <v>0.39334046262395977</v>
      </c>
      <c r="BC57" s="3"/>
      <c r="BD57" s="3"/>
      <c r="BE57" s="3"/>
      <c r="BF57" s="3"/>
    </row>
    <row r="58" spans="1:58" x14ac:dyDescent="0.2">
      <c r="A58">
        <v>34</v>
      </c>
      <c r="B58">
        <v>11</v>
      </c>
      <c r="C58" t="s">
        <v>74</v>
      </c>
      <c r="D58" t="s">
        <v>27</v>
      </c>
      <c r="G58">
        <v>0.5</v>
      </c>
      <c r="H58">
        <v>0.5</v>
      </c>
      <c r="I58">
        <v>6323</v>
      </c>
      <c r="J58">
        <v>9510</v>
      </c>
      <c r="L58">
        <v>8497</v>
      </c>
      <c r="M58">
        <v>5.266</v>
      </c>
      <c r="N58">
        <v>8.3350000000000009</v>
      </c>
      <c r="O58">
        <v>3.07</v>
      </c>
      <c r="Q58">
        <v>0.77300000000000002</v>
      </c>
      <c r="R58">
        <v>1</v>
      </c>
      <c r="S58">
        <v>0</v>
      </c>
      <c r="T58">
        <v>0</v>
      </c>
      <c r="V58">
        <v>0</v>
      </c>
      <c r="Y58" s="1">
        <v>44789</v>
      </c>
      <c r="Z58" s="6">
        <v>0.90553240740740737</v>
      </c>
      <c r="AB58">
        <v>1</v>
      </c>
      <c r="AD58" s="3">
        <f t="shared" si="4"/>
        <v>5.8816654286672545</v>
      </c>
      <c r="AE58" s="3">
        <f t="shared" si="5"/>
        <v>9.0058562699882891</v>
      </c>
      <c r="AF58" s="3">
        <f t="shared" si="6"/>
        <v>3.1241908413210346</v>
      </c>
      <c r="AG58" s="3">
        <f t="shared" si="7"/>
        <v>0.78697848805932391</v>
      </c>
      <c r="BC58" s="3"/>
      <c r="BD58" s="3"/>
      <c r="BE58" s="3"/>
      <c r="BF58" s="3"/>
    </row>
    <row r="59" spans="1:58" x14ac:dyDescent="0.2">
      <c r="A59">
        <v>35</v>
      </c>
      <c r="B59">
        <v>11</v>
      </c>
      <c r="C59" t="s">
        <v>74</v>
      </c>
      <c r="D59" t="s">
        <v>27</v>
      </c>
      <c r="G59">
        <v>0.5</v>
      </c>
      <c r="H59">
        <v>0.5</v>
      </c>
      <c r="I59">
        <v>7024</v>
      </c>
      <c r="J59">
        <v>9545</v>
      </c>
      <c r="L59">
        <v>8770</v>
      </c>
      <c r="M59">
        <v>5.8029999999999999</v>
      </c>
      <c r="N59">
        <v>8.3650000000000002</v>
      </c>
      <c r="O59">
        <v>2.5619999999999998</v>
      </c>
      <c r="Q59">
        <v>0.80100000000000005</v>
      </c>
      <c r="R59">
        <v>1</v>
      </c>
      <c r="S59">
        <v>0</v>
      </c>
      <c r="T59">
        <v>0</v>
      </c>
      <c r="V59">
        <v>0</v>
      </c>
      <c r="Y59" s="1">
        <v>44789</v>
      </c>
      <c r="Z59" s="6">
        <v>0.91276620370370365</v>
      </c>
      <c r="AB59">
        <v>1</v>
      </c>
      <c r="AD59" s="3">
        <f t="shared" si="4"/>
        <v>6.5176475911448701</v>
      </c>
      <c r="AE59" s="3">
        <f t="shared" si="5"/>
        <v>9.037860529140616</v>
      </c>
      <c r="AF59" s="3">
        <f t="shared" si="6"/>
        <v>2.5202129379957459</v>
      </c>
      <c r="AG59" s="3">
        <f t="shared" si="7"/>
        <v>0.81177959143893486</v>
      </c>
      <c r="AJ59">
        <f>ABS(100*(AD59-AD60)/(AVERAGE(AD59:AD60)))</f>
        <v>1.5571383811574091</v>
      </c>
      <c r="AO59">
        <f>ABS(100*(AE59-AE60)/(AVERAGE(AE59:AE60)))</f>
        <v>0.23243253598238128</v>
      </c>
      <c r="AT59">
        <f>ABS(100*(AF59-AF60)/(AVERAGE(AF59:AF60)))</f>
        <v>4.7164775865471347</v>
      </c>
      <c r="AY59">
        <f>ABS(100*(AG59-AG60)/(AVERAGE(AG59:AG60)))</f>
        <v>1.681483175078768</v>
      </c>
      <c r="BC59" s="3">
        <f>AVERAGE(AD59:AD60)</f>
        <v>6.4672952230742453</v>
      </c>
      <c r="BD59" s="3">
        <f>AVERAGE(AE59:AE60)</f>
        <v>9.0483762142906663</v>
      </c>
      <c r="BE59" s="3">
        <f>AVERAGE(AF59:AF60)</f>
        <v>2.5810809912164214</v>
      </c>
      <c r="BF59" s="3">
        <f>AVERAGE(AG59:AG60)</f>
        <v>0.80501152476574434</v>
      </c>
    </row>
    <row r="60" spans="1:58" x14ac:dyDescent="0.2">
      <c r="A60">
        <v>36</v>
      </c>
      <c r="B60">
        <v>11</v>
      </c>
      <c r="C60" t="s">
        <v>74</v>
      </c>
      <c r="D60" t="s">
        <v>27</v>
      </c>
      <c r="G60">
        <v>0.5</v>
      </c>
      <c r="H60">
        <v>0.5</v>
      </c>
      <c r="I60">
        <v>6913</v>
      </c>
      <c r="J60">
        <v>9568</v>
      </c>
      <c r="L60">
        <v>8621</v>
      </c>
      <c r="M60">
        <v>5.7190000000000003</v>
      </c>
      <c r="N60">
        <v>8.3849999999999998</v>
      </c>
      <c r="O60">
        <v>2.6659999999999999</v>
      </c>
      <c r="Q60">
        <v>0.78600000000000003</v>
      </c>
      <c r="R60">
        <v>1</v>
      </c>
      <c r="S60">
        <v>0</v>
      </c>
      <c r="T60">
        <v>0</v>
      </c>
      <c r="V60">
        <v>0</v>
      </c>
      <c r="Y60" s="1">
        <v>44789</v>
      </c>
      <c r="Z60" s="6">
        <v>0.92053240740740738</v>
      </c>
      <c r="AB60">
        <v>1</v>
      </c>
      <c r="AD60" s="3">
        <f t="shared" si="4"/>
        <v>6.4169428550036214</v>
      </c>
      <c r="AE60" s="3">
        <f t="shared" si="5"/>
        <v>9.0588918994407184</v>
      </c>
      <c r="AF60" s="3">
        <f t="shared" si="6"/>
        <v>2.641949044437097</v>
      </c>
      <c r="AG60" s="3">
        <f t="shared" si="7"/>
        <v>0.79824345809255381</v>
      </c>
      <c r="BC60" s="3"/>
      <c r="BD60" s="3"/>
      <c r="BE60" s="3"/>
      <c r="BF60" s="3"/>
    </row>
    <row r="61" spans="1:58" x14ac:dyDescent="0.2">
      <c r="A61">
        <v>37</v>
      </c>
      <c r="B61">
        <v>12</v>
      </c>
      <c r="C61" t="s">
        <v>75</v>
      </c>
      <c r="D61" t="s">
        <v>27</v>
      </c>
      <c r="G61">
        <v>0.5</v>
      </c>
      <c r="H61">
        <v>0.5</v>
      </c>
      <c r="I61">
        <v>4538</v>
      </c>
      <c r="J61">
        <v>7700</v>
      </c>
      <c r="L61">
        <v>4472</v>
      </c>
      <c r="M61">
        <v>3.8969999999999998</v>
      </c>
      <c r="N61">
        <v>6.8019999999999996</v>
      </c>
      <c r="O61">
        <v>2.9049999999999998</v>
      </c>
      <c r="Q61">
        <v>0.35199999999999998</v>
      </c>
      <c r="R61">
        <v>1</v>
      </c>
      <c r="S61">
        <v>0</v>
      </c>
      <c r="T61">
        <v>0</v>
      </c>
      <c r="V61">
        <v>0</v>
      </c>
      <c r="Y61" s="1">
        <v>44789</v>
      </c>
      <c r="Z61" s="6">
        <v>0.93373842592592593</v>
      </c>
      <c r="AB61">
        <v>1</v>
      </c>
      <c r="AD61" s="3">
        <f t="shared" si="4"/>
        <v>4.262224401530962</v>
      </c>
      <c r="AE61" s="3">
        <f t="shared" si="5"/>
        <v>7.3507788681108108</v>
      </c>
      <c r="AF61" s="3">
        <f t="shared" si="6"/>
        <v>3.0885544665798488</v>
      </c>
      <c r="AG61" s="3">
        <f t="shared" si="7"/>
        <v>0.42132119464198242</v>
      </c>
      <c r="BC61" s="3"/>
      <c r="BD61" s="3"/>
      <c r="BE61" s="3"/>
      <c r="BF61" s="3"/>
    </row>
    <row r="62" spans="1:58" x14ac:dyDescent="0.2">
      <c r="A62">
        <v>38</v>
      </c>
      <c r="B62">
        <v>12</v>
      </c>
      <c r="C62" t="s">
        <v>75</v>
      </c>
      <c r="D62" t="s">
        <v>27</v>
      </c>
      <c r="G62">
        <v>0.5</v>
      </c>
      <c r="H62">
        <v>0.5</v>
      </c>
      <c r="I62">
        <v>3719</v>
      </c>
      <c r="J62">
        <v>7699</v>
      </c>
      <c r="L62">
        <v>4359</v>
      </c>
      <c r="M62">
        <v>3.2679999999999998</v>
      </c>
      <c r="N62">
        <v>6.8010000000000002</v>
      </c>
      <c r="O62">
        <v>3.5339999999999998</v>
      </c>
      <c r="Q62">
        <v>0.34</v>
      </c>
      <c r="R62">
        <v>1</v>
      </c>
      <c r="S62">
        <v>0</v>
      </c>
      <c r="T62">
        <v>0</v>
      </c>
      <c r="V62">
        <v>0</v>
      </c>
      <c r="Y62" s="1">
        <v>44789</v>
      </c>
      <c r="Z62" s="6">
        <v>0.94093749999999998</v>
      </c>
      <c r="AB62">
        <v>1</v>
      </c>
      <c r="AD62" s="3">
        <f t="shared" si="4"/>
        <v>3.5191867537860744</v>
      </c>
      <c r="AE62" s="3">
        <f t="shared" si="5"/>
        <v>7.349864460706458</v>
      </c>
      <c r="AF62" s="3">
        <f t="shared" si="6"/>
        <v>3.8306777069203837</v>
      </c>
      <c r="AG62" s="3">
        <f t="shared" si="7"/>
        <v>0.41105553646653908</v>
      </c>
      <c r="AJ62">
        <f>ABS(100*(AD62-AD63)/(AVERAGE(AD62:AD63)))</f>
        <v>1.847293432401667</v>
      </c>
      <c r="AO62">
        <f>ABS(100*(AE62-AE63)/(AVERAGE(AE62:AE63)))</f>
        <v>4.9776971610767003E-2</v>
      </c>
      <c r="AT62">
        <f>ABS(100*(AF62-AF63)/(AVERAGE(AF62:AF63)))</f>
        <v>1.5735878315283429</v>
      </c>
      <c r="AY62">
        <f>ABS(100*(AG62-AG63)/(AVERAGE(AG62:AG63)))</f>
        <v>0.8582322358213349</v>
      </c>
      <c r="BC62" s="3">
        <f>AVERAGE(AD62:AD63)</f>
        <v>3.4869793832183777</v>
      </c>
      <c r="BD62" s="3">
        <f>AVERAGE(AE62:AE63)</f>
        <v>7.3480356458977543</v>
      </c>
      <c r="BE62" s="3">
        <f>AVERAGE(AF62:AF63)</f>
        <v>3.8610562626793765</v>
      </c>
      <c r="BF62" s="3">
        <f>AVERAGE(AG62:AG63)</f>
        <v>0.41282704385079699</v>
      </c>
    </row>
    <row r="63" spans="1:58" x14ac:dyDescent="0.2">
      <c r="A63">
        <v>39</v>
      </c>
      <c r="B63">
        <v>12</v>
      </c>
      <c r="C63" t="s">
        <v>75</v>
      </c>
      <c r="D63" t="s">
        <v>27</v>
      </c>
      <c r="G63">
        <v>0.5</v>
      </c>
      <c r="H63">
        <v>0.5</v>
      </c>
      <c r="I63">
        <v>3648</v>
      </c>
      <c r="J63">
        <v>7695</v>
      </c>
      <c r="L63">
        <v>4398</v>
      </c>
      <c r="M63">
        <v>3.214</v>
      </c>
      <c r="N63">
        <v>6.7969999999999997</v>
      </c>
      <c r="O63">
        <v>3.5840000000000001</v>
      </c>
      <c r="Q63">
        <v>0.34399999999999997</v>
      </c>
      <c r="R63">
        <v>1</v>
      </c>
      <c r="S63">
        <v>0</v>
      </c>
      <c r="T63">
        <v>0</v>
      </c>
      <c r="V63">
        <v>0</v>
      </c>
      <c r="Y63" s="1">
        <v>44789</v>
      </c>
      <c r="Z63" s="6">
        <v>0.94853009259259258</v>
      </c>
      <c r="AB63">
        <v>1</v>
      </c>
      <c r="AD63" s="3">
        <f t="shared" si="4"/>
        <v>3.4547720126506811</v>
      </c>
      <c r="AE63" s="3">
        <f t="shared" si="5"/>
        <v>7.3462068310890505</v>
      </c>
      <c r="AF63" s="3">
        <f t="shared" si="6"/>
        <v>3.8914348184383694</v>
      </c>
      <c r="AG63" s="3">
        <f t="shared" si="7"/>
        <v>0.4145985512350549</v>
      </c>
      <c r="BC63" s="3"/>
      <c r="BD63" s="3"/>
      <c r="BE63" s="3"/>
      <c r="BF63" s="3"/>
    </row>
    <row r="64" spans="1:58" x14ac:dyDescent="0.2">
      <c r="A64">
        <v>40</v>
      </c>
      <c r="B64">
        <v>13</v>
      </c>
      <c r="C64" t="s">
        <v>80</v>
      </c>
      <c r="D64" t="s">
        <v>27</v>
      </c>
      <c r="G64">
        <v>0.5</v>
      </c>
      <c r="H64">
        <v>0.5</v>
      </c>
      <c r="I64">
        <v>3316</v>
      </c>
      <c r="J64">
        <v>9157</v>
      </c>
      <c r="L64">
        <v>7532</v>
      </c>
      <c r="M64">
        <v>2.9590000000000001</v>
      </c>
      <c r="N64">
        <v>8.0359999999999996</v>
      </c>
      <c r="O64">
        <v>5.077</v>
      </c>
      <c r="Q64">
        <v>0.67200000000000004</v>
      </c>
      <c r="R64">
        <v>1</v>
      </c>
      <c r="S64">
        <v>0</v>
      </c>
      <c r="T64">
        <v>0</v>
      </c>
      <c r="V64">
        <v>0</v>
      </c>
      <c r="Y64" s="1">
        <v>44789</v>
      </c>
      <c r="Z64" s="6">
        <v>0.9616203703703704</v>
      </c>
      <c r="AB64">
        <v>1</v>
      </c>
      <c r="AD64" s="3">
        <f t="shared" si="4"/>
        <v>3.1535650541020823</v>
      </c>
      <c r="AE64" s="3">
        <f t="shared" si="5"/>
        <v>8.6830704562519649</v>
      </c>
      <c r="AF64" s="3">
        <f t="shared" si="6"/>
        <v>5.5295054021498826</v>
      </c>
      <c r="AG64" s="3">
        <f t="shared" si="7"/>
        <v>0.69931158417168804</v>
      </c>
      <c r="BC64" s="3"/>
      <c r="BD64" s="3"/>
      <c r="BE64" s="3"/>
      <c r="BF64" s="3"/>
    </row>
    <row r="65" spans="1:58" x14ac:dyDescent="0.2">
      <c r="A65">
        <v>41</v>
      </c>
      <c r="B65">
        <v>13</v>
      </c>
      <c r="C65" t="s">
        <v>80</v>
      </c>
      <c r="D65" t="s">
        <v>27</v>
      </c>
      <c r="G65">
        <v>0.5</v>
      </c>
      <c r="H65">
        <v>0.5</v>
      </c>
      <c r="I65">
        <v>3308</v>
      </c>
      <c r="J65">
        <v>9154</v>
      </c>
      <c r="L65">
        <v>7504</v>
      </c>
      <c r="M65">
        <v>2.9529999999999998</v>
      </c>
      <c r="N65">
        <v>8.0340000000000007</v>
      </c>
      <c r="O65">
        <v>5.0810000000000004</v>
      </c>
      <c r="Q65">
        <v>0.66900000000000004</v>
      </c>
      <c r="R65">
        <v>1</v>
      </c>
      <c r="S65">
        <v>0</v>
      </c>
      <c r="T65">
        <v>0</v>
      </c>
      <c r="V65">
        <v>0</v>
      </c>
      <c r="Y65" s="1">
        <v>44789</v>
      </c>
      <c r="Z65" s="6">
        <v>0.96879629629629627</v>
      </c>
      <c r="AB65">
        <v>1</v>
      </c>
      <c r="AD65" s="3">
        <f t="shared" si="4"/>
        <v>3.1463070551009111</v>
      </c>
      <c r="AE65" s="3">
        <f t="shared" si="5"/>
        <v>8.6803272340389075</v>
      </c>
      <c r="AF65" s="3">
        <f t="shared" si="6"/>
        <v>5.5340201789379968</v>
      </c>
      <c r="AG65" s="3">
        <f t="shared" si="7"/>
        <v>0.69676788126095857</v>
      </c>
      <c r="AJ65">
        <f>ABS(100*(AD65-AD66)/(AVERAGE(AD65:AD66)))</f>
        <v>1.5986230413859319</v>
      </c>
      <c r="AO65">
        <f>ABS(100*(AE65-AE66)/(AVERAGE(AE65:AE66)))</f>
        <v>0.15788901247159193</v>
      </c>
      <c r="AT65">
        <f>ABS(100*(AF65-AF66)/(AVERAGE(AF65:AF66)))</f>
        <v>1.142954088792308</v>
      </c>
      <c r="AY65">
        <f>ABS(100*(AG65-AG66)/(AVERAGE(AG65:AG66)))</f>
        <v>1.5524485917261264</v>
      </c>
      <c r="BC65" s="3">
        <f>AVERAGE(AD65:AD66)</f>
        <v>3.1213576835343857</v>
      </c>
      <c r="BD65" s="3">
        <f>AVERAGE(AE65:AE66)</f>
        <v>8.6871852895715485</v>
      </c>
      <c r="BE65" s="3">
        <f>AVERAGE(AF65:AF66)</f>
        <v>5.5658276060371632</v>
      </c>
      <c r="BF65" s="3">
        <f>AVERAGE(AG65:AG66)</f>
        <v>0.7022186732125214</v>
      </c>
    </row>
    <row r="66" spans="1:58" x14ac:dyDescent="0.2">
      <c r="A66">
        <v>42</v>
      </c>
      <c r="B66">
        <v>13</v>
      </c>
      <c r="C66" t="s">
        <v>80</v>
      </c>
      <c r="D66" t="s">
        <v>27</v>
      </c>
      <c r="G66">
        <v>0.5</v>
      </c>
      <c r="H66">
        <v>0.5</v>
      </c>
      <c r="I66">
        <v>3253</v>
      </c>
      <c r="J66">
        <v>9169</v>
      </c>
      <c r="L66">
        <v>7624</v>
      </c>
      <c r="M66">
        <v>2.911</v>
      </c>
      <c r="N66">
        <v>8.0459999999999994</v>
      </c>
      <c r="O66">
        <v>5.1349999999999998</v>
      </c>
      <c r="Q66">
        <v>0.68100000000000005</v>
      </c>
      <c r="R66">
        <v>1</v>
      </c>
      <c r="S66">
        <v>0</v>
      </c>
      <c r="T66">
        <v>0</v>
      </c>
      <c r="V66">
        <v>0</v>
      </c>
      <c r="Y66" s="1">
        <v>44789</v>
      </c>
      <c r="Z66" s="6">
        <v>0.97627314814814825</v>
      </c>
      <c r="AB66">
        <v>1</v>
      </c>
      <c r="AD66" s="3">
        <f t="shared" si="4"/>
        <v>3.0964083119678603</v>
      </c>
      <c r="AE66" s="3">
        <f t="shared" si="5"/>
        <v>8.6940433451041894</v>
      </c>
      <c r="AF66" s="3">
        <f t="shared" si="6"/>
        <v>5.5976350331363296</v>
      </c>
      <c r="AG66" s="3">
        <f t="shared" si="7"/>
        <v>0.70766946516408424</v>
      </c>
      <c r="BC66" s="3"/>
      <c r="BD66" s="3"/>
      <c r="BE66" s="3"/>
      <c r="BF66" s="3"/>
    </row>
    <row r="67" spans="1:58" x14ac:dyDescent="0.2">
      <c r="A67">
        <v>43</v>
      </c>
      <c r="B67">
        <v>14</v>
      </c>
      <c r="C67" t="s">
        <v>81</v>
      </c>
      <c r="D67" t="s">
        <v>27</v>
      </c>
      <c r="G67">
        <v>0.5</v>
      </c>
      <c r="H67">
        <v>0.5</v>
      </c>
      <c r="I67">
        <v>3144</v>
      </c>
      <c r="J67">
        <v>7502</v>
      </c>
      <c r="L67">
        <v>3324</v>
      </c>
      <c r="M67">
        <v>2.827</v>
      </c>
      <c r="N67">
        <v>6.6340000000000003</v>
      </c>
      <c r="O67">
        <v>3.8079999999999998</v>
      </c>
      <c r="Q67">
        <v>0.23200000000000001</v>
      </c>
      <c r="R67">
        <v>1</v>
      </c>
      <c r="S67">
        <v>0</v>
      </c>
      <c r="T67">
        <v>0</v>
      </c>
      <c r="V67">
        <v>0</v>
      </c>
      <c r="Y67" s="1">
        <v>44789</v>
      </c>
      <c r="Z67" s="6">
        <v>0.98931712962962959</v>
      </c>
      <c r="AB67">
        <v>1</v>
      </c>
      <c r="AD67" s="3">
        <f t="shared" si="4"/>
        <v>2.9975180755769042</v>
      </c>
      <c r="AE67" s="3">
        <f t="shared" si="5"/>
        <v>7.169726202049076</v>
      </c>
      <c r="AF67" s="3">
        <f t="shared" si="6"/>
        <v>4.1722081264721718</v>
      </c>
      <c r="AG67" s="3">
        <f t="shared" si="7"/>
        <v>0.31702937530207981</v>
      </c>
      <c r="BC67" s="3"/>
      <c r="BD67" s="3"/>
      <c r="BE67" s="3"/>
      <c r="BF67" s="3"/>
    </row>
    <row r="68" spans="1:58" x14ac:dyDescent="0.2">
      <c r="A68">
        <v>44</v>
      </c>
      <c r="B68">
        <v>14</v>
      </c>
      <c r="C68" t="s">
        <v>81</v>
      </c>
      <c r="D68" t="s">
        <v>27</v>
      </c>
      <c r="G68">
        <v>0.5</v>
      </c>
      <c r="H68">
        <v>0.5</v>
      </c>
      <c r="I68">
        <v>3187</v>
      </c>
      <c r="J68">
        <v>7474</v>
      </c>
      <c r="L68">
        <v>3197</v>
      </c>
      <c r="M68">
        <v>2.86</v>
      </c>
      <c r="N68">
        <v>6.61</v>
      </c>
      <c r="O68">
        <v>3.7509999999999999</v>
      </c>
      <c r="Q68">
        <v>0.218</v>
      </c>
      <c r="R68">
        <v>1</v>
      </c>
      <c r="S68">
        <v>0</v>
      </c>
      <c r="T68">
        <v>0</v>
      </c>
      <c r="V68">
        <v>0</v>
      </c>
      <c r="Y68" s="1">
        <v>44789</v>
      </c>
      <c r="Z68" s="6">
        <v>0.99641203703703696</v>
      </c>
      <c r="AB68">
        <v>1</v>
      </c>
      <c r="AD68" s="3">
        <f t="shared" si="4"/>
        <v>3.0365298202081989</v>
      </c>
      <c r="AE68" s="3">
        <f t="shared" si="5"/>
        <v>7.1441227947272141</v>
      </c>
      <c r="AF68" s="3">
        <f t="shared" si="6"/>
        <v>4.1075929745190152</v>
      </c>
      <c r="AG68" s="3">
        <f t="shared" si="7"/>
        <v>0.30549186567127179</v>
      </c>
      <c r="AJ68">
        <f>ABS(100*(AD68-AD69)/(AVERAGE(AD68:AD69)))</f>
        <v>2.6336016604814003</v>
      </c>
      <c r="AO68">
        <f>ABS(100*(AE68-AE69)/(AVERAGE(AE68:AE69)))</f>
        <v>0.34498865013807511</v>
      </c>
      <c r="AT68">
        <f>ABS(100*(AF68-AF69)/(AVERAGE(AF68:AF69)))</f>
        <v>2.4912167188508016</v>
      </c>
      <c r="AY68">
        <f>ABS(100*(AG68-AG69)/(AVERAGE(AG68:AG69)))</f>
        <v>2.3510571809297094</v>
      </c>
      <c r="BC68" s="3">
        <f>AVERAGE(AD68:AD69)</f>
        <v>2.9970644506393311</v>
      </c>
      <c r="BD68" s="3">
        <f>AVERAGE(AE68:AE69)</f>
        <v>7.1564672946859691</v>
      </c>
      <c r="BE68" s="3">
        <f>AVERAGE(AF68:AF69)</f>
        <v>4.159402844046638</v>
      </c>
      <c r="BF68" s="3">
        <f>AVERAGE(AG68:AG69)</f>
        <v>0.30912572697231366</v>
      </c>
    </row>
    <row r="69" spans="1:58" x14ac:dyDescent="0.2">
      <c r="A69">
        <v>45</v>
      </c>
      <c r="B69">
        <v>14</v>
      </c>
      <c r="C69" t="s">
        <v>81</v>
      </c>
      <c r="D69" t="s">
        <v>27</v>
      </c>
      <c r="G69">
        <v>0.5</v>
      </c>
      <c r="H69">
        <v>0.5</v>
      </c>
      <c r="I69">
        <v>3100</v>
      </c>
      <c r="J69">
        <v>7501</v>
      </c>
      <c r="L69">
        <v>3277</v>
      </c>
      <c r="M69">
        <v>2.7930000000000001</v>
      </c>
      <c r="N69">
        <v>6.633</v>
      </c>
      <c r="O69">
        <v>3.84</v>
      </c>
      <c r="Q69">
        <v>0.22700000000000001</v>
      </c>
      <c r="R69">
        <v>1</v>
      </c>
      <c r="S69">
        <v>0</v>
      </c>
      <c r="T69">
        <v>0</v>
      </c>
      <c r="V69">
        <v>0</v>
      </c>
      <c r="Y69" s="1">
        <v>44790</v>
      </c>
      <c r="Z69" s="6">
        <v>3.9583333333333337E-3</v>
      </c>
      <c r="AB69">
        <v>1</v>
      </c>
      <c r="AD69" s="3">
        <f t="shared" si="4"/>
        <v>2.9575990810704638</v>
      </c>
      <c r="AE69" s="3">
        <f t="shared" si="5"/>
        <v>7.1688117946447241</v>
      </c>
      <c r="AF69" s="3">
        <f t="shared" si="6"/>
        <v>4.2112127135742607</v>
      </c>
      <c r="AG69" s="3">
        <f t="shared" si="7"/>
        <v>0.31275958827335554</v>
      </c>
      <c r="BC69" s="3"/>
      <c r="BD69" s="3"/>
      <c r="BE69" s="3"/>
      <c r="BF69" s="3"/>
    </row>
    <row r="70" spans="1:58" x14ac:dyDescent="0.2">
      <c r="A70">
        <v>46</v>
      </c>
      <c r="B70">
        <v>15</v>
      </c>
      <c r="C70" t="s">
        <v>79</v>
      </c>
      <c r="D70" t="s">
        <v>27</v>
      </c>
      <c r="G70">
        <v>0.5</v>
      </c>
      <c r="H70">
        <v>0.5</v>
      </c>
      <c r="I70">
        <v>5075</v>
      </c>
      <c r="J70">
        <v>8999</v>
      </c>
      <c r="L70">
        <v>4535</v>
      </c>
      <c r="M70">
        <v>4.3079999999999998</v>
      </c>
      <c r="N70">
        <v>7.9020000000000001</v>
      </c>
      <c r="O70">
        <v>3.5939999999999999</v>
      </c>
      <c r="Q70">
        <v>0.35799999999999998</v>
      </c>
      <c r="R70">
        <v>1</v>
      </c>
      <c r="S70">
        <v>0</v>
      </c>
      <c r="T70">
        <v>0</v>
      </c>
      <c r="V70">
        <v>0</v>
      </c>
      <c r="Y70" s="1">
        <v>44790</v>
      </c>
      <c r="Z70" s="6">
        <v>1.7037037037037038E-2</v>
      </c>
      <c r="AB70">
        <v>1</v>
      </c>
      <c r="AD70" s="3">
        <f t="shared" si="4"/>
        <v>4.7494175844845694</v>
      </c>
      <c r="AE70" s="3">
        <f t="shared" si="5"/>
        <v>8.5385940863643164</v>
      </c>
      <c r="AF70" s="3">
        <f t="shared" si="6"/>
        <v>3.789176501879747</v>
      </c>
      <c r="AG70" s="3">
        <f t="shared" si="7"/>
        <v>0.42704452619112337</v>
      </c>
      <c r="BC70" s="3"/>
      <c r="BD70" s="3"/>
      <c r="BE70" s="3"/>
      <c r="BF70" s="3"/>
    </row>
    <row r="71" spans="1:58" x14ac:dyDescent="0.2">
      <c r="A71">
        <v>47</v>
      </c>
      <c r="B71">
        <v>15</v>
      </c>
      <c r="C71" t="s">
        <v>79</v>
      </c>
      <c r="D71" t="s">
        <v>27</v>
      </c>
      <c r="G71">
        <v>0.5</v>
      </c>
      <c r="H71">
        <v>0.5</v>
      </c>
      <c r="I71">
        <v>6014</v>
      </c>
      <c r="J71">
        <v>8942</v>
      </c>
      <c r="L71">
        <v>4611</v>
      </c>
      <c r="M71">
        <v>5.0289999999999999</v>
      </c>
      <c r="N71">
        <v>7.8540000000000001</v>
      </c>
      <c r="O71">
        <v>2.8260000000000001</v>
      </c>
      <c r="Q71">
        <v>0.36599999999999999</v>
      </c>
      <c r="R71">
        <v>1</v>
      </c>
      <c r="S71">
        <v>0</v>
      </c>
      <c r="T71">
        <v>0</v>
      </c>
      <c r="V71">
        <v>0</v>
      </c>
      <c r="Y71" s="1">
        <v>44790</v>
      </c>
      <c r="Z71" s="6">
        <v>2.4351851851851857E-2</v>
      </c>
      <c r="AB71">
        <v>1</v>
      </c>
      <c r="AD71" s="3">
        <f t="shared" si="4"/>
        <v>5.6013252172470231</v>
      </c>
      <c r="AE71" s="3">
        <f t="shared" si="5"/>
        <v>8.4864728643162426</v>
      </c>
      <c r="AF71" s="3">
        <f t="shared" si="6"/>
        <v>2.8851476470692194</v>
      </c>
      <c r="AG71" s="3">
        <f t="shared" si="7"/>
        <v>0.43394886266310301</v>
      </c>
      <c r="AJ71">
        <f>ABS(100*(AD71-AD72)/(AVERAGE(AD71:AD72)))</f>
        <v>1.5177575534266576</v>
      </c>
      <c r="AO71">
        <f>ABS(100*(AE71-AE72)/(AVERAGE(AE71:AE72)))</f>
        <v>8.6161917535234445E-2</v>
      </c>
      <c r="AT71">
        <f>ABS(100*(AF71-AF72)/(AVERAGE(AF71:AF72)))</f>
        <v>3.1282748379793381</v>
      </c>
      <c r="AY71">
        <f>ABS(100*(AG71-AG72)/(AVERAGE(AG71:AG72)))</f>
        <v>2.0942521102183957</v>
      </c>
      <c r="BC71" s="3">
        <f>AVERAGE(AD71:AD72)</f>
        <v>5.5591380980527161</v>
      </c>
      <c r="BD71" s="3">
        <f>AVERAGE(AE71:AE72)</f>
        <v>8.4901304939336519</v>
      </c>
      <c r="BE71" s="3">
        <f>AVERAGE(AF71:AF72)</f>
        <v>2.930992395880935</v>
      </c>
      <c r="BF71" s="3">
        <f>AVERAGE(AG71:AG72)</f>
        <v>0.42945195930306368</v>
      </c>
    </row>
    <row r="72" spans="1:58" x14ac:dyDescent="0.2">
      <c r="A72">
        <v>48</v>
      </c>
      <c r="B72">
        <v>15</v>
      </c>
      <c r="C72" t="s">
        <v>79</v>
      </c>
      <c r="D72" t="s">
        <v>27</v>
      </c>
      <c r="G72">
        <v>0.5</v>
      </c>
      <c r="H72">
        <v>0.5</v>
      </c>
      <c r="I72">
        <v>5921</v>
      </c>
      <c r="J72">
        <v>8950</v>
      </c>
      <c r="L72">
        <v>4512</v>
      </c>
      <c r="M72">
        <v>4.9569999999999999</v>
      </c>
      <c r="N72">
        <v>7.8609999999999998</v>
      </c>
      <c r="O72">
        <v>2.9039999999999999</v>
      </c>
      <c r="Q72">
        <v>0.35599999999999998</v>
      </c>
      <c r="R72">
        <v>1</v>
      </c>
      <c r="S72">
        <v>0</v>
      </c>
      <c r="T72">
        <v>0</v>
      </c>
      <c r="V72">
        <v>0</v>
      </c>
      <c r="Y72" s="1">
        <v>44790</v>
      </c>
      <c r="Z72" s="6">
        <v>3.1967592592592589E-2</v>
      </c>
      <c r="AB72">
        <v>1</v>
      </c>
      <c r="AD72" s="3">
        <f t="shared" si="4"/>
        <v>5.516950978858409</v>
      </c>
      <c r="AE72" s="3">
        <f t="shared" si="5"/>
        <v>8.4937881235510595</v>
      </c>
      <c r="AF72" s="3">
        <f t="shared" si="6"/>
        <v>2.9768371446926505</v>
      </c>
      <c r="AG72" s="3">
        <f t="shared" si="7"/>
        <v>0.42495505594302435</v>
      </c>
      <c r="BC72" s="3"/>
      <c r="BD72" s="3"/>
      <c r="BE72" s="3"/>
      <c r="BF72" s="3"/>
    </row>
    <row r="73" spans="1:58" x14ac:dyDescent="0.2">
      <c r="A73">
        <v>49</v>
      </c>
      <c r="B73">
        <v>16</v>
      </c>
      <c r="C73" t="s">
        <v>88</v>
      </c>
      <c r="D73" t="s">
        <v>27</v>
      </c>
      <c r="G73">
        <v>0.5</v>
      </c>
      <c r="H73">
        <v>0.5</v>
      </c>
      <c r="I73">
        <v>8243</v>
      </c>
      <c r="J73">
        <v>12446</v>
      </c>
      <c r="L73">
        <v>1969</v>
      </c>
      <c r="M73">
        <v>6.7389999999999999</v>
      </c>
      <c r="N73">
        <v>10.823</v>
      </c>
      <c r="O73">
        <v>4.0839999999999996</v>
      </c>
      <c r="Q73">
        <v>0.09</v>
      </c>
      <c r="R73">
        <v>1</v>
      </c>
      <c r="S73">
        <v>0</v>
      </c>
      <c r="T73">
        <v>0</v>
      </c>
      <c r="V73">
        <v>0</v>
      </c>
      <c r="Y73" s="1">
        <v>44790</v>
      </c>
      <c r="Z73" s="6">
        <v>4.5451388888888888E-2</v>
      </c>
      <c r="AB73">
        <v>1</v>
      </c>
      <c r="AD73" s="3">
        <f t="shared" si="4"/>
        <v>7.6235851889483097</v>
      </c>
      <c r="AE73" s="3">
        <f t="shared" si="5"/>
        <v>11.690556409166346</v>
      </c>
      <c r="AF73" s="3">
        <f t="shared" si="6"/>
        <v>4.0669712202180364</v>
      </c>
      <c r="AG73" s="3">
        <f t="shared" si="7"/>
        <v>0.19393232372928537</v>
      </c>
      <c r="BC73" s="3"/>
      <c r="BD73" s="3"/>
      <c r="BE73" s="3"/>
      <c r="BF73" s="3"/>
    </row>
    <row r="74" spans="1:58" x14ac:dyDescent="0.2">
      <c r="A74">
        <v>50</v>
      </c>
      <c r="B74">
        <v>16</v>
      </c>
      <c r="C74" t="s">
        <v>88</v>
      </c>
      <c r="D74" t="s">
        <v>27</v>
      </c>
      <c r="G74">
        <v>0.5</v>
      </c>
      <c r="H74">
        <v>0.5</v>
      </c>
      <c r="I74">
        <v>9479</v>
      </c>
      <c r="J74">
        <v>12489</v>
      </c>
      <c r="L74">
        <v>1873</v>
      </c>
      <c r="M74">
        <v>7.6870000000000003</v>
      </c>
      <c r="N74">
        <v>10.859</v>
      </c>
      <c r="O74">
        <v>3.1720000000000002</v>
      </c>
      <c r="Q74">
        <v>0.08</v>
      </c>
      <c r="R74">
        <v>1</v>
      </c>
      <c r="S74">
        <v>0</v>
      </c>
      <c r="T74">
        <v>0</v>
      </c>
      <c r="V74">
        <v>0</v>
      </c>
      <c r="Y74" s="1">
        <v>44790</v>
      </c>
      <c r="Z74" s="6">
        <v>5.2928240740740741E-2</v>
      </c>
      <c r="AB74">
        <v>1</v>
      </c>
      <c r="AD74" s="3">
        <f t="shared" si="4"/>
        <v>8.7449460346292387</v>
      </c>
      <c r="AE74" s="3">
        <f t="shared" si="5"/>
        <v>11.729875927553492</v>
      </c>
      <c r="AF74" s="3">
        <f t="shared" si="6"/>
        <v>2.9849298929242529</v>
      </c>
      <c r="AG74" s="3">
        <f t="shared" si="7"/>
        <v>0.1852110566067848</v>
      </c>
      <c r="AJ74">
        <f>ABS(100*(AD74-AD75)/(AVERAGE(AD74:AD75)))</f>
        <v>1.9907877120852293</v>
      </c>
      <c r="AO74">
        <f>ABS(100*(AE74-AE75)/(AVERAGE(AE74:AE75)))</f>
        <v>0.1869181525767154</v>
      </c>
      <c r="AT74">
        <f>ABS(100*(AF74-AF75)/(AVERAGE(AF74:AF75)))</f>
        <v>6.3049151112682855</v>
      </c>
      <c r="AY74">
        <f>ABS(100*(AG74-AG75)/(AVERAGE(AG74:AG75)))</f>
        <v>0.245552485234033</v>
      </c>
      <c r="BC74" s="3">
        <f>AVERAGE(AD74:AD75)</f>
        <v>8.6587572964903323</v>
      </c>
      <c r="BD74" s="3">
        <f>AVERAGE(AE74:AE75)</f>
        <v>11.740848816405716</v>
      </c>
      <c r="BE74" s="3">
        <f>AVERAGE(AF74:AF75)</f>
        <v>3.0820915199153847</v>
      </c>
      <c r="BF74" s="3">
        <f>AVERAGE(AG74:AG75)</f>
        <v>0.18498394027546966</v>
      </c>
    </row>
    <row r="75" spans="1:58" x14ac:dyDescent="0.2">
      <c r="A75">
        <v>51</v>
      </c>
      <c r="B75">
        <v>16</v>
      </c>
      <c r="C75" t="s">
        <v>88</v>
      </c>
      <c r="D75" t="s">
        <v>27</v>
      </c>
      <c r="G75">
        <v>0.5</v>
      </c>
      <c r="H75">
        <v>0.5</v>
      </c>
      <c r="I75">
        <v>9289</v>
      </c>
      <c r="J75">
        <v>12513</v>
      </c>
      <c r="L75">
        <v>1868</v>
      </c>
      <c r="M75">
        <v>7.5410000000000004</v>
      </c>
      <c r="N75">
        <v>10.879</v>
      </c>
      <c r="O75">
        <v>3.3380000000000001</v>
      </c>
      <c r="Q75">
        <v>7.9000000000000001E-2</v>
      </c>
      <c r="R75">
        <v>1</v>
      </c>
      <c r="S75">
        <v>0</v>
      </c>
      <c r="T75">
        <v>0</v>
      </c>
      <c r="V75">
        <v>0</v>
      </c>
      <c r="Y75" s="1">
        <v>44790</v>
      </c>
      <c r="Z75" s="6">
        <v>6.084490740740741E-2</v>
      </c>
      <c r="AB75">
        <v>1</v>
      </c>
      <c r="AD75" s="3">
        <f t="shared" si="4"/>
        <v>8.5725685583514259</v>
      </c>
      <c r="AE75" s="3">
        <f t="shared" si="5"/>
        <v>11.751821705257942</v>
      </c>
      <c r="AF75" s="3">
        <f t="shared" si="6"/>
        <v>3.1792531469065164</v>
      </c>
      <c r="AG75" s="3">
        <f t="shared" si="7"/>
        <v>0.18475682394415455</v>
      </c>
      <c r="BC75" s="3"/>
      <c r="BD75" s="3"/>
      <c r="BE75" s="3"/>
      <c r="BF75" s="3"/>
    </row>
    <row r="76" spans="1:58" x14ac:dyDescent="0.2">
      <c r="A76">
        <v>52</v>
      </c>
      <c r="B76">
        <v>17</v>
      </c>
      <c r="C76" t="s">
        <v>99</v>
      </c>
      <c r="D76" t="s">
        <v>27</v>
      </c>
      <c r="G76">
        <v>0.5</v>
      </c>
      <c r="H76">
        <v>0.5</v>
      </c>
      <c r="I76">
        <v>10135</v>
      </c>
      <c r="J76">
        <v>13266</v>
      </c>
      <c r="L76">
        <v>2043</v>
      </c>
      <c r="M76">
        <v>8.1910000000000007</v>
      </c>
      <c r="N76">
        <v>11.516999999999999</v>
      </c>
      <c r="O76">
        <v>3.327</v>
      </c>
      <c r="Q76">
        <v>9.8000000000000004E-2</v>
      </c>
      <c r="R76">
        <v>1</v>
      </c>
      <c r="S76">
        <v>0</v>
      </c>
      <c r="T76">
        <v>0</v>
      </c>
      <c r="V76">
        <v>0</v>
      </c>
      <c r="Y76" s="1">
        <v>44790</v>
      </c>
      <c r="Z76" s="6">
        <v>7.4513888888888893E-2</v>
      </c>
      <c r="AB76">
        <v>1</v>
      </c>
      <c r="AD76" s="3">
        <f t="shared" si="4"/>
        <v>9.3401019527252664</v>
      </c>
      <c r="AE76" s="3">
        <f t="shared" si="5"/>
        <v>12.440370480735149</v>
      </c>
      <c r="AF76" s="3">
        <f t="shared" si="6"/>
        <v>3.1002685280098827</v>
      </c>
      <c r="AG76" s="3">
        <f t="shared" si="7"/>
        <v>0.20065496713621289</v>
      </c>
      <c r="BC76" s="3"/>
      <c r="BD76" s="3"/>
      <c r="BE76" s="3"/>
      <c r="BF76" s="3"/>
    </row>
    <row r="77" spans="1:58" x14ac:dyDescent="0.2">
      <c r="A77">
        <v>53</v>
      </c>
      <c r="B77">
        <v>17</v>
      </c>
      <c r="C77" t="s">
        <v>99</v>
      </c>
      <c r="D77" t="s">
        <v>27</v>
      </c>
      <c r="G77">
        <v>0.5</v>
      </c>
      <c r="H77">
        <v>0.5</v>
      </c>
      <c r="I77">
        <v>10766</v>
      </c>
      <c r="J77">
        <v>13359</v>
      </c>
      <c r="L77">
        <v>1989</v>
      </c>
      <c r="M77">
        <v>8.6750000000000007</v>
      </c>
      <c r="N77">
        <v>11.596</v>
      </c>
      <c r="O77">
        <v>2.9220000000000002</v>
      </c>
      <c r="Q77">
        <v>9.1999999999999998E-2</v>
      </c>
      <c r="R77">
        <v>1</v>
      </c>
      <c r="S77">
        <v>0</v>
      </c>
      <c r="T77">
        <v>0</v>
      </c>
      <c r="V77">
        <v>0</v>
      </c>
      <c r="Y77" s="1">
        <v>44790</v>
      </c>
      <c r="Z77" s="6">
        <v>8.2013888888888886E-2</v>
      </c>
      <c r="AB77">
        <v>1</v>
      </c>
      <c r="AD77" s="3">
        <f t="shared" si="4"/>
        <v>9.9125766239426323</v>
      </c>
      <c r="AE77" s="3">
        <f t="shared" si="5"/>
        <v>12.525410369339903</v>
      </c>
      <c r="AF77" s="3">
        <f t="shared" si="6"/>
        <v>2.6128337453972712</v>
      </c>
      <c r="AG77" s="3">
        <f t="shared" si="7"/>
        <v>0.19574925437980631</v>
      </c>
      <c r="AJ77">
        <f>ABS(100*(AD77-AD78)/(AVERAGE(AD77:AD78)))</f>
        <v>2.6899272136272705</v>
      </c>
      <c r="AO77">
        <f>ABS(100*(AE77-AE78)/(AVERAGE(AE77:AE78)))</f>
        <v>0.27780124408793472</v>
      </c>
      <c r="AT77">
        <f>ABS(100*(AF77-AF78)/(AVERAGE(AF77:AF78)))</f>
        <v>8.3738189033232793</v>
      </c>
      <c r="AY77">
        <f>ABS(100*(AG77-AG78)/(AVERAGE(AG77:AG78)))</f>
        <v>3.3502820561911109</v>
      </c>
      <c r="BC77" s="3">
        <f>AVERAGE(AD77:AD78)</f>
        <v>9.7810253920464074</v>
      </c>
      <c r="BD77" s="3">
        <f>AVERAGE(AE77:AE78)</f>
        <v>12.508036628657212</v>
      </c>
      <c r="BE77" s="3">
        <f>AVERAGE(AF77:AF78)</f>
        <v>2.7270112366108039</v>
      </c>
      <c r="BF77" s="3">
        <f>AVERAGE(AG77:AG78)</f>
        <v>0.19252420247513163</v>
      </c>
    </row>
    <row r="78" spans="1:58" x14ac:dyDescent="0.2">
      <c r="A78">
        <v>54</v>
      </c>
      <c r="B78">
        <v>17</v>
      </c>
      <c r="C78" t="s">
        <v>99</v>
      </c>
      <c r="D78" t="s">
        <v>27</v>
      </c>
      <c r="G78">
        <v>0.5</v>
      </c>
      <c r="H78">
        <v>0.5</v>
      </c>
      <c r="I78">
        <v>10476</v>
      </c>
      <c r="J78">
        <v>13321</v>
      </c>
      <c r="L78">
        <v>1918</v>
      </c>
      <c r="M78">
        <v>8.452</v>
      </c>
      <c r="N78">
        <v>11.564</v>
      </c>
      <c r="O78">
        <v>3.113</v>
      </c>
      <c r="Q78">
        <v>8.5000000000000006E-2</v>
      </c>
      <c r="R78">
        <v>1</v>
      </c>
      <c r="S78">
        <v>0</v>
      </c>
      <c r="T78">
        <v>0</v>
      </c>
      <c r="V78">
        <v>0</v>
      </c>
      <c r="Y78" s="1">
        <v>44790</v>
      </c>
      <c r="Z78" s="6">
        <v>8.9953703703703702E-2</v>
      </c>
      <c r="AB78">
        <v>1</v>
      </c>
      <c r="AD78" s="3">
        <f t="shared" si="4"/>
        <v>9.6494741601501826</v>
      </c>
      <c r="AE78" s="3">
        <f t="shared" si="5"/>
        <v>12.490662887974519</v>
      </c>
      <c r="AF78" s="3">
        <f t="shared" si="6"/>
        <v>2.8411887278243366</v>
      </c>
      <c r="AG78" s="3">
        <f t="shared" si="7"/>
        <v>0.18929915057045693</v>
      </c>
      <c r="BC78" s="3"/>
      <c r="BD78" s="3"/>
      <c r="BE78" s="3"/>
      <c r="BF78" s="3"/>
    </row>
    <row r="79" spans="1:58" x14ac:dyDescent="0.2">
      <c r="A79">
        <v>55</v>
      </c>
      <c r="B79">
        <v>18</v>
      </c>
      <c r="C79" t="s">
        <v>85</v>
      </c>
      <c r="D79" t="s">
        <v>27</v>
      </c>
      <c r="G79">
        <v>0.5</v>
      </c>
      <c r="H79">
        <v>0.5</v>
      </c>
      <c r="I79">
        <v>7934</v>
      </c>
      <c r="J79">
        <v>9092</v>
      </c>
      <c r="L79">
        <v>6724</v>
      </c>
      <c r="M79">
        <v>6.5019999999999998</v>
      </c>
      <c r="N79">
        <v>7.9809999999999999</v>
      </c>
      <c r="O79">
        <v>1.4790000000000001</v>
      </c>
      <c r="Q79">
        <v>0.58699999999999997</v>
      </c>
      <c r="R79">
        <v>1</v>
      </c>
      <c r="S79">
        <v>0</v>
      </c>
      <c r="T79">
        <v>0</v>
      </c>
      <c r="V79">
        <v>0</v>
      </c>
      <c r="Y79" s="1">
        <v>44790</v>
      </c>
      <c r="Z79" s="6">
        <v>0.10335648148148148</v>
      </c>
      <c r="AB79">
        <v>1</v>
      </c>
      <c r="AD79" s="3">
        <f t="shared" si="4"/>
        <v>7.3432449775280775</v>
      </c>
      <c r="AE79" s="3">
        <f t="shared" si="5"/>
        <v>8.6236339749690707</v>
      </c>
      <c r="AF79" s="3">
        <f t="shared" si="6"/>
        <v>1.2803889974409932</v>
      </c>
      <c r="AG79" s="3">
        <f t="shared" si="7"/>
        <v>0.62590758589064155</v>
      </c>
      <c r="BC79" s="3"/>
      <c r="BD79" s="3"/>
      <c r="BE79" s="3"/>
      <c r="BF79" s="3"/>
    </row>
    <row r="80" spans="1:58" x14ac:dyDescent="0.2">
      <c r="A80">
        <v>56</v>
      </c>
      <c r="B80">
        <v>18</v>
      </c>
      <c r="C80" t="s">
        <v>85</v>
      </c>
      <c r="D80" t="s">
        <v>27</v>
      </c>
      <c r="G80">
        <v>0.5</v>
      </c>
      <c r="H80">
        <v>0.5</v>
      </c>
      <c r="I80">
        <v>7079</v>
      </c>
      <c r="J80">
        <v>9224</v>
      </c>
      <c r="L80">
        <v>6872</v>
      </c>
      <c r="M80">
        <v>5.8460000000000001</v>
      </c>
      <c r="N80">
        <v>8.093</v>
      </c>
      <c r="O80">
        <v>2.2469999999999999</v>
      </c>
      <c r="Q80">
        <v>0.60299999999999998</v>
      </c>
      <c r="R80">
        <v>1</v>
      </c>
      <c r="S80">
        <v>0</v>
      </c>
      <c r="T80">
        <v>0</v>
      </c>
      <c r="V80">
        <v>0</v>
      </c>
      <c r="Y80" s="1">
        <v>44790</v>
      </c>
      <c r="Z80" s="6">
        <v>0.11063657407407408</v>
      </c>
      <c r="AB80">
        <v>1</v>
      </c>
      <c r="AD80" s="3">
        <f t="shared" si="4"/>
        <v>6.5675463342779201</v>
      </c>
      <c r="AE80" s="3">
        <f t="shared" si="5"/>
        <v>8.7443357523435612</v>
      </c>
      <c r="AF80" s="3">
        <f t="shared" si="6"/>
        <v>2.1767894180656411</v>
      </c>
      <c r="AG80" s="3">
        <f t="shared" si="7"/>
        <v>0.63935287270449648</v>
      </c>
      <c r="AJ80">
        <f>ABS(100*(AD80-AD81)/(AVERAGE(AD80:AD81)))</f>
        <v>2.7873253172502146</v>
      </c>
      <c r="AO80">
        <f>ABS(100*(AE80-AE81)/(AVERAGE(AE80:AE81)))</f>
        <v>1.6978923430725235</v>
      </c>
      <c r="AT80">
        <f>ABS(100*(AF80-AF81)/(AVERAGE(AF80:AF81)))</f>
        <v>1.5192102895163797</v>
      </c>
      <c r="AY80">
        <f>ABS(100*(AG80-AG81)/(AVERAGE(AG80:AG81)))</f>
        <v>1.0283180869708322</v>
      </c>
      <c r="BC80" s="3">
        <f>AVERAGE(AD80:AD81)</f>
        <v>6.4772749717008553</v>
      </c>
      <c r="BD80" s="3">
        <f>AVERAGE(AE80:AE81)</f>
        <v>8.6707259562932091</v>
      </c>
      <c r="BE80" s="3">
        <f>AVERAGE(AF80:AF81)</f>
        <v>2.1934509845923538</v>
      </c>
      <c r="BF80" s="3">
        <f>AVERAGE(AG80:AG81)</f>
        <v>0.63608239753355877</v>
      </c>
    </row>
    <row r="81" spans="1:58" x14ac:dyDescent="0.2">
      <c r="A81">
        <v>57</v>
      </c>
      <c r="B81">
        <v>18</v>
      </c>
      <c r="C81" t="s">
        <v>85</v>
      </c>
      <c r="D81" t="s">
        <v>27</v>
      </c>
      <c r="G81">
        <v>0.5</v>
      </c>
      <c r="H81">
        <v>0.5</v>
      </c>
      <c r="I81">
        <v>6880</v>
      </c>
      <c r="J81">
        <v>9063</v>
      </c>
      <c r="L81">
        <v>6800</v>
      </c>
      <c r="M81">
        <v>5.6929999999999996</v>
      </c>
      <c r="N81">
        <v>7.9560000000000004</v>
      </c>
      <c r="O81">
        <v>2.2629999999999999</v>
      </c>
      <c r="Q81">
        <v>0.59499999999999997</v>
      </c>
      <c r="R81">
        <v>1</v>
      </c>
      <c r="S81">
        <v>0</v>
      </c>
      <c r="T81">
        <v>0</v>
      </c>
      <c r="V81">
        <v>0</v>
      </c>
      <c r="Y81" s="1">
        <v>44790</v>
      </c>
      <c r="Z81" s="6">
        <v>0.11825231481481481</v>
      </c>
      <c r="AB81">
        <v>1</v>
      </c>
      <c r="AD81" s="3">
        <f t="shared" si="4"/>
        <v>6.3870036091237905</v>
      </c>
      <c r="AE81" s="3">
        <f t="shared" si="5"/>
        <v>8.597116160242857</v>
      </c>
      <c r="AF81" s="3">
        <f t="shared" si="6"/>
        <v>2.2101125511190665</v>
      </c>
      <c r="AG81" s="3">
        <f t="shared" si="7"/>
        <v>0.63281192236262118</v>
      </c>
    </row>
    <row r="82" spans="1:58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7225</v>
      </c>
      <c r="J82">
        <v>15745</v>
      </c>
      <c r="L82">
        <v>10321</v>
      </c>
      <c r="M82">
        <v>5.9580000000000002</v>
      </c>
      <c r="N82">
        <v>13.618</v>
      </c>
      <c r="O82">
        <v>7.66</v>
      </c>
      <c r="Q82">
        <v>0.96299999999999997</v>
      </c>
      <c r="R82">
        <v>1</v>
      </c>
      <c r="S82">
        <v>0</v>
      </c>
      <c r="T82">
        <v>0</v>
      </c>
      <c r="V82">
        <v>0</v>
      </c>
      <c r="Y82" s="1">
        <v>44790</v>
      </c>
      <c r="Z82" s="6">
        <v>0.1320486111111111</v>
      </c>
      <c r="AB82">
        <v>1</v>
      </c>
      <c r="AD82" s="3">
        <f t="shared" si="4"/>
        <v>6.700004816049292</v>
      </c>
      <c r="AE82" s="3">
        <f t="shared" si="5"/>
        <v>14.70718643612425</v>
      </c>
      <c r="AF82" s="3">
        <f t="shared" si="6"/>
        <v>8.0071816200749577</v>
      </c>
      <c r="AG82" s="3">
        <f t="shared" si="7"/>
        <v>0.95268256338683466</v>
      </c>
      <c r="BC82" s="3"/>
      <c r="BD82" s="3"/>
      <c r="BE82" s="3"/>
      <c r="BF82" s="3"/>
    </row>
    <row r="83" spans="1:58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7641</v>
      </c>
      <c r="J83">
        <v>15886</v>
      </c>
      <c r="L83">
        <v>10361</v>
      </c>
      <c r="M83">
        <v>6.2770000000000001</v>
      </c>
      <c r="N83">
        <v>13.737</v>
      </c>
      <c r="O83">
        <v>7.46</v>
      </c>
      <c r="Q83">
        <v>0.96799999999999997</v>
      </c>
      <c r="R83">
        <v>1</v>
      </c>
      <c r="S83">
        <v>0</v>
      </c>
      <c r="T83">
        <v>0</v>
      </c>
      <c r="V83">
        <v>0</v>
      </c>
      <c r="Y83" s="1">
        <v>44790</v>
      </c>
      <c r="Z83" s="6">
        <v>0.13966435185185186</v>
      </c>
      <c r="AB83">
        <v>1</v>
      </c>
      <c r="AD83" s="3">
        <f t="shared" si="4"/>
        <v>7.0774207641101876</v>
      </c>
      <c r="AE83" s="3">
        <f t="shared" si="5"/>
        <v>14.836117880137909</v>
      </c>
      <c r="AF83" s="3">
        <f t="shared" si="6"/>
        <v>7.7586971160277214</v>
      </c>
      <c r="AG83" s="3">
        <f t="shared" si="7"/>
        <v>0.95631642468787648</v>
      </c>
      <c r="AJ83">
        <f>ABS(100*(AD83-AD84)/(AVERAGE(AD83:AD84)))</f>
        <v>2.124638316280703</v>
      </c>
      <c r="AL83">
        <f>100*((AVERAGE(AD83:AD84)*25.225)-(AVERAGE(AD65:AD66)*25))/(1000*0.075)</f>
        <v>131.48986090943112</v>
      </c>
      <c r="AO83">
        <f>ABS(100*(AE83-AE84)/(AVERAGE(AE83:AE84)))</f>
        <v>0.2900993816075686</v>
      </c>
      <c r="AQ83">
        <f>100*((AVERAGE(AE83:AE84)*25.225)-(AVERAGE(AE65:AE66)*25))/(2000*0.075)</f>
        <v>104.34626133865508</v>
      </c>
      <c r="AT83">
        <f>ABS(100*(AF83-AF84)/(AVERAGE(AF83:AF84)))</f>
        <v>1.3545469616015751</v>
      </c>
      <c r="AV83">
        <f>100*((AVERAGE(AF83:AF84)*25.225)-(AVERAGE(AF65:AF66)*25))/(1000*0.075)</f>
        <v>77.202661767879064</v>
      </c>
      <c r="AY83">
        <f>ABS(100*(AG83-AG84)/(AVERAGE(AG83:AG84)))</f>
        <v>0.84190813974376555</v>
      </c>
      <c r="BA83">
        <f>100*((AVERAGE(AG83:AG84)*25.225)-(AVERAGE(AG65:AG66)*25))/(100*0.075)</f>
        <v>88.927884677077316</v>
      </c>
      <c r="BC83" s="3">
        <f>AVERAGE(AD83:AD84)</f>
        <v>7.0030262743481844</v>
      </c>
      <c r="BD83" s="3">
        <f>AVERAGE(AE83:AE84)</f>
        <v>14.814629306135632</v>
      </c>
      <c r="BE83" s="3">
        <f>AVERAGE(AF83:AF84)</f>
        <v>7.8116030317874481</v>
      </c>
      <c r="BF83" s="3">
        <f>AVERAGE(AG83:AG84)</f>
        <v>0.96035909538528563</v>
      </c>
    </row>
    <row r="84" spans="1:58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7477</v>
      </c>
      <c r="J84">
        <v>15839</v>
      </c>
      <c r="L84">
        <v>10450</v>
      </c>
      <c r="M84">
        <v>6.1509999999999998</v>
      </c>
      <c r="N84">
        <v>13.696999999999999</v>
      </c>
      <c r="O84">
        <v>7.5460000000000003</v>
      </c>
      <c r="Q84">
        <v>0.97699999999999998</v>
      </c>
      <c r="R84">
        <v>1</v>
      </c>
      <c r="S84">
        <v>0</v>
      </c>
      <c r="T84">
        <v>0</v>
      </c>
      <c r="V84">
        <v>0</v>
      </c>
      <c r="Y84" s="1">
        <v>44790</v>
      </c>
      <c r="Z84" s="6">
        <v>0.14774305555555556</v>
      </c>
      <c r="AB84">
        <v>1</v>
      </c>
      <c r="AD84" s="3">
        <f t="shared" si="4"/>
        <v>6.9286317845861811</v>
      </c>
      <c r="AE84" s="3">
        <f t="shared" si="5"/>
        <v>14.793140732133356</v>
      </c>
      <c r="AF84" s="3">
        <f t="shared" si="6"/>
        <v>7.8645089475471748</v>
      </c>
      <c r="AG84" s="3">
        <f t="shared" si="7"/>
        <v>0.96440176608269479</v>
      </c>
    </row>
    <row r="85" spans="1:58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6919</v>
      </c>
      <c r="J85">
        <v>9193</v>
      </c>
      <c r="L85">
        <v>7118</v>
      </c>
      <c r="M85">
        <v>5.7229999999999999</v>
      </c>
      <c r="N85">
        <v>8.0670000000000002</v>
      </c>
      <c r="O85">
        <v>2.343</v>
      </c>
      <c r="Q85">
        <v>0.628</v>
      </c>
      <c r="R85">
        <v>1</v>
      </c>
      <c r="S85">
        <v>0</v>
      </c>
      <c r="T85">
        <v>0</v>
      </c>
      <c r="V85">
        <v>0</v>
      </c>
      <c r="Y85" s="1">
        <v>44790</v>
      </c>
      <c r="Z85" s="6">
        <v>0.16123842592592594</v>
      </c>
      <c r="AB85">
        <v>1</v>
      </c>
      <c r="AD85" s="3">
        <f t="shared" si="4"/>
        <v>6.422386354254499</v>
      </c>
      <c r="AE85" s="3">
        <f t="shared" si="5"/>
        <v>8.7159891228086437</v>
      </c>
      <c r="AF85" s="3">
        <f t="shared" si="6"/>
        <v>2.2936027685541447</v>
      </c>
      <c r="AG85" s="3">
        <f t="shared" si="7"/>
        <v>0.66170111970590428</v>
      </c>
      <c r="BC85" s="3"/>
      <c r="BD85" s="3"/>
      <c r="BE85" s="3"/>
      <c r="BF85" s="3"/>
    </row>
    <row r="86" spans="1:58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6842</v>
      </c>
      <c r="J86">
        <v>9265</v>
      </c>
      <c r="L86">
        <v>7204</v>
      </c>
      <c r="M86">
        <v>5.6639999999999997</v>
      </c>
      <c r="N86">
        <v>8.1280000000000001</v>
      </c>
      <c r="O86">
        <v>2.464</v>
      </c>
      <c r="Q86">
        <v>0.63700000000000001</v>
      </c>
      <c r="R86">
        <v>1</v>
      </c>
      <c r="S86">
        <v>0</v>
      </c>
      <c r="T86">
        <v>0</v>
      </c>
      <c r="V86">
        <v>0</v>
      </c>
      <c r="Y86" s="1">
        <v>44790</v>
      </c>
      <c r="Z86" s="6">
        <v>0.16853009259259258</v>
      </c>
      <c r="AB86">
        <v>1</v>
      </c>
      <c r="AD86" s="3">
        <f t="shared" si="4"/>
        <v>6.3525281138682281</v>
      </c>
      <c r="AE86" s="3">
        <f t="shared" si="5"/>
        <v>8.7818264559220029</v>
      </c>
      <c r="AF86" s="3">
        <f t="shared" si="6"/>
        <v>2.4292983420537748</v>
      </c>
      <c r="AG86" s="3">
        <f t="shared" si="7"/>
        <v>0.66951392150314448</v>
      </c>
      <c r="AJ86">
        <f>ABS(100*(AD86-AD87)/(AVERAGE(AD86:AD87)))</f>
        <v>1.5689185190619819</v>
      </c>
      <c r="AK86">
        <f>ABS(100*((AVERAGE(AD86:AD87)-AVERAGE(AD80:AD81))/(AVERAGE(AD80:AD81,AD86:AD87))))</f>
        <v>2.7259326612414556</v>
      </c>
      <c r="AO86">
        <f>ABS(100*(AE86-AE87)/(AVERAGE(AE86:AE87)))</f>
        <v>0.83648370271762007</v>
      </c>
      <c r="AP86">
        <f>ABS(100*((AVERAGE(AE86:AE87)-AVERAGE(AE80:AE81))/(AVERAGE(AE80:AE81,AE86:AE87))))</f>
        <v>0.85581425879500006</v>
      </c>
      <c r="AT86">
        <f>ABS(100*(AF86-AF87)/(AVERAGE(AF86:AF87)))</f>
        <v>1.053885435091634</v>
      </c>
      <c r="AU86">
        <f>ABS(100*((AVERAGE(AF86:AF87)-AVERAGE(AF80:AF81))/(AVERAGE(AF80:AF81,AF86:AF87))))</f>
        <v>10.730658630901354</v>
      </c>
      <c r="AY86">
        <f>ABS(100*(AG86-AG87)/(AVERAGE(AG86:AG87)))</f>
        <v>1.7520507245321673</v>
      </c>
      <c r="AZ86">
        <f>ABS(100*((AVERAGE(AG86:AG87)-AVERAGE(AG80:AG81))/(AVERAGE(AG80:AG81,AG86:AG87))))</f>
        <v>4.2495345977944199</v>
      </c>
      <c r="BC86" s="3">
        <f>AVERAGE(AD86:AD87)</f>
        <v>6.3030829956727494</v>
      </c>
      <c r="BD86" s="3">
        <f>AVERAGE(AE86:AE87)</f>
        <v>8.7452501597479149</v>
      </c>
      <c r="BE86" s="3">
        <f>AVERAGE(AF86:AF87)</f>
        <v>2.4421671640751641</v>
      </c>
      <c r="BF86" s="3">
        <f>AVERAGE(AG86:AG87)</f>
        <v>0.66369974342147742</v>
      </c>
    </row>
    <row r="87" spans="1:58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6733</v>
      </c>
      <c r="J87">
        <v>9185</v>
      </c>
      <c r="L87">
        <v>7076</v>
      </c>
      <c r="M87">
        <v>5.58</v>
      </c>
      <c r="N87">
        <v>8.06</v>
      </c>
      <c r="O87">
        <v>2.48</v>
      </c>
      <c r="Q87">
        <v>0.624</v>
      </c>
      <c r="R87">
        <v>1</v>
      </c>
      <c r="S87">
        <v>0</v>
      </c>
      <c r="T87">
        <v>0</v>
      </c>
      <c r="V87">
        <v>0</v>
      </c>
      <c r="Y87" s="1">
        <v>44790</v>
      </c>
      <c r="Z87" s="6">
        <v>0.17627314814814812</v>
      </c>
      <c r="AB87">
        <v>1</v>
      </c>
      <c r="AD87" s="3">
        <f t="shared" si="4"/>
        <v>6.2536378774772716</v>
      </c>
      <c r="AE87" s="3">
        <f t="shared" si="5"/>
        <v>8.708673863573825</v>
      </c>
      <c r="AF87" s="3">
        <f t="shared" si="6"/>
        <v>2.4550359860965534</v>
      </c>
      <c r="AG87" s="3">
        <f t="shared" si="7"/>
        <v>0.65788556533981035</v>
      </c>
      <c r="BC87" s="3"/>
      <c r="BD87" s="3"/>
      <c r="BE87" s="3"/>
      <c r="BF87" s="3"/>
    </row>
    <row r="88" spans="1:58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2279</v>
      </c>
      <c r="J88">
        <v>641</v>
      </c>
      <c r="L88">
        <v>665</v>
      </c>
      <c r="M88">
        <v>2.1629999999999998</v>
      </c>
      <c r="N88">
        <v>0.82199999999999995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44790</v>
      </c>
      <c r="Z88" s="6">
        <v>0.18878472222222223</v>
      </c>
      <c r="AB88">
        <v>1</v>
      </c>
      <c r="AD88" s="3">
        <f t="shared" si="4"/>
        <v>2.2127469335752834</v>
      </c>
      <c r="AE88" s="3">
        <f t="shared" si="5"/>
        <v>0.89597700078864062</v>
      </c>
      <c r="AF88" s="3">
        <f t="shared" si="6"/>
        <v>-1.3167699327866429</v>
      </c>
      <c r="AG88" s="3">
        <f t="shared" si="7"/>
        <v>7.5468445315319349E-2</v>
      </c>
    </row>
    <row r="89" spans="1:58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408</v>
      </c>
      <c r="J89">
        <v>552</v>
      </c>
      <c r="L89">
        <v>508</v>
      </c>
      <c r="M89">
        <v>0.72799999999999998</v>
      </c>
      <c r="N89">
        <v>0.746</v>
      </c>
      <c r="O89">
        <v>1.7999999999999999E-2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44790</v>
      </c>
      <c r="Z89" s="6">
        <v>0.19496527777777781</v>
      </c>
      <c r="AB89">
        <v>1</v>
      </c>
      <c r="AD89" s="3">
        <f t="shared" si="4"/>
        <v>0.51528241717640144</v>
      </c>
      <c r="AE89" s="3">
        <f t="shared" ref="AE89:AE139" si="8">((J89*$H$21)+$H$22)*1000/H89</f>
        <v>0.81459474180129487</v>
      </c>
      <c r="AF89" s="3">
        <f t="shared" ref="AF89:AF139" si="9">AE89-AD89</f>
        <v>0.29931232462489343</v>
      </c>
      <c r="AG89" s="3">
        <f t="shared" ref="AG89:AG139" si="10">((L89*$J$21)+$J$22)*1000/H89</f>
        <v>6.1205539708729877E-2</v>
      </c>
      <c r="AJ89">
        <f>ABS(100*(AD89-AD90)/(AVERAGE(AD89:AD90)))</f>
        <v>15.560928067444101</v>
      </c>
      <c r="AO89">
        <f>ABS(100*(AE89-AE90)/(AVERAGE(AE89:AE90)))</f>
        <v>1.6697381894369725</v>
      </c>
      <c r="AT89">
        <f>ABS(100*(AF89-AF90)/(AVERAGE(AF89:AF90)))</f>
        <v>25.660718833756565</v>
      </c>
      <c r="AY89">
        <f>ABS(100*(AG89-AG90)/(AVERAGE(AG89:AG90)))</f>
        <v>0.59195717689913074</v>
      </c>
      <c r="BC89" s="3">
        <f>AVERAGE(AD89:AD90)</f>
        <v>0.47808517229539976</v>
      </c>
      <c r="BD89" s="3">
        <f>AVERAGE(AE89:AE90)</f>
        <v>0.82145279733393639</v>
      </c>
      <c r="BE89" s="3">
        <f>AVERAGE(AF89:AF90)</f>
        <v>0.34336762503853663</v>
      </c>
      <c r="BF89" s="3">
        <f>AVERAGE(AG89:AG90)</f>
        <v>6.1387232773781969E-2</v>
      </c>
    </row>
    <row r="90" spans="1:58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326</v>
      </c>
      <c r="J90">
        <v>567</v>
      </c>
      <c r="L90">
        <v>512</v>
      </c>
      <c r="M90">
        <v>0.66500000000000004</v>
      </c>
      <c r="N90">
        <v>0.75900000000000001</v>
      </c>
      <c r="O90">
        <v>9.4E-2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44790</v>
      </c>
      <c r="Z90" s="6">
        <v>0.20158564814814817</v>
      </c>
      <c r="AB90">
        <v>1</v>
      </c>
      <c r="AD90" s="3">
        <f t="shared" ref="AD90:AD139" si="11">((I90*$F$21)+$F$22)*1000/G90</f>
        <v>0.44088792741439808</v>
      </c>
      <c r="AE90" s="3">
        <f t="shared" si="8"/>
        <v>0.82831085286657791</v>
      </c>
      <c r="AF90" s="3">
        <f t="shared" si="9"/>
        <v>0.38742292545217982</v>
      </c>
      <c r="AG90" s="3">
        <f t="shared" si="10"/>
        <v>6.1568925838834054E-2</v>
      </c>
      <c r="BC90" s="3"/>
      <c r="BD90" s="3"/>
      <c r="BE90" s="3"/>
      <c r="BF90" s="3"/>
    </row>
    <row r="91" spans="1:58" x14ac:dyDescent="0.2">
      <c r="A91">
        <v>67</v>
      </c>
      <c r="B91">
        <v>5</v>
      </c>
      <c r="C91" t="s">
        <v>63</v>
      </c>
      <c r="D91" t="s">
        <v>27</v>
      </c>
      <c r="G91">
        <v>0.6</v>
      </c>
      <c r="H91">
        <v>0.6</v>
      </c>
      <c r="I91">
        <v>4429</v>
      </c>
      <c r="J91">
        <v>9918</v>
      </c>
      <c r="L91">
        <v>4099</v>
      </c>
      <c r="M91">
        <v>3.177</v>
      </c>
      <c r="N91">
        <v>7.234</v>
      </c>
      <c r="O91">
        <v>4.0570000000000004</v>
      </c>
      <c r="Q91">
        <v>0.26100000000000001</v>
      </c>
      <c r="R91">
        <v>1</v>
      </c>
      <c r="S91">
        <v>0</v>
      </c>
      <c r="T91">
        <v>0</v>
      </c>
      <c r="V91">
        <v>0</v>
      </c>
      <c r="Y91" s="1">
        <v>44790</v>
      </c>
      <c r="Z91" s="6">
        <v>0.21469907407407407</v>
      </c>
      <c r="AB91">
        <v>1</v>
      </c>
      <c r="AD91" s="3">
        <f t="shared" si="11"/>
        <v>3.4694451376166722</v>
      </c>
      <c r="AE91" s="3">
        <f t="shared" si="8"/>
        <v>7.8157787424699912</v>
      </c>
      <c r="AF91" s="3">
        <f t="shared" si="9"/>
        <v>4.346333604853319</v>
      </c>
      <c r="AG91" s="3">
        <f t="shared" si="10"/>
        <v>0.32286286500813893</v>
      </c>
    </row>
    <row r="92" spans="1:58" x14ac:dyDescent="0.2">
      <c r="A92">
        <v>68</v>
      </c>
      <c r="B92">
        <v>5</v>
      </c>
      <c r="C92" t="s">
        <v>63</v>
      </c>
      <c r="D92" t="s">
        <v>27</v>
      </c>
      <c r="G92">
        <v>0.6</v>
      </c>
      <c r="H92">
        <v>0.6</v>
      </c>
      <c r="I92">
        <v>5871</v>
      </c>
      <c r="J92">
        <v>10103</v>
      </c>
      <c r="L92">
        <v>4138</v>
      </c>
      <c r="M92">
        <v>4.0990000000000002</v>
      </c>
      <c r="N92">
        <v>7.3650000000000002</v>
      </c>
      <c r="O92">
        <v>3.2650000000000001</v>
      </c>
      <c r="Q92">
        <v>0.26400000000000001</v>
      </c>
      <c r="R92">
        <v>1</v>
      </c>
      <c r="S92">
        <v>0</v>
      </c>
      <c r="T92">
        <v>0</v>
      </c>
      <c r="V92">
        <v>0</v>
      </c>
      <c r="Y92" s="1">
        <v>44790</v>
      </c>
      <c r="Z92" s="6">
        <v>0.2220486111111111</v>
      </c>
      <c r="AB92">
        <v>1</v>
      </c>
      <c r="AD92" s="3">
        <f t="shared" si="11"/>
        <v>4.5596570709175746</v>
      </c>
      <c r="AE92" s="3">
        <f t="shared" si="8"/>
        <v>7.956749883974287</v>
      </c>
      <c r="AF92" s="3">
        <f t="shared" si="9"/>
        <v>3.3970928130567124</v>
      </c>
      <c r="AG92" s="3">
        <f t="shared" si="10"/>
        <v>0.32581537731523547</v>
      </c>
      <c r="AI92">
        <f>ABS(100*((AVERAGE(AD92:AD93))-3)/3)</f>
        <v>50.980513613756528</v>
      </c>
      <c r="AJ92">
        <f>ABS(100*(AD92-AD93)/(AVERAGE(AD92:AD93)))</f>
        <v>1.3353450623543992</v>
      </c>
      <c r="AN92">
        <f>ABS(100*((AVERAGE(AE92:AE93))-6)/6)</f>
        <v>32.669648529010125</v>
      </c>
      <c r="AO92">
        <f>ABS(100*(AE92-AE93)/(AVERAGE(AE92:AE93)))</f>
        <v>8.6154540101187713E-2</v>
      </c>
      <c r="AS92">
        <f>ABS(100*((AVERAGE(AF92:AF93))-3)/3)</f>
        <v>14.35878344426375</v>
      </c>
      <c r="AT92">
        <f>ABS(100*(AF92-AF93)/(AVERAGE(AF92:AF93)))</f>
        <v>1.9628686290115183</v>
      </c>
      <c r="AX92">
        <f>ABS(100*((AVERAGE(AG92:AG93))-0.3)/0.3)</f>
        <v>8.6682136415549209</v>
      </c>
      <c r="AY92">
        <f>ABS(100*(AG92-AG93)/(AVERAGE(AG92:AG93)))</f>
        <v>0.11611099086961535</v>
      </c>
      <c r="BC92" s="3">
        <f>AVERAGE(AD92:AD93)</f>
        <v>4.5294154084126959</v>
      </c>
      <c r="BD92" s="3">
        <f>AVERAGE(AE92:AE93)</f>
        <v>7.9601789117406074</v>
      </c>
      <c r="BE92" s="3">
        <f>AVERAGE(AF92:AF93)</f>
        <v>3.4307635033279125</v>
      </c>
      <c r="BF92" s="3">
        <f>AVERAGE(AG92:AG93)</f>
        <v>0.32600464092466475</v>
      </c>
    </row>
    <row r="93" spans="1:58" x14ac:dyDescent="0.2">
      <c r="A93">
        <v>69</v>
      </c>
      <c r="B93">
        <v>5</v>
      </c>
      <c r="C93" t="s">
        <v>63</v>
      </c>
      <c r="D93" t="s">
        <v>27</v>
      </c>
      <c r="G93">
        <v>0.6</v>
      </c>
      <c r="H93">
        <v>0.6</v>
      </c>
      <c r="I93">
        <v>5791</v>
      </c>
      <c r="J93">
        <v>10112</v>
      </c>
      <c r="L93">
        <v>4143</v>
      </c>
      <c r="M93">
        <v>4.048</v>
      </c>
      <c r="N93">
        <v>7.3710000000000004</v>
      </c>
      <c r="O93">
        <v>3.323</v>
      </c>
      <c r="Q93">
        <v>0.26400000000000001</v>
      </c>
      <c r="R93">
        <v>1</v>
      </c>
      <c r="S93">
        <v>0</v>
      </c>
      <c r="T93">
        <v>0</v>
      </c>
      <c r="V93">
        <v>0</v>
      </c>
      <c r="Y93" s="1">
        <v>44790</v>
      </c>
      <c r="Z93" s="6">
        <v>0.22991898148148149</v>
      </c>
      <c r="AB93">
        <v>1</v>
      </c>
      <c r="AD93" s="3">
        <f t="shared" si="11"/>
        <v>4.4991737459078163</v>
      </c>
      <c r="AE93" s="3">
        <f t="shared" si="8"/>
        <v>7.9636079395069288</v>
      </c>
      <c r="AF93" s="3">
        <f t="shared" si="9"/>
        <v>3.4644341935991125</v>
      </c>
      <c r="AG93" s="3">
        <f t="shared" si="10"/>
        <v>0.32619390453409403</v>
      </c>
    </row>
    <row r="94" spans="1:58" x14ac:dyDescent="0.2">
      <c r="A94">
        <v>70</v>
      </c>
      <c r="B94">
        <v>21</v>
      </c>
      <c r="C94" t="s">
        <v>84</v>
      </c>
      <c r="D94" t="s">
        <v>27</v>
      </c>
      <c r="G94">
        <v>0.5</v>
      </c>
      <c r="H94">
        <v>0.5</v>
      </c>
      <c r="I94">
        <v>5187</v>
      </c>
      <c r="J94">
        <v>8521</v>
      </c>
      <c r="L94">
        <v>12240</v>
      </c>
      <c r="M94">
        <v>4.3940000000000001</v>
      </c>
      <c r="N94">
        <v>7.4980000000000002</v>
      </c>
      <c r="O94">
        <v>3.1040000000000001</v>
      </c>
      <c r="Q94">
        <v>1.1639999999999999</v>
      </c>
      <c r="R94">
        <v>1</v>
      </c>
      <c r="S94">
        <v>0</v>
      </c>
      <c r="T94">
        <v>0</v>
      </c>
      <c r="V94">
        <v>0</v>
      </c>
      <c r="Y94" s="1">
        <v>44790</v>
      </c>
      <c r="Z94" s="6">
        <v>0.24331018518518518</v>
      </c>
      <c r="AB94">
        <v>1</v>
      </c>
      <c r="AD94" s="3">
        <f t="shared" si="11"/>
        <v>4.8510295705009643</v>
      </c>
      <c r="AE94" s="3">
        <f t="shared" si="8"/>
        <v>8.1015073470839667</v>
      </c>
      <c r="AF94" s="3">
        <f t="shared" si="9"/>
        <v>3.2504777765830024</v>
      </c>
      <c r="AG94" s="3">
        <f t="shared" si="10"/>
        <v>1.1270170593043201</v>
      </c>
    </row>
    <row r="95" spans="1:58" x14ac:dyDescent="0.2">
      <c r="A95">
        <v>71</v>
      </c>
      <c r="B95">
        <v>21</v>
      </c>
      <c r="C95" t="s">
        <v>84</v>
      </c>
      <c r="D95" t="s">
        <v>27</v>
      </c>
      <c r="G95">
        <v>0.5</v>
      </c>
      <c r="H95">
        <v>0.5</v>
      </c>
      <c r="I95">
        <v>5516</v>
      </c>
      <c r="J95">
        <v>8602</v>
      </c>
      <c r="L95">
        <v>12700</v>
      </c>
      <c r="M95">
        <v>4.6470000000000002</v>
      </c>
      <c r="N95">
        <v>7.5659999999999998</v>
      </c>
      <c r="O95">
        <v>2.92</v>
      </c>
      <c r="Q95">
        <v>1.212</v>
      </c>
      <c r="R95">
        <v>1</v>
      </c>
      <c r="S95">
        <v>0</v>
      </c>
      <c r="T95">
        <v>0</v>
      </c>
      <c r="V95">
        <v>0</v>
      </c>
      <c r="Y95" s="1">
        <v>44790</v>
      </c>
      <c r="Z95" s="6">
        <v>0.25059027777777781</v>
      </c>
      <c r="AB95">
        <v>1</v>
      </c>
      <c r="AD95" s="3">
        <f t="shared" si="11"/>
        <v>5.1495147794241243</v>
      </c>
      <c r="AE95" s="3">
        <f t="shared" si="8"/>
        <v>8.1755743468364948</v>
      </c>
      <c r="AF95" s="3">
        <f t="shared" si="9"/>
        <v>3.0260595674123705</v>
      </c>
      <c r="AG95" s="3">
        <f t="shared" si="10"/>
        <v>1.1688064642663019</v>
      </c>
      <c r="AJ95">
        <f>ABS(100*(AD95-AD96)/(AVERAGE(AD95:AD96)))</f>
        <v>2.7143046864835054</v>
      </c>
      <c r="AO95">
        <f>ABS(100*(AE95-AE96)/(AVERAGE(AE95:AE96)))</f>
        <v>1.1185251395692049E-2</v>
      </c>
      <c r="AT95">
        <f>ABS(100*(AF95-AF96)/(AVERAGE(AF95:AF96)))</f>
        <v>4.4267316778051704</v>
      </c>
      <c r="AY95">
        <f>ABS(100*(AG95-AG96)/(AVERAGE(AG95:AG96)))</f>
        <v>1.9780647447284625</v>
      </c>
      <c r="BC95" s="3">
        <f>AVERAGE(AD95:AD96)</f>
        <v>5.0805637889129995</v>
      </c>
      <c r="BD95" s="3">
        <f>AVERAGE(AE95:AE96)</f>
        <v>8.1751171431343188</v>
      </c>
      <c r="BE95" s="3">
        <f>AVERAGE(AF95:AF96)</f>
        <v>3.0945533542213193</v>
      </c>
      <c r="BF95" s="3">
        <f>AVERAGE(AG95:AG96)</f>
        <v>1.15735980116802</v>
      </c>
    </row>
    <row r="96" spans="1:58" x14ac:dyDescent="0.2">
      <c r="A96">
        <v>72</v>
      </c>
      <c r="B96">
        <v>21</v>
      </c>
      <c r="C96" t="s">
        <v>84</v>
      </c>
      <c r="D96" t="s">
        <v>27</v>
      </c>
      <c r="G96">
        <v>0.5</v>
      </c>
      <c r="H96">
        <v>0.5</v>
      </c>
      <c r="I96">
        <v>5364</v>
      </c>
      <c r="J96">
        <v>8601</v>
      </c>
      <c r="L96">
        <v>12448</v>
      </c>
      <c r="M96">
        <v>4.53</v>
      </c>
      <c r="N96">
        <v>7.5650000000000004</v>
      </c>
      <c r="O96">
        <v>3.0350000000000001</v>
      </c>
      <c r="Q96">
        <v>1.1859999999999999</v>
      </c>
      <c r="R96">
        <v>1</v>
      </c>
      <c r="S96">
        <v>0</v>
      </c>
      <c r="T96">
        <v>0</v>
      </c>
      <c r="V96">
        <v>0</v>
      </c>
      <c r="Y96" s="1">
        <v>44790</v>
      </c>
      <c r="Z96" s="6">
        <v>0.25821759259259258</v>
      </c>
      <c r="AB96">
        <v>1</v>
      </c>
      <c r="AD96" s="3">
        <f t="shared" si="11"/>
        <v>5.0116127984018748</v>
      </c>
      <c r="AE96" s="3">
        <f t="shared" si="8"/>
        <v>8.1746599394321429</v>
      </c>
      <c r="AF96" s="3">
        <f t="shared" si="9"/>
        <v>3.1630471410302681</v>
      </c>
      <c r="AG96" s="3">
        <f t="shared" si="10"/>
        <v>1.1459131380697378</v>
      </c>
      <c r="BC96" s="3"/>
      <c r="BD96" s="3"/>
      <c r="BE96" s="3"/>
      <c r="BF96" s="3"/>
    </row>
    <row r="97" spans="1:58" x14ac:dyDescent="0.2">
      <c r="A97">
        <v>73</v>
      </c>
      <c r="B97">
        <v>22</v>
      </c>
      <c r="C97" t="s">
        <v>92</v>
      </c>
      <c r="D97" t="s">
        <v>27</v>
      </c>
      <c r="G97">
        <v>0.5</v>
      </c>
      <c r="H97">
        <v>0.5</v>
      </c>
      <c r="I97">
        <v>3979</v>
      </c>
      <c r="J97">
        <v>8951</v>
      </c>
      <c r="L97">
        <v>6293</v>
      </c>
      <c r="M97">
        <v>3.468</v>
      </c>
      <c r="N97">
        <v>7.8620000000000001</v>
      </c>
      <c r="O97">
        <v>4.3940000000000001</v>
      </c>
      <c r="Q97">
        <v>0.54200000000000004</v>
      </c>
      <c r="R97">
        <v>1</v>
      </c>
      <c r="S97">
        <v>0</v>
      </c>
      <c r="T97">
        <v>0</v>
      </c>
      <c r="V97">
        <v>0</v>
      </c>
      <c r="Y97" s="1">
        <v>44790</v>
      </c>
      <c r="Z97" s="6">
        <v>0.2714699074074074</v>
      </c>
      <c r="AB97">
        <v>1</v>
      </c>
      <c r="AD97" s="3">
        <f t="shared" si="11"/>
        <v>3.7550717213241342</v>
      </c>
      <c r="AE97" s="3">
        <f t="shared" si="8"/>
        <v>8.4947025309554114</v>
      </c>
      <c r="AF97" s="3">
        <f t="shared" si="9"/>
        <v>4.7396308096312776</v>
      </c>
      <c r="AG97" s="3">
        <f t="shared" si="10"/>
        <v>0.58675273037191511</v>
      </c>
      <c r="BC97" s="3"/>
      <c r="BD97" s="3"/>
      <c r="BE97" s="3"/>
      <c r="BF97" s="3"/>
    </row>
    <row r="98" spans="1:58" x14ac:dyDescent="0.2">
      <c r="A98">
        <v>74</v>
      </c>
      <c r="B98">
        <v>22</v>
      </c>
      <c r="C98" t="s">
        <v>92</v>
      </c>
      <c r="D98" t="s">
        <v>27</v>
      </c>
      <c r="G98">
        <v>0.5</v>
      </c>
      <c r="H98">
        <v>0.5</v>
      </c>
      <c r="I98">
        <v>3530</v>
      </c>
      <c r="J98">
        <v>8998</v>
      </c>
      <c r="L98">
        <v>6264</v>
      </c>
      <c r="M98">
        <v>3.1230000000000002</v>
      </c>
      <c r="N98">
        <v>7.9009999999999998</v>
      </c>
      <c r="O98">
        <v>4.7779999999999996</v>
      </c>
      <c r="Q98">
        <v>0.53900000000000003</v>
      </c>
      <c r="R98">
        <v>1</v>
      </c>
      <c r="S98">
        <v>0</v>
      </c>
      <c r="T98">
        <v>0</v>
      </c>
      <c r="V98">
        <v>0</v>
      </c>
      <c r="Y98" s="1">
        <v>44790</v>
      </c>
      <c r="Z98" s="6">
        <v>0.27864583333333331</v>
      </c>
      <c r="AB98">
        <v>1</v>
      </c>
      <c r="AD98" s="3">
        <f t="shared" si="11"/>
        <v>3.3477165273834082</v>
      </c>
      <c r="AE98" s="3">
        <f t="shared" si="8"/>
        <v>8.5376796789599663</v>
      </c>
      <c r="AF98" s="3">
        <f t="shared" si="9"/>
        <v>5.1899631515765581</v>
      </c>
      <c r="AG98" s="3">
        <f t="shared" si="10"/>
        <v>0.58411818092865964</v>
      </c>
      <c r="AJ98">
        <f>ABS(100*(AD98-AD99)/(AVERAGE(AD98:AD99)))</f>
        <v>2.9424213318666159</v>
      </c>
      <c r="AO98">
        <f>ABS(100*(AE98-AE99)/(AVERAGE(AE98:AE99)))</f>
        <v>4.2850205276788511E-2</v>
      </c>
      <c r="AT98">
        <f>ABS(100*(AF98-AF99)/(AVERAGE(AF98:AF99)))</f>
        <v>1.7839212263942132</v>
      </c>
      <c r="AY98">
        <f>ABS(100*(AG98-AG99)/(AVERAGE(AG98:AG99)))</f>
        <v>1.1575659073396718</v>
      </c>
      <c r="BC98" s="3">
        <f>AVERAGE(AD98:AD99)</f>
        <v>3.2991786590630765</v>
      </c>
      <c r="BD98" s="3">
        <f>AVERAGE(AE98:AE99)</f>
        <v>8.5358508641512607</v>
      </c>
      <c r="BE98" s="3">
        <f>AVERAGE(AF98:AF99)</f>
        <v>5.2366722050881851</v>
      </c>
      <c r="BF98" s="3">
        <f>AVERAGE(AG98:AG99)</f>
        <v>0.58075685922519593</v>
      </c>
    </row>
    <row r="99" spans="1:58" x14ac:dyDescent="0.2">
      <c r="A99">
        <v>75</v>
      </c>
      <c r="B99">
        <v>22</v>
      </c>
      <c r="C99" t="s">
        <v>92</v>
      </c>
      <c r="D99" t="s">
        <v>27</v>
      </c>
      <c r="G99">
        <v>0.5</v>
      </c>
      <c r="H99">
        <v>0.5</v>
      </c>
      <c r="I99">
        <v>3423</v>
      </c>
      <c r="J99">
        <v>8994</v>
      </c>
      <c r="L99">
        <v>6190</v>
      </c>
      <c r="M99">
        <v>3.0409999999999999</v>
      </c>
      <c r="N99">
        <v>7.8979999999999997</v>
      </c>
      <c r="O99">
        <v>4.8570000000000002</v>
      </c>
      <c r="Q99">
        <v>0.53100000000000003</v>
      </c>
      <c r="R99">
        <v>1</v>
      </c>
      <c r="S99">
        <v>0</v>
      </c>
      <c r="T99">
        <v>0</v>
      </c>
      <c r="V99">
        <v>0</v>
      </c>
      <c r="Y99" s="1">
        <v>44790</v>
      </c>
      <c r="Z99" s="6">
        <v>0.28625</v>
      </c>
      <c r="AB99">
        <v>1</v>
      </c>
      <c r="AD99" s="3">
        <f t="shared" si="11"/>
        <v>3.2506407907427453</v>
      </c>
      <c r="AE99" s="3">
        <f t="shared" si="8"/>
        <v>8.5340220493425569</v>
      </c>
      <c r="AF99" s="3">
        <f t="shared" si="9"/>
        <v>5.2833812585998121</v>
      </c>
      <c r="AG99" s="3">
        <f t="shared" si="10"/>
        <v>0.57739553752173212</v>
      </c>
      <c r="BC99" s="3"/>
      <c r="BD99" s="3"/>
      <c r="BE99" s="3"/>
      <c r="BF99" s="3"/>
    </row>
    <row r="100" spans="1:58" x14ac:dyDescent="0.2">
      <c r="A100">
        <v>76</v>
      </c>
      <c r="B100">
        <v>23</v>
      </c>
      <c r="C100" t="s">
        <v>87</v>
      </c>
      <c r="D100" t="s">
        <v>27</v>
      </c>
      <c r="G100">
        <v>0.5</v>
      </c>
      <c r="H100">
        <v>0.5</v>
      </c>
      <c r="I100">
        <v>5478</v>
      </c>
      <c r="J100">
        <v>8699</v>
      </c>
      <c r="L100">
        <v>5714</v>
      </c>
      <c r="M100">
        <v>4.6180000000000003</v>
      </c>
      <c r="N100">
        <v>7.6479999999999997</v>
      </c>
      <c r="O100">
        <v>3.0310000000000001</v>
      </c>
      <c r="Q100">
        <v>0.48199999999999998</v>
      </c>
      <c r="R100">
        <v>1</v>
      </c>
      <c r="S100">
        <v>0</v>
      </c>
      <c r="T100">
        <v>0</v>
      </c>
      <c r="V100">
        <v>0</v>
      </c>
      <c r="Y100" s="1">
        <v>44790</v>
      </c>
      <c r="Z100" s="6">
        <v>0.29930555555555555</v>
      </c>
      <c r="AB100">
        <v>1</v>
      </c>
      <c r="AD100" s="3">
        <f t="shared" si="11"/>
        <v>5.1150392841685619</v>
      </c>
      <c r="AE100" s="3">
        <f t="shared" si="8"/>
        <v>8.2642718650586566</v>
      </c>
      <c r="AF100" s="3">
        <f t="shared" si="9"/>
        <v>3.1492325808900947</v>
      </c>
      <c r="AG100" s="3">
        <f t="shared" si="10"/>
        <v>0.53415258803933352</v>
      </c>
      <c r="BC100" s="3"/>
      <c r="BD100" s="3"/>
      <c r="BE100" s="3"/>
      <c r="BF100" s="3"/>
    </row>
    <row r="101" spans="1:58" x14ac:dyDescent="0.2">
      <c r="A101">
        <v>77</v>
      </c>
      <c r="B101">
        <v>23</v>
      </c>
      <c r="C101" t="s">
        <v>87</v>
      </c>
      <c r="D101" t="s">
        <v>27</v>
      </c>
      <c r="G101">
        <v>0.5</v>
      </c>
      <c r="H101">
        <v>0.5</v>
      </c>
      <c r="I101">
        <v>6352</v>
      </c>
      <c r="J101">
        <v>8710</v>
      </c>
      <c r="L101">
        <v>5632</v>
      </c>
      <c r="M101">
        <v>5.2880000000000003</v>
      </c>
      <c r="N101">
        <v>7.657</v>
      </c>
      <c r="O101">
        <v>2.3690000000000002</v>
      </c>
      <c r="Q101">
        <v>0.47299999999999998</v>
      </c>
      <c r="R101">
        <v>1</v>
      </c>
      <c r="S101">
        <v>0</v>
      </c>
      <c r="T101">
        <v>0</v>
      </c>
      <c r="V101">
        <v>0</v>
      </c>
      <c r="Y101" s="1">
        <v>44790</v>
      </c>
      <c r="Z101" s="6">
        <v>0.30663194444444447</v>
      </c>
      <c r="AB101">
        <v>1</v>
      </c>
      <c r="AD101" s="3">
        <f t="shared" si="11"/>
        <v>5.9079756750465</v>
      </c>
      <c r="AE101" s="3">
        <f t="shared" si="8"/>
        <v>8.274330346506531</v>
      </c>
      <c r="AF101" s="3">
        <f t="shared" si="9"/>
        <v>2.366354671460031</v>
      </c>
      <c r="AG101" s="3">
        <f t="shared" si="10"/>
        <v>0.52670317237219755</v>
      </c>
      <c r="AJ101">
        <f>ABS(100*(AD101-AD102)/(AVERAGE(AD101:AD102)))</f>
        <v>0.36923299271584076</v>
      </c>
      <c r="AO101">
        <f>ABS(100*(AE101-AE102)/(AVERAGE(AE101:AE102)))</f>
        <v>0.36535364943409321</v>
      </c>
      <c r="AT101">
        <f>ABS(100*(AF101-AF102)/(AVERAGE(AF101:AF102)))</f>
        <v>0.35566891598959138</v>
      </c>
      <c r="AY101">
        <f>ABS(100*(AG101-AG102)/(AVERAGE(AG101:AG102)))</f>
        <v>1.5233923167549028</v>
      </c>
      <c r="BC101" s="3">
        <f>AVERAGE(AD101:AD102)</f>
        <v>5.8970886765447439</v>
      </c>
      <c r="BD101" s="3">
        <f>AVERAGE(AE101:AE102)</f>
        <v>8.2592426243347195</v>
      </c>
      <c r="BE101" s="3">
        <f>AVERAGE(AF101:AF102)</f>
        <v>2.362153947789976</v>
      </c>
      <c r="BF101" s="3">
        <f>AVERAGE(AG101:AG102)</f>
        <v>0.53074584306960682</v>
      </c>
    </row>
    <row r="102" spans="1:58" x14ac:dyDescent="0.2">
      <c r="A102">
        <v>78</v>
      </c>
      <c r="B102">
        <v>23</v>
      </c>
      <c r="C102" t="s">
        <v>87</v>
      </c>
      <c r="D102" t="s">
        <v>27</v>
      </c>
      <c r="G102">
        <v>0.5</v>
      </c>
      <c r="H102">
        <v>0.5</v>
      </c>
      <c r="I102">
        <v>6328</v>
      </c>
      <c r="J102">
        <v>8677</v>
      </c>
      <c r="L102">
        <v>5721</v>
      </c>
      <c r="M102">
        <v>5.27</v>
      </c>
      <c r="N102">
        <v>7.63</v>
      </c>
      <c r="O102">
        <v>2.36</v>
      </c>
      <c r="Q102">
        <v>0.48199999999999998</v>
      </c>
      <c r="R102">
        <v>1</v>
      </c>
      <c r="S102">
        <v>0</v>
      </c>
      <c r="T102">
        <v>0</v>
      </c>
      <c r="V102">
        <v>0</v>
      </c>
      <c r="Y102" s="1">
        <v>44790</v>
      </c>
      <c r="Z102" s="6">
        <v>0.31436342592592592</v>
      </c>
      <c r="AB102">
        <v>1</v>
      </c>
      <c r="AD102" s="3">
        <f t="shared" si="11"/>
        <v>5.8862016780429869</v>
      </c>
      <c r="AE102" s="3">
        <f t="shared" si="8"/>
        <v>8.2441549021629079</v>
      </c>
      <c r="AF102" s="3">
        <f t="shared" si="9"/>
        <v>2.357953224119921</v>
      </c>
      <c r="AG102" s="3">
        <f t="shared" si="10"/>
        <v>0.53478851376701597</v>
      </c>
      <c r="BC102" s="3"/>
      <c r="BD102" s="3"/>
      <c r="BE102" s="3"/>
      <c r="BF102" s="3"/>
    </row>
    <row r="103" spans="1:58" x14ac:dyDescent="0.2">
      <c r="A103">
        <v>79</v>
      </c>
      <c r="B103">
        <v>24</v>
      </c>
      <c r="C103" t="s">
        <v>98</v>
      </c>
      <c r="D103" t="s">
        <v>27</v>
      </c>
      <c r="G103">
        <v>0.5</v>
      </c>
      <c r="H103">
        <v>0.5</v>
      </c>
      <c r="I103">
        <v>6433</v>
      </c>
      <c r="J103">
        <v>11602</v>
      </c>
      <c r="L103">
        <v>13731</v>
      </c>
      <c r="M103">
        <v>5.35</v>
      </c>
      <c r="N103">
        <v>10.106999999999999</v>
      </c>
      <c r="O103">
        <v>4.7569999999999997</v>
      </c>
      <c r="Q103">
        <v>1.32</v>
      </c>
      <c r="R103">
        <v>1</v>
      </c>
      <c r="S103">
        <v>0</v>
      </c>
      <c r="T103">
        <v>0</v>
      </c>
      <c r="V103">
        <v>0</v>
      </c>
      <c r="Y103" s="1">
        <v>44790</v>
      </c>
      <c r="Z103" s="6">
        <v>0.32771990740740742</v>
      </c>
      <c r="AB103">
        <v>1</v>
      </c>
      <c r="AD103" s="3">
        <f t="shared" si="11"/>
        <v>5.9814629149333571</v>
      </c>
      <c r="AE103" s="3">
        <f t="shared" si="8"/>
        <v>10.918796559893091</v>
      </c>
      <c r="AF103" s="3">
        <f t="shared" si="9"/>
        <v>4.9373336449597334</v>
      </c>
      <c r="AG103" s="3">
        <f t="shared" si="10"/>
        <v>1.2624692393006567</v>
      </c>
      <c r="BC103" s="3"/>
      <c r="BD103" s="3"/>
      <c r="BE103" s="3"/>
      <c r="BF103" s="3"/>
    </row>
    <row r="104" spans="1:58" x14ac:dyDescent="0.2">
      <c r="A104">
        <v>80</v>
      </c>
      <c r="B104">
        <v>24</v>
      </c>
      <c r="C104" t="s">
        <v>98</v>
      </c>
      <c r="D104" t="s">
        <v>27</v>
      </c>
      <c r="G104">
        <v>0.5</v>
      </c>
      <c r="H104">
        <v>0.5</v>
      </c>
      <c r="I104">
        <v>6573</v>
      </c>
      <c r="J104">
        <v>11607</v>
      </c>
      <c r="L104">
        <v>13795</v>
      </c>
      <c r="M104">
        <v>5.4580000000000002</v>
      </c>
      <c r="N104">
        <v>10.112</v>
      </c>
      <c r="O104">
        <v>4.6550000000000002</v>
      </c>
      <c r="Q104">
        <v>1.327</v>
      </c>
      <c r="R104">
        <v>1</v>
      </c>
      <c r="S104">
        <v>0</v>
      </c>
      <c r="T104">
        <v>0</v>
      </c>
      <c r="V104">
        <v>0</v>
      </c>
      <c r="Y104" s="1">
        <v>44790</v>
      </c>
      <c r="Z104" s="6">
        <v>0.33516203703703701</v>
      </c>
      <c r="AB104">
        <v>1</v>
      </c>
      <c r="AD104" s="3">
        <f t="shared" si="11"/>
        <v>6.1084778974538514</v>
      </c>
      <c r="AE104" s="3">
        <f t="shared" si="8"/>
        <v>10.923368596914852</v>
      </c>
      <c r="AF104" s="3">
        <f t="shared" si="9"/>
        <v>4.8148906994610003</v>
      </c>
      <c r="AG104" s="3">
        <f t="shared" si="10"/>
        <v>1.2682834173823239</v>
      </c>
      <c r="AJ104">
        <f>ABS(100*(AD104-AD105)/(AVERAGE(AD104:AD105)))</f>
        <v>0.14841285384834738</v>
      </c>
      <c r="AO104">
        <f>ABS(100*(AE104-AE105)/(AVERAGE(AE104:AE105)))</f>
        <v>4.1846801703817889E-2</v>
      </c>
      <c r="AT104">
        <f>ABS(100*(AF104-AF105)/(AVERAGE(AF104:AF105)))</f>
        <v>9.3513358395844237E-2</v>
      </c>
      <c r="AY104">
        <f>ABS(100*(AG104-AG105)/(AVERAGE(AG104:AG105)))</f>
        <v>1.6551558092148473</v>
      </c>
      <c r="BC104" s="3">
        <f>AVERAGE(AD104:AD105)</f>
        <v>6.1130141468295829</v>
      </c>
      <c r="BD104" s="3">
        <f>AVERAGE(AE104:AE105)</f>
        <v>10.925654615425731</v>
      </c>
      <c r="BE104" s="3">
        <f>AVERAGE(AF104:AF105)</f>
        <v>4.8126404685961495</v>
      </c>
      <c r="BF104" s="3">
        <f>AVERAGE(AG104:AG105)</f>
        <v>1.2788670384216085</v>
      </c>
    </row>
    <row r="105" spans="1:58" x14ac:dyDescent="0.2">
      <c r="A105">
        <v>81</v>
      </c>
      <c r="B105">
        <v>24</v>
      </c>
      <c r="C105" t="s">
        <v>98</v>
      </c>
      <c r="D105" t="s">
        <v>27</v>
      </c>
      <c r="G105">
        <v>0.5</v>
      </c>
      <c r="H105">
        <v>0.5</v>
      </c>
      <c r="I105">
        <v>6583</v>
      </c>
      <c r="J105">
        <v>11612</v>
      </c>
      <c r="L105">
        <v>14028</v>
      </c>
      <c r="M105">
        <v>5.4649999999999999</v>
      </c>
      <c r="N105">
        <v>10.116</v>
      </c>
      <c r="O105">
        <v>4.6509999999999998</v>
      </c>
      <c r="Q105">
        <v>1.351</v>
      </c>
      <c r="R105">
        <v>1</v>
      </c>
      <c r="S105">
        <v>0</v>
      </c>
      <c r="T105">
        <v>0</v>
      </c>
      <c r="V105">
        <v>0</v>
      </c>
      <c r="Y105" s="1">
        <v>44790</v>
      </c>
      <c r="Z105" s="6">
        <v>0.34297453703703701</v>
      </c>
      <c r="AB105">
        <v>1</v>
      </c>
      <c r="AD105" s="3">
        <f t="shared" si="11"/>
        <v>6.1175503962053144</v>
      </c>
      <c r="AE105" s="3">
        <f t="shared" si="8"/>
        <v>10.927940633936613</v>
      </c>
      <c r="AF105" s="3">
        <f t="shared" si="9"/>
        <v>4.8103902377312986</v>
      </c>
      <c r="AG105" s="3">
        <f t="shared" si="10"/>
        <v>1.289450659460893</v>
      </c>
      <c r="BC105" s="3"/>
      <c r="BD105" s="3"/>
      <c r="BE105" s="3"/>
      <c r="BF105" s="3"/>
    </row>
    <row r="106" spans="1:58" x14ac:dyDescent="0.2">
      <c r="A106">
        <v>82</v>
      </c>
      <c r="B106">
        <v>25</v>
      </c>
      <c r="C106" t="s">
        <v>91</v>
      </c>
      <c r="D106" t="s">
        <v>27</v>
      </c>
      <c r="G106">
        <v>0.5</v>
      </c>
      <c r="H106">
        <v>0.5</v>
      </c>
      <c r="I106">
        <v>5836</v>
      </c>
      <c r="J106">
        <v>9167</v>
      </c>
      <c r="L106">
        <v>4504</v>
      </c>
      <c r="M106">
        <v>4.8920000000000003</v>
      </c>
      <c r="N106">
        <v>8.0440000000000005</v>
      </c>
      <c r="O106">
        <v>3.1520000000000001</v>
      </c>
      <c r="Q106">
        <v>0.35499999999999998</v>
      </c>
      <c r="R106">
        <v>1</v>
      </c>
      <c r="S106">
        <v>0</v>
      </c>
      <c r="T106">
        <v>0</v>
      </c>
      <c r="V106">
        <v>0</v>
      </c>
      <c r="Y106" s="1">
        <v>44790</v>
      </c>
      <c r="Z106" s="6">
        <v>0.35644675925925928</v>
      </c>
      <c r="AB106">
        <v>1</v>
      </c>
      <c r="AD106" s="3">
        <f t="shared" si="11"/>
        <v>5.4398347394709665</v>
      </c>
      <c r="AE106" s="3">
        <f t="shared" si="8"/>
        <v>8.6922145302954874</v>
      </c>
      <c r="AF106" s="3">
        <f t="shared" si="9"/>
        <v>3.2523797908245209</v>
      </c>
      <c r="AG106" s="3">
        <f t="shared" si="10"/>
        <v>0.4242282836828159</v>
      </c>
      <c r="BC106" s="3"/>
      <c r="BD106" s="3"/>
      <c r="BE106" s="3"/>
      <c r="BF106" s="3"/>
    </row>
    <row r="107" spans="1:58" x14ac:dyDescent="0.2">
      <c r="A107">
        <v>83</v>
      </c>
      <c r="B107">
        <v>25</v>
      </c>
      <c r="C107" t="s">
        <v>91</v>
      </c>
      <c r="D107" t="s">
        <v>27</v>
      </c>
      <c r="G107">
        <v>0.5</v>
      </c>
      <c r="H107">
        <v>0.5</v>
      </c>
      <c r="I107">
        <v>5771</v>
      </c>
      <c r="J107">
        <v>9230</v>
      </c>
      <c r="L107">
        <v>4491</v>
      </c>
      <c r="M107">
        <v>4.8419999999999996</v>
      </c>
      <c r="N107">
        <v>8.0980000000000008</v>
      </c>
      <c r="O107">
        <v>3.2559999999999998</v>
      </c>
      <c r="Q107">
        <v>0.35399999999999998</v>
      </c>
      <c r="R107">
        <v>1</v>
      </c>
      <c r="S107">
        <v>0</v>
      </c>
      <c r="T107">
        <v>0</v>
      </c>
      <c r="V107">
        <v>0</v>
      </c>
      <c r="Y107" s="1">
        <v>44790</v>
      </c>
      <c r="Z107" s="6">
        <v>0.36373842592592592</v>
      </c>
      <c r="AB107">
        <v>1</v>
      </c>
      <c r="AD107" s="3">
        <f t="shared" si="11"/>
        <v>5.3808634975864518</v>
      </c>
      <c r="AE107" s="3">
        <f t="shared" si="8"/>
        <v>8.7498221967696743</v>
      </c>
      <c r="AF107" s="3">
        <f t="shared" si="9"/>
        <v>3.3689586991832225</v>
      </c>
      <c r="AG107" s="3">
        <f t="shared" si="10"/>
        <v>0.42304727875997733</v>
      </c>
      <c r="AJ107">
        <f>ABS(100*(AD107-AD108)/(AVERAGE(AD107:AD108)))</f>
        <v>2.596089089166429</v>
      </c>
      <c r="AO107">
        <f>ABS(100*(AE107-AE108)/(AVERAGE(AE107:AE108)))</f>
        <v>7.3180846253032283E-2</v>
      </c>
      <c r="AT107">
        <f>ABS(100*(AF107-AF108)/(AVERAGE(AF107:AF108)))</f>
        <v>3.8285956420980796</v>
      </c>
      <c r="AY107">
        <f>ABS(100*(AG107-AG108)/(AVERAGE(AG107:AG108)))</f>
        <v>1.1012206251974701</v>
      </c>
      <c r="BC107" s="3">
        <f>AVERAGE(AD107:AD108)</f>
        <v>5.311912507075327</v>
      </c>
      <c r="BD107" s="3">
        <f>AVERAGE(AE107:AE108)</f>
        <v>8.7466217708544427</v>
      </c>
      <c r="BE107" s="3">
        <f>AVERAGE(AF107:AF108)</f>
        <v>3.4347092637791157</v>
      </c>
      <c r="BF107" s="3">
        <f>AVERAGE(AG107:AG108)</f>
        <v>0.42073069218056314</v>
      </c>
    </row>
    <row r="108" spans="1:58" x14ac:dyDescent="0.2">
      <c r="A108">
        <v>84</v>
      </c>
      <c r="B108">
        <v>25</v>
      </c>
      <c r="C108" t="s">
        <v>91</v>
      </c>
      <c r="D108" t="s">
        <v>27</v>
      </c>
      <c r="G108">
        <v>0.5</v>
      </c>
      <c r="H108">
        <v>0.5</v>
      </c>
      <c r="I108">
        <v>5619</v>
      </c>
      <c r="J108">
        <v>9223</v>
      </c>
      <c r="L108">
        <v>4440</v>
      </c>
      <c r="M108">
        <v>4.726</v>
      </c>
      <c r="N108">
        <v>8.0920000000000005</v>
      </c>
      <c r="O108">
        <v>3.367</v>
      </c>
      <c r="Q108">
        <v>0.34799999999999998</v>
      </c>
      <c r="R108">
        <v>1</v>
      </c>
      <c r="S108">
        <v>0</v>
      </c>
      <c r="T108">
        <v>0</v>
      </c>
      <c r="V108">
        <v>0</v>
      </c>
      <c r="Y108" s="1">
        <v>44790</v>
      </c>
      <c r="Z108" s="6">
        <v>0.37145833333333328</v>
      </c>
      <c r="AB108">
        <v>1</v>
      </c>
      <c r="AD108" s="3">
        <f t="shared" si="11"/>
        <v>5.2429615165642023</v>
      </c>
      <c r="AE108" s="3">
        <f t="shared" si="8"/>
        <v>8.7434213449392111</v>
      </c>
      <c r="AF108" s="3">
        <f t="shared" si="9"/>
        <v>3.5004598283750088</v>
      </c>
      <c r="AG108" s="3">
        <f t="shared" si="10"/>
        <v>0.41841410560114889</v>
      </c>
      <c r="BC108" s="3"/>
      <c r="BD108" s="3"/>
      <c r="BE108" s="3"/>
      <c r="BF108" s="3"/>
    </row>
    <row r="109" spans="1:58" x14ac:dyDescent="0.2">
      <c r="A109">
        <v>85</v>
      </c>
      <c r="B109">
        <v>26</v>
      </c>
      <c r="C109" t="s">
        <v>95</v>
      </c>
      <c r="D109" t="s">
        <v>27</v>
      </c>
      <c r="G109">
        <v>0.5</v>
      </c>
      <c r="H109">
        <v>0.5</v>
      </c>
      <c r="I109">
        <v>11328</v>
      </c>
      <c r="J109">
        <v>17390</v>
      </c>
      <c r="L109">
        <v>5628</v>
      </c>
      <c r="M109">
        <v>9.1059999999999999</v>
      </c>
      <c r="N109">
        <v>15.010999999999999</v>
      </c>
      <c r="O109">
        <v>5.9059999999999997</v>
      </c>
      <c r="Q109">
        <v>0.47299999999999998</v>
      </c>
      <c r="R109">
        <v>1</v>
      </c>
      <c r="S109">
        <v>0</v>
      </c>
      <c r="T109">
        <v>0</v>
      </c>
      <c r="V109">
        <v>0</v>
      </c>
      <c r="Y109" s="1">
        <v>44790</v>
      </c>
      <c r="Z109" s="6">
        <v>0.38511574074074079</v>
      </c>
      <c r="AB109">
        <v>1</v>
      </c>
      <c r="AD109" s="3">
        <f t="shared" si="11"/>
        <v>10.4224510537749</v>
      </c>
      <c r="AE109" s="3">
        <f t="shared" si="8"/>
        <v>16.211386616283615</v>
      </c>
      <c r="AF109" s="3">
        <f t="shared" si="9"/>
        <v>5.7889355625087155</v>
      </c>
      <c r="AG109" s="3">
        <f t="shared" si="10"/>
        <v>0.52633978624209332</v>
      </c>
      <c r="BC109" s="3"/>
      <c r="BD109" s="3"/>
      <c r="BE109" s="3"/>
      <c r="BF109" s="3"/>
    </row>
    <row r="110" spans="1:58" x14ac:dyDescent="0.2">
      <c r="A110">
        <v>86</v>
      </c>
      <c r="B110">
        <v>26</v>
      </c>
      <c r="C110" t="s">
        <v>95</v>
      </c>
      <c r="D110" t="s">
        <v>27</v>
      </c>
      <c r="G110">
        <v>0.5</v>
      </c>
      <c r="H110">
        <v>0.5</v>
      </c>
      <c r="I110">
        <v>13805</v>
      </c>
      <c r="J110">
        <v>17445</v>
      </c>
      <c r="L110">
        <v>5638</v>
      </c>
      <c r="M110">
        <v>11.006</v>
      </c>
      <c r="N110">
        <v>15.058</v>
      </c>
      <c r="O110">
        <v>4.0510000000000002</v>
      </c>
      <c r="Q110">
        <v>0.47399999999999998</v>
      </c>
      <c r="R110">
        <v>1</v>
      </c>
      <c r="S110">
        <v>0</v>
      </c>
      <c r="T110">
        <v>0</v>
      </c>
      <c r="V110">
        <v>0</v>
      </c>
      <c r="Y110" s="1">
        <v>44790</v>
      </c>
      <c r="Z110" s="6">
        <v>0.39284722222222218</v>
      </c>
      <c r="AB110">
        <v>1</v>
      </c>
      <c r="AD110" s="3">
        <f t="shared" si="11"/>
        <v>12.66970899451249</v>
      </c>
      <c r="AE110" s="3">
        <f t="shared" si="8"/>
        <v>16.261679023522991</v>
      </c>
      <c r="AF110" s="3">
        <f t="shared" si="9"/>
        <v>3.5919700290105006</v>
      </c>
      <c r="AG110" s="3">
        <f t="shared" si="10"/>
        <v>0.52724825156735389</v>
      </c>
      <c r="AJ110">
        <f>ABS(100*(AD110-AD111)/(AVERAGE(AD110:AD111)))</f>
        <v>0.83431615909784873</v>
      </c>
      <c r="AO110">
        <f>ABS(100*(AE110-AE111)/(AVERAGE(AE110:AE111)))</f>
        <v>0.19136769129878109</v>
      </c>
      <c r="AT110">
        <f>ABS(100*(AF110-AF111)/(AVERAGE(AF110:AF111)))</f>
        <v>3.8951012177671869</v>
      </c>
      <c r="AY110">
        <f>ABS(100*(AG110-AG111)/(AVERAGE(AG110:AG111)))</f>
        <v>0.13793758520759955</v>
      </c>
      <c r="BC110" s="3">
        <f>AVERAGE(AD110:AD111)</f>
        <v>12.722783112208553</v>
      </c>
      <c r="BD110" s="3">
        <f>AVERAGE(AE110:AE111)</f>
        <v>16.246134097649005</v>
      </c>
      <c r="BE110" s="3">
        <f>AVERAGE(AF110:AF111)</f>
        <v>3.523350985440449</v>
      </c>
      <c r="BF110" s="3">
        <f>AVERAGE(AG110:AG111)</f>
        <v>0.52688486543724966</v>
      </c>
    </row>
    <row r="111" spans="1:58" x14ac:dyDescent="0.2">
      <c r="A111">
        <v>87</v>
      </c>
      <c r="B111">
        <v>26</v>
      </c>
      <c r="C111" t="s">
        <v>95</v>
      </c>
      <c r="D111" t="s">
        <v>27</v>
      </c>
      <c r="G111">
        <v>0.5</v>
      </c>
      <c r="H111">
        <v>0.5</v>
      </c>
      <c r="I111">
        <v>13922</v>
      </c>
      <c r="J111">
        <v>17411</v>
      </c>
      <c r="L111">
        <v>5630</v>
      </c>
      <c r="M111">
        <v>11.096</v>
      </c>
      <c r="N111">
        <v>15.029</v>
      </c>
      <c r="O111">
        <v>3.9329999999999998</v>
      </c>
      <c r="Q111">
        <v>0.47299999999999998</v>
      </c>
      <c r="R111">
        <v>1</v>
      </c>
      <c r="S111">
        <v>0</v>
      </c>
      <c r="T111">
        <v>0</v>
      </c>
      <c r="V111">
        <v>0</v>
      </c>
      <c r="Y111" s="1">
        <v>44790</v>
      </c>
      <c r="Z111" s="6">
        <v>0.40094907407407404</v>
      </c>
      <c r="AB111">
        <v>1</v>
      </c>
      <c r="AD111" s="3">
        <f t="shared" si="11"/>
        <v>12.775857229904618</v>
      </c>
      <c r="AE111" s="3">
        <f t="shared" si="8"/>
        <v>16.230589171775016</v>
      </c>
      <c r="AF111" s="3">
        <f t="shared" si="9"/>
        <v>3.4547319418703974</v>
      </c>
      <c r="AG111" s="3">
        <f t="shared" si="10"/>
        <v>0.52652147930714543</v>
      </c>
      <c r="BC111" s="3"/>
      <c r="BD111" s="3"/>
      <c r="BE111" s="3"/>
      <c r="BF111" s="3"/>
    </row>
    <row r="112" spans="1:58" x14ac:dyDescent="0.2">
      <c r="A112">
        <v>88</v>
      </c>
      <c r="B112">
        <v>27</v>
      </c>
      <c r="C112" t="s">
        <v>83</v>
      </c>
      <c r="D112" t="s">
        <v>27</v>
      </c>
      <c r="G112">
        <v>0.5</v>
      </c>
      <c r="H112">
        <v>0.5</v>
      </c>
      <c r="I112">
        <v>10792</v>
      </c>
      <c r="J112">
        <v>12689</v>
      </c>
      <c r="L112">
        <v>1888</v>
      </c>
      <c r="M112">
        <v>8.6940000000000008</v>
      </c>
      <c r="N112">
        <v>11.029</v>
      </c>
      <c r="O112">
        <v>2.3340000000000001</v>
      </c>
      <c r="Q112">
        <v>8.1000000000000003E-2</v>
      </c>
      <c r="R112">
        <v>1</v>
      </c>
      <c r="S112">
        <v>0</v>
      </c>
      <c r="T112">
        <v>0</v>
      </c>
      <c r="V112">
        <v>0</v>
      </c>
      <c r="Y112" s="1">
        <v>44790</v>
      </c>
      <c r="Z112" s="6">
        <v>0.41453703703703698</v>
      </c>
      <c r="AB112">
        <v>1</v>
      </c>
      <c r="AD112" s="3">
        <f t="shared" si="11"/>
        <v>9.9361651206964385</v>
      </c>
      <c r="AE112" s="3">
        <f t="shared" si="8"/>
        <v>11.91275740842393</v>
      </c>
      <c r="AF112" s="3">
        <f t="shared" si="9"/>
        <v>1.9765922877274917</v>
      </c>
      <c r="AG112" s="3">
        <f t="shared" si="10"/>
        <v>0.18657375459467551</v>
      </c>
      <c r="BC112" s="3"/>
      <c r="BD112" s="3"/>
      <c r="BE112" s="3"/>
      <c r="BF112" s="3"/>
    </row>
    <row r="113" spans="1:58" x14ac:dyDescent="0.2">
      <c r="A113">
        <v>89</v>
      </c>
      <c r="B113">
        <v>27</v>
      </c>
      <c r="C113" t="s">
        <v>83</v>
      </c>
      <c r="D113" t="s">
        <v>27</v>
      </c>
      <c r="G113">
        <v>0.5</v>
      </c>
      <c r="H113">
        <v>0.5</v>
      </c>
      <c r="I113">
        <v>9517</v>
      </c>
      <c r="J113">
        <v>12702</v>
      </c>
      <c r="L113">
        <v>1907</v>
      </c>
      <c r="M113">
        <v>7.7160000000000002</v>
      </c>
      <c r="N113">
        <v>11.039</v>
      </c>
      <c r="O113">
        <v>3.323</v>
      </c>
      <c r="Q113">
        <v>8.3000000000000004E-2</v>
      </c>
      <c r="R113">
        <v>1</v>
      </c>
      <c r="S113">
        <v>0</v>
      </c>
      <c r="T113">
        <v>0</v>
      </c>
      <c r="V113">
        <v>0</v>
      </c>
      <c r="Y113" s="1">
        <v>44790</v>
      </c>
      <c r="Z113" s="6">
        <v>0.42206018518518523</v>
      </c>
      <c r="AB113">
        <v>1</v>
      </c>
      <c r="AD113" s="3">
        <f t="shared" si="11"/>
        <v>8.779421529884802</v>
      </c>
      <c r="AE113" s="3">
        <f t="shared" si="8"/>
        <v>11.924644704680508</v>
      </c>
      <c r="AF113" s="3">
        <f t="shared" si="9"/>
        <v>3.1452231747957065</v>
      </c>
      <c r="AG113" s="3">
        <f t="shared" si="10"/>
        <v>0.18829983871267042</v>
      </c>
      <c r="AJ113">
        <f>ABS(100*(AD113-AD114)/(AVERAGE(AD113:AD114)))</f>
        <v>0.74681352889208819</v>
      </c>
      <c r="AO113">
        <f>ABS(100*(AE113-AE114)/(AVERAGE(AE113:AE114)))</f>
        <v>3.0668156948760746E-2</v>
      </c>
      <c r="AT113">
        <f>ABS(100*(AF113-AF114)/(AVERAGE(AF113:AF114)))</f>
        <v>2.1693662588722677</v>
      </c>
      <c r="AY113">
        <f>ABS(100*(AG113-AG114)/(AVERAGE(AG113:AG114)))</f>
        <v>1.0183178135493898</v>
      </c>
      <c r="BC113" s="3">
        <f>AVERAGE(AD113:AD114)</f>
        <v>8.7467605343795327</v>
      </c>
      <c r="BD113" s="3">
        <f>AVERAGE(AE113:AE114)</f>
        <v>11.926473519489214</v>
      </c>
      <c r="BE113" s="3">
        <f>AVERAGE(AF113:AF114)</f>
        <v>3.1797129851096813</v>
      </c>
      <c r="BF113" s="3">
        <f>AVERAGE(AG113:AG114)</f>
        <v>0.18734595012114691</v>
      </c>
    </row>
    <row r="114" spans="1:58" x14ac:dyDescent="0.2">
      <c r="A114">
        <v>90</v>
      </c>
      <c r="B114">
        <v>27</v>
      </c>
      <c r="C114" t="s">
        <v>83</v>
      </c>
      <c r="D114" t="s">
        <v>27</v>
      </c>
      <c r="G114">
        <v>0.5</v>
      </c>
      <c r="H114">
        <v>0.5</v>
      </c>
      <c r="I114">
        <v>9445</v>
      </c>
      <c r="J114">
        <v>12706</v>
      </c>
      <c r="L114">
        <v>1886</v>
      </c>
      <c r="M114">
        <v>7.6609999999999996</v>
      </c>
      <c r="N114">
        <v>11.042</v>
      </c>
      <c r="O114">
        <v>3.3820000000000001</v>
      </c>
      <c r="Q114">
        <v>8.1000000000000003E-2</v>
      </c>
      <c r="R114">
        <v>1</v>
      </c>
      <c r="S114">
        <v>0</v>
      </c>
      <c r="T114">
        <v>0</v>
      </c>
      <c r="V114">
        <v>0</v>
      </c>
      <c r="Y114" s="1">
        <v>44790</v>
      </c>
      <c r="Z114" s="6">
        <v>0.43003472222222222</v>
      </c>
      <c r="AB114">
        <v>1</v>
      </c>
      <c r="AD114" s="3">
        <f t="shared" si="11"/>
        <v>8.7140995388742617</v>
      </c>
      <c r="AE114" s="3">
        <f t="shared" si="8"/>
        <v>11.928302334297918</v>
      </c>
      <c r="AF114" s="3">
        <f t="shared" si="9"/>
        <v>3.2142027954236561</v>
      </c>
      <c r="AG114" s="3">
        <f t="shared" si="10"/>
        <v>0.18639206152962343</v>
      </c>
      <c r="BC114" s="3"/>
      <c r="BD114" s="3"/>
      <c r="BE114" s="3"/>
      <c r="BF114" s="3"/>
    </row>
    <row r="115" spans="1:58" x14ac:dyDescent="0.2">
      <c r="A115">
        <v>91</v>
      </c>
      <c r="B115">
        <v>28</v>
      </c>
      <c r="C115" t="s">
        <v>78</v>
      </c>
      <c r="D115" t="s">
        <v>27</v>
      </c>
      <c r="G115">
        <v>0.5</v>
      </c>
      <c r="H115">
        <v>0.5</v>
      </c>
      <c r="I115">
        <v>7588</v>
      </c>
      <c r="J115">
        <v>9199</v>
      </c>
      <c r="L115">
        <v>6123</v>
      </c>
      <c r="M115">
        <v>6.2370000000000001</v>
      </c>
      <c r="N115">
        <v>8.0719999999999992</v>
      </c>
      <c r="O115">
        <v>1.835</v>
      </c>
      <c r="Q115">
        <v>0.52400000000000002</v>
      </c>
      <c r="R115">
        <v>1</v>
      </c>
      <c r="S115">
        <v>0</v>
      </c>
      <c r="T115">
        <v>0</v>
      </c>
      <c r="V115">
        <v>0</v>
      </c>
      <c r="Y115" s="1">
        <v>44790</v>
      </c>
      <c r="Z115" s="6">
        <v>0.44337962962962968</v>
      </c>
      <c r="AB115">
        <v>1</v>
      </c>
      <c r="AD115" s="3">
        <f t="shared" si="11"/>
        <v>7.029336520727429</v>
      </c>
      <c r="AE115" s="3">
        <f t="shared" si="8"/>
        <v>8.7214755672347568</v>
      </c>
      <c r="AF115" s="3">
        <f t="shared" si="9"/>
        <v>1.6921390465073278</v>
      </c>
      <c r="AG115" s="3">
        <f t="shared" si="10"/>
        <v>0.57130881984248683</v>
      </c>
      <c r="BC115" s="3"/>
      <c r="BD115" s="3"/>
      <c r="BE115" s="3"/>
      <c r="BF115" s="3"/>
    </row>
    <row r="116" spans="1:58" x14ac:dyDescent="0.2">
      <c r="A116">
        <v>92</v>
      </c>
      <c r="B116">
        <v>28</v>
      </c>
      <c r="C116" t="s">
        <v>78</v>
      </c>
      <c r="D116" t="s">
        <v>27</v>
      </c>
      <c r="G116">
        <v>0.5</v>
      </c>
      <c r="H116">
        <v>0.5</v>
      </c>
      <c r="I116">
        <v>6881</v>
      </c>
      <c r="J116">
        <v>9276</v>
      </c>
      <c r="L116">
        <v>6134</v>
      </c>
      <c r="M116">
        <v>5.694</v>
      </c>
      <c r="N116">
        <v>8.1370000000000005</v>
      </c>
      <c r="O116">
        <v>2.444</v>
      </c>
      <c r="Q116">
        <v>0.52500000000000002</v>
      </c>
      <c r="R116">
        <v>1</v>
      </c>
      <c r="S116">
        <v>0</v>
      </c>
      <c r="T116">
        <v>0</v>
      </c>
      <c r="V116">
        <v>0</v>
      </c>
      <c r="Y116" s="1">
        <v>44790</v>
      </c>
      <c r="Z116" s="6">
        <v>0.45074074074074072</v>
      </c>
      <c r="AB116">
        <v>1</v>
      </c>
      <c r="AD116" s="3">
        <f t="shared" si="11"/>
        <v>6.3879108589989366</v>
      </c>
      <c r="AE116" s="3">
        <f t="shared" si="8"/>
        <v>8.7918849373698755</v>
      </c>
      <c r="AF116" s="3">
        <f t="shared" si="9"/>
        <v>2.4039740783709389</v>
      </c>
      <c r="AG116" s="3">
        <f t="shared" si="10"/>
        <v>0.57230813170027339</v>
      </c>
      <c r="AJ116">
        <f>ABS(100*(AD116-AD117)/(AVERAGE(AD116:AD117)))</f>
        <v>1.3008435305687533</v>
      </c>
      <c r="AO116">
        <f>ABS(100*(AE116-AE117)/(AVERAGE(AE116:AE117)))</f>
        <v>8.3170073694775609E-2</v>
      </c>
      <c r="AT116">
        <f>ABS(100*(AF116-AF117)/(AVERAGE(AF116:AF117)))</f>
        <v>3.6699976718618013</v>
      </c>
      <c r="AY116">
        <f>ABS(100*(AG116-AG117)/(AVERAGE(AG116:AG117)))</f>
        <v>1.8089655163697909</v>
      </c>
      <c r="BC116" s="3">
        <f>AVERAGE(AD116:AD117)</f>
        <v>6.3466309896797757</v>
      </c>
      <c r="BD116" s="3">
        <f>AVERAGE(AE116:AE117)</f>
        <v>8.7955425669872849</v>
      </c>
      <c r="BE116" s="3">
        <f>AVERAGE(AF116:AF117)</f>
        <v>2.4489115773075087</v>
      </c>
      <c r="BF116" s="3">
        <f>AVERAGE(AG116:AG117)</f>
        <v>0.57753180732052112</v>
      </c>
    </row>
    <row r="117" spans="1:58" x14ac:dyDescent="0.2">
      <c r="A117">
        <v>93</v>
      </c>
      <c r="B117">
        <v>28</v>
      </c>
      <c r="C117" t="s">
        <v>78</v>
      </c>
      <c r="D117" t="s">
        <v>27</v>
      </c>
      <c r="G117">
        <v>0.5</v>
      </c>
      <c r="H117">
        <v>0.5</v>
      </c>
      <c r="I117">
        <v>6790</v>
      </c>
      <c r="J117">
        <v>9284</v>
      </c>
      <c r="L117">
        <v>6249</v>
      </c>
      <c r="M117">
        <v>5.6239999999999997</v>
      </c>
      <c r="N117">
        <v>8.1440000000000001</v>
      </c>
      <c r="O117">
        <v>2.52</v>
      </c>
      <c r="Q117">
        <v>0.53800000000000003</v>
      </c>
      <c r="R117">
        <v>1</v>
      </c>
      <c r="S117">
        <v>0</v>
      </c>
      <c r="T117">
        <v>0</v>
      </c>
      <c r="V117">
        <v>0</v>
      </c>
      <c r="Y117" s="1">
        <v>44790</v>
      </c>
      <c r="Z117" s="6">
        <v>0.45847222222222223</v>
      </c>
      <c r="AB117">
        <v>1</v>
      </c>
      <c r="AD117" s="3">
        <f t="shared" si="11"/>
        <v>6.3053511203606156</v>
      </c>
      <c r="AE117" s="3">
        <f t="shared" si="8"/>
        <v>8.7992001966046942</v>
      </c>
      <c r="AF117" s="3">
        <f t="shared" si="9"/>
        <v>2.4938490762440786</v>
      </c>
      <c r="AG117" s="3">
        <f t="shared" si="10"/>
        <v>0.58275548294076884</v>
      </c>
      <c r="BC117" s="3"/>
      <c r="BD117" s="3"/>
      <c r="BE117" s="3"/>
      <c r="BF117" s="3"/>
    </row>
    <row r="118" spans="1:58" x14ac:dyDescent="0.2">
      <c r="A118">
        <v>94</v>
      </c>
      <c r="B118">
        <v>29</v>
      </c>
      <c r="C118" t="s">
        <v>86</v>
      </c>
      <c r="D118" t="s">
        <v>27</v>
      </c>
      <c r="G118">
        <v>0.5</v>
      </c>
      <c r="H118">
        <v>0.5</v>
      </c>
      <c r="I118">
        <v>3927</v>
      </c>
      <c r="J118">
        <v>4992</v>
      </c>
      <c r="L118">
        <v>1871</v>
      </c>
      <c r="M118">
        <v>3.4279999999999999</v>
      </c>
      <c r="N118">
        <v>4.508</v>
      </c>
      <c r="O118">
        <v>1.08</v>
      </c>
      <c r="Q118">
        <v>0.08</v>
      </c>
      <c r="R118">
        <v>1</v>
      </c>
      <c r="S118">
        <v>0</v>
      </c>
      <c r="T118">
        <v>0</v>
      </c>
      <c r="V118">
        <v>0</v>
      </c>
      <c r="Y118" s="1">
        <v>44790</v>
      </c>
      <c r="Z118" s="6">
        <v>0.47148148148148145</v>
      </c>
      <c r="AB118">
        <v>1</v>
      </c>
      <c r="AD118" s="3">
        <f t="shared" si="11"/>
        <v>3.7078947278165222</v>
      </c>
      <c r="AE118" s="3">
        <f t="shared" si="8"/>
        <v>4.874563617125057</v>
      </c>
      <c r="AF118" s="3">
        <f t="shared" si="9"/>
        <v>1.1666688893085349</v>
      </c>
      <c r="AG118" s="3">
        <f t="shared" si="10"/>
        <v>0.18502936354173272</v>
      </c>
      <c r="BC118" s="3"/>
      <c r="BD118" s="3"/>
      <c r="BE118" s="3"/>
      <c r="BF118" s="3"/>
    </row>
    <row r="119" spans="1:58" x14ac:dyDescent="0.2">
      <c r="A119">
        <v>95</v>
      </c>
      <c r="B119">
        <v>29</v>
      </c>
      <c r="C119" t="s">
        <v>86</v>
      </c>
      <c r="D119" t="s">
        <v>27</v>
      </c>
      <c r="G119">
        <v>0.5</v>
      </c>
      <c r="H119">
        <v>0.5</v>
      </c>
      <c r="I119">
        <v>2822</v>
      </c>
      <c r="J119">
        <v>5019</v>
      </c>
      <c r="L119">
        <v>1910</v>
      </c>
      <c r="M119">
        <v>2.58</v>
      </c>
      <c r="N119">
        <v>4.53</v>
      </c>
      <c r="O119">
        <v>1.95</v>
      </c>
      <c r="Q119">
        <v>8.4000000000000005E-2</v>
      </c>
      <c r="R119">
        <v>1</v>
      </c>
      <c r="S119">
        <v>0</v>
      </c>
      <c r="T119">
        <v>0</v>
      </c>
      <c r="V119">
        <v>0</v>
      </c>
      <c r="Y119" s="1">
        <v>44790</v>
      </c>
      <c r="Z119" s="6">
        <v>0.47847222222222219</v>
      </c>
      <c r="AB119">
        <v>1</v>
      </c>
      <c r="AD119" s="3">
        <f t="shared" si="11"/>
        <v>2.7053836157797693</v>
      </c>
      <c r="AE119" s="3">
        <f t="shared" si="8"/>
        <v>4.8992526170425661</v>
      </c>
      <c r="AF119" s="3">
        <f t="shared" si="9"/>
        <v>2.1938690012627968</v>
      </c>
      <c r="AG119" s="3">
        <f t="shared" si="10"/>
        <v>0.18857237831024856</v>
      </c>
      <c r="AJ119">
        <f>ABS(100*(AD119-AD120)/(AVERAGE(AD119:AD120)))</f>
        <v>2.1695203119180655</v>
      </c>
      <c r="AO119">
        <f>ABS(100*(AE119-AE120)/(AVERAGE(AE119:AE120)))</f>
        <v>0.13073495911797453</v>
      </c>
      <c r="AT119">
        <f>ABS(100*(AF119-AF120)/(AVERAGE(AF119:AF120)))</f>
        <v>2.327482402161579</v>
      </c>
      <c r="AY119">
        <f>ABS(100*(AG119-AG120)/(AVERAGE(AG119:AG120)))</f>
        <v>0.67219642490410103</v>
      </c>
      <c r="BC119" s="3">
        <f>AVERAGE(AD119:AD120)</f>
        <v>2.676351619775085</v>
      </c>
      <c r="BD119" s="3">
        <f>AVERAGE(AE119:AE120)</f>
        <v>4.8960521911273336</v>
      </c>
      <c r="BE119" s="3">
        <f>AVERAGE(AF119:AF120)</f>
        <v>2.2197005713522486</v>
      </c>
      <c r="BF119" s="3">
        <f>AVERAGE(AG119:AG120)</f>
        <v>0.18920830403793087</v>
      </c>
    </row>
    <row r="120" spans="1:58" x14ac:dyDescent="0.2">
      <c r="A120">
        <v>96</v>
      </c>
      <c r="B120">
        <v>29</v>
      </c>
      <c r="C120" t="s">
        <v>86</v>
      </c>
      <c r="D120" t="s">
        <v>27</v>
      </c>
      <c r="G120">
        <v>0.5</v>
      </c>
      <c r="H120">
        <v>0.5</v>
      </c>
      <c r="I120">
        <v>2758</v>
      </c>
      <c r="J120">
        <v>5012</v>
      </c>
      <c r="L120">
        <v>1924</v>
      </c>
      <c r="M120">
        <v>2.5310000000000001</v>
      </c>
      <c r="N120">
        <v>4.5250000000000004</v>
      </c>
      <c r="O120">
        <v>1.994</v>
      </c>
      <c r="Q120">
        <v>8.5000000000000006E-2</v>
      </c>
      <c r="R120">
        <v>1</v>
      </c>
      <c r="S120">
        <v>0</v>
      </c>
      <c r="T120">
        <v>0</v>
      </c>
      <c r="V120">
        <v>0</v>
      </c>
      <c r="Y120" s="1">
        <v>44790</v>
      </c>
      <c r="Z120" s="6">
        <v>0.48591435185185183</v>
      </c>
      <c r="AB120">
        <v>1</v>
      </c>
      <c r="AD120" s="3">
        <f t="shared" si="11"/>
        <v>2.6473196237704006</v>
      </c>
      <c r="AE120" s="3">
        <f t="shared" si="8"/>
        <v>4.8928517652121011</v>
      </c>
      <c r="AF120" s="3">
        <f t="shared" si="9"/>
        <v>2.2455321414417004</v>
      </c>
      <c r="AG120" s="3">
        <f t="shared" si="10"/>
        <v>0.18984422976561321</v>
      </c>
      <c r="BC120" s="3"/>
      <c r="BD120" s="3"/>
      <c r="BE120" s="3"/>
      <c r="BF120" s="3"/>
    </row>
    <row r="121" spans="1:58" x14ac:dyDescent="0.2">
      <c r="A121">
        <v>97</v>
      </c>
      <c r="B121">
        <v>30</v>
      </c>
      <c r="C121" t="s">
        <v>100</v>
      </c>
      <c r="D121" t="s">
        <v>27</v>
      </c>
      <c r="G121">
        <v>0.5</v>
      </c>
      <c r="H121">
        <v>0.5</v>
      </c>
      <c r="I121">
        <v>3572</v>
      </c>
      <c r="J121">
        <v>7987</v>
      </c>
      <c r="L121">
        <v>3685</v>
      </c>
      <c r="M121">
        <v>3.1549999999999998</v>
      </c>
      <c r="N121">
        <v>7.0449999999999999</v>
      </c>
      <c r="O121">
        <v>3.89</v>
      </c>
      <c r="Q121">
        <v>0.26900000000000002</v>
      </c>
      <c r="R121">
        <v>1</v>
      </c>
      <c r="S121">
        <v>0</v>
      </c>
      <c r="T121">
        <v>0</v>
      </c>
      <c r="V121">
        <v>0</v>
      </c>
      <c r="Y121" s="1">
        <v>44790</v>
      </c>
      <c r="Z121" s="6">
        <v>0.49887731481481484</v>
      </c>
      <c r="AB121">
        <v>1</v>
      </c>
      <c r="AD121" s="3">
        <f t="shared" si="11"/>
        <v>3.3858210221395564</v>
      </c>
      <c r="AE121" s="3">
        <f t="shared" si="8"/>
        <v>7.6132137931598916</v>
      </c>
      <c r="AF121" s="3">
        <f t="shared" si="9"/>
        <v>4.2273927710203356</v>
      </c>
      <c r="AG121" s="3">
        <f t="shared" si="10"/>
        <v>0.34982497354398301</v>
      </c>
      <c r="BC121" s="3"/>
      <c r="BD121" s="3"/>
      <c r="BE121" s="3"/>
      <c r="BF121" s="3"/>
    </row>
    <row r="122" spans="1:58" x14ac:dyDescent="0.2">
      <c r="A122">
        <v>98</v>
      </c>
      <c r="B122">
        <v>30</v>
      </c>
      <c r="C122" t="s">
        <v>100</v>
      </c>
      <c r="D122" t="s">
        <v>27</v>
      </c>
      <c r="G122">
        <v>0.5</v>
      </c>
      <c r="H122">
        <v>0.5</v>
      </c>
      <c r="I122">
        <v>3965</v>
      </c>
      <c r="J122">
        <v>8057</v>
      </c>
      <c r="L122">
        <v>3739</v>
      </c>
      <c r="M122">
        <v>3.4569999999999999</v>
      </c>
      <c r="N122">
        <v>7.1050000000000004</v>
      </c>
      <c r="O122">
        <v>3.6480000000000001</v>
      </c>
      <c r="Q122">
        <v>0.27500000000000002</v>
      </c>
      <c r="R122">
        <v>1</v>
      </c>
      <c r="S122">
        <v>0</v>
      </c>
      <c r="T122">
        <v>0</v>
      </c>
      <c r="V122">
        <v>0</v>
      </c>
      <c r="Y122" s="1">
        <v>44790</v>
      </c>
      <c r="Z122" s="6">
        <v>0.50601851851851853</v>
      </c>
      <c r="AB122">
        <v>1</v>
      </c>
      <c r="AD122" s="3">
        <f t="shared" si="11"/>
        <v>3.7423702230720846</v>
      </c>
      <c r="AE122" s="3">
        <f t="shared" si="8"/>
        <v>7.6772223114645461</v>
      </c>
      <c r="AF122" s="3">
        <f t="shared" si="9"/>
        <v>3.9348520883924616</v>
      </c>
      <c r="AG122" s="3">
        <f t="shared" si="10"/>
        <v>0.35473068630038956</v>
      </c>
      <c r="AJ122">
        <f>ABS(100*(AD122-AD123)/(AVERAGE(AD122:AD123)))</f>
        <v>1.0370289622012088</v>
      </c>
      <c r="AO122">
        <f>ABS(100*(AE122-AE123)/(AVERAGE(AE122:AE123)))</f>
        <v>0.62127797526562478</v>
      </c>
      <c r="AT122">
        <f>ABS(100*(AF122-AF123)/(AVERAGE(AF122:AF123)))</f>
        <v>2.2243180398756741</v>
      </c>
      <c r="AY122">
        <f>ABS(100*(AG122-AG123)/(AVERAGE(AG122:AG123)))</f>
        <v>2.2269843116170658</v>
      </c>
      <c r="BC122" s="3">
        <f>AVERAGE(AD122:AD123)</f>
        <v>3.7618760953877319</v>
      </c>
      <c r="BD122" s="3">
        <f>AVERAGE(AE122:AE123)</f>
        <v>7.653447718951389</v>
      </c>
      <c r="BE122" s="3">
        <f>AVERAGE(AF122:AF123)</f>
        <v>3.891571623563657</v>
      </c>
      <c r="BF122" s="3">
        <f>AVERAGE(AG122:AG123)</f>
        <v>0.35082428540176952</v>
      </c>
    </row>
    <row r="123" spans="1:58" x14ac:dyDescent="0.2">
      <c r="A123">
        <v>99</v>
      </c>
      <c r="B123">
        <v>30</v>
      </c>
      <c r="C123" t="s">
        <v>100</v>
      </c>
      <c r="D123" t="s">
        <v>27</v>
      </c>
      <c r="G123">
        <v>0.5</v>
      </c>
      <c r="H123">
        <v>0.5</v>
      </c>
      <c r="I123">
        <v>4008</v>
      </c>
      <c r="J123">
        <v>8005</v>
      </c>
      <c r="L123">
        <v>3653</v>
      </c>
      <c r="M123">
        <v>3.4889999999999999</v>
      </c>
      <c r="N123">
        <v>7.06</v>
      </c>
      <c r="O123">
        <v>3.5710000000000002</v>
      </c>
      <c r="Q123">
        <v>0.26600000000000001</v>
      </c>
      <c r="R123">
        <v>1</v>
      </c>
      <c r="S123">
        <v>0</v>
      </c>
      <c r="T123">
        <v>0</v>
      </c>
      <c r="V123">
        <v>0</v>
      </c>
      <c r="Y123" s="1">
        <v>44790</v>
      </c>
      <c r="Z123" s="6">
        <v>0.51359953703703709</v>
      </c>
      <c r="AB123">
        <v>1</v>
      </c>
      <c r="AD123" s="3">
        <f t="shared" si="11"/>
        <v>3.7813819677033793</v>
      </c>
      <c r="AE123" s="3">
        <f t="shared" si="8"/>
        <v>7.6296731264382318</v>
      </c>
      <c r="AF123" s="3">
        <f t="shared" si="9"/>
        <v>3.8482911587348525</v>
      </c>
      <c r="AG123" s="3">
        <f t="shared" si="10"/>
        <v>0.34691788450314948</v>
      </c>
      <c r="BC123" s="3"/>
      <c r="BD123" s="3"/>
      <c r="BE123" s="3"/>
      <c r="BF123" s="3"/>
    </row>
    <row r="124" spans="1:58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8247</v>
      </c>
      <c r="J124">
        <v>16403</v>
      </c>
      <c r="L124">
        <v>8369</v>
      </c>
      <c r="M124">
        <v>6.742</v>
      </c>
      <c r="N124">
        <v>14.175000000000001</v>
      </c>
      <c r="O124">
        <v>7.4340000000000002</v>
      </c>
      <c r="Q124">
        <v>0.75900000000000001</v>
      </c>
      <c r="R124">
        <v>1</v>
      </c>
      <c r="S124">
        <v>0</v>
      </c>
      <c r="T124">
        <v>0</v>
      </c>
      <c r="V124">
        <v>0</v>
      </c>
      <c r="Y124" s="1">
        <v>44790</v>
      </c>
      <c r="Z124" s="6">
        <v>0.52746527777777774</v>
      </c>
      <c r="AB124">
        <v>1</v>
      </c>
      <c r="AD124" s="3">
        <f t="shared" si="11"/>
        <v>7.627214188448896</v>
      </c>
      <c r="AE124" s="3">
        <f t="shared" si="8"/>
        <v>15.308866508187997</v>
      </c>
      <c r="AF124" s="3">
        <f t="shared" si="9"/>
        <v>7.6816523197391007</v>
      </c>
      <c r="AG124" s="3">
        <f t="shared" si="10"/>
        <v>0.77535013189598978</v>
      </c>
      <c r="BC124" s="3"/>
      <c r="BD124" s="3"/>
      <c r="BE124" s="3"/>
      <c r="BF124" s="3"/>
    </row>
    <row r="125" spans="1:58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9897</v>
      </c>
      <c r="J125">
        <v>16506</v>
      </c>
      <c r="L125">
        <v>8446</v>
      </c>
      <c r="M125">
        <v>8.0079999999999991</v>
      </c>
      <c r="N125">
        <v>14.262</v>
      </c>
      <c r="O125">
        <v>6.2549999999999999</v>
      </c>
      <c r="Q125">
        <v>0.76700000000000002</v>
      </c>
      <c r="R125">
        <v>1</v>
      </c>
      <c r="S125">
        <v>0</v>
      </c>
      <c r="T125">
        <v>0</v>
      </c>
      <c r="V125">
        <v>0</v>
      </c>
      <c r="Y125" s="1">
        <v>44790</v>
      </c>
      <c r="Z125" s="6">
        <v>0.53511574074074075</v>
      </c>
      <c r="AB125">
        <v>1</v>
      </c>
      <c r="AD125" s="3">
        <f t="shared" si="11"/>
        <v>9.1241764824404274</v>
      </c>
      <c r="AE125" s="3">
        <f t="shared" si="8"/>
        <v>15.403050470836272</v>
      </c>
      <c r="AF125" s="3">
        <f t="shared" si="9"/>
        <v>6.2788739883958442</v>
      </c>
      <c r="AG125" s="3">
        <f t="shared" si="10"/>
        <v>0.78234531490049553</v>
      </c>
      <c r="AJ125">
        <f>ABS(100*(AD125-AD126)/(AVERAGE(AD125:AD126)))</f>
        <v>0.58494253666135665</v>
      </c>
      <c r="AL125">
        <f>100*((AVERAGE(AD125:AD126)*25.225)-(AVERAGE(AD107:AD108)*25))/(1000*0.075)</f>
        <v>130.71287699552448</v>
      </c>
      <c r="AO125">
        <f>ABS(100*(AE125-AE126)/(AVERAGE(AE125:AE126)))</f>
        <v>0.36738902317842037</v>
      </c>
      <c r="AQ125">
        <f>100*((AVERAGE(AE125:AE126)*25.225)-(AVERAGE(AE107:AE108)*25))/(2000*0.075)</f>
        <v>113.72763172366817</v>
      </c>
      <c r="AT125">
        <f>ABS(100*(AF125-AF126)/(AVERAGE(AF125:AF126)))</f>
        <v>5.040264687609073E-2</v>
      </c>
      <c r="AV125">
        <f>100*((AVERAGE(AF125:AF126)*25.225)-(AVERAGE(AF107:AF108)*25))/(1000*0.075)</f>
        <v>96.742386451811839</v>
      </c>
      <c r="AY125">
        <f>ABS(100*(AG125-AG126)/(AVERAGE(AG125:AG126)))</f>
        <v>1.6582746157624542</v>
      </c>
      <c r="BA125">
        <f>100*((AVERAGE(AG125:AG126)*25.225)-(AVERAGE(AG107:AG108)*25))/(100*0.075)</f>
        <v>125.08518314966308</v>
      </c>
      <c r="BC125" s="3">
        <f>AVERAGE(AD125:AD126)</f>
        <v>9.150940353757246</v>
      </c>
      <c r="BD125" s="3">
        <f>AVERAGE(AE125:AE126)</f>
        <v>15.431397100371189</v>
      </c>
      <c r="BE125" s="3">
        <f>AVERAGE(AF125:AF126)</f>
        <v>6.2804567466139449</v>
      </c>
      <c r="BF125" s="3">
        <f>AVERAGE(AG125:AG126)</f>
        <v>0.78888626524237093</v>
      </c>
    </row>
    <row r="126" spans="1:58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9956</v>
      </c>
      <c r="J126">
        <v>16568</v>
      </c>
      <c r="L126">
        <v>8590</v>
      </c>
      <c r="M126">
        <v>8.0530000000000008</v>
      </c>
      <c r="N126">
        <v>14.314</v>
      </c>
      <c r="O126">
        <v>6.2619999999999996</v>
      </c>
      <c r="Q126">
        <v>0.78200000000000003</v>
      </c>
      <c r="R126">
        <v>1</v>
      </c>
      <c r="S126">
        <v>0</v>
      </c>
      <c r="T126">
        <v>0</v>
      </c>
      <c r="V126">
        <v>0</v>
      </c>
      <c r="Y126" s="1">
        <v>44790</v>
      </c>
      <c r="Z126" s="6">
        <v>0.5431597222222222</v>
      </c>
      <c r="AB126">
        <v>1</v>
      </c>
      <c r="AD126" s="3">
        <f t="shared" si="11"/>
        <v>9.1777042250740628</v>
      </c>
      <c r="AE126" s="3">
        <f t="shared" si="8"/>
        <v>15.459743729906108</v>
      </c>
      <c r="AF126" s="3">
        <f t="shared" si="9"/>
        <v>6.2820395048320457</v>
      </c>
      <c r="AG126" s="3">
        <f t="shared" si="10"/>
        <v>0.79542721558424623</v>
      </c>
    </row>
    <row r="127" spans="1:58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5793</v>
      </c>
      <c r="J127">
        <v>8258</v>
      </c>
      <c r="L127">
        <v>3970</v>
      </c>
      <c r="M127">
        <v>4.859</v>
      </c>
      <c r="N127">
        <v>7.274</v>
      </c>
      <c r="O127">
        <v>2.415</v>
      </c>
      <c r="Q127">
        <v>0.29899999999999999</v>
      </c>
      <c r="R127">
        <v>1</v>
      </c>
      <c r="S127">
        <v>0</v>
      </c>
      <c r="T127">
        <v>0</v>
      </c>
      <c r="V127">
        <v>0</v>
      </c>
      <c r="Y127" s="1">
        <v>44790</v>
      </c>
      <c r="Z127" s="6">
        <v>0.55667824074074079</v>
      </c>
      <c r="AB127">
        <v>1</v>
      </c>
      <c r="AD127" s="3">
        <f t="shared" si="11"/>
        <v>5.4008229948396718</v>
      </c>
      <c r="AE127" s="3">
        <f t="shared" si="8"/>
        <v>7.8610181997393367</v>
      </c>
      <c r="AF127" s="3">
        <f t="shared" si="9"/>
        <v>2.4601952048996649</v>
      </c>
      <c r="AG127" s="3">
        <f t="shared" si="10"/>
        <v>0.37571623531390658</v>
      </c>
      <c r="BC127" s="3"/>
      <c r="BD127" s="3"/>
      <c r="BE127" s="3"/>
      <c r="BF127" s="3"/>
    </row>
    <row r="128" spans="1:58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4092</v>
      </c>
      <c r="J128">
        <v>8245</v>
      </c>
      <c r="L128">
        <v>3915</v>
      </c>
      <c r="M128">
        <v>3.5539999999999998</v>
      </c>
      <c r="N128">
        <v>7.2629999999999999</v>
      </c>
      <c r="O128">
        <v>3.7090000000000001</v>
      </c>
      <c r="Q128">
        <v>0.29299999999999998</v>
      </c>
      <c r="R128">
        <v>1</v>
      </c>
      <c r="S128">
        <v>0</v>
      </c>
      <c r="T128">
        <v>0</v>
      </c>
      <c r="V128">
        <v>0</v>
      </c>
      <c r="Y128" s="1">
        <v>44790</v>
      </c>
      <c r="Z128" s="6">
        <v>0.56388888888888888</v>
      </c>
      <c r="AB128">
        <v>1</v>
      </c>
      <c r="AD128" s="3">
        <f t="shared" si="11"/>
        <v>3.8575909572156752</v>
      </c>
      <c r="AE128" s="3">
        <f t="shared" si="8"/>
        <v>7.8491309034827603</v>
      </c>
      <c r="AF128" s="3">
        <f t="shared" si="9"/>
        <v>3.9915399462670851</v>
      </c>
      <c r="AG128" s="3">
        <f t="shared" si="10"/>
        <v>0.37071967602497397</v>
      </c>
      <c r="AJ128">
        <f>ABS(100*(AD128-AD129)/(AVERAGE(AD128:AD129)))</f>
        <v>0.28262154085629121</v>
      </c>
      <c r="AK128">
        <f>ABS(100*((AVERAGE(AD128:AD129)-AVERAGE(AD122:AD123))/(AVERAGE(AD122:AD123,AD128:AD129))))</f>
        <v>2.3711868487015093</v>
      </c>
      <c r="AO128">
        <f>ABS(100*(AE128-AE129)/(AVERAGE(AE128:AE129)))</f>
        <v>6.9874329851498052E-2</v>
      </c>
      <c r="AP128">
        <f>ABS(100*((AVERAGE(AE128:AE129)-AVERAGE(AE122:AE123))/(AVERAGE(AE122:AE123,AE128:AE129))))</f>
        <v>2.5594619541925763</v>
      </c>
      <c r="AT128">
        <f>ABS(100*(AF128-AF129)/(AVERAGE(AF128:AF129)))</f>
        <v>0.4093640462976455</v>
      </c>
      <c r="AU128">
        <f>ABS(100*((AVERAGE(AF128:AF129)-AVERAGE(AF122:AF123))/(AVERAGE(AF122:AF123,AF128:AF129))))</f>
        <v>2.7411216804888601</v>
      </c>
      <c r="AY128">
        <f>ABS(100*(AG128-AG129)/(AVERAGE(AG128:AG129)))</f>
        <v>0.17168541750392891</v>
      </c>
      <c r="AZ128">
        <f>ABS(100*((AVERAGE(AG128:AG129)-AVERAGE(AG122:AG123))/(AVERAGE(AG122:AG123,AG128:AG129))))</f>
        <v>5.4289301268597612</v>
      </c>
      <c r="BC128" s="3">
        <f>AVERAGE(AD128:AD129)</f>
        <v>3.8521474579647972</v>
      </c>
      <c r="BD128" s="3">
        <f>AVERAGE(AE128:AE129)</f>
        <v>7.8518741256958169</v>
      </c>
      <c r="BE128" s="3">
        <f>AVERAGE(AF128:AF129)</f>
        <v>3.9997266677310197</v>
      </c>
      <c r="BF128" s="3">
        <f>AVERAGE(AG128:AG129)</f>
        <v>0.3704017131611328</v>
      </c>
    </row>
    <row r="129" spans="1:58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4080</v>
      </c>
      <c r="J129">
        <v>8251</v>
      </c>
      <c r="L129">
        <v>3908</v>
      </c>
      <c r="M129">
        <v>3.5449999999999999</v>
      </c>
      <c r="N129">
        <v>7.2679999999999998</v>
      </c>
      <c r="O129">
        <v>3.7229999999999999</v>
      </c>
      <c r="Q129">
        <v>0.29299999999999998</v>
      </c>
      <c r="R129">
        <v>1</v>
      </c>
      <c r="S129">
        <v>0</v>
      </c>
      <c r="T129">
        <v>0</v>
      </c>
      <c r="V129">
        <v>0</v>
      </c>
      <c r="Y129" s="1">
        <v>44790</v>
      </c>
      <c r="Z129" s="6">
        <v>0.57148148148148148</v>
      </c>
      <c r="AB129">
        <v>1</v>
      </c>
      <c r="AD129" s="3">
        <f t="shared" si="11"/>
        <v>3.8467039587139187</v>
      </c>
      <c r="AE129" s="3">
        <f t="shared" si="8"/>
        <v>7.8546173479088734</v>
      </c>
      <c r="AF129" s="3">
        <f t="shared" si="9"/>
        <v>4.0079133891949548</v>
      </c>
      <c r="AG129" s="3">
        <f t="shared" si="10"/>
        <v>0.37008375029729157</v>
      </c>
    </row>
    <row r="130" spans="1:58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1402</v>
      </c>
      <c r="J130">
        <v>563</v>
      </c>
      <c r="L130">
        <v>413</v>
      </c>
      <c r="M130">
        <v>1.49</v>
      </c>
      <c r="N130">
        <v>0.75600000000000001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44790</v>
      </c>
      <c r="Z130" s="6">
        <v>0.58403935185185185</v>
      </c>
      <c r="AB130">
        <v>1</v>
      </c>
      <c r="AD130" s="3">
        <f t="shared" si="11"/>
        <v>1.4170887930719058</v>
      </c>
      <c r="AE130" s="3">
        <f t="shared" si="8"/>
        <v>0.82465322324916901</v>
      </c>
      <c r="AF130" s="3">
        <f t="shared" si="9"/>
        <v>-0.59243556982273682</v>
      </c>
      <c r="AG130" s="3">
        <f t="shared" si="10"/>
        <v>5.2575119118755349E-2</v>
      </c>
      <c r="BC130" s="3"/>
      <c r="BD130" s="3"/>
      <c r="BE130" s="3"/>
      <c r="BF130" s="3"/>
    </row>
    <row r="131" spans="1:58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274</v>
      </c>
      <c r="J131">
        <v>560</v>
      </c>
      <c r="L131">
        <v>487</v>
      </c>
      <c r="M131">
        <v>0.625</v>
      </c>
      <c r="N131">
        <v>0.753</v>
      </c>
      <c r="O131">
        <v>0.128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44790</v>
      </c>
      <c r="Z131" s="6">
        <v>0.59018518518518526</v>
      </c>
      <c r="AB131">
        <v>1</v>
      </c>
      <c r="AD131" s="3">
        <f t="shared" si="11"/>
        <v>0.39371093390678619</v>
      </c>
      <c r="AE131" s="3">
        <f t="shared" si="8"/>
        <v>0.82191000103611245</v>
      </c>
      <c r="AF131" s="3">
        <f t="shared" si="9"/>
        <v>0.42819906712932626</v>
      </c>
      <c r="AG131" s="3">
        <f t="shared" si="10"/>
        <v>5.9297762525682876E-2</v>
      </c>
      <c r="AJ131">
        <f>ABS(100*(AD131-AD132)/(AVERAGE(AD131:AD132)))</f>
        <v>5.2014269412706939</v>
      </c>
      <c r="AO131">
        <f>ABS(100*(AE131-AE132)/(AVERAGE(AE131:AE132)))</f>
        <v>1.5455192475901161</v>
      </c>
      <c r="AT131">
        <f>ABS(100*(AF131-AF132)/(AVERAGE(AF131:AF132)))</f>
        <v>7.3690281636157522</v>
      </c>
      <c r="AY131">
        <f>ABS(100*(AG131-AG132)/(AVERAGE(AG131:AG132)))</f>
        <v>1.8555040017145099</v>
      </c>
      <c r="BC131" s="3">
        <f>AVERAGE(AD131:AD132)</f>
        <v>0.38373118528017597</v>
      </c>
      <c r="BD131" s="3">
        <f>AVERAGE(AE131:AE132)</f>
        <v>0.82831085286657791</v>
      </c>
      <c r="BE131" s="3">
        <f>AVERAGE(AF131:AF132)</f>
        <v>0.44457966758640188</v>
      </c>
      <c r="BF131" s="3">
        <f>AVERAGE(AG131:AG132)</f>
        <v>5.8752683330526592E-2</v>
      </c>
    </row>
    <row r="132" spans="1:58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252</v>
      </c>
      <c r="J132">
        <v>574</v>
      </c>
      <c r="L132">
        <v>475</v>
      </c>
      <c r="M132">
        <v>0.60799999999999998</v>
      </c>
      <c r="N132">
        <v>0.76500000000000001</v>
      </c>
      <c r="O132">
        <v>0.156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44790</v>
      </c>
      <c r="Z132" s="6">
        <v>0.59682870370370367</v>
      </c>
      <c r="AB132">
        <v>1</v>
      </c>
      <c r="AD132" s="3">
        <f t="shared" si="11"/>
        <v>0.37375143665356575</v>
      </c>
      <c r="AE132" s="3">
        <f t="shared" si="8"/>
        <v>0.83471170469704326</v>
      </c>
      <c r="AF132" s="3">
        <f t="shared" si="9"/>
        <v>0.46096026804347751</v>
      </c>
      <c r="AG132" s="3">
        <f t="shared" si="10"/>
        <v>5.8207604135370301E-2</v>
      </c>
      <c r="BC132" s="3"/>
      <c r="BD132" s="3"/>
      <c r="BE132" s="3"/>
      <c r="BF132" s="3"/>
    </row>
    <row r="133" spans="1:58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3057</v>
      </c>
      <c r="J133">
        <v>11127</v>
      </c>
      <c r="L133">
        <v>6946</v>
      </c>
      <c r="M133">
        <v>4.601</v>
      </c>
      <c r="N133">
        <v>16.175000000000001</v>
      </c>
      <c r="O133">
        <v>11.574</v>
      </c>
      <c r="Q133">
        <v>1.0169999999999999</v>
      </c>
      <c r="R133">
        <v>1</v>
      </c>
      <c r="S133">
        <v>0</v>
      </c>
      <c r="T133">
        <v>0</v>
      </c>
      <c r="V133">
        <v>0</v>
      </c>
      <c r="Y133" s="1">
        <v>44790</v>
      </c>
      <c r="Z133" s="6">
        <v>0.60939814814814819</v>
      </c>
      <c r="AB133">
        <v>1</v>
      </c>
      <c r="AD133" s="3">
        <f t="shared" si="11"/>
        <v>4.8643122273986164</v>
      </c>
      <c r="AE133" s="3">
        <f t="shared" si="8"/>
        <v>17.474088404709661</v>
      </c>
      <c r="AF133" s="3">
        <f t="shared" si="9"/>
        <v>12.609776177311044</v>
      </c>
      <c r="AG133" s="3">
        <f t="shared" si="10"/>
        <v>1.0767925268523735</v>
      </c>
    </row>
    <row r="134" spans="1:58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5242</v>
      </c>
      <c r="J134">
        <v>11250</v>
      </c>
      <c r="L134">
        <v>7023</v>
      </c>
      <c r="M134">
        <v>7.3940000000000001</v>
      </c>
      <c r="N134">
        <v>16.347999999999999</v>
      </c>
      <c r="O134">
        <v>8.9540000000000006</v>
      </c>
      <c r="Q134">
        <v>1.0309999999999999</v>
      </c>
      <c r="R134">
        <v>1</v>
      </c>
      <c r="S134">
        <v>0</v>
      </c>
      <c r="T134">
        <v>0</v>
      </c>
      <c r="V134">
        <v>0</v>
      </c>
      <c r="Y134" s="1">
        <v>44790</v>
      </c>
      <c r="Z134" s="6">
        <v>0.61657407407407405</v>
      </c>
      <c r="AB134">
        <v>1</v>
      </c>
      <c r="AD134" s="3">
        <f t="shared" si="11"/>
        <v>8.1682138560566919</v>
      </c>
      <c r="AE134" s="3">
        <f t="shared" si="8"/>
        <v>17.661541922601863</v>
      </c>
      <c r="AF134" s="3">
        <f t="shared" si="9"/>
        <v>9.4933280665451711</v>
      </c>
      <c r="AG134" s="3">
        <f t="shared" si="10"/>
        <v>1.0884511651932165</v>
      </c>
      <c r="AJ134">
        <f>ABS(100*(AD134-AD135)/(AVERAGE(AD134:AD135)))</f>
        <v>4.9291672725954676</v>
      </c>
      <c r="AO134">
        <f>ABS(100*(AE134-AE135)/(AVERAGE(AE134:AE135)))</f>
        <v>0.5364322074246114</v>
      </c>
      <c r="AT134">
        <f>ABS(100*(AF134-AF135)/(AVERAGE(AF134:AF135)))</f>
        <v>5.4903115710902517</v>
      </c>
      <c r="AY134">
        <f>ABS(100*(AG134-AG135)/(AVERAGE(AG134:AG135)))</f>
        <v>0.277826993475143</v>
      </c>
      <c r="BC134" s="3">
        <f>AVERAGE(AD134:AD135)</f>
        <v>8.374613202652494</v>
      </c>
      <c r="BD134" s="3">
        <f>AVERAGE(AE134:AE135)</f>
        <v>17.614297540043665</v>
      </c>
      <c r="BE134" s="3">
        <f>AVERAGE(AF134:AF135)</f>
        <v>9.2396843373911715</v>
      </c>
      <c r="BF134" s="3">
        <f>AVERAGE(AG134:AG135)</f>
        <v>1.0899652740686505</v>
      </c>
    </row>
    <row r="135" spans="1:58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5515</v>
      </c>
      <c r="J135">
        <v>11188</v>
      </c>
      <c r="L135">
        <v>7043</v>
      </c>
      <c r="M135">
        <v>7.7430000000000003</v>
      </c>
      <c r="N135">
        <v>16.262</v>
      </c>
      <c r="O135">
        <v>8.5190000000000001</v>
      </c>
      <c r="Q135">
        <v>1.034</v>
      </c>
      <c r="R135">
        <v>1</v>
      </c>
      <c r="S135">
        <v>0</v>
      </c>
      <c r="T135">
        <v>0</v>
      </c>
      <c r="V135">
        <v>0</v>
      </c>
      <c r="Y135" s="1">
        <v>44790</v>
      </c>
      <c r="Z135" s="6">
        <v>0.62416666666666665</v>
      </c>
      <c r="AB135">
        <v>1</v>
      </c>
      <c r="AD135" s="3">
        <f t="shared" si="11"/>
        <v>8.5810125492482978</v>
      </c>
      <c r="AE135" s="3">
        <f t="shared" si="8"/>
        <v>17.567053157485468</v>
      </c>
      <c r="AF135" s="3">
        <f t="shared" si="9"/>
        <v>8.98604060823717</v>
      </c>
      <c r="AG135" s="3">
        <f t="shared" si="10"/>
        <v>1.0914793829440845</v>
      </c>
      <c r="BC135" s="3"/>
      <c r="BD135" s="3"/>
      <c r="BE135" s="3"/>
      <c r="BF135" s="3"/>
    </row>
    <row r="136" spans="1:58" x14ac:dyDescent="0.2">
      <c r="A136">
        <v>112</v>
      </c>
      <c r="B136">
        <v>9</v>
      </c>
      <c r="C136" t="s">
        <v>76</v>
      </c>
      <c r="D136" t="s">
        <v>27</v>
      </c>
      <c r="G136">
        <v>0.5</v>
      </c>
      <c r="H136">
        <v>0.5</v>
      </c>
      <c r="I136">
        <v>5372</v>
      </c>
      <c r="J136">
        <v>8561</v>
      </c>
      <c r="L136">
        <v>4261</v>
      </c>
      <c r="M136">
        <v>4.5359999999999996</v>
      </c>
      <c r="N136">
        <v>7.532</v>
      </c>
      <c r="O136">
        <v>2.9950000000000001</v>
      </c>
      <c r="Q136">
        <v>0.33</v>
      </c>
      <c r="R136">
        <v>1</v>
      </c>
      <c r="S136">
        <v>0</v>
      </c>
      <c r="T136">
        <v>0</v>
      </c>
      <c r="V136">
        <v>0</v>
      </c>
      <c r="Y136" s="1">
        <v>44790</v>
      </c>
      <c r="Z136" s="6">
        <v>0.63760416666666664</v>
      </c>
      <c r="AB136">
        <v>1</v>
      </c>
      <c r="AD136" s="3">
        <f t="shared" si="11"/>
        <v>5.0188707974030455</v>
      </c>
      <c r="AE136" s="3">
        <f t="shared" si="8"/>
        <v>8.138083643258053</v>
      </c>
      <c r="AF136" s="3">
        <f t="shared" si="9"/>
        <v>3.1192128458550075</v>
      </c>
      <c r="AG136" s="3">
        <f t="shared" si="10"/>
        <v>0.40215257627898637</v>
      </c>
    </row>
    <row r="137" spans="1:58" x14ac:dyDescent="0.2">
      <c r="A137">
        <v>113</v>
      </c>
      <c r="B137">
        <v>9</v>
      </c>
      <c r="C137" t="s">
        <v>76</v>
      </c>
      <c r="D137" t="s">
        <v>27</v>
      </c>
      <c r="G137">
        <v>0.5</v>
      </c>
      <c r="H137">
        <v>0.5</v>
      </c>
      <c r="I137">
        <v>3845</v>
      </c>
      <c r="J137">
        <v>8506</v>
      </c>
      <c r="L137">
        <v>4235</v>
      </c>
      <c r="M137">
        <v>3.3650000000000002</v>
      </c>
      <c r="N137">
        <v>7.4850000000000003</v>
      </c>
      <c r="O137">
        <v>4.12</v>
      </c>
      <c r="Q137">
        <v>0.32700000000000001</v>
      </c>
      <c r="R137">
        <v>1</v>
      </c>
      <c r="S137">
        <v>0</v>
      </c>
      <c r="T137">
        <v>0</v>
      </c>
      <c r="V137">
        <v>0</v>
      </c>
      <c r="Y137" s="1">
        <v>44790</v>
      </c>
      <c r="Z137" s="6">
        <v>0.64476851851851846</v>
      </c>
      <c r="AB137">
        <v>1</v>
      </c>
      <c r="AD137" s="3">
        <f t="shared" si="11"/>
        <v>3.6335002380545189</v>
      </c>
      <c r="AE137" s="3">
        <f t="shared" si="8"/>
        <v>8.0877912360186848</v>
      </c>
      <c r="AF137" s="3">
        <f t="shared" si="9"/>
        <v>4.4542909979641658</v>
      </c>
      <c r="AG137" s="3">
        <f t="shared" si="10"/>
        <v>0.39979056643330912</v>
      </c>
      <c r="AI137">
        <f>ABS(100*((AVERAGE(AD137:AD138))-3)/3)</f>
        <v>21.237641251836809</v>
      </c>
      <c r="AJ137">
        <f>ABS(100*(AD137-AD138)/(AVERAGE(AD137:AD138)))</f>
        <v>0.19955295858691033</v>
      </c>
      <c r="AN137">
        <f>ABS(100*((AVERAGE(AE137:AE138))-6)/6)</f>
        <v>34.94892183437009</v>
      </c>
      <c r="AO137">
        <f>ABS(100*(AE137-AE138)/(AVERAGE(AE137:AE138)))</f>
        <v>0.22586506359158348</v>
      </c>
      <c r="AS137">
        <f>ABS(100*((AVERAGE(AF137:AF138))-3)/3)</f>
        <v>48.660202416903367</v>
      </c>
      <c r="AT137">
        <f>ABS(100*(AF137-AF138)/(AVERAGE(AF137:AF138)))</f>
        <v>0.2473235137704089</v>
      </c>
      <c r="AX137">
        <f>ABS(100*((AVERAGE(AG137:AG138))-0.3)/0.3)</f>
        <v>32.688160771771415</v>
      </c>
      <c r="AY137">
        <f>ABS(100*(AG137-AG138)/(AVERAGE(AG137:AG138)))</f>
        <v>0.86723844737678324</v>
      </c>
      <c r="BC137" s="3">
        <f>AVERAGE(AD137:AD138)</f>
        <v>3.6371292375551043</v>
      </c>
      <c r="BD137" s="3">
        <f>AVERAGE(AE137:AE138)</f>
        <v>8.0969353100622055</v>
      </c>
      <c r="BE137" s="3">
        <f>AVERAGE(AF137:AF138)</f>
        <v>4.4598060725071011</v>
      </c>
      <c r="BF137" s="3">
        <f>AVERAGE(AG137:AG138)</f>
        <v>0.39806448231531422</v>
      </c>
    </row>
    <row r="138" spans="1:58" x14ac:dyDescent="0.2">
      <c r="A138">
        <v>114</v>
      </c>
      <c r="B138">
        <v>9</v>
      </c>
      <c r="C138" t="s">
        <v>76</v>
      </c>
      <c r="D138" t="s">
        <v>27</v>
      </c>
      <c r="G138">
        <v>0.5</v>
      </c>
      <c r="H138">
        <v>0.5</v>
      </c>
      <c r="I138">
        <v>3853</v>
      </c>
      <c r="J138">
        <v>8526</v>
      </c>
      <c r="L138">
        <v>4197</v>
      </c>
      <c r="M138">
        <v>3.371</v>
      </c>
      <c r="N138">
        <v>7.5019999999999998</v>
      </c>
      <c r="O138">
        <v>4.1310000000000002</v>
      </c>
      <c r="Q138">
        <v>0.32300000000000001</v>
      </c>
      <c r="R138">
        <v>1</v>
      </c>
      <c r="S138">
        <v>0</v>
      </c>
      <c r="T138">
        <v>0</v>
      </c>
      <c r="V138">
        <v>0</v>
      </c>
      <c r="Y138" s="1">
        <v>44790</v>
      </c>
      <c r="Z138" s="6">
        <v>0.65238425925925925</v>
      </c>
      <c r="AB138">
        <v>1</v>
      </c>
      <c r="AD138" s="3">
        <f t="shared" si="11"/>
        <v>3.6407582370556897</v>
      </c>
      <c r="AE138" s="3">
        <f t="shared" si="8"/>
        <v>8.1060793841057261</v>
      </c>
      <c r="AF138" s="3">
        <f t="shared" si="9"/>
        <v>4.4653211470500365</v>
      </c>
      <c r="AG138" s="3">
        <f t="shared" si="10"/>
        <v>0.39633839819731936</v>
      </c>
    </row>
    <row r="139" spans="1:58" x14ac:dyDescent="0.2">
      <c r="A139">
        <v>115</v>
      </c>
      <c r="B139">
        <v>10</v>
      </c>
      <c r="C139" t="s">
        <v>101</v>
      </c>
      <c r="D139" t="s">
        <v>27</v>
      </c>
      <c r="G139">
        <v>0.5</v>
      </c>
      <c r="H139">
        <v>0.5</v>
      </c>
      <c r="I139">
        <v>3892</v>
      </c>
      <c r="J139">
        <v>11410</v>
      </c>
      <c r="L139">
        <v>7036</v>
      </c>
      <c r="M139">
        <v>3.4</v>
      </c>
      <c r="N139">
        <v>9.9450000000000003</v>
      </c>
      <c r="O139">
        <v>6.5439999999999996</v>
      </c>
      <c r="Q139">
        <v>0.62</v>
      </c>
      <c r="R139">
        <v>1</v>
      </c>
      <c r="S139">
        <v>0</v>
      </c>
      <c r="T139">
        <v>0</v>
      </c>
      <c r="V139">
        <v>0</v>
      </c>
      <c r="Y139" s="1">
        <v>44790</v>
      </c>
      <c r="Z139" s="6">
        <v>0.66583333333333339</v>
      </c>
      <c r="AB139">
        <v>1</v>
      </c>
      <c r="AD139" s="3">
        <f t="shared" si="11"/>
        <v>3.6761409821863986</v>
      </c>
      <c r="AE139" s="3">
        <f t="shared" si="8"/>
        <v>10.743230338257469</v>
      </c>
      <c r="AF139" s="3">
        <f t="shared" si="9"/>
        <v>7.0670893560710706</v>
      </c>
      <c r="AG139" s="3">
        <f t="shared" si="10"/>
        <v>0.65425170403876831</v>
      </c>
    </row>
    <row r="140" spans="1:58" x14ac:dyDescent="0.2">
      <c r="A140">
        <v>116</v>
      </c>
      <c r="B140">
        <v>10</v>
      </c>
      <c r="C140" t="s">
        <v>101</v>
      </c>
      <c r="D140" t="s">
        <v>27</v>
      </c>
      <c r="G140">
        <v>0.5</v>
      </c>
      <c r="H140">
        <v>0.5</v>
      </c>
      <c r="I140">
        <v>4033</v>
      </c>
      <c r="J140">
        <v>11426</v>
      </c>
      <c r="L140">
        <v>6940</v>
      </c>
      <c r="M140">
        <v>3.5089999999999999</v>
      </c>
      <c r="N140">
        <v>9.9580000000000002</v>
      </c>
      <c r="O140">
        <v>6.4489999999999998</v>
      </c>
      <c r="Q140">
        <v>0.61</v>
      </c>
      <c r="R140">
        <v>1</v>
      </c>
      <c r="S140">
        <v>0</v>
      </c>
      <c r="T140">
        <v>0</v>
      </c>
      <c r="V140">
        <v>0</v>
      </c>
      <c r="Y140" s="1">
        <v>44790</v>
      </c>
      <c r="Z140" s="6">
        <v>0.67325231481481485</v>
      </c>
      <c r="AB140">
        <v>1</v>
      </c>
      <c r="AD140" s="3">
        <f t="shared" ref="AD140:AD150" si="12">((I140*$F$21)+$F$22)*1000/G140</f>
        <v>3.8040632145820386</v>
      </c>
      <c r="AE140" s="3">
        <f t="shared" ref="AE140:AE150" si="13">((J140*$H$21)+$H$22)*1000/H140</f>
        <v>10.757860856727104</v>
      </c>
      <c r="AF140" s="3">
        <f t="shared" ref="AF140:AF150" si="14">AE140-AD140</f>
        <v>6.9537976421450658</v>
      </c>
      <c r="AG140" s="3">
        <f t="shared" ref="AG140:AG150" si="15">((L140*$J$21)+$J$22)*1000/H140</f>
        <v>0.64553043691626777</v>
      </c>
      <c r="AJ140">
        <f>ABS(100*(AD140-AD141)/(AVERAGE(AD140:AD141)))</f>
        <v>3.4696435302819939</v>
      </c>
      <c r="AO140">
        <f>ABS(100*(AE140-AE141)/(AVERAGE(AE140:AE141)))</f>
        <v>0.55097145287575233</v>
      </c>
      <c r="AT140">
        <f>ABS(100*(AF140-AF141)/(AVERAGE(AF140:AF141)))</f>
        <v>2.6839231056314192</v>
      </c>
      <c r="AY140">
        <f>ABS(100*(AG140-AG141)/(AVERAGE(AG140:AG141)))</f>
        <v>2.3366680978170096</v>
      </c>
      <c r="BC140" s="3">
        <f>AVERAGE(AD140:AD141)</f>
        <v>3.7391948485090722</v>
      </c>
      <c r="BD140" s="3">
        <f>AVERAGE(AE140:AE141)</f>
        <v>10.78757909736855</v>
      </c>
      <c r="BE140" s="3">
        <f>AVERAGE(AF140:AF141)</f>
        <v>7.0483842488594783</v>
      </c>
      <c r="BF140" s="3">
        <f>AVERAGE(AG140:AG141)</f>
        <v>0.65316154564845574</v>
      </c>
    </row>
    <row r="141" spans="1:58" x14ac:dyDescent="0.2">
      <c r="A141">
        <v>117</v>
      </c>
      <c r="B141">
        <v>10</v>
      </c>
      <c r="C141" t="s">
        <v>101</v>
      </c>
      <c r="D141" t="s">
        <v>27</v>
      </c>
      <c r="G141">
        <v>0.5</v>
      </c>
      <c r="H141">
        <v>0.5</v>
      </c>
      <c r="I141">
        <v>3890</v>
      </c>
      <c r="J141">
        <v>11491</v>
      </c>
      <c r="L141">
        <v>7108</v>
      </c>
      <c r="M141">
        <v>3.399</v>
      </c>
      <c r="N141">
        <v>10.013999999999999</v>
      </c>
      <c r="O141">
        <v>6.6139999999999999</v>
      </c>
      <c r="Q141">
        <v>0.627</v>
      </c>
      <c r="R141">
        <v>1</v>
      </c>
      <c r="S141">
        <v>0</v>
      </c>
      <c r="T141">
        <v>0</v>
      </c>
      <c r="V141">
        <v>0</v>
      </c>
      <c r="Y141" s="1">
        <v>44790</v>
      </c>
      <c r="Z141" s="6">
        <v>0.68098379629629635</v>
      </c>
      <c r="AB141">
        <v>1</v>
      </c>
      <c r="AD141" s="3">
        <f t="shared" si="12"/>
        <v>3.6743264824361059</v>
      </c>
      <c r="AE141" s="3">
        <f t="shared" si="13"/>
        <v>10.817297338009997</v>
      </c>
      <c r="AF141" s="3">
        <f t="shared" si="14"/>
        <v>7.1429708555738909</v>
      </c>
      <c r="AG141" s="3">
        <f t="shared" si="15"/>
        <v>0.66079265438064372</v>
      </c>
    </row>
    <row r="142" spans="1:58" x14ac:dyDescent="0.2">
      <c r="A142">
        <v>118</v>
      </c>
      <c r="B142">
        <v>11</v>
      </c>
      <c r="C142" t="s">
        <v>89</v>
      </c>
      <c r="D142" t="s">
        <v>27</v>
      </c>
      <c r="G142">
        <v>0.5</v>
      </c>
      <c r="H142">
        <v>0.5</v>
      </c>
      <c r="I142">
        <v>9119</v>
      </c>
      <c r="J142">
        <v>14159</v>
      </c>
      <c r="L142">
        <v>2736</v>
      </c>
      <c r="M142">
        <v>7.4109999999999996</v>
      </c>
      <c r="N142">
        <v>12.273999999999999</v>
      </c>
      <c r="O142">
        <v>4.8630000000000004</v>
      </c>
      <c r="Q142">
        <v>0.17</v>
      </c>
      <c r="R142">
        <v>1</v>
      </c>
      <c r="S142">
        <v>0</v>
      </c>
      <c r="T142">
        <v>0</v>
      </c>
      <c r="V142">
        <v>0</v>
      </c>
      <c r="Y142" s="1">
        <v>44790</v>
      </c>
      <c r="Z142" s="6">
        <v>0.69459490740740737</v>
      </c>
      <c r="AB142">
        <v>1</v>
      </c>
      <c r="AD142" s="3">
        <f t="shared" si="12"/>
        <v>8.418336079576541</v>
      </c>
      <c r="AE142" s="3">
        <f t="shared" si="13"/>
        <v>13.256936292821663</v>
      </c>
      <c r="AF142" s="3">
        <f t="shared" si="14"/>
        <v>4.8386002132451225</v>
      </c>
      <c r="AG142" s="3">
        <f t="shared" si="15"/>
        <v>0.26361161417676382</v>
      </c>
    </row>
    <row r="143" spans="1:58" x14ac:dyDescent="0.2">
      <c r="A143">
        <v>119</v>
      </c>
      <c r="B143">
        <v>11</v>
      </c>
      <c r="C143" t="s">
        <v>89</v>
      </c>
      <c r="D143" t="s">
        <v>27</v>
      </c>
      <c r="G143">
        <v>0.5</v>
      </c>
      <c r="H143">
        <v>0.5</v>
      </c>
      <c r="I143">
        <v>11250</v>
      </c>
      <c r="J143">
        <v>14168</v>
      </c>
      <c r="L143">
        <v>2731</v>
      </c>
      <c r="M143">
        <v>9.0449999999999999</v>
      </c>
      <c r="N143">
        <v>12.281000000000001</v>
      </c>
      <c r="O143">
        <v>3.2360000000000002</v>
      </c>
      <c r="Q143">
        <v>0.17</v>
      </c>
      <c r="R143">
        <v>1</v>
      </c>
      <c r="S143">
        <v>0</v>
      </c>
      <c r="T143">
        <v>0</v>
      </c>
      <c r="V143">
        <v>0</v>
      </c>
      <c r="Y143" s="1">
        <v>44790</v>
      </c>
      <c r="Z143" s="6">
        <v>0.70211805555555562</v>
      </c>
      <c r="AB143">
        <v>1</v>
      </c>
      <c r="AD143" s="3">
        <f t="shared" si="12"/>
        <v>10.351685563513483</v>
      </c>
      <c r="AE143" s="3">
        <f t="shared" si="13"/>
        <v>13.265165959460832</v>
      </c>
      <c r="AF143" s="3">
        <f t="shared" si="14"/>
        <v>2.9134803959473494</v>
      </c>
      <c r="AG143" s="3">
        <f t="shared" si="15"/>
        <v>0.26315738151413365</v>
      </c>
      <c r="AJ143">
        <f>ABS(100*(AD143-AD144)/(AVERAGE(AD143:AD144)))</f>
        <v>0.74219856375533588</v>
      </c>
      <c r="AO143">
        <f>ABS(100*(AE143-AE144)/(AVERAGE(AE143:AE144)))</f>
        <v>2.0677755582160784E-2</v>
      </c>
      <c r="AT143">
        <f>ABS(100*(AF143-AF144)/(AVERAGE(AF143:AF144)))</f>
        <v>2.5857238546178256</v>
      </c>
      <c r="AY143">
        <f>ABS(100*(AG143-AG144)/(AVERAGE(AG143:AG144)))</f>
        <v>0.4821393949160111</v>
      </c>
      <c r="BC143" s="3">
        <f>AVERAGE(AD143:AD144)</f>
        <v>10.390243683207204</v>
      </c>
      <c r="BD143" s="3">
        <f>AVERAGE(AE143:AE144)</f>
        <v>13.266537570567362</v>
      </c>
      <c r="BE143" s="3">
        <f>AVERAGE(AF143:AF144)</f>
        <v>2.8762938873601565</v>
      </c>
      <c r="BF143" s="3">
        <f>AVERAGE(AG143:AG144)</f>
        <v>0.26379330724181593</v>
      </c>
    </row>
    <row r="144" spans="1:58" x14ac:dyDescent="0.2">
      <c r="A144">
        <v>120</v>
      </c>
      <c r="B144">
        <v>11</v>
      </c>
      <c r="C144" t="s">
        <v>89</v>
      </c>
      <c r="D144" t="s">
        <v>27</v>
      </c>
      <c r="G144">
        <v>0.5</v>
      </c>
      <c r="H144">
        <v>0.5</v>
      </c>
      <c r="I144">
        <v>11335</v>
      </c>
      <c r="J144">
        <v>14171</v>
      </c>
      <c r="L144">
        <v>2745</v>
      </c>
      <c r="M144">
        <v>9.1110000000000007</v>
      </c>
      <c r="N144">
        <v>12.284000000000001</v>
      </c>
      <c r="O144">
        <v>3.173</v>
      </c>
      <c r="Q144">
        <v>0.17100000000000001</v>
      </c>
      <c r="R144">
        <v>1</v>
      </c>
      <c r="S144">
        <v>0</v>
      </c>
      <c r="T144">
        <v>0</v>
      </c>
      <c r="V144">
        <v>0</v>
      </c>
      <c r="Y144" s="1">
        <v>44790</v>
      </c>
      <c r="Z144" s="6">
        <v>0.7101736111111111</v>
      </c>
      <c r="AB144">
        <v>1</v>
      </c>
      <c r="AD144" s="3">
        <f t="shared" si="12"/>
        <v>10.428801802900926</v>
      </c>
      <c r="AE144" s="3">
        <f t="shared" si="13"/>
        <v>13.26790918167389</v>
      </c>
      <c r="AF144" s="3">
        <f t="shared" si="14"/>
        <v>2.8391073787729635</v>
      </c>
      <c r="AG144" s="3">
        <f t="shared" si="15"/>
        <v>0.26442923296949827</v>
      </c>
    </row>
    <row r="145" spans="1:58" x14ac:dyDescent="0.2">
      <c r="A145">
        <v>121</v>
      </c>
      <c r="B145">
        <v>12</v>
      </c>
      <c r="C145" t="s">
        <v>82</v>
      </c>
      <c r="D145" t="s">
        <v>27</v>
      </c>
      <c r="G145">
        <v>0.5</v>
      </c>
      <c r="H145">
        <v>0.5</v>
      </c>
      <c r="I145">
        <v>6567</v>
      </c>
      <c r="J145">
        <v>11018</v>
      </c>
      <c r="L145">
        <v>5020</v>
      </c>
      <c r="M145">
        <v>5.4530000000000003</v>
      </c>
      <c r="N145">
        <v>9.6129999999999995</v>
      </c>
      <c r="O145">
        <v>4.16</v>
      </c>
      <c r="Q145">
        <v>0.40899999999999997</v>
      </c>
      <c r="R145">
        <v>1</v>
      </c>
      <c r="S145">
        <v>0</v>
      </c>
      <c r="T145">
        <v>0</v>
      </c>
      <c r="V145">
        <v>0</v>
      </c>
      <c r="Y145" s="1">
        <v>44790</v>
      </c>
      <c r="Z145" s="6">
        <v>0.72400462962962964</v>
      </c>
      <c r="AB145">
        <v>1</v>
      </c>
      <c r="AD145" s="3">
        <f t="shared" si="12"/>
        <v>6.1030343982029729</v>
      </c>
      <c r="AE145" s="3">
        <f t="shared" si="13"/>
        <v>10.384782635751407</v>
      </c>
      <c r="AF145" s="3">
        <f t="shared" si="14"/>
        <v>4.2817482375484337</v>
      </c>
      <c r="AG145" s="3">
        <f t="shared" si="15"/>
        <v>0.47110509446625648</v>
      </c>
    </row>
    <row r="146" spans="1:58" x14ac:dyDescent="0.2">
      <c r="A146">
        <v>122</v>
      </c>
      <c r="B146">
        <v>12</v>
      </c>
      <c r="C146" t="s">
        <v>82</v>
      </c>
      <c r="D146" t="s">
        <v>27</v>
      </c>
      <c r="G146">
        <v>0.5</v>
      </c>
      <c r="H146">
        <v>0.5</v>
      </c>
      <c r="I146">
        <v>4500</v>
      </c>
      <c r="J146">
        <v>11033</v>
      </c>
      <c r="L146">
        <v>5016</v>
      </c>
      <c r="M146">
        <v>3.867</v>
      </c>
      <c r="N146">
        <v>9.6259999999999994</v>
      </c>
      <c r="O146">
        <v>5.758</v>
      </c>
      <c r="Q146">
        <v>0.40899999999999997</v>
      </c>
      <c r="R146">
        <v>1</v>
      </c>
      <c r="S146">
        <v>0</v>
      </c>
      <c r="T146">
        <v>0</v>
      </c>
      <c r="V146">
        <v>0</v>
      </c>
      <c r="Y146" s="1">
        <v>44790</v>
      </c>
      <c r="Z146" s="6">
        <v>0.73135416666666664</v>
      </c>
      <c r="AB146">
        <v>1</v>
      </c>
      <c r="AD146" s="3">
        <f t="shared" si="12"/>
        <v>4.2277489062753997</v>
      </c>
      <c r="AE146" s="3">
        <f t="shared" si="13"/>
        <v>10.398498746816689</v>
      </c>
      <c r="AF146" s="3">
        <f t="shared" si="14"/>
        <v>6.1707498405412888</v>
      </c>
      <c r="AG146" s="3">
        <f t="shared" si="15"/>
        <v>0.47074170833615231</v>
      </c>
      <c r="AJ146">
        <f>ABS(100*(AD146-AD147)/(AVERAGE(AD146:AD147)))</f>
        <v>1.3176480345311032</v>
      </c>
      <c r="AO146">
        <f>ABS(100*(AE146-AE147)/(AVERAGE(AE146:AE147)))</f>
        <v>9.677693711400201E-2</v>
      </c>
      <c r="AT146">
        <f>ABS(100*(AF146-AF147)/(AVERAGE(AF146:AF147)))</f>
        <v>0.73116255156997034</v>
      </c>
      <c r="AY146">
        <f>ABS(100*(AG146-AG147)/(AVERAGE(AG146:AG147)))</f>
        <v>0.7881243795941979</v>
      </c>
      <c r="BC146" s="3">
        <f>AVERAGE(AD146:AD147)</f>
        <v>4.200077785083435</v>
      </c>
      <c r="BD146" s="3">
        <f>AVERAGE(AE146:AE147)</f>
        <v>10.393469506092751</v>
      </c>
      <c r="BE146" s="3">
        <f>AVERAGE(AF146:AF147)</f>
        <v>6.1933917210093163</v>
      </c>
      <c r="BF146" s="3">
        <f>AVERAGE(AG146:AG147)</f>
        <v>0.47260406225293627</v>
      </c>
    </row>
    <row r="147" spans="1:58" x14ac:dyDescent="0.2">
      <c r="A147">
        <v>123</v>
      </c>
      <c r="B147">
        <v>12</v>
      </c>
      <c r="C147" t="s">
        <v>82</v>
      </c>
      <c r="D147" t="s">
        <v>27</v>
      </c>
      <c r="G147">
        <v>0.5</v>
      </c>
      <c r="H147">
        <v>0.5</v>
      </c>
      <c r="I147">
        <v>4439</v>
      </c>
      <c r="J147">
        <v>11022</v>
      </c>
      <c r="L147">
        <v>5057</v>
      </c>
      <c r="M147">
        <v>3.8210000000000002</v>
      </c>
      <c r="N147">
        <v>9.6159999999999997</v>
      </c>
      <c r="O147">
        <v>5.7960000000000003</v>
      </c>
      <c r="Q147">
        <v>0.41299999999999998</v>
      </c>
      <c r="R147">
        <v>1</v>
      </c>
      <c r="S147">
        <v>0</v>
      </c>
      <c r="T147">
        <v>0</v>
      </c>
      <c r="V147">
        <v>0</v>
      </c>
      <c r="Y147" s="1">
        <v>44790</v>
      </c>
      <c r="Z147" s="6">
        <v>0.73910879629629633</v>
      </c>
      <c r="AB147">
        <v>1</v>
      </c>
      <c r="AD147" s="3">
        <f t="shared" si="12"/>
        <v>4.1724066638914703</v>
      </c>
      <c r="AE147" s="3">
        <f t="shared" si="13"/>
        <v>10.388440265368814</v>
      </c>
      <c r="AF147" s="3">
        <f t="shared" si="14"/>
        <v>6.2160336014773439</v>
      </c>
      <c r="AG147" s="3">
        <f t="shared" si="15"/>
        <v>0.47446641616972024</v>
      </c>
      <c r="BC147" s="3"/>
      <c r="BD147" s="3"/>
      <c r="BE147" s="3"/>
      <c r="BF147" s="3"/>
    </row>
    <row r="148" spans="1:58" x14ac:dyDescent="0.2">
      <c r="A148">
        <v>124</v>
      </c>
      <c r="B148">
        <v>1</v>
      </c>
      <c r="C148" t="s">
        <v>93</v>
      </c>
      <c r="D148" t="s">
        <v>27</v>
      </c>
      <c r="G148">
        <v>0.3</v>
      </c>
      <c r="H148">
        <v>0.3</v>
      </c>
      <c r="I148">
        <v>4199</v>
      </c>
      <c r="J148">
        <v>11413</v>
      </c>
      <c r="L148">
        <v>6937</v>
      </c>
      <c r="M148">
        <v>6.0609999999999999</v>
      </c>
      <c r="N148">
        <v>16.579000000000001</v>
      </c>
      <c r="O148">
        <v>10.519</v>
      </c>
      <c r="Q148">
        <v>1.016</v>
      </c>
      <c r="R148">
        <v>1</v>
      </c>
      <c r="S148">
        <v>0</v>
      </c>
      <c r="T148">
        <v>0</v>
      </c>
      <c r="V148">
        <v>0</v>
      </c>
      <c r="Y148" s="1">
        <v>44790</v>
      </c>
      <c r="Z148" s="6">
        <v>0.75217592592592597</v>
      </c>
      <c r="AB148">
        <v>1</v>
      </c>
      <c r="AD148" s="3">
        <f t="shared" si="12"/>
        <v>6.59111115642723</v>
      </c>
      <c r="AE148" s="3">
        <f t="shared" si="13"/>
        <v>17.909955934117541</v>
      </c>
      <c r="AF148" s="3">
        <f t="shared" si="14"/>
        <v>11.318844777690311</v>
      </c>
      <c r="AG148" s="3">
        <f t="shared" si="15"/>
        <v>1.0754298288644828</v>
      </c>
    </row>
    <row r="149" spans="1:58" x14ac:dyDescent="0.2">
      <c r="A149">
        <v>125</v>
      </c>
      <c r="B149">
        <v>1</v>
      </c>
      <c r="C149" t="s">
        <v>93</v>
      </c>
      <c r="D149" t="s">
        <v>27</v>
      </c>
      <c r="G149">
        <v>0.3</v>
      </c>
      <c r="H149">
        <v>0.3</v>
      </c>
      <c r="I149">
        <v>5405</v>
      </c>
      <c r="J149">
        <v>11339</v>
      </c>
      <c r="L149">
        <v>6944</v>
      </c>
      <c r="M149">
        <v>7.6020000000000003</v>
      </c>
      <c r="N149">
        <v>16.475000000000001</v>
      </c>
      <c r="O149">
        <v>8.8719999999999999</v>
      </c>
      <c r="Q149">
        <v>1.0169999999999999</v>
      </c>
      <c r="R149">
        <v>1</v>
      </c>
      <c r="S149">
        <v>0</v>
      </c>
      <c r="T149">
        <v>0</v>
      </c>
      <c r="V149">
        <v>0</v>
      </c>
      <c r="Y149" s="1">
        <v>44790</v>
      </c>
      <c r="Z149" s="6">
        <v>0.75937500000000002</v>
      </c>
      <c r="AB149">
        <v>1</v>
      </c>
      <c r="AD149" s="3">
        <f t="shared" si="12"/>
        <v>8.4146834054714592</v>
      </c>
      <c r="AE149" s="3">
        <f t="shared" si="13"/>
        <v>17.797179020914104</v>
      </c>
      <c r="AF149" s="3">
        <f t="shared" si="14"/>
        <v>9.3824956154426449</v>
      </c>
      <c r="AG149" s="3">
        <f t="shared" si="15"/>
        <v>1.0764897050772868</v>
      </c>
      <c r="AJ149">
        <f>ABS(100*(AD149-AD150)/(AVERAGE(AD149:AD150)))</f>
        <v>1.9220635761018321</v>
      </c>
      <c r="AO149">
        <f>ABS(100*(AE149-AE150)/(AVERAGE(AE149:AE150)))</f>
        <v>0.35900981721477493</v>
      </c>
      <c r="AT149">
        <f>ABS(100*(AF149-AF150)/(AVERAGE(AF149:AF150)))</f>
        <v>1.0639460297233412</v>
      </c>
      <c r="AY149">
        <f>ABS(100*(AG149-AG150)/(AVERAGE(AG149:AG150)))</f>
        <v>0.70079790206110482</v>
      </c>
      <c r="BC149" s="3">
        <f>AVERAGE(AD149:AD150)</f>
        <v>8.4963358942346332</v>
      </c>
      <c r="BD149" s="3">
        <f>AVERAGE(AE149:AE150)</f>
        <v>17.829183280066431</v>
      </c>
      <c r="BE149" s="3">
        <f>AVERAGE(AF149:AF150)</f>
        <v>9.3328473858317977</v>
      </c>
      <c r="BF149" s="3">
        <f>AVERAGE(AG149:AG150)</f>
        <v>1.080274977265872</v>
      </c>
    </row>
    <row r="150" spans="1:58" x14ac:dyDescent="0.2">
      <c r="A150">
        <v>126</v>
      </c>
      <c r="B150">
        <v>1</v>
      </c>
      <c r="C150" t="s">
        <v>93</v>
      </c>
      <c r="D150" t="s">
        <v>27</v>
      </c>
      <c r="G150">
        <v>0.3</v>
      </c>
      <c r="H150">
        <v>0.3</v>
      </c>
      <c r="I150">
        <v>5513</v>
      </c>
      <c r="J150">
        <v>11381</v>
      </c>
      <c r="L150">
        <v>6994</v>
      </c>
      <c r="M150">
        <v>7.7409999999999997</v>
      </c>
      <c r="N150">
        <v>16.533000000000001</v>
      </c>
      <c r="O150">
        <v>8.7929999999999993</v>
      </c>
      <c r="Q150">
        <v>1.026</v>
      </c>
      <c r="R150">
        <v>1</v>
      </c>
      <c r="S150">
        <v>0</v>
      </c>
      <c r="T150">
        <v>0</v>
      </c>
      <c r="V150">
        <v>0</v>
      </c>
      <c r="Y150" s="1">
        <v>44790</v>
      </c>
      <c r="Z150" s="6">
        <v>0.76694444444444443</v>
      </c>
      <c r="AB150">
        <v>1</v>
      </c>
      <c r="AD150" s="3">
        <f t="shared" si="12"/>
        <v>8.577988382997809</v>
      </c>
      <c r="AE150" s="3">
        <f t="shared" si="13"/>
        <v>17.861187539218758</v>
      </c>
      <c r="AF150" s="3">
        <f t="shared" si="14"/>
        <v>9.2831991562209488</v>
      </c>
      <c r="AG150" s="3">
        <f t="shared" si="15"/>
        <v>1.0840602494544571</v>
      </c>
      <c r="BC150" s="3"/>
      <c r="BD150" s="3"/>
      <c r="BE150" s="3"/>
      <c r="BF150" s="3"/>
    </row>
    <row r="151" spans="1:58" x14ac:dyDescent="0.2">
      <c r="A151">
        <v>127</v>
      </c>
      <c r="B151">
        <v>12</v>
      </c>
      <c r="R151">
        <v>1</v>
      </c>
    </row>
  </sheetData>
  <conditionalFormatting sqref="AW49 AR49 AY33:AZ34 AR43:AR44 AW43:AW44 AR36:AR40 AW32:AW40 AJ36:AK37 AT36:AU37 AO36:AP37 AJ39:AK40 AK38 AO39:AP40 AP38 AT39:AU40 AU38 AZ38 AY36:AZ37 AZ35 AZ32">
    <cfRule type="cellIs" dxfId="1296" priority="321" operator="greaterThan">
      <formula>20</formula>
    </cfRule>
  </conditionalFormatting>
  <conditionalFormatting sqref="AQ49 AV49 BA49 AL49:AM49 BA32:BA38 AL43:AM44 BA43:BA44 AV43:AV44 AQ43:AQ44 AL36:AM40 AV36:AV40 AQ36:AQ40">
    <cfRule type="cellIs" dxfId="1295" priority="320" operator="between">
      <formula>80</formula>
      <formula>120</formula>
    </cfRule>
  </conditionalFormatting>
  <conditionalFormatting sqref="AY40">
    <cfRule type="cellIs" dxfId="1294" priority="319" operator="greaterThan">
      <formula>20</formula>
    </cfRule>
  </conditionalFormatting>
  <conditionalFormatting sqref="AK44 AU44 AZ44 AY49:AZ49 AT49:AU49 AJ49:AK49">
    <cfRule type="cellIs" dxfId="1293" priority="318" operator="greaterThan">
      <formula>20</formula>
    </cfRule>
  </conditionalFormatting>
  <conditionalFormatting sqref="AJ49">
    <cfRule type="cellIs" dxfId="1292" priority="316" operator="greaterThan">
      <formula>20</formula>
    </cfRule>
  </conditionalFormatting>
  <conditionalFormatting sqref="AY49">
    <cfRule type="cellIs" dxfId="1291" priority="313" operator="greaterThan">
      <formula>20</formula>
    </cfRule>
  </conditionalFormatting>
  <conditionalFormatting sqref="AL31:AM36 AV31:AV36">
    <cfRule type="cellIs" dxfId="1290" priority="311" operator="between">
      <formula>80</formula>
      <formula>120</formula>
    </cfRule>
  </conditionalFormatting>
  <conditionalFormatting sqref="AP44 AO49:AP49">
    <cfRule type="cellIs" dxfId="1289" priority="317" operator="greaterThan">
      <formula>20</formula>
    </cfRule>
  </conditionalFormatting>
  <conditionalFormatting sqref="AO31:AP31 AO36:AP36 AP35 AO33:AP34 AP32">
    <cfRule type="cellIs" dxfId="1288" priority="310" operator="greaterThan">
      <formula>20</formula>
    </cfRule>
  </conditionalFormatting>
  <conditionalFormatting sqref="AQ31:AQ36">
    <cfRule type="cellIs" dxfId="1287" priority="309" operator="between">
      <formula>80</formula>
      <formula>120</formula>
    </cfRule>
  </conditionalFormatting>
  <conditionalFormatting sqref="AO49">
    <cfRule type="cellIs" dxfId="1286" priority="315" operator="greaterThan">
      <formula>20</formula>
    </cfRule>
  </conditionalFormatting>
  <conditionalFormatting sqref="AT49">
    <cfRule type="cellIs" dxfId="1285" priority="314" operator="greaterThan">
      <formula>20</formula>
    </cfRule>
  </conditionalFormatting>
  <conditionalFormatting sqref="AR31:AR36 AJ31:AK31 AT31:AU31 AJ36:AK36 AK35 AJ33:AK34 AK32 AT36:AU36 AU35 AT33:AU34 AU32">
    <cfRule type="cellIs" dxfId="1284" priority="312" operator="greaterThan">
      <formula>20</formula>
    </cfRule>
  </conditionalFormatting>
  <conditionalFormatting sqref="AY49">
    <cfRule type="cellIs" dxfId="1283" priority="307" operator="greaterThan">
      <formula>20</formula>
    </cfRule>
  </conditionalFormatting>
  <conditionalFormatting sqref="AT49">
    <cfRule type="cellIs" dxfId="1282" priority="308" operator="greaterThan">
      <formula>20</formula>
    </cfRule>
  </conditionalFormatting>
  <conditionalFormatting sqref="BA80">
    <cfRule type="cellIs" dxfId="1281" priority="203" operator="between">
      <formula>80</formula>
      <formula>120</formula>
    </cfRule>
  </conditionalFormatting>
  <conditionalFormatting sqref="AJ45">
    <cfRule type="cellIs" dxfId="1280" priority="306" operator="greaterThan">
      <formula>20</formula>
    </cfRule>
  </conditionalFormatting>
  <conditionalFormatting sqref="AO45">
    <cfRule type="cellIs" dxfId="1279" priority="305" operator="greaterThan">
      <formula>20</formula>
    </cfRule>
  </conditionalFormatting>
  <conditionalFormatting sqref="AT45">
    <cfRule type="cellIs" dxfId="1278" priority="304" operator="greaterThan">
      <formula>20</formula>
    </cfRule>
  </conditionalFormatting>
  <conditionalFormatting sqref="AY45">
    <cfRule type="cellIs" dxfId="1277" priority="303" operator="greaterThan">
      <formula>20</formula>
    </cfRule>
  </conditionalFormatting>
  <conditionalFormatting sqref="AJ42">
    <cfRule type="cellIs" dxfId="1276" priority="302" operator="greaterThan">
      <formula>20</formula>
    </cfRule>
  </conditionalFormatting>
  <conditionalFormatting sqref="AO42">
    <cfRule type="cellIs" dxfId="1275" priority="301" operator="greaterThan">
      <formula>20</formula>
    </cfRule>
  </conditionalFormatting>
  <conditionalFormatting sqref="AT42">
    <cfRule type="cellIs" dxfId="1274" priority="300" operator="greaterThan">
      <formula>20</formula>
    </cfRule>
  </conditionalFormatting>
  <conditionalFormatting sqref="AY42">
    <cfRule type="cellIs" dxfId="1273" priority="299" operator="greaterThan">
      <formula>20</formula>
    </cfRule>
  </conditionalFormatting>
  <conditionalFormatting sqref="AJ43">
    <cfRule type="cellIs" dxfId="1272" priority="298" operator="greaterThan">
      <formula>20</formula>
    </cfRule>
  </conditionalFormatting>
  <conditionalFormatting sqref="AO43">
    <cfRule type="cellIs" dxfId="1271" priority="297" operator="greaterThan">
      <formula>20</formula>
    </cfRule>
  </conditionalFormatting>
  <conditionalFormatting sqref="AT43">
    <cfRule type="cellIs" dxfId="1270" priority="296" operator="greaterThan">
      <formula>20</formula>
    </cfRule>
  </conditionalFormatting>
  <conditionalFormatting sqref="AY43">
    <cfRule type="cellIs" dxfId="1269" priority="295" operator="greaterThan">
      <formula>20</formula>
    </cfRule>
  </conditionalFormatting>
  <conditionalFormatting sqref="AT85">
    <cfRule type="cellIs" dxfId="1268" priority="197" operator="greaterThan">
      <formula>20</formula>
    </cfRule>
  </conditionalFormatting>
  <conditionalFormatting sqref="AY85">
    <cfRule type="cellIs" dxfId="1267" priority="196" operator="greaterThan">
      <formula>20</formula>
    </cfRule>
  </conditionalFormatting>
  <conditionalFormatting sqref="AJ91 AJ88">
    <cfRule type="cellIs" dxfId="1266" priority="195" operator="greaterThan">
      <formula>20</formula>
    </cfRule>
  </conditionalFormatting>
  <conditionalFormatting sqref="AO91 AO88">
    <cfRule type="cellIs" dxfId="1265" priority="194" operator="greaterThan">
      <formula>20</formula>
    </cfRule>
  </conditionalFormatting>
  <conditionalFormatting sqref="AJ48">
    <cfRule type="cellIs" dxfId="1264" priority="294" operator="greaterThan">
      <formula>20</formula>
    </cfRule>
  </conditionalFormatting>
  <conditionalFormatting sqref="AO48">
    <cfRule type="cellIs" dxfId="1263" priority="293" operator="greaterThan">
      <formula>20</formula>
    </cfRule>
  </conditionalFormatting>
  <conditionalFormatting sqref="AT48">
    <cfRule type="cellIs" dxfId="1262" priority="292" operator="greaterThan">
      <formula>20</formula>
    </cfRule>
  </conditionalFormatting>
  <conditionalFormatting sqref="AY48">
    <cfRule type="cellIs" dxfId="1261" priority="291" operator="greaterThan">
      <formula>20</formula>
    </cfRule>
  </conditionalFormatting>
  <conditionalFormatting sqref="AJ82 AJ79 AJ76 AJ73 AJ70 AJ67 AJ64 AJ61 AJ58 AJ55 AJ52">
    <cfRule type="cellIs" dxfId="1260" priority="290" operator="greaterThan">
      <formula>20</formula>
    </cfRule>
  </conditionalFormatting>
  <conditionalFormatting sqref="AO82 AO79 AO76 AO73 AO70 AO67 AO64 AO61 AO58 AO55 AO52">
    <cfRule type="cellIs" dxfId="1259" priority="289" operator="greaterThan">
      <formula>20</formula>
    </cfRule>
  </conditionalFormatting>
  <conditionalFormatting sqref="AT82 AT79 AT76 AT73 AT70 AT67 AT64 AT61 AT58 AT55 AT52">
    <cfRule type="cellIs" dxfId="1258" priority="288" operator="greaterThan">
      <formula>20</formula>
    </cfRule>
  </conditionalFormatting>
  <conditionalFormatting sqref="AY82 AY79 AY76 AY73 AY70 AY67 AY64 AY61 AY58 AY55 AY52">
    <cfRule type="cellIs" dxfId="1257" priority="287" operator="greaterThan">
      <formula>20</formula>
    </cfRule>
  </conditionalFormatting>
  <conditionalFormatting sqref="AJ92 AJ89">
    <cfRule type="cellIs" dxfId="1256" priority="286" operator="greaterThan">
      <formula>20</formula>
    </cfRule>
  </conditionalFormatting>
  <conditionalFormatting sqref="AO92 AO89">
    <cfRule type="cellIs" dxfId="1255" priority="285" operator="greaterThan">
      <formula>20</formula>
    </cfRule>
  </conditionalFormatting>
  <conditionalFormatting sqref="AT92 AT89">
    <cfRule type="cellIs" dxfId="1254" priority="284" operator="greaterThan">
      <formula>20</formula>
    </cfRule>
  </conditionalFormatting>
  <conditionalFormatting sqref="AY92 AY89">
    <cfRule type="cellIs" dxfId="1253" priority="283" operator="greaterThan">
      <formula>20</formula>
    </cfRule>
  </conditionalFormatting>
  <conditionalFormatting sqref="AL83">
    <cfRule type="cellIs" dxfId="1252" priority="282" operator="between">
      <formula>80</formula>
      <formula>120</formula>
    </cfRule>
  </conditionalFormatting>
  <conditionalFormatting sqref="AK82">
    <cfRule type="cellIs" dxfId="1251" priority="281" operator="greaterThan">
      <formula>20</formula>
    </cfRule>
  </conditionalFormatting>
  <conditionalFormatting sqref="AL82">
    <cfRule type="cellIs" dxfId="1250" priority="280" operator="between">
      <formula>80</formula>
      <formula>120</formula>
    </cfRule>
  </conditionalFormatting>
  <conditionalFormatting sqref="AL82">
    <cfRule type="cellIs" dxfId="1249" priority="279" operator="between">
      <formula>80</formula>
      <formula>120</formula>
    </cfRule>
  </conditionalFormatting>
  <conditionalFormatting sqref="AP80">
    <cfRule type="cellIs" dxfId="1248" priority="218" operator="greaterThan">
      <formula>20</formula>
    </cfRule>
  </conditionalFormatting>
  <conditionalFormatting sqref="AL84">
    <cfRule type="cellIs" dxfId="1247" priority="278" operator="between">
      <formula>80</formula>
      <formula>120</formula>
    </cfRule>
  </conditionalFormatting>
  <conditionalFormatting sqref="AJ83 AJ80 AJ77 AJ74 AJ71 AJ68 AJ65 AJ62 AJ59 AJ56 AJ53 AJ50">
    <cfRule type="cellIs" dxfId="1246" priority="233" operator="greaterThan">
      <formula>20</formula>
    </cfRule>
  </conditionalFormatting>
  <conditionalFormatting sqref="AO83 AO80 AO77 AO74 AO71 AO68 AO65 AO62 AO59 AO56 AO53 AO50">
    <cfRule type="cellIs" dxfId="1245" priority="232" operator="greaterThan">
      <formula>20</formula>
    </cfRule>
  </conditionalFormatting>
  <conditionalFormatting sqref="AT83 AT80 AT77 AT74 AT71 AT68 AT65 AT62 AT59 AT56 AT53 AT50">
    <cfRule type="cellIs" dxfId="1244" priority="231" operator="greaterThan">
      <formula>20</formula>
    </cfRule>
  </conditionalFormatting>
  <conditionalFormatting sqref="AY83 AY80 AY77 AY74 AY71 AY68 AY65 AY62 AY59 AY56 AY53 AY50">
    <cfRule type="cellIs" dxfId="1243" priority="230" operator="greaterThan">
      <formula>20</formula>
    </cfRule>
  </conditionalFormatting>
  <conditionalFormatting sqref="AO90 AO87">
    <cfRule type="cellIs" dxfId="1242" priority="228" operator="greaterThan">
      <formula>20</formula>
    </cfRule>
  </conditionalFormatting>
  <conditionalFormatting sqref="AT90 AT87">
    <cfRule type="cellIs" dxfId="1241" priority="227" operator="greaterThan">
      <formula>20</formula>
    </cfRule>
  </conditionalFormatting>
  <conditionalFormatting sqref="AQ83">
    <cfRule type="cellIs" dxfId="1240" priority="277" operator="between">
      <formula>80</formula>
      <formula>120</formula>
    </cfRule>
  </conditionalFormatting>
  <conditionalFormatting sqref="AQ83">
    <cfRule type="cellIs" dxfId="1239" priority="276" operator="between">
      <formula>80</formula>
      <formula>120</formula>
    </cfRule>
  </conditionalFormatting>
  <conditionalFormatting sqref="AP82">
    <cfRule type="cellIs" dxfId="1238" priority="275" operator="greaterThan">
      <formula>20</formula>
    </cfRule>
  </conditionalFormatting>
  <conditionalFormatting sqref="AQ82">
    <cfRule type="cellIs" dxfId="1237" priority="274" operator="between">
      <formula>80</formula>
      <formula>120</formula>
    </cfRule>
  </conditionalFormatting>
  <conditionalFormatting sqref="AQ82">
    <cfRule type="cellIs" dxfId="1236" priority="273" operator="between">
      <formula>80</formula>
      <formula>120</formula>
    </cfRule>
  </conditionalFormatting>
  <conditionalFormatting sqref="AQ82">
    <cfRule type="cellIs" dxfId="1235" priority="272" operator="between">
      <formula>80</formula>
      <formula>120</formula>
    </cfRule>
  </conditionalFormatting>
  <conditionalFormatting sqref="AQ84">
    <cfRule type="cellIs" dxfId="1234" priority="271" operator="between">
      <formula>80</formula>
      <formula>120</formula>
    </cfRule>
  </conditionalFormatting>
  <conditionalFormatting sqref="AQ84">
    <cfRule type="cellIs" dxfId="1233" priority="270" operator="between">
      <formula>80</formula>
      <formula>120</formula>
    </cfRule>
  </conditionalFormatting>
  <conditionalFormatting sqref="AV83">
    <cfRule type="cellIs" dxfId="1232" priority="269" operator="between">
      <formula>80</formula>
      <formula>120</formula>
    </cfRule>
  </conditionalFormatting>
  <conditionalFormatting sqref="AU82">
    <cfRule type="cellIs" dxfId="1231" priority="268" operator="greaterThan">
      <formula>20</formula>
    </cfRule>
  </conditionalFormatting>
  <conditionalFormatting sqref="AV82">
    <cfRule type="cellIs" dxfId="1230" priority="267" operator="between">
      <formula>80</formula>
      <formula>120</formula>
    </cfRule>
  </conditionalFormatting>
  <conditionalFormatting sqref="AV82">
    <cfRule type="cellIs" dxfId="1229" priority="265" operator="between">
      <formula>80</formula>
      <formula>120</formula>
    </cfRule>
  </conditionalFormatting>
  <conditionalFormatting sqref="AV82">
    <cfRule type="cellIs" dxfId="1228" priority="266" operator="between">
      <formula>80</formula>
      <formula>120</formula>
    </cfRule>
  </conditionalFormatting>
  <conditionalFormatting sqref="AV84">
    <cfRule type="cellIs" dxfId="1227" priority="264" operator="between">
      <formula>80</formula>
      <formula>120</formula>
    </cfRule>
  </conditionalFormatting>
  <conditionalFormatting sqref="BA83">
    <cfRule type="cellIs" dxfId="1226" priority="263" operator="between">
      <formula>80</formula>
      <formula>120</formula>
    </cfRule>
  </conditionalFormatting>
  <conditionalFormatting sqref="AZ82">
    <cfRule type="cellIs" dxfId="1225" priority="262" operator="greaterThan">
      <formula>20</formula>
    </cfRule>
  </conditionalFormatting>
  <conditionalFormatting sqref="BA82">
    <cfRule type="cellIs" dxfId="1224" priority="261" operator="between">
      <formula>80</formula>
      <formula>120</formula>
    </cfRule>
  </conditionalFormatting>
  <conditionalFormatting sqref="BA82">
    <cfRule type="cellIs" dxfId="1223" priority="260" operator="between">
      <formula>80</formula>
      <formula>120</formula>
    </cfRule>
  </conditionalFormatting>
  <conditionalFormatting sqref="BA82">
    <cfRule type="cellIs" dxfId="1222" priority="258" operator="between">
      <formula>80</formula>
      <formula>120</formula>
    </cfRule>
  </conditionalFormatting>
  <conditionalFormatting sqref="BA82">
    <cfRule type="cellIs" dxfId="1221" priority="259" operator="between">
      <formula>80</formula>
      <formula>120</formula>
    </cfRule>
  </conditionalFormatting>
  <conditionalFormatting sqref="BA84">
    <cfRule type="cellIs" dxfId="1220" priority="257" operator="between">
      <formula>80</formula>
      <formula>120</formula>
    </cfRule>
  </conditionalFormatting>
  <conditionalFormatting sqref="AT91 AT88">
    <cfRule type="cellIs" dxfId="1219" priority="193" operator="greaterThan">
      <formula>20</formula>
    </cfRule>
  </conditionalFormatting>
  <conditionalFormatting sqref="AO92 AO89 AO86">
    <cfRule type="cellIs" dxfId="1218" priority="190" operator="greaterThan">
      <formula>20</formula>
    </cfRule>
  </conditionalFormatting>
  <conditionalFormatting sqref="AQ93">
    <cfRule type="cellIs" dxfId="1217" priority="186" operator="between">
      <formula>80</formula>
      <formula>120</formula>
    </cfRule>
  </conditionalFormatting>
  <conditionalFormatting sqref="BA93">
    <cfRule type="cellIs" dxfId="1216" priority="183" operator="between">
      <formula>80</formula>
      <formula>120</formula>
    </cfRule>
  </conditionalFormatting>
  <conditionalFormatting sqref="AW94 AR94">
    <cfRule type="cellIs" dxfId="1215" priority="182" operator="greaterThan">
      <formula>20</formula>
    </cfRule>
  </conditionalFormatting>
  <conditionalFormatting sqref="AQ94 AV94 BA94 AL94:AM94">
    <cfRule type="cellIs" dxfId="1214" priority="181" operator="between">
      <formula>80</formula>
      <formula>120</formula>
    </cfRule>
  </conditionalFormatting>
  <conditionalFormatting sqref="AY94:AZ94 AT94:AU94 AJ94:AK94">
    <cfRule type="cellIs" dxfId="1213" priority="180" operator="greaterThan">
      <formula>20</formula>
    </cfRule>
  </conditionalFormatting>
  <conditionalFormatting sqref="AY39">
    <cfRule type="cellIs" dxfId="1212" priority="256" operator="greaterThan">
      <formula>20</formula>
    </cfRule>
  </conditionalFormatting>
  <conditionalFormatting sqref="AJ43:AK43 AT43:AU43 AY43:AZ43">
    <cfRule type="cellIs" dxfId="1211" priority="255" operator="greaterThan">
      <formula>20</formula>
    </cfRule>
  </conditionalFormatting>
  <conditionalFormatting sqref="AO43:AP43">
    <cfRule type="cellIs" dxfId="1210" priority="254" operator="greaterThan">
      <formula>20</formula>
    </cfRule>
  </conditionalFormatting>
  <conditionalFormatting sqref="AO43">
    <cfRule type="cellIs" dxfId="1209" priority="252" operator="greaterThan">
      <formula>20</formula>
    </cfRule>
  </conditionalFormatting>
  <conditionalFormatting sqref="AY43 AY45">
    <cfRule type="cellIs" dxfId="1208" priority="250" operator="greaterThan">
      <formula>20</formula>
    </cfRule>
  </conditionalFormatting>
  <conditionalFormatting sqref="AJ43">
    <cfRule type="cellIs" dxfId="1207" priority="253" operator="greaterThan">
      <formula>20</formula>
    </cfRule>
  </conditionalFormatting>
  <conditionalFormatting sqref="AT43 AT45">
    <cfRule type="cellIs" dxfId="1206" priority="251" operator="greaterThan">
      <formula>20</formula>
    </cfRule>
  </conditionalFormatting>
  <conditionalFormatting sqref="AR45 AW45 AJ45:AK45 AT45:AU45 AY45:AZ45">
    <cfRule type="cellIs" dxfId="1205" priority="249" operator="greaterThan">
      <formula>20</formula>
    </cfRule>
  </conditionalFormatting>
  <conditionalFormatting sqref="AL45:AM45 BA45 AV45">
    <cfRule type="cellIs" dxfId="1204" priority="248" operator="between">
      <formula>80</formula>
      <formula>120</formula>
    </cfRule>
  </conditionalFormatting>
  <conditionalFormatting sqref="AO45:AP45">
    <cfRule type="cellIs" dxfId="1203" priority="247" operator="greaterThan">
      <formula>20</formula>
    </cfRule>
  </conditionalFormatting>
  <conditionalFormatting sqref="AQ45">
    <cfRule type="cellIs" dxfId="1202" priority="246" operator="between">
      <formula>80</formula>
      <formula>120</formula>
    </cfRule>
  </conditionalFormatting>
  <conditionalFormatting sqref="AJ42">
    <cfRule type="cellIs" dxfId="1201" priority="245" operator="greaterThan">
      <formula>20</formula>
    </cfRule>
  </conditionalFormatting>
  <conditionalFormatting sqref="AO42">
    <cfRule type="cellIs" dxfId="1200" priority="244" operator="greaterThan">
      <formula>20</formula>
    </cfRule>
  </conditionalFormatting>
  <conditionalFormatting sqref="AT42">
    <cfRule type="cellIs" dxfId="1199" priority="243" operator="greaterThan">
      <formula>20</formula>
    </cfRule>
  </conditionalFormatting>
  <conditionalFormatting sqref="AY42">
    <cfRule type="cellIs" dxfId="1198" priority="242" operator="greaterThan">
      <formula>20</formula>
    </cfRule>
  </conditionalFormatting>
  <conditionalFormatting sqref="AJ46">
    <cfRule type="cellIs" dxfId="1197" priority="241" operator="greaterThan">
      <formula>20</formula>
    </cfRule>
  </conditionalFormatting>
  <conditionalFormatting sqref="AO46">
    <cfRule type="cellIs" dxfId="1196" priority="240" operator="greaterThan">
      <formula>20</formula>
    </cfRule>
  </conditionalFormatting>
  <conditionalFormatting sqref="AT46">
    <cfRule type="cellIs" dxfId="1195" priority="239" operator="greaterThan">
      <formula>20</formula>
    </cfRule>
  </conditionalFormatting>
  <conditionalFormatting sqref="AY46">
    <cfRule type="cellIs" dxfId="1194" priority="238" operator="greaterThan">
      <formula>20</formula>
    </cfRule>
  </conditionalFormatting>
  <conditionalFormatting sqref="AJ47">
    <cfRule type="cellIs" dxfId="1193" priority="237" operator="greaterThan">
      <formula>20</formula>
    </cfRule>
  </conditionalFormatting>
  <conditionalFormatting sqref="AO47">
    <cfRule type="cellIs" dxfId="1192" priority="236" operator="greaterThan">
      <formula>20</formula>
    </cfRule>
  </conditionalFormatting>
  <conditionalFormatting sqref="AT47">
    <cfRule type="cellIs" dxfId="1191" priority="235" operator="greaterThan">
      <formula>20</formula>
    </cfRule>
  </conditionalFormatting>
  <conditionalFormatting sqref="AY47">
    <cfRule type="cellIs" dxfId="1190" priority="234" operator="greaterThan">
      <formula>20</formula>
    </cfRule>
  </conditionalFormatting>
  <conditionalFormatting sqref="AJ90 AJ87">
    <cfRule type="cellIs" dxfId="1189" priority="229" operator="greaterThan">
      <formula>20</formula>
    </cfRule>
  </conditionalFormatting>
  <conditionalFormatting sqref="AY90 AY87">
    <cfRule type="cellIs" dxfId="1188" priority="226" operator="greaterThan">
      <formula>20</formula>
    </cfRule>
  </conditionalFormatting>
  <conditionalFormatting sqref="AL81">
    <cfRule type="cellIs" dxfId="1187" priority="225" operator="between">
      <formula>80</formula>
      <formula>120</formula>
    </cfRule>
  </conditionalFormatting>
  <conditionalFormatting sqref="AK80">
    <cfRule type="cellIs" dxfId="1186" priority="224" operator="greaterThan">
      <formula>20</formula>
    </cfRule>
  </conditionalFormatting>
  <conditionalFormatting sqref="AL80">
    <cfRule type="cellIs" dxfId="1185" priority="223" operator="between">
      <formula>80</formula>
      <formula>120</formula>
    </cfRule>
  </conditionalFormatting>
  <conditionalFormatting sqref="AL80">
    <cfRule type="cellIs" dxfId="1184" priority="222" operator="between">
      <formula>80</formula>
      <formula>120</formula>
    </cfRule>
  </conditionalFormatting>
  <conditionalFormatting sqref="AL82:AL83">
    <cfRule type="cellIs" dxfId="1183" priority="221" operator="between">
      <formula>80</formula>
      <formula>120</formula>
    </cfRule>
  </conditionalFormatting>
  <conditionalFormatting sqref="AQ81">
    <cfRule type="cellIs" dxfId="1182" priority="220" operator="between">
      <formula>80</formula>
      <formula>120</formula>
    </cfRule>
  </conditionalFormatting>
  <conditionalFormatting sqref="AQ81">
    <cfRule type="cellIs" dxfId="1181" priority="219" operator="between">
      <formula>80</formula>
      <formula>120</formula>
    </cfRule>
  </conditionalFormatting>
  <conditionalFormatting sqref="AQ80">
    <cfRule type="cellIs" dxfId="1180" priority="217" operator="between">
      <formula>80</formula>
      <formula>120</formula>
    </cfRule>
  </conditionalFormatting>
  <conditionalFormatting sqref="AQ80">
    <cfRule type="cellIs" dxfId="1179" priority="216" operator="between">
      <formula>80</formula>
      <formula>120</formula>
    </cfRule>
  </conditionalFormatting>
  <conditionalFormatting sqref="AQ80">
    <cfRule type="cellIs" dxfId="1178" priority="215" operator="between">
      <formula>80</formula>
      <formula>120</formula>
    </cfRule>
  </conditionalFormatting>
  <conditionalFormatting sqref="AQ82:AQ83">
    <cfRule type="cellIs" dxfId="1177" priority="214" operator="between">
      <formula>80</formula>
      <formula>120</formula>
    </cfRule>
  </conditionalFormatting>
  <conditionalFormatting sqref="AQ82:AQ83">
    <cfRule type="cellIs" dxfId="1176" priority="213" operator="between">
      <formula>80</formula>
      <formula>120</formula>
    </cfRule>
  </conditionalFormatting>
  <conditionalFormatting sqref="AZ80">
    <cfRule type="cellIs" dxfId="1175" priority="205" operator="greaterThan">
      <formula>20</formula>
    </cfRule>
  </conditionalFormatting>
  <conditionalFormatting sqref="AV81">
    <cfRule type="cellIs" dxfId="1174" priority="212" operator="between">
      <formula>80</formula>
      <formula>120</formula>
    </cfRule>
  </conditionalFormatting>
  <conditionalFormatting sqref="AU80">
    <cfRule type="cellIs" dxfId="1173" priority="211" operator="greaterThan">
      <formula>20</formula>
    </cfRule>
  </conditionalFormatting>
  <conditionalFormatting sqref="AV80">
    <cfRule type="cellIs" dxfId="1172" priority="210" operator="between">
      <formula>80</formula>
      <formula>120</formula>
    </cfRule>
  </conditionalFormatting>
  <conditionalFormatting sqref="AV80">
    <cfRule type="cellIs" dxfId="1171" priority="208" operator="between">
      <formula>80</formula>
      <formula>120</formula>
    </cfRule>
  </conditionalFormatting>
  <conditionalFormatting sqref="AV80">
    <cfRule type="cellIs" dxfId="1170" priority="209" operator="between">
      <formula>80</formula>
      <formula>120</formula>
    </cfRule>
  </conditionalFormatting>
  <conditionalFormatting sqref="AV82:AV83">
    <cfRule type="cellIs" dxfId="1169" priority="207" operator="between">
      <formula>80</formula>
      <formula>120</formula>
    </cfRule>
  </conditionalFormatting>
  <conditionalFormatting sqref="AJ85">
    <cfRule type="cellIs" dxfId="1168" priority="199" operator="greaterThan">
      <formula>20</formula>
    </cfRule>
  </conditionalFormatting>
  <conditionalFormatting sqref="BA81">
    <cfRule type="cellIs" dxfId="1167" priority="206" operator="between">
      <formula>80</formula>
      <formula>120</formula>
    </cfRule>
  </conditionalFormatting>
  <conditionalFormatting sqref="BA80">
    <cfRule type="cellIs" dxfId="1166" priority="204" operator="between">
      <formula>80</formula>
      <formula>120</formula>
    </cfRule>
  </conditionalFormatting>
  <conditionalFormatting sqref="BA80">
    <cfRule type="cellIs" dxfId="1165" priority="201" operator="between">
      <formula>80</formula>
      <formula>120</formula>
    </cfRule>
  </conditionalFormatting>
  <conditionalFormatting sqref="BA80">
    <cfRule type="cellIs" dxfId="1164" priority="202" operator="between">
      <formula>80</formula>
      <formula>120</formula>
    </cfRule>
  </conditionalFormatting>
  <conditionalFormatting sqref="AJ92 AJ89 AJ86">
    <cfRule type="cellIs" dxfId="1163" priority="191" operator="greaterThan">
      <formula>20</formula>
    </cfRule>
  </conditionalFormatting>
  <conditionalFormatting sqref="BA82:BA83">
    <cfRule type="cellIs" dxfId="1162" priority="200" operator="between">
      <formula>80</formula>
      <formula>120</formula>
    </cfRule>
  </conditionalFormatting>
  <conditionalFormatting sqref="AT92 AT89 AT86">
    <cfRule type="cellIs" dxfId="1161" priority="189" operator="greaterThan">
      <formula>20</formula>
    </cfRule>
  </conditionalFormatting>
  <conditionalFormatting sqref="AO85">
    <cfRule type="cellIs" dxfId="1160" priority="198" operator="greaterThan">
      <formula>20</formula>
    </cfRule>
  </conditionalFormatting>
  <conditionalFormatting sqref="AY91 AY88">
    <cfRule type="cellIs" dxfId="1159" priority="192" operator="greaterThan">
      <formula>20</formula>
    </cfRule>
  </conditionalFormatting>
  <conditionalFormatting sqref="AY92 AY89 AY86">
    <cfRule type="cellIs" dxfId="1158" priority="188" operator="greaterThan">
      <formula>20</formula>
    </cfRule>
  </conditionalFormatting>
  <conditionalFormatting sqref="AL93">
    <cfRule type="cellIs" dxfId="1157" priority="187" operator="between">
      <formula>80</formula>
      <formula>120</formula>
    </cfRule>
  </conditionalFormatting>
  <conditionalFormatting sqref="AQ93">
    <cfRule type="cellIs" dxfId="1156" priority="185" operator="between">
      <formula>80</formula>
      <formula>120</formula>
    </cfRule>
  </conditionalFormatting>
  <conditionalFormatting sqref="AV93">
    <cfRule type="cellIs" dxfId="1155" priority="184" operator="between">
      <formula>80</formula>
      <formula>120</formula>
    </cfRule>
  </conditionalFormatting>
  <conditionalFormatting sqref="AL138">
    <cfRule type="cellIs" dxfId="1154" priority="80" operator="between">
      <formula>80</formula>
      <formula>120</formula>
    </cfRule>
  </conditionalFormatting>
  <conditionalFormatting sqref="AQ138">
    <cfRule type="cellIs" dxfId="1153" priority="79" operator="between">
      <formula>80</formula>
      <formula>120</formula>
    </cfRule>
  </conditionalFormatting>
  <conditionalFormatting sqref="AQ138">
    <cfRule type="cellIs" dxfId="1152" priority="78" operator="between">
      <formula>80</formula>
      <formula>120</formula>
    </cfRule>
  </conditionalFormatting>
  <conditionalFormatting sqref="AV138">
    <cfRule type="cellIs" dxfId="1151" priority="77" operator="between">
      <formula>80</formula>
      <formula>120</formula>
    </cfRule>
  </conditionalFormatting>
  <conditionalFormatting sqref="BA138">
    <cfRule type="cellIs" dxfId="1150" priority="76" operator="between">
      <formula>80</formula>
      <formula>120</formula>
    </cfRule>
  </conditionalFormatting>
  <conditionalFormatting sqref="AJ94">
    <cfRule type="cellIs" dxfId="1149" priority="178" operator="greaterThan">
      <formula>20</formula>
    </cfRule>
  </conditionalFormatting>
  <conditionalFormatting sqref="AY94">
    <cfRule type="cellIs" dxfId="1148" priority="175" operator="greaterThan">
      <formula>20</formula>
    </cfRule>
  </conditionalFormatting>
  <conditionalFormatting sqref="AO94:AP94">
    <cfRule type="cellIs" dxfId="1147" priority="179" operator="greaterThan">
      <formula>20</formula>
    </cfRule>
  </conditionalFormatting>
  <conditionalFormatting sqref="AO94">
    <cfRule type="cellIs" dxfId="1146" priority="177" operator="greaterThan">
      <formula>20</formula>
    </cfRule>
  </conditionalFormatting>
  <conditionalFormatting sqref="AT94">
    <cfRule type="cellIs" dxfId="1145" priority="176" operator="greaterThan">
      <formula>20</formula>
    </cfRule>
  </conditionalFormatting>
  <conditionalFormatting sqref="AY94">
    <cfRule type="cellIs" dxfId="1144" priority="173" operator="greaterThan">
      <formula>20</formula>
    </cfRule>
  </conditionalFormatting>
  <conditionalFormatting sqref="AT94">
    <cfRule type="cellIs" dxfId="1143" priority="174" operator="greaterThan">
      <formula>20</formula>
    </cfRule>
  </conditionalFormatting>
  <conditionalFormatting sqref="AJ127 AJ124 AJ121 AJ118 AJ115 AJ112 AJ109 AJ106 AJ103 AJ100 AJ97">
    <cfRule type="cellIs" dxfId="1142" priority="172" operator="greaterThan">
      <formula>20</formula>
    </cfRule>
  </conditionalFormatting>
  <conditionalFormatting sqref="AO127 AO124 AO121 AO118 AO115 AO112 AO109 AO106 AO103 AO100 AO97">
    <cfRule type="cellIs" dxfId="1141" priority="171" operator="greaterThan">
      <formula>20</formula>
    </cfRule>
  </conditionalFormatting>
  <conditionalFormatting sqref="AT127 AT124 AT121 AT118 AT115 AT112 AT109 AT106 AT103 AT100 AT97">
    <cfRule type="cellIs" dxfId="1140" priority="170" operator="greaterThan">
      <formula>20</formula>
    </cfRule>
  </conditionalFormatting>
  <conditionalFormatting sqref="AY127 AY124 AY121 AY118 AY115 AY112 AY109 AY106 AY103 AY100 AY97">
    <cfRule type="cellIs" dxfId="1139" priority="169" operator="greaterThan">
      <formula>20</formula>
    </cfRule>
  </conditionalFormatting>
  <conditionalFormatting sqref="AJ137 AJ134">
    <cfRule type="cellIs" dxfId="1138" priority="168" operator="greaterThan">
      <formula>20</formula>
    </cfRule>
  </conditionalFormatting>
  <conditionalFormatting sqref="AO137 AO134">
    <cfRule type="cellIs" dxfId="1137" priority="167" operator="greaterThan">
      <formula>20</formula>
    </cfRule>
  </conditionalFormatting>
  <conditionalFormatting sqref="AT137 AT134">
    <cfRule type="cellIs" dxfId="1136" priority="166" operator="greaterThan">
      <formula>20</formula>
    </cfRule>
  </conditionalFormatting>
  <conditionalFormatting sqref="AY137 AY134">
    <cfRule type="cellIs" dxfId="1135" priority="165" operator="greaterThan">
      <formula>20</formula>
    </cfRule>
  </conditionalFormatting>
  <conditionalFormatting sqref="AL128">
    <cfRule type="cellIs" dxfId="1134" priority="164" operator="between">
      <formula>80</formula>
      <formula>120</formula>
    </cfRule>
  </conditionalFormatting>
  <conditionalFormatting sqref="AK127">
    <cfRule type="cellIs" dxfId="1133" priority="163" operator="greaterThan">
      <formula>20</formula>
    </cfRule>
  </conditionalFormatting>
  <conditionalFormatting sqref="AL127">
    <cfRule type="cellIs" dxfId="1132" priority="162" operator="between">
      <formula>80</formula>
      <formula>120</formula>
    </cfRule>
  </conditionalFormatting>
  <conditionalFormatting sqref="AL127">
    <cfRule type="cellIs" dxfId="1131" priority="161" operator="between">
      <formula>80</formula>
      <formula>120</formula>
    </cfRule>
  </conditionalFormatting>
  <conditionalFormatting sqref="AL129">
    <cfRule type="cellIs" dxfId="1130" priority="160" operator="between">
      <formula>80</formula>
      <formula>120</formula>
    </cfRule>
  </conditionalFormatting>
  <conditionalFormatting sqref="AQ128">
    <cfRule type="cellIs" dxfId="1129" priority="159" operator="between">
      <formula>80</formula>
      <formula>120</formula>
    </cfRule>
  </conditionalFormatting>
  <conditionalFormatting sqref="AQ128">
    <cfRule type="cellIs" dxfId="1128" priority="158" operator="between">
      <formula>80</formula>
      <formula>120</formula>
    </cfRule>
  </conditionalFormatting>
  <conditionalFormatting sqref="AP127">
    <cfRule type="cellIs" dxfId="1127" priority="157" operator="greaterThan">
      <formula>20</formula>
    </cfRule>
  </conditionalFormatting>
  <conditionalFormatting sqref="AQ127">
    <cfRule type="cellIs" dxfId="1126" priority="156" operator="between">
      <formula>80</formula>
      <formula>120</formula>
    </cfRule>
  </conditionalFormatting>
  <conditionalFormatting sqref="AQ127">
    <cfRule type="cellIs" dxfId="1125" priority="155" operator="between">
      <formula>80</formula>
      <formula>120</formula>
    </cfRule>
  </conditionalFormatting>
  <conditionalFormatting sqref="AQ127">
    <cfRule type="cellIs" dxfId="1124" priority="154" operator="between">
      <formula>80</formula>
      <formula>120</formula>
    </cfRule>
  </conditionalFormatting>
  <conditionalFormatting sqref="AQ129">
    <cfRule type="cellIs" dxfId="1123" priority="153" operator="between">
      <formula>80</formula>
      <formula>120</formula>
    </cfRule>
  </conditionalFormatting>
  <conditionalFormatting sqref="AQ129">
    <cfRule type="cellIs" dxfId="1122" priority="152" operator="between">
      <formula>80</formula>
      <formula>120</formula>
    </cfRule>
  </conditionalFormatting>
  <conditionalFormatting sqref="AV128">
    <cfRule type="cellIs" dxfId="1121" priority="151" operator="between">
      <formula>80</formula>
      <formula>120</formula>
    </cfRule>
  </conditionalFormatting>
  <conditionalFormatting sqref="AU127">
    <cfRule type="cellIs" dxfId="1120" priority="150" operator="greaterThan">
      <formula>20</formula>
    </cfRule>
  </conditionalFormatting>
  <conditionalFormatting sqref="AV127">
    <cfRule type="cellIs" dxfId="1119" priority="149" operator="between">
      <formula>80</formula>
      <formula>120</formula>
    </cfRule>
  </conditionalFormatting>
  <conditionalFormatting sqref="AV127">
    <cfRule type="cellIs" dxfId="1118" priority="147" operator="between">
      <formula>80</formula>
      <formula>120</formula>
    </cfRule>
  </conditionalFormatting>
  <conditionalFormatting sqref="AV127">
    <cfRule type="cellIs" dxfId="1117" priority="148" operator="between">
      <formula>80</formula>
      <formula>120</formula>
    </cfRule>
  </conditionalFormatting>
  <conditionalFormatting sqref="AV129">
    <cfRule type="cellIs" dxfId="1116" priority="146" operator="between">
      <formula>80</formula>
      <formula>120</formula>
    </cfRule>
  </conditionalFormatting>
  <conditionalFormatting sqref="BA128">
    <cfRule type="cellIs" dxfId="1115" priority="145" operator="between">
      <formula>80</formula>
      <formula>120</formula>
    </cfRule>
  </conditionalFormatting>
  <conditionalFormatting sqref="AZ127">
    <cfRule type="cellIs" dxfId="1114" priority="144" operator="greaterThan">
      <formula>20</formula>
    </cfRule>
  </conditionalFormatting>
  <conditionalFormatting sqref="BA127">
    <cfRule type="cellIs" dxfId="1113" priority="143" operator="between">
      <formula>80</formula>
      <formula>120</formula>
    </cfRule>
  </conditionalFormatting>
  <conditionalFormatting sqref="BA127">
    <cfRule type="cellIs" dxfId="1112" priority="142" operator="between">
      <formula>80</formula>
      <formula>120</formula>
    </cfRule>
  </conditionalFormatting>
  <conditionalFormatting sqref="BA127">
    <cfRule type="cellIs" dxfId="1111" priority="140" operator="between">
      <formula>80</formula>
      <formula>120</formula>
    </cfRule>
  </conditionalFormatting>
  <conditionalFormatting sqref="BA127">
    <cfRule type="cellIs" dxfId="1110" priority="141" operator="between">
      <formula>80</formula>
      <formula>120</formula>
    </cfRule>
  </conditionalFormatting>
  <conditionalFormatting sqref="BA129">
    <cfRule type="cellIs" dxfId="1109" priority="139" operator="between">
      <formula>80</formula>
      <formula>120</formula>
    </cfRule>
  </conditionalFormatting>
  <conditionalFormatting sqref="AJ128 AJ125 AJ122 AJ119 AJ116 AJ113 AJ110 AJ107 AJ104 AJ101 AJ98 AJ95">
    <cfRule type="cellIs" dxfId="1108" priority="138" operator="greaterThan">
      <formula>20</formula>
    </cfRule>
  </conditionalFormatting>
  <conditionalFormatting sqref="AO128 AO125 AO122 AO119 AO116 AO113 AO110 AO107 AO104 AO101 AO98 AO95">
    <cfRule type="cellIs" dxfId="1107" priority="137" operator="greaterThan">
      <formula>20</formula>
    </cfRule>
  </conditionalFormatting>
  <conditionalFormatting sqref="AT128 AT125 AT122 AT119 AT116 AT113 AT110 AT107 AT104 AT101 AT98 AT95">
    <cfRule type="cellIs" dxfId="1106" priority="136" operator="greaterThan">
      <formula>20</formula>
    </cfRule>
  </conditionalFormatting>
  <conditionalFormatting sqref="AY128 AY125 AY122 AY119 AY116 AY113 AY110 AY107 AY104 AY101 AY98 AY95">
    <cfRule type="cellIs" dxfId="1105" priority="135" operator="greaterThan">
      <formula>20</formula>
    </cfRule>
  </conditionalFormatting>
  <conditionalFormatting sqref="AJ135 AJ132">
    <cfRule type="cellIs" dxfId="1104" priority="134" operator="greaterThan">
      <formula>20</formula>
    </cfRule>
  </conditionalFormatting>
  <conditionalFormatting sqref="AO135 AO132">
    <cfRule type="cellIs" dxfId="1103" priority="133" operator="greaterThan">
      <formula>20</formula>
    </cfRule>
  </conditionalFormatting>
  <conditionalFormatting sqref="AT135 AT132">
    <cfRule type="cellIs" dxfId="1102" priority="132" operator="greaterThan">
      <formula>20</formula>
    </cfRule>
  </conditionalFormatting>
  <conditionalFormatting sqref="AY135 AY132">
    <cfRule type="cellIs" dxfId="1101" priority="131" operator="greaterThan">
      <formula>20</formula>
    </cfRule>
  </conditionalFormatting>
  <conditionalFormatting sqref="AK128">
    <cfRule type="cellIs" dxfId="1100" priority="123" operator="lessThan">
      <formula>20</formula>
    </cfRule>
  </conditionalFormatting>
  <conditionalFormatting sqref="AL126">
    <cfRule type="cellIs" dxfId="1099" priority="130" operator="between">
      <formula>80</formula>
      <formula>120</formula>
    </cfRule>
  </conditionalFormatting>
  <conditionalFormatting sqref="AK125">
    <cfRule type="cellIs" dxfId="1098" priority="129" operator="greaterThan">
      <formula>20</formula>
    </cfRule>
  </conditionalFormatting>
  <conditionalFormatting sqref="AL125">
    <cfRule type="cellIs" dxfId="1097" priority="128" operator="between">
      <formula>80</formula>
      <formula>120</formula>
    </cfRule>
  </conditionalFormatting>
  <conditionalFormatting sqref="AL125">
    <cfRule type="cellIs" dxfId="1096" priority="127" operator="between">
      <formula>80</formula>
      <formula>120</formula>
    </cfRule>
  </conditionalFormatting>
  <conditionalFormatting sqref="AK128">
    <cfRule type="cellIs" dxfId="1095" priority="126" operator="greaterThan">
      <formula>20</formula>
    </cfRule>
  </conditionalFormatting>
  <conditionalFormatting sqref="AL127:AL128">
    <cfRule type="cellIs" dxfId="1094" priority="125" operator="between">
      <formula>80</formula>
      <formula>120</formula>
    </cfRule>
  </conditionalFormatting>
  <conditionalFormatting sqref="AK128">
    <cfRule type="cellIs" dxfId="1093" priority="124" operator="greaterThan">
      <formula>20</formula>
    </cfRule>
  </conditionalFormatting>
  <conditionalFormatting sqref="AQ126">
    <cfRule type="cellIs" dxfId="1092" priority="122" operator="between">
      <formula>80</formula>
      <formula>120</formula>
    </cfRule>
  </conditionalFormatting>
  <conditionalFormatting sqref="AQ126">
    <cfRule type="cellIs" dxfId="1091" priority="121" operator="between">
      <formula>80</formula>
      <formula>120</formula>
    </cfRule>
  </conditionalFormatting>
  <conditionalFormatting sqref="AP125">
    <cfRule type="cellIs" dxfId="1090" priority="120" operator="greaterThan">
      <formula>20</formula>
    </cfRule>
  </conditionalFormatting>
  <conditionalFormatting sqref="AQ125">
    <cfRule type="cellIs" dxfId="1089" priority="119" operator="between">
      <formula>80</formula>
      <formula>120</formula>
    </cfRule>
  </conditionalFormatting>
  <conditionalFormatting sqref="AQ125">
    <cfRule type="cellIs" dxfId="1088" priority="118" operator="between">
      <formula>80</formula>
      <formula>120</formula>
    </cfRule>
  </conditionalFormatting>
  <conditionalFormatting sqref="AQ125">
    <cfRule type="cellIs" dxfId="1087" priority="117" operator="between">
      <formula>80</formula>
      <formula>120</formula>
    </cfRule>
  </conditionalFormatting>
  <conditionalFormatting sqref="AP128">
    <cfRule type="cellIs" dxfId="1086" priority="116" operator="greaterThan">
      <formula>20</formula>
    </cfRule>
  </conditionalFormatting>
  <conditionalFormatting sqref="AQ127:AQ128">
    <cfRule type="cellIs" dxfId="1085" priority="115" operator="between">
      <formula>80</formula>
      <formula>120</formula>
    </cfRule>
  </conditionalFormatting>
  <conditionalFormatting sqref="AQ127:AQ128">
    <cfRule type="cellIs" dxfId="1084" priority="114" operator="between">
      <formula>80</formula>
      <formula>120</formula>
    </cfRule>
  </conditionalFormatting>
  <conditionalFormatting sqref="AP128">
    <cfRule type="cellIs" dxfId="1083" priority="113" operator="greaterThan">
      <formula>20</formula>
    </cfRule>
  </conditionalFormatting>
  <conditionalFormatting sqref="AP128">
    <cfRule type="cellIs" dxfId="1082" priority="112" operator="lessThan">
      <formula>20</formula>
    </cfRule>
  </conditionalFormatting>
  <conditionalFormatting sqref="AV126">
    <cfRule type="cellIs" dxfId="1081" priority="111" operator="between">
      <formula>80</formula>
      <formula>120</formula>
    </cfRule>
  </conditionalFormatting>
  <conditionalFormatting sqref="AU125">
    <cfRule type="cellIs" dxfId="1080" priority="110" operator="greaterThan">
      <formula>20</formula>
    </cfRule>
  </conditionalFormatting>
  <conditionalFormatting sqref="AV125">
    <cfRule type="cellIs" dxfId="1079" priority="109" operator="between">
      <formula>80</formula>
      <formula>120</formula>
    </cfRule>
  </conditionalFormatting>
  <conditionalFormatting sqref="AV125">
    <cfRule type="cellIs" dxfId="1078" priority="107" operator="between">
      <formula>80</formula>
      <formula>120</formula>
    </cfRule>
  </conditionalFormatting>
  <conditionalFormatting sqref="AV125">
    <cfRule type="cellIs" dxfId="1077" priority="108" operator="between">
      <formula>80</formula>
      <formula>120</formula>
    </cfRule>
  </conditionalFormatting>
  <conditionalFormatting sqref="AU128">
    <cfRule type="cellIs" dxfId="1076" priority="106" operator="greaterThan">
      <formula>20</formula>
    </cfRule>
  </conditionalFormatting>
  <conditionalFormatting sqref="AV127:AV128">
    <cfRule type="cellIs" dxfId="1075" priority="105" operator="between">
      <formula>80</formula>
      <formula>120</formula>
    </cfRule>
  </conditionalFormatting>
  <conditionalFormatting sqref="AU128">
    <cfRule type="cellIs" dxfId="1074" priority="104" operator="greaterThan">
      <formula>20</formula>
    </cfRule>
  </conditionalFormatting>
  <conditionalFormatting sqref="AU128">
    <cfRule type="cellIs" dxfId="1073" priority="103" operator="lessThan">
      <formula>20</formula>
    </cfRule>
  </conditionalFormatting>
  <conditionalFormatting sqref="BA126">
    <cfRule type="cellIs" dxfId="1072" priority="102" operator="between">
      <formula>80</formula>
      <formula>120</formula>
    </cfRule>
  </conditionalFormatting>
  <conditionalFormatting sqref="AZ125">
    <cfRule type="cellIs" dxfId="1071" priority="101" operator="greaterThan">
      <formula>20</formula>
    </cfRule>
  </conditionalFormatting>
  <conditionalFormatting sqref="BA125">
    <cfRule type="cellIs" dxfId="1070" priority="100" operator="between">
      <formula>80</formula>
      <formula>120</formula>
    </cfRule>
  </conditionalFormatting>
  <conditionalFormatting sqref="BA125">
    <cfRule type="cellIs" dxfId="1069" priority="99" operator="between">
      <formula>80</formula>
      <formula>120</formula>
    </cfRule>
  </conditionalFormatting>
  <conditionalFormatting sqref="BA125">
    <cfRule type="cellIs" dxfId="1068" priority="97" operator="between">
      <formula>80</formula>
      <formula>120</formula>
    </cfRule>
  </conditionalFormatting>
  <conditionalFormatting sqref="BA125">
    <cfRule type="cellIs" dxfId="1067" priority="98" operator="between">
      <formula>80</formula>
      <formula>120</formula>
    </cfRule>
  </conditionalFormatting>
  <conditionalFormatting sqref="AZ128">
    <cfRule type="cellIs" dxfId="1066" priority="96" operator="greaterThan">
      <formula>20</formula>
    </cfRule>
  </conditionalFormatting>
  <conditionalFormatting sqref="BA127:BA128">
    <cfRule type="cellIs" dxfId="1065" priority="95" operator="between">
      <formula>80</formula>
      <formula>120</formula>
    </cfRule>
  </conditionalFormatting>
  <conditionalFormatting sqref="AZ128">
    <cfRule type="cellIs" dxfId="1064" priority="94" operator="greaterThan">
      <formula>20</formula>
    </cfRule>
  </conditionalFormatting>
  <conditionalFormatting sqref="AZ128">
    <cfRule type="cellIs" dxfId="1063" priority="93" operator="lessThan">
      <formula>20</formula>
    </cfRule>
  </conditionalFormatting>
  <conditionalFormatting sqref="AJ130">
    <cfRule type="cellIs" dxfId="1062" priority="92" operator="greaterThan">
      <formula>20</formula>
    </cfRule>
  </conditionalFormatting>
  <conditionalFormatting sqref="AO130">
    <cfRule type="cellIs" dxfId="1061" priority="91" operator="greaterThan">
      <formula>20</formula>
    </cfRule>
  </conditionalFormatting>
  <conditionalFormatting sqref="AT130">
    <cfRule type="cellIs" dxfId="1060" priority="90" operator="greaterThan">
      <formula>20</formula>
    </cfRule>
  </conditionalFormatting>
  <conditionalFormatting sqref="AY130">
    <cfRule type="cellIs" dxfId="1059" priority="89" operator="greaterThan">
      <formula>20</formula>
    </cfRule>
  </conditionalFormatting>
  <conditionalFormatting sqref="AJ136 AJ133">
    <cfRule type="cellIs" dxfId="1058" priority="88" operator="greaterThan">
      <formula>20</formula>
    </cfRule>
  </conditionalFormatting>
  <conditionalFormatting sqref="AO136 AO133">
    <cfRule type="cellIs" dxfId="1057" priority="87" operator="greaterThan">
      <formula>20</formula>
    </cfRule>
  </conditionalFormatting>
  <conditionalFormatting sqref="AT136 AT133">
    <cfRule type="cellIs" dxfId="1056" priority="86" operator="greaterThan">
      <formula>20</formula>
    </cfRule>
  </conditionalFormatting>
  <conditionalFormatting sqref="AY136 AY133">
    <cfRule type="cellIs" dxfId="1055" priority="85" operator="greaterThan">
      <formula>20</formula>
    </cfRule>
  </conditionalFormatting>
  <conditionalFormatting sqref="AJ137 AJ134 AJ131">
    <cfRule type="cellIs" dxfId="1054" priority="84" operator="greaterThan">
      <formula>20</formula>
    </cfRule>
  </conditionalFormatting>
  <conditionalFormatting sqref="AO137 AO134 AO131">
    <cfRule type="cellIs" dxfId="1053" priority="83" operator="greaterThan">
      <formula>20</formula>
    </cfRule>
  </conditionalFormatting>
  <conditionalFormatting sqref="AT137 AT134 AT131">
    <cfRule type="cellIs" dxfId="1052" priority="82" operator="greaterThan">
      <formula>20</formula>
    </cfRule>
  </conditionalFormatting>
  <conditionalFormatting sqref="AY137 AY134 AY131">
    <cfRule type="cellIs" dxfId="1051" priority="81" operator="greaterThan">
      <formula>20</formula>
    </cfRule>
  </conditionalFormatting>
  <conditionalFormatting sqref="AL86">
    <cfRule type="cellIs" dxfId="1050" priority="75" operator="between">
      <formula>80</formula>
      <formula>120</formula>
    </cfRule>
  </conditionalFormatting>
  <conditionalFormatting sqref="AK85">
    <cfRule type="cellIs" dxfId="1049" priority="74" operator="greaterThan">
      <formula>20</formula>
    </cfRule>
  </conditionalFormatting>
  <conditionalFormatting sqref="AL85">
    <cfRule type="cellIs" dxfId="1048" priority="73" operator="between">
      <formula>80</formula>
      <formula>120</formula>
    </cfRule>
  </conditionalFormatting>
  <conditionalFormatting sqref="AL85">
    <cfRule type="cellIs" dxfId="1047" priority="72" operator="between">
      <formula>80</formula>
      <formula>120</formula>
    </cfRule>
  </conditionalFormatting>
  <conditionalFormatting sqref="AK86">
    <cfRule type="cellIs" dxfId="1046" priority="65" operator="lessThan">
      <formula>20</formula>
    </cfRule>
  </conditionalFormatting>
  <conditionalFormatting sqref="AL84">
    <cfRule type="cellIs" dxfId="1045" priority="71" operator="between">
      <formula>80</formula>
      <formula>120</formula>
    </cfRule>
  </conditionalFormatting>
  <conditionalFormatting sqref="AL83">
    <cfRule type="cellIs" dxfId="1044" priority="70" operator="between">
      <formula>80</formula>
      <formula>120</formula>
    </cfRule>
  </conditionalFormatting>
  <conditionalFormatting sqref="AL83">
    <cfRule type="cellIs" dxfId="1043" priority="69" operator="between">
      <formula>80</formula>
      <formula>120</formula>
    </cfRule>
  </conditionalFormatting>
  <conditionalFormatting sqref="AK86">
    <cfRule type="cellIs" dxfId="1042" priority="68" operator="greaterThan">
      <formula>20</formula>
    </cfRule>
  </conditionalFormatting>
  <conditionalFormatting sqref="AL85:AL86">
    <cfRule type="cellIs" dxfId="1041" priority="67" operator="between">
      <formula>80</formula>
      <formula>120</formula>
    </cfRule>
  </conditionalFormatting>
  <conditionalFormatting sqref="AK86">
    <cfRule type="cellIs" dxfId="1040" priority="66" operator="greaterThan">
      <formula>20</formula>
    </cfRule>
  </conditionalFormatting>
  <conditionalFormatting sqref="AQ86">
    <cfRule type="cellIs" dxfId="1039" priority="64" operator="between">
      <formula>80</formula>
      <formula>120</formula>
    </cfRule>
  </conditionalFormatting>
  <conditionalFormatting sqref="AQ86">
    <cfRule type="cellIs" dxfId="1038" priority="63" operator="between">
      <formula>80</formula>
      <formula>120</formula>
    </cfRule>
  </conditionalFormatting>
  <conditionalFormatting sqref="AP85">
    <cfRule type="cellIs" dxfId="1037" priority="62" operator="greaterThan">
      <formula>20</formula>
    </cfRule>
  </conditionalFormatting>
  <conditionalFormatting sqref="AQ85">
    <cfRule type="cellIs" dxfId="1036" priority="61" operator="between">
      <formula>80</formula>
      <formula>120</formula>
    </cfRule>
  </conditionalFormatting>
  <conditionalFormatting sqref="AQ85">
    <cfRule type="cellIs" dxfId="1035" priority="60" operator="between">
      <formula>80</formula>
      <formula>120</formula>
    </cfRule>
  </conditionalFormatting>
  <conditionalFormatting sqref="AQ85">
    <cfRule type="cellIs" dxfId="1034" priority="59" operator="between">
      <formula>80</formula>
      <formula>120</formula>
    </cfRule>
  </conditionalFormatting>
  <conditionalFormatting sqref="AQ84">
    <cfRule type="cellIs" dxfId="1033" priority="58" operator="between">
      <formula>80</formula>
      <formula>120</formula>
    </cfRule>
  </conditionalFormatting>
  <conditionalFormatting sqref="AQ84">
    <cfRule type="cellIs" dxfId="1032" priority="57" operator="between">
      <formula>80</formula>
      <formula>120</formula>
    </cfRule>
  </conditionalFormatting>
  <conditionalFormatting sqref="AQ83">
    <cfRule type="cellIs" dxfId="1031" priority="56" operator="between">
      <formula>80</formula>
      <formula>120</formula>
    </cfRule>
  </conditionalFormatting>
  <conditionalFormatting sqref="AQ83">
    <cfRule type="cellIs" dxfId="1030" priority="55" operator="between">
      <formula>80</formula>
      <formula>120</formula>
    </cfRule>
  </conditionalFormatting>
  <conditionalFormatting sqref="AQ83">
    <cfRule type="cellIs" dxfId="1029" priority="54" operator="between">
      <formula>80</formula>
      <formula>120</formula>
    </cfRule>
  </conditionalFormatting>
  <conditionalFormatting sqref="AP86">
    <cfRule type="cellIs" dxfId="1028" priority="53" operator="greaterThan">
      <formula>20</formula>
    </cfRule>
  </conditionalFormatting>
  <conditionalFormatting sqref="AQ85:AQ86">
    <cfRule type="cellIs" dxfId="1027" priority="52" operator="between">
      <formula>80</formula>
      <formula>120</formula>
    </cfRule>
  </conditionalFormatting>
  <conditionalFormatting sqref="AQ85:AQ86">
    <cfRule type="cellIs" dxfId="1026" priority="51" operator="between">
      <formula>80</formula>
      <formula>120</formula>
    </cfRule>
  </conditionalFormatting>
  <conditionalFormatting sqref="AP86">
    <cfRule type="cellIs" dxfId="1025" priority="50" operator="greaterThan">
      <formula>20</formula>
    </cfRule>
  </conditionalFormatting>
  <conditionalFormatting sqref="AP86">
    <cfRule type="cellIs" dxfId="1024" priority="49" operator="lessThan">
      <formula>20</formula>
    </cfRule>
  </conditionalFormatting>
  <conditionalFormatting sqref="AV86">
    <cfRule type="cellIs" dxfId="1023" priority="48" operator="between">
      <formula>80</formula>
      <formula>120</formula>
    </cfRule>
  </conditionalFormatting>
  <conditionalFormatting sqref="AU85">
    <cfRule type="cellIs" dxfId="1022" priority="47" operator="greaterThan">
      <formula>20</formula>
    </cfRule>
  </conditionalFormatting>
  <conditionalFormatting sqref="AV85">
    <cfRule type="cellIs" dxfId="1021" priority="46" operator="between">
      <formula>80</formula>
      <formula>120</formula>
    </cfRule>
  </conditionalFormatting>
  <conditionalFormatting sqref="AV85">
    <cfRule type="cellIs" dxfId="1020" priority="44" operator="between">
      <formula>80</formula>
      <formula>120</formula>
    </cfRule>
  </conditionalFormatting>
  <conditionalFormatting sqref="AV85">
    <cfRule type="cellIs" dxfId="1019" priority="45" operator="between">
      <formula>80</formula>
      <formula>120</formula>
    </cfRule>
  </conditionalFormatting>
  <conditionalFormatting sqref="AV84">
    <cfRule type="cellIs" dxfId="1018" priority="43" operator="between">
      <formula>80</formula>
      <formula>120</formula>
    </cfRule>
  </conditionalFormatting>
  <conditionalFormatting sqref="AV83">
    <cfRule type="cellIs" dxfId="1017" priority="42" operator="between">
      <formula>80</formula>
      <formula>120</formula>
    </cfRule>
  </conditionalFormatting>
  <conditionalFormatting sqref="AV83">
    <cfRule type="cellIs" dxfId="1016" priority="40" operator="between">
      <formula>80</formula>
      <formula>120</formula>
    </cfRule>
  </conditionalFormatting>
  <conditionalFormatting sqref="AV83">
    <cfRule type="cellIs" dxfId="1015" priority="41" operator="between">
      <formula>80</formula>
      <formula>120</formula>
    </cfRule>
  </conditionalFormatting>
  <conditionalFormatting sqref="AU86">
    <cfRule type="cellIs" dxfId="1014" priority="39" operator="greaterThan">
      <formula>20</formula>
    </cfRule>
  </conditionalFormatting>
  <conditionalFormatting sqref="AV85:AV86">
    <cfRule type="cellIs" dxfId="1013" priority="38" operator="between">
      <formula>80</formula>
      <formula>120</formula>
    </cfRule>
  </conditionalFormatting>
  <conditionalFormatting sqref="AU86">
    <cfRule type="cellIs" dxfId="1012" priority="37" operator="greaterThan">
      <formula>20</formula>
    </cfRule>
  </conditionalFormatting>
  <conditionalFormatting sqref="AU86">
    <cfRule type="cellIs" dxfId="1011" priority="36" operator="lessThan">
      <formula>20</formula>
    </cfRule>
  </conditionalFormatting>
  <conditionalFormatting sqref="BA83">
    <cfRule type="cellIs" dxfId="1010" priority="27" operator="between">
      <formula>80</formula>
      <formula>120</formula>
    </cfRule>
  </conditionalFormatting>
  <conditionalFormatting sqref="BA86">
    <cfRule type="cellIs" dxfId="1009" priority="35" operator="between">
      <formula>80</formula>
      <formula>120</formula>
    </cfRule>
  </conditionalFormatting>
  <conditionalFormatting sqref="AZ85">
    <cfRule type="cellIs" dxfId="1008" priority="34" operator="greaterThan">
      <formula>20</formula>
    </cfRule>
  </conditionalFormatting>
  <conditionalFormatting sqref="BA85">
    <cfRule type="cellIs" dxfId="1007" priority="33" operator="between">
      <formula>80</formula>
      <formula>120</formula>
    </cfRule>
  </conditionalFormatting>
  <conditionalFormatting sqref="BA85">
    <cfRule type="cellIs" dxfId="1006" priority="32" operator="between">
      <formula>80</formula>
      <formula>120</formula>
    </cfRule>
  </conditionalFormatting>
  <conditionalFormatting sqref="BA85">
    <cfRule type="cellIs" dxfId="1005" priority="30" operator="between">
      <formula>80</formula>
      <formula>120</formula>
    </cfRule>
  </conditionalFormatting>
  <conditionalFormatting sqref="BA85">
    <cfRule type="cellIs" dxfId="1004" priority="31" operator="between">
      <formula>80</formula>
      <formula>120</formula>
    </cfRule>
  </conditionalFormatting>
  <conditionalFormatting sqref="BA84">
    <cfRule type="cellIs" dxfId="1003" priority="29" operator="between">
      <formula>80</formula>
      <formula>120</formula>
    </cfRule>
  </conditionalFormatting>
  <conditionalFormatting sqref="AY140 AY147">
    <cfRule type="cellIs" dxfId="1002" priority="17" operator="greaterThan">
      <formula>20</formula>
    </cfRule>
  </conditionalFormatting>
  <conditionalFormatting sqref="BA83">
    <cfRule type="cellIs" dxfId="1001" priority="28" operator="between">
      <formula>80</formula>
      <formula>120</formula>
    </cfRule>
  </conditionalFormatting>
  <conditionalFormatting sqref="BA83">
    <cfRule type="cellIs" dxfId="1000" priority="25" operator="between">
      <formula>80</formula>
      <formula>120</formula>
    </cfRule>
  </conditionalFormatting>
  <conditionalFormatting sqref="BA83">
    <cfRule type="cellIs" dxfId="999" priority="26" operator="between">
      <formula>80</formula>
      <formula>120</formula>
    </cfRule>
  </conditionalFormatting>
  <conditionalFormatting sqref="AZ86">
    <cfRule type="cellIs" dxfId="998" priority="24" operator="greaterThan">
      <formula>20</formula>
    </cfRule>
  </conditionalFormatting>
  <conditionalFormatting sqref="BA85:BA86">
    <cfRule type="cellIs" dxfId="997" priority="23" operator="between">
      <formula>80</formula>
      <formula>120</formula>
    </cfRule>
  </conditionalFormatting>
  <conditionalFormatting sqref="AZ86">
    <cfRule type="cellIs" dxfId="996" priority="22" operator="greaterThan">
      <formula>20</formula>
    </cfRule>
  </conditionalFormatting>
  <conditionalFormatting sqref="AZ86">
    <cfRule type="cellIs" dxfId="995" priority="21" operator="lessThan">
      <formula>20</formula>
    </cfRule>
  </conditionalFormatting>
  <conditionalFormatting sqref="AJ140 AJ147">
    <cfRule type="cellIs" dxfId="994" priority="20" operator="greaterThan">
      <formula>20</formula>
    </cfRule>
  </conditionalFormatting>
  <conditionalFormatting sqref="AO140 AO147">
    <cfRule type="cellIs" dxfId="993" priority="19" operator="greaterThan">
      <formula>20</formula>
    </cfRule>
  </conditionalFormatting>
  <conditionalFormatting sqref="AT140 AT147">
    <cfRule type="cellIs" dxfId="992" priority="18" operator="greaterThan">
      <formula>20</formula>
    </cfRule>
  </conditionalFormatting>
  <conditionalFormatting sqref="AJ143 AJ150">
    <cfRule type="cellIs" dxfId="991" priority="16" operator="greaterThan">
      <formula>20</formula>
    </cfRule>
  </conditionalFormatting>
  <conditionalFormatting sqref="AO143 AO150">
    <cfRule type="cellIs" dxfId="990" priority="15" operator="greaterThan">
      <formula>20</formula>
    </cfRule>
  </conditionalFormatting>
  <conditionalFormatting sqref="AT143 AT150">
    <cfRule type="cellIs" dxfId="989" priority="14" operator="greaterThan">
      <formula>20</formula>
    </cfRule>
  </conditionalFormatting>
  <conditionalFormatting sqref="AY143 AY150">
    <cfRule type="cellIs" dxfId="988" priority="13" operator="greaterThan">
      <formula>20</formula>
    </cfRule>
  </conditionalFormatting>
  <conditionalFormatting sqref="AJ26 AJ29 AJ32 AJ35 AJ38 AJ41 AJ44">
    <cfRule type="cellIs" dxfId="987" priority="12" operator="greaterThan">
      <formula>20</formula>
    </cfRule>
  </conditionalFormatting>
  <conditionalFormatting sqref="AO26 AO29 AO32 AO35 AO38 AO41 AO44">
    <cfRule type="cellIs" dxfId="986" priority="11" operator="greaterThan">
      <formula>20</formula>
    </cfRule>
  </conditionalFormatting>
  <conditionalFormatting sqref="AT26 AT29 AT32 AT35 AT38 AT41 AT44">
    <cfRule type="cellIs" dxfId="985" priority="10" operator="greaterThan">
      <formula>20</formula>
    </cfRule>
  </conditionalFormatting>
  <conditionalFormatting sqref="AY26 AY29 AY32 AY35 AY38 AY41 AY44">
    <cfRule type="cellIs" dxfId="984" priority="9" operator="greaterThan">
      <formula>20</formula>
    </cfRule>
  </conditionalFormatting>
  <conditionalFormatting sqref="AI32 AI35 AI38 AI41 AI44 AI92 AI137">
    <cfRule type="cellIs" dxfId="983" priority="8" operator="lessThan">
      <formula>20.1</formula>
    </cfRule>
  </conditionalFormatting>
  <conditionalFormatting sqref="AN32 AN35 AN38 AN41 AN44 AN92 AN137">
    <cfRule type="cellIs" dxfId="982" priority="7" operator="lessThan">
      <formula>20.1</formula>
    </cfRule>
  </conditionalFormatting>
  <conditionalFormatting sqref="AS32 AS35 AS38 AS41 AS44 AS92 AS137">
    <cfRule type="cellIs" dxfId="981" priority="6" operator="lessThan">
      <formula>20.1</formula>
    </cfRule>
  </conditionalFormatting>
  <conditionalFormatting sqref="AX32 AX35 AX38 AX41 AX44 AX92 AX137">
    <cfRule type="cellIs" dxfId="980" priority="5" operator="lessThan">
      <formula>20.1</formula>
    </cfRule>
  </conditionalFormatting>
  <conditionalFormatting sqref="AJ149 AJ146">
    <cfRule type="cellIs" dxfId="979" priority="4" operator="greaterThan">
      <formula>20</formula>
    </cfRule>
  </conditionalFormatting>
  <conditionalFormatting sqref="AO149 AO146">
    <cfRule type="cellIs" dxfId="978" priority="3" operator="greaterThan">
      <formula>20</formula>
    </cfRule>
  </conditionalFormatting>
  <conditionalFormatting sqref="AT149 AT146">
    <cfRule type="cellIs" dxfId="977" priority="2" operator="greaterThan">
      <formula>20</formula>
    </cfRule>
  </conditionalFormatting>
  <conditionalFormatting sqref="AY149 AY146">
    <cfRule type="cellIs" dxfId="976" priority="1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F655-674E-48C9-BB83-91E2A7857F56}">
  <dimension ref="A3:P129"/>
  <sheetViews>
    <sheetView topLeftCell="A22" workbookViewId="0">
      <selection activeCell="Q73" sqref="Q73"/>
    </sheetView>
  </sheetViews>
  <sheetFormatPr baseColWidth="10" defaultColWidth="8.83203125" defaultRowHeight="15" x14ac:dyDescent="0.2"/>
  <cols>
    <col min="1" max="1" width="19.1640625" customWidth="1"/>
  </cols>
  <sheetData>
    <row r="3" spans="1:2" x14ac:dyDescent="0.2">
      <c r="A3" t="s">
        <v>133</v>
      </c>
    </row>
    <row r="4" spans="1:2" x14ac:dyDescent="0.2">
      <c r="B4" t="s">
        <v>156</v>
      </c>
    </row>
    <row r="5" spans="1:2" x14ac:dyDescent="0.2">
      <c r="B5" t="s">
        <v>157</v>
      </c>
    </row>
    <row r="7" spans="1:2" x14ac:dyDescent="0.2">
      <c r="A7" t="s">
        <v>134</v>
      </c>
    </row>
    <row r="8" spans="1:2" x14ac:dyDescent="0.2">
      <c r="B8" t="s">
        <v>158</v>
      </c>
    </row>
    <row r="9" spans="1:2" x14ac:dyDescent="0.2">
      <c r="B9" t="s">
        <v>159</v>
      </c>
    </row>
    <row r="29" spans="1:16" x14ac:dyDescent="0.2">
      <c r="A29" s="8">
        <v>44788</v>
      </c>
    </row>
    <row r="30" spans="1:16" x14ac:dyDescent="0.2">
      <c r="A30" t="s">
        <v>29</v>
      </c>
      <c r="D30" t="s">
        <v>66</v>
      </c>
      <c r="E30" t="s">
        <v>30</v>
      </c>
      <c r="F30" t="s">
        <v>8</v>
      </c>
      <c r="G30" t="s">
        <v>31</v>
      </c>
      <c r="H30" t="s">
        <v>9</v>
      </c>
      <c r="I30" t="s">
        <v>32</v>
      </c>
      <c r="J30" t="s">
        <v>11</v>
      </c>
      <c r="L30" t="s">
        <v>105</v>
      </c>
      <c r="M30" t="s">
        <v>106</v>
      </c>
      <c r="N30" t="s">
        <v>107</v>
      </c>
      <c r="O30" t="s">
        <v>108</v>
      </c>
      <c r="P30" t="s">
        <v>109</v>
      </c>
    </row>
    <row r="31" spans="1:16" x14ac:dyDescent="0.2">
      <c r="A31" t="s">
        <v>97</v>
      </c>
    </row>
    <row r="32" spans="1:16" x14ac:dyDescent="0.2">
      <c r="A32" t="s">
        <v>96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0.5</v>
      </c>
      <c r="M32">
        <v>0.19538818023196597</v>
      </c>
      <c r="N32">
        <v>0.27973773930301504</v>
      </c>
      <c r="O32">
        <v>8.4349559071049074E-2</v>
      </c>
      <c r="P32">
        <v>2.0138522681155197E-2</v>
      </c>
    </row>
    <row r="33" spans="1:16" x14ac:dyDescent="0.2">
      <c r="A33" t="s">
        <v>70</v>
      </c>
      <c r="B33" t="s">
        <v>71</v>
      </c>
      <c r="C33" t="s">
        <v>69</v>
      </c>
      <c r="E33">
        <v>6.0000000000000006E-4</v>
      </c>
      <c r="F33">
        <v>1193.3</v>
      </c>
      <c r="G33">
        <v>1.2000000000000001E-3</v>
      </c>
      <c r="H33">
        <v>2372</v>
      </c>
      <c r="I33">
        <v>5.9999999999999995E-5</v>
      </c>
      <c r="J33">
        <v>1117.4000000000001</v>
      </c>
      <c r="L33">
        <v>0.2</v>
      </c>
      <c r="M33">
        <v>3.2165726866027899</v>
      </c>
      <c r="N33">
        <v>6.2254239883537066</v>
      </c>
      <c r="O33">
        <v>3.0088513017509166</v>
      </c>
      <c r="P33">
        <v>0.33930097842655088</v>
      </c>
    </row>
    <row r="34" spans="1:16" x14ac:dyDescent="0.2">
      <c r="A34">
        <v>483</v>
      </c>
      <c r="B34">
        <v>1165</v>
      </c>
      <c r="C34">
        <v>471.5</v>
      </c>
      <c r="E34">
        <v>1.7999999999999997E-3</v>
      </c>
      <c r="F34">
        <v>3583.9</v>
      </c>
      <c r="G34">
        <v>3.5999999999999995E-3</v>
      </c>
      <c r="H34">
        <v>7269.5</v>
      </c>
      <c r="I34">
        <v>1.7999999999999998E-4</v>
      </c>
      <c r="J34">
        <v>3091.7</v>
      </c>
      <c r="L34">
        <v>0.6</v>
      </c>
      <c r="M34">
        <v>2.8939739636189272</v>
      </c>
      <c r="N34">
        <v>5.8783980800654847</v>
      </c>
      <c r="O34">
        <v>2.9844241164465575</v>
      </c>
      <c r="P34">
        <v>0.28328206004351036</v>
      </c>
    </row>
    <row r="35" spans="1:16" x14ac:dyDescent="0.2">
      <c r="E35">
        <v>2.9970000000000005E-3</v>
      </c>
      <c r="F35">
        <v>6049.3220000000001</v>
      </c>
      <c r="G35">
        <v>5.9940000000000011E-3</v>
      </c>
      <c r="H35">
        <v>12058.11</v>
      </c>
      <c r="I35">
        <v>2.9970000000000002E-4</v>
      </c>
      <c r="J35">
        <v>5570.9809999999998</v>
      </c>
      <c r="L35">
        <v>0.33300000000000002</v>
      </c>
      <c r="M35">
        <v>8.5995963263855746</v>
      </c>
      <c r="N35">
        <v>17.292061276227383</v>
      </c>
      <c r="O35">
        <v>8.6924649498418081</v>
      </c>
      <c r="P35">
        <v>0.89548181570342666</v>
      </c>
    </row>
    <row r="36" spans="1:16" x14ac:dyDescent="0.2">
      <c r="E36">
        <v>4.2030000000000001E-3</v>
      </c>
      <c r="F36">
        <v>8761.3780000000006</v>
      </c>
      <c r="G36">
        <v>8.4060000000000003E-3</v>
      </c>
      <c r="H36">
        <v>17595.89</v>
      </c>
      <c r="I36">
        <v>4.2030000000000002E-4</v>
      </c>
      <c r="J36">
        <v>7358.3899999999994</v>
      </c>
      <c r="L36">
        <v>0.46700000000000003</v>
      </c>
      <c r="M36">
        <v>8.7874022898796067</v>
      </c>
      <c r="N36">
        <v>17.85555504303214</v>
      </c>
      <c r="O36">
        <v>9.0681527531525337</v>
      </c>
      <c r="P36">
        <v>0.83648532900231853</v>
      </c>
    </row>
    <row r="37" spans="1:16" x14ac:dyDescent="0.2">
      <c r="E37">
        <v>5.3999999999999994E-3</v>
      </c>
      <c r="F37">
        <v>11935.9</v>
      </c>
      <c r="G37">
        <v>1.0799999999999999E-2</v>
      </c>
      <c r="H37">
        <v>23289</v>
      </c>
      <c r="I37">
        <v>5.4000000000000001E-4</v>
      </c>
      <c r="J37">
        <v>10696.2</v>
      </c>
      <c r="L37">
        <v>0.6</v>
      </c>
      <c r="M37">
        <v>9.258707580553212</v>
      </c>
      <c r="N37">
        <v>18.318678124264558</v>
      </c>
      <c r="O37">
        <v>9.059970543711346</v>
      </c>
      <c r="P37">
        <v>0.93877868945780374</v>
      </c>
    </row>
    <row r="39" spans="1:16" x14ac:dyDescent="0.2">
      <c r="D39" t="s">
        <v>33</v>
      </c>
      <c r="F39">
        <v>4.5723661041194592E-7</v>
      </c>
      <c r="H39">
        <v>4.6594263407218968E-7</v>
      </c>
      <c r="J39">
        <v>5.1719110743451376E-8</v>
      </c>
    </row>
    <row r="40" spans="1:16" x14ac:dyDescent="0.2">
      <c r="D40" t="s">
        <v>34</v>
      </c>
      <c r="F40">
        <v>9.7694090115982984E-5</v>
      </c>
      <c r="H40">
        <v>1.3986886965150751E-4</v>
      </c>
      <c r="J40">
        <v>1.0069261340577598E-5</v>
      </c>
    </row>
    <row r="41" spans="1:16" x14ac:dyDescent="0.2">
      <c r="D41" t="s">
        <v>35</v>
      </c>
      <c r="F41">
        <v>0.99693265020690047</v>
      </c>
      <c r="H41">
        <v>0.99858945274212951</v>
      </c>
      <c r="J41">
        <v>0.99229837577111646</v>
      </c>
    </row>
    <row r="44" spans="1:16" x14ac:dyDescent="0.2">
      <c r="A44" s="8">
        <v>44789</v>
      </c>
    </row>
    <row r="45" spans="1:16" x14ac:dyDescent="0.2">
      <c r="A45" t="s">
        <v>29</v>
      </c>
      <c r="D45" t="s">
        <v>66</v>
      </c>
      <c r="E45" t="s">
        <v>30</v>
      </c>
      <c r="F45" t="s">
        <v>8</v>
      </c>
      <c r="G45" t="s">
        <v>31</v>
      </c>
      <c r="H45" t="s">
        <v>9</v>
      </c>
      <c r="I45" t="s">
        <v>32</v>
      </c>
      <c r="J45" t="s">
        <v>11</v>
      </c>
      <c r="L45" t="s">
        <v>105</v>
      </c>
      <c r="M45" t="s">
        <v>106</v>
      </c>
      <c r="N45" t="s">
        <v>107</v>
      </c>
      <c r="O45" t="s">
        <v>108</v>
      </c>
      <c r="P45" t="s">
        <v>109</v>
      </c>
    </row>
    <row r="46" spans="1:16" x14ac:dyDescent="0.2">
      <c r="A46" t="s">
        <v>97</v>
      </c>
    </row>
    <row r="47" spans="1:16" x14ac:dyDescent="0.2">
      <c r="A47" t="s">
        <v>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L47">
        <v>0.5</v>
      </c>
      <c r="M47">
        <v>0.14512446811667731</v>
      </c>
      <c r="N47">
        <v>0.30984185459888119</v>
      </c>
      <c r="O47">
        <v>0.16471738648220388</v>
      </c>
      <c r="P47">
        <v>1.505550118549771E-2</v>
      </c>
    </row>
    <row r="48" spans="1:16" x14ac:dyDescent="0.2">
      <c r="A48" t="s">
        <v>70</v>
      </c>
      <c r="B48" t="s">
        <v>71</v>
      </c>
      <c r="C48" t="s">
        <v>69</v>
      </c>
      <c r="E48">
        <v>6.0000000000000006E-4</v>
      </c>
      <c r="F48">
        <v>1143.7</v>
      </c>
      <c r="G48">
        <v>1.2000000000000001E-3</v>
      </c>
      <c r="H48">
        <v>2273.6999999999998</v>
      </c>
      <c r="I48">
        <v>5.9999999999999995E-5</v>
      </c>
      <c r="J48">
        <v>1165.5</v>
      </c>
      <c r="L48">
        <v>0.2</v>
      </c>
      <c r="M48">
        <v>2.956865375803988</v>
      </c>
      <c r="N48">
        <v>5.9723249246861876</v>
      </c>
      <c r="O48">
        <v>3.0154595488821996</v>
      </c>
      <c r="P48">
        <v>0.30234283711151533</v>
      </c>
    </row>
    <row r="49" spans="1:16" x14ac:dyDescent="0.2">
      <c r="A49">
        <v>509.5</v>
      </c>
      <c r="B49">
        <v>1129.5</v>
      </c>
      <c r="C49">
        <v>495</v>
      </c>
      <c r="E49">
        <v>1.7999999999999997E-3</v>
      </c>
      <c r="F49">
        <v>3681.6</v>
      </c>
      <c r="G49">
        <v>3.5999999999999995E-3</v>
      </c>
      <c r="H49">
        <v>7399.1</v>
      </c>
      <c r="I49">
        <v>1.7999999999999998E-4</v>
      </c>
      <c r="J49">
        <v>3589</v>
      </c>
      <c r="L49">
        <v>0.6</v>
      </c>
      <c r="M49">
        <v>2.9043796737129997</v>
      </c>
      <c r="N49">
        <v>5.896361400117696</v>
      </c>
      <c r="O49">
        <v>2.9919817264046964</v>
      </c>
      <c r="P49">
        <v>0.28425308868456872</v>
      </c>
    </row>
    <row r="50" spans="1:16" x14ac:dyDescent="0.2">
      <c r="E50">
        <v>2.9970000000000005E-3</v>
      </c>
      <c r="F50">
        <v>6254.1729999999998</v>
      </c>
      <c r="G50">
        <v>5.9940000000000011E-3</v>
      </c>
      <c r="H50">
        <v>12273.253000000001</v>
      </c>
      <c r="I50">
        <v>2.9970000000000002E-4</v>
      </c>
      <c r="J50">
        <v>6253.83</v>
      </c>
      <c r="L50">
        <v>0.33300000000000002</v>
      </c>
      <c r="M50">
        <v>8.7375707830488807</v>
      </c>
      <c r="N50">
        <v>17.316209119049127</v>
      </c>
      <c r="O50">
        <v>8.5786383360002461</v>
      </c>
      <c r="P50">
        <v>0.87566707461391846</v>
      </c>
    </row>
    <row r="51" spans="1:16" x14ac:dyDescent="0.2">
      <c r="E51">
        <v>4.2030000000000001E-3</v>
      </c>
      <c r="F51">
        <v>9267.1270000000004</v>
      </c>
      <c r="G51">
        <v>8.4060000000000003E-3</v>
      </c>
      <c r="H51">
        <v>18064.546999999999</v>
      </c>
      <c r="I51">
        <v>4.2030000000000002E-4</v>
      </c>
      <c r="J51">
        <v>9347.5470000000005</v>
      </c>
      <c r="L51">
        <v>0.46700000000000003</v>
      </c>
      <c r="M51">
        <v>9.1570923788354932</v>
      </c>
      <c r="N51">
        <v>18.017341956817106</v>
      </c>
      <c r="O51">
        <v>8.8602495779816124</v>
      </c>
      <c r="P51">
        <v>0.92531877276205154</v>
      </c>
    </row>
    <row r="52" spans="1:16" x14ac:dyDescent="0.2">
      <c r="E52">
        <v>5.3999999999999994E-3</v>
      </c>
      <c r="F52">
        <v>11760.6</v>
      </c>
      <c r="G52">
        <v>1.0799999999999999E-2</v>
      </c>
      <c r="H52">
        <v>23572.6</v>
      </c>
      <c r="I52">
        <v>5.4000000000000001E-4</v>
      </c>
      <c r="J52">
        <v>11672.5</v>
      </c>
      <c r="L52">
        <v>0.6</v>
      </c>
      <c r="M52">
        <v>9.0124394581360221</v>
      </c>
      <c r="N52">
        <v>18.2206681953596</v>
      </c>
      <c r="O52">
        <v>9.2082287372235783</v>
      </c>
      <c r="P52">
        <v>0.8962180434131567</v>
      </c>
    </row>
    <row r="54" spans="1:16" x14ac:dyDescent="0.2">
      <c r="D54" t="s">
        <v>33</v>
      </c>
      <c r="F54">
        <v>4.5362493757319135E-7</v>
      </c>
      <c r="H54">
        <v>4.5720370217609934E-7</v>
      </c>
      <c r="J54">
        <v>4.5423266263023782E-8</v>
      </c>
    </row>
    <row r="55" spans="1:16" x14ac:dyDescent="0.2">
      <c r="D55" t="s">
        <v>34</v>
      </c>
      <c r="F55">
        <v>7.2562234058338657E-5</v>
      </c>
      <c r="H55">
        <v>1.5492092729944059E-4</v>
      </c>
      <c r="J55">
        <v>7.5277505927488547E-6</v>
      </c>
    </row>
    <row r="56" spans="1:16" x14ac:dyDescent="0.2">
      <c r="D56" t="s">
        <v>35</v>
      </c>
      <c r="F56">
        <v>0.99900919388264986</v>
      </c>
      <c r="H56">
        <v>0.99888915797654609</v>
      </c>
      <c r="J56">
        <v>0.9983714799018456</v>
      </c>
    </row>
    <row r="59" spans="1:16" x14ac:dyDescent="0.2">
      <c r="A59" s="8">
        <v>44791</v>
      </c>
    </row>
    <row r="60" spans="1:16" x14ac:dyDescent="0.2">
      <c r="A60" t="s">
        <v>29</v>
      </c>
      <c r="D60" t="s">
        <v>66</v>
      </c>
      <c r="E60" t="s">
        <v>30</v>
      </c>
      <c r="F60" t="s">
        <v>8</v>
      </c>
      <c r="G60" t="s">
        <v>31</v>
      </c>
      <c r="H60" t="s">
        <v>9</v>
      </c>
      <c r="I60" t="s">
        <v>32</v>
      </c>
      <c r="J60" t="s">
        <v>11</v>
      </c>
      <c r="L60" t="s">
        <v>105</v>
      </c>
      <c r="M60" t="s">
        <v>106</v>
      </c>
      <c r="N60" t="s">
        <v>107</v>
      </c>
      <c r="O60" t="s">
        <v>108</v>
      </c>
      <c r="P60" t="s">
        <v>109</v>
      </c>
    </row>
    <row r="61" spans="1:16" x14ac:dyDescent="0.2">
      <c r="A61" t="s">
        <v>97</v>
      </c>
    </row>
    <row r="62" spans="1:16" x14ac:dyDescent="0.2">
      <c r="A62" t="s">
        <v>96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L62">
        <v>0.5</v>
      </c>
      <c r="M62">
        <v>0.15097899735604625</v>
      </c>
      <c r="N62">
        <v>0.31166698405923032</v>
      </c>
      <c r="O62">
        <v>0.16068798670318407</v>
      </c>
      <c r="P62">
        <v>4.4058931622529746E-2</v>
      </c>
    </row>
    <row r="63" spans="1:16" x14ac:dyDescent="0.2">
      <c r="A63" t="s">
        <v>70</v>
      </c>
      <c r="B63" t="s">
        <v>71</v>
      </c>
      <c r="C63" t="s">
        <v>69</v>
      </c>
      <c r="E63">
        <v>6.0000000000000006E-4</v>
      </c>
      <c r="F63">
        <v>1118.5999999999999</v>
      </c>
      <c r="G63">
        <v>1.2000000000000001E-3</v>
      </c>
      <c r="H63">
        <v>2244.1</v>
      </c>
      <c r="I63">
        <v>5.9999999999999995E-5</v>
      </c>
      <c r="J63">
        <v>979.2</v>
      </c>
      <c r="L63">
        <v>0.2</v>
      </c>
      <c r="M63">
        <v>3.0139600665719737</v>
      </c>
      <c r="N63">
        <v>5.9408572846553724</v>
      </c>
      <c r="O63">
        <v>2.9268972180833988</v>
      </c>
      <c r="P63">
        <v>0.32187633957856765</v>
      </c>
    </row>
    <row r="64" spans="1:16" x14ac:dyDescent="0.2">
      <c r="A64">
        <v>698.5</v>
      </c>
      <c r="B64">
        <v>1146</v>
      </c>
      <c r="C64">
        <v>552</v>
      </c>
      <c r="E64">
        <v>1.7999999999999997E-3</v>
      </c>
      <c r="F64">
        <v>3461.3</v>
      </c>
      <c r="G64">
        <v>3.5999999999999995E-3</v>
      </c>
      <c r="H64">
        <v>7269.8</v>
      </c>
      <c r="I64">
        <v>1.7999999999999998E-4</v>
      </c>
      <c r="J64">
        <v>3352.6</v>
      </c>
      <c r="L64">
        <v>0.6</v>
      </c>
      <c r="M64">
        <v>2.8452153691103619</v>
      </c>
      <c r="N64">
        <v>5.8335163886816463</v>
      </c>
      <c r="O64">
        <v>2.9883010195712845</v>
      </c>
      <c r="P64">
        <v>0.27835612244309149</v>
      </c>
    </row>
    <row r="65" spans="1:16" x14ac:dyDescent="0.2">
      <c r="E65">
        <v>2.9970000000000005E-3</v>
      </c>
      <c r="F65">
        <v>6087.299</v>
      </c>
      <c r="G65">
        <v>5.9940000000000011E-3</v>
      </c>
      <c r="H65">
        <v>12300.763999999999</v>
      </c>
      <c r="I65">
        <v>2.9970000000000002E-4</v>
      </c>
      <c r="J65">
        <v>6146.3680000000004</v>
      </c>
      <c r="L65">
        <v>0.33300000000000002</v>
      </c>
      <c r="M65">
        <v>8.8438804169752832</v>
      </c>
      <c r="N65">
        <v>17.460870184328254</v>
      </c>
      <c r="O65">
        <v>8.6169897673529707</v>
      </c>
      <c r="P65">
        <v>0.86435742087524547</v>
      </c>
    </row>
    <row r="66" spans="1:16" x14ac:dyDescent="0.2">
      <c r="E66">
        <v>4.2030000000000001E-3</v>
      </c>
      <c r="F66">
        <v>8858.6010000000006</v>
      </c>
      <c r="G66">
        <v>8.4060000000000003E-3</v>
      </c>
      <c r="H66">
        <v>18016.135999999999</v>
      </c>
      <c r="I66">
        <v>4.2030000000000002E-4</v>
      </c>
      <c r="J66">
        <v>8481.6360000000004</v>
      </c>
      <c r="L66">
        <v>0.46700000000000003</v>
      </c>
      <c r="M66">
        <v>9.1036193848181952</v>
      </c>
      <c r="N66">
        <v>18.080670744891723</v>
      </c>
      <c r="O66">
        <v>8.9770513600735278</v>
      </c>
      <c r="P66">
        <v>0.83259185600174856</v>
      </c>
    </row>
    <row r="67" spans="1:16" x14ac:dyDescent="0.2">
      <c r="E67">
        <v>5.3999999999999994E-3</v>
      </c>
      <c r="F67">
        <v>11333.8</v>
      </c>
      <c r="G67">
        <v>1.0799999999999999E-2</v>
      </c>
      <c r="H67">
        <v>23350.799999999999</v>
      </c>
      <c r="I67">
        <v>5.4000000000000001E-4</v>
      </c>
      <c r="J67">
        <v>12669.6</v>
      </c>
      <c r="L67">
        <v>0.6</v>
      </c>
      <c r="M67">
        <v>9.0303113916308302</v>
      </c>
      <c r="N67">
        <v>18.162903680974303</v>
      </c>
      <c r="O67">
        <v>9.1325922893434726</v>
      </c>
      <c r="P67">
        <v>0.9498836248381558</v>
      </c>
    </row>
    <row r="69" spans="1:16" x14ac:dyDescent="0.2">
      <c r="D69" t="s">
        <v>33</v>
      </c>
      <c r="F69">
        <v>4.7139506046519915E-7</v>
      </c>
      <c r="H69">
        <v>4.6002315623254736E-7</v>
      </c>
      <c r="J69">
        <v>4.3245304436732694E-8</v>
      </c>
    </row>
    <row r="70" spans="1:16" x14ac:dyDescent="0.2">
      <c r="D70" t="s">
        <v>34</v>
      </c>
      <c r="F70">
        <v>7.5489498678023119E-5</v>
      </c>
      <c r="H70">
        <v>1.5583349202961515E-4</v>
      </c>
      <c r="J70">
        <v>2.2029465811264874E-5</v>
      </c>
    </row>
    <row r="71" spans="1:16" x14ac:dyDescent="0.2">
      <c r="D71" t="s">
        <v>35</v>
      </c>
      <c r="F71">
        <v>0.99910045390857061</v>
      </c>
      <c r="H71">
        <v>0.9991143791937791</v>
      </c>
      <c r="J71">
        <v>0.98767192411496285</v>
      </c>
    </row>
    <row r="80" spans="1:16" x14ac:dyDescent="0.2">
      <c r="A80" t="s">
        <v>136</v>
      </c>
    </row>
    <row r="81" spans="1:10" x14ac:dyDescent="0.2">
      <c r="A81" t="s">
        <v>2</v>
      </c>
      <c r="B81" t="s">
        <v>127</v>
      </c>
      <c r="C81" t="s">
        <v>128</v>
      </c>
      <c r="D81" t="s">
        <v>129</v>
      </c>
      <c r="E81" t="s">
        <v>130</v>
      </c>
    </row>
    <row r="82" spans="1:10" x14ac:dyDescent="0.2">
      <c r="A82" t="s">
        <v>131</v>
      </c>
      <c r="B82">
        <v>0.79875645047844535</v>
      </c>
      <c r="C82">
        <v>1.0553800516773293</v>
      </c>
      <c r="D82">
        <v>0.70274062792697045</v>
      </c>
      <c r="E82">
        <v>8.7475338091350621E-2</v>
      </c>
    </row>
    <row r="83" spans="1:10" x14ac:dyDescent="0.2">
      <c r="A83" t="s">
        <v>132</v>
      </c>
      <c r="B83">
        <v>3.2303530567072043</v>
      </c>
      <c r="C83">
        <v>4.2681973633910166</v>
      </c>
      <c r="D83">
        <v>2.8420431961913635</v>
      </c>
      <c r="E83">
        <v>0.35377019568434276</v>
      </c>
      <c r="G83" t="s">
        <v>135</v>
      </c>
      <c r="H83" t="s">
        <v>135</v>
      </c>
      <c r="I83" t="s">
        <v>135</v>
      </c>
      <c r="J83" t="s">
        <v>135</v>
      </c>
    </row>
    <row r="84" spans="1:10" x14ac:dyDescent="0.2">
      <c r="A84" t="s">
        <v>81</v>
      </c>
      <c r="B84">
        <v>3</v>
      </c>
      <c r="C84">
        <v>7.16</v>
      </c>
      <c r="D84">
        <v>4.16</v>
      </c>
      <c r="E84">
        <v>0.31</v>
      </c>
    </row>
    <row r="85" spans="1:10" x14ac:dyDescent="0.2">
      <c r="A85" t="s">
        <v>81</v>
      </c>
      <c r="B85">
        <v>3.09</v>
      </c>
      <c r="C85">
        <v>7.21</v>
      </c>
      <c r="D85">
        <v>4.12</v>
      </c>
      <c r="E85">
        <v>0.32</v>
      </c>
      <c r="G85">
        <f>100*(B85-B84)/AVERAGE(B84:B85)</f>
        <v>2.9556650246305374</v>
      </c>
      <c r="H85">
        <f t="shared" ref="H85:J85" si="0">100*(C85-C84)/AVERAGE(C84:C85)</f>
        <v>0.69589422407793766</v>
      </c>
      <c r="I85">
        <f t="shared" si="0"/>
        <v>-0.96618357487922779</v>
      </c>
      <c r="J85">
        <f t="shared" si="0"/>
        <v>3.1746031746031775</v>
      </c>
    </row>
    <row r="86" spans="1:10" x14ac:dyDescent="0.2">
      <c r="A86" t="s">
        <v>76</v>
      </c>
      <c r="B86">
        <v>3.49</v>
      </c>
      <c r="C86">
        <v>7.68</v>
      </c>
      <c r="D86">
        <v>4.1900000000000004</v>
      </c>
      <c r="E86">
        <v>0.36</v>
      </c>
    </row>
    <row r="87" spans="1:10" x14ac:dyDescent="0.2">
      <c r="A87" t="s">
        <v>76</v>
      </c>
      <c r="B87">
        <v>3.64</v>
      </c>
      <c r="C87">
        <v>8.1</v>
      </c>
      <c r="D87">
        <v>4.46</v>
      </c>
      <c r="E87">
        <v>0.4</v>
      </c>
      <c r="G87">
        <f>100*(B87-B86)/AVERAGE(B86:B87)</f>
        <v>4.2075736325385664</v>
      </c>
      <c r="H87">
        <f t="shared" ref="H87" si="1">100*(C87-C86)/AVERAGE(C86:C87)</f>
        <v>5.3231939163498092</v>
      </c>
      <c r="I87">
        <f t="shared" ref="I87" si="2">100*(D87-D86)/AVERAGE(D86:D87)</f>
        <v>6.2427745664739787</v>
      </c>
      <c r="J87">
        <f t="shared" ref="J87" si="3">100*(E87-E86)/AVERAGE(E86:E87)</f>
        <v>10.526315789473694</v>
      </c>
    </row>
    <row r="88" spans="1:10" x14ac:dyDescent="0.2">
      <c r="A88" t="s">
        <v>84</v>
      </c>
      <c r="B88">
        <v>5.08</v>
      </c>
      <c r="C88">
        <v>8.18</v>
      </c>
      <c r="D88">
        <v>3.09</v>
      </c>
      <c r="E88">
        <v>1.1599999999999999</v>
      </c>
    </row>
    <row r="89" spans="1:10" x14ac:dyDescent="0.2">
      <c r="A89" t="s">
        <v>84</v>
      </c>
      <c r="B89">
        <v>5.27</v>
      </c>
      <c r="C89">
        <v>8.49</v>
      </c>
      <c r="D89">
        <v>3.22</v>
      </c>
      <c r="E89">
        <v>1.3</v>
      </c>
      <c r="G89">
        <f>100*(B89-B88)/AVERAGE(B88:B89)</f>
        <v>3.6714975845410533</v>
      </c>
      <c r="H89">
        <f t="shared" ref="H89" si="4">100*(C89-C88)/AVERAGE(C88:C89)</f>
        <v>3.7192561487702513</v>
      </c>
      <c r="I89">
        <f t="shared" ref="I89" si="5">100*(D89-D88)/AVERAGE(D88:D89)</f>
        <v>4.120443740095098</v>
      </c>
      <c r="J89">
        <f t="shared" ref="J89" si="6">100*(E89-E88)/AVERAGE(E88:E89)</f>
        <v>11.382113821138221</v>
      </c>
    </row>
    <row r="90" spans="1:10" x14ac:dyDescent="0.2">
      <c r="A90" t="s">
        <v>80</v>
      </c>
      <c r="B90">
        <v>3.12</v>
      </c>
      <c r="C90">
        <v>8.69</v>
      </c>
      <c r="D90">
        <v>5.57</v>
      </c>
      <c r="E90">
        <v>0.7</v>
      </c>
    </row>
    <row r="91" spans="1:10" x14ac:dyDescent="0.2">
      <c r="A91" t="s">
        <v>80</v>
      </c>
      <c r="B91">
        <v>3.35</v>
      </c>
      <c r="C91">
        <v>8.7899999999999991</v>
      </c>
      <c r="D91">
        <v>5.44</v>
      </c>
      <c r="E91">
        <v>0.76</v>
      </c>
      <c r="G91">
        <f>100*(B91-B90)/AVERAGE(B90:B91)</f>
        <v>7.109737248840803</v>
      </c>
      <c r="H91">
        <f t="shared" ref="H91" si="7">100*(C91-C90)/AVERAGE(C90:C91)</f>
        <v>1.1441647597253966</v>
      </c>
      <c r="I91">
        <f t="shared" ref="I91" si="8">100*(D91-D90)/AVERAGE(D90:D91)</f>
        <v>-2.361489554950043</v>
      </c>
      <c r="J91">
        <f t="shared" ref="J91" si="9">100*(E91-E90)/AVERAGE(E90:E91)</f>
        <v>8.2191780821917888</v>
      </c>
    </row>
    <row r="92" spans="1:10" x14ac:dyDescent="0.2">
      <c r="A92" t="s">
        <v>75</v>
      </c>
      <c r="B92">
        <v>3.49</v>
      </c>
      <c r="C92">
        <v>7.35</v>
      </c>
      <c r="D92">
        <v>3.86</v>
      </c>
      <c r="E92">
        <v>0.41</v>
      </c>
    </row>
    <row r="93" spans="1:10" x14ac:dyDescent="0.2">
      <c r="A93" t="s">
        <v>75</v>
      </c>
      <c r="B93">
        <v>3.86</v>
      </c>
      <c r="C93">
        <v>7.76</v>
      </c>
      <c r="D93">
        <v>3.9</v>
      </c>
      <c r="E93">
        <v>0.43</v>
      </c>
      <c r="G93">
        <f>100*(B93-B92)/AVERAGE(B92:B93)</f>
        <v>10.068027210884345</v>
      </c>
      <c r="H93">
        <f t="shared" ref="H93" si="10">100*(C93-C92)/AVERAGE(C92:C93)</f>
        <v>5.4268696227663824</v>
      </c>
      <c r="I93">
        <f t="shared" ref="I93" si="11">100*(D93-D92)/AVERAGE(D92:D93)</f>
        <v>1.0309278350515474</v>
      </c>
      <c r="J93">
        <f t="shared" ref="J93" si="12">100*(E93-E92)/AVERAGE(E92:E93)</f>
        <v>4.7619047619047663</v>
      </c>
    </row>
    <row r="94" spans="1:10" x14ac:dyDescent="0.2">
      <c r="A94" t="s">
        <v>92</v>
      </c>
      <c r="B94">
        <v>3.3</v>
      </c>
      <c r="C94">
        <v>8.5399999999999991</v>
      </c>
      <c r="D94">
        <v>5.24</v>
      </c>
      <c r="E94">
        <v>0.57999999999999996</v>
      </c>
    </row>
    <row r="95" spans="1:10" x14ac:dyDescent="0.2">
      <c r="A95" t="s">
        <v>92</v>
      </c>
      <c r="B95">
        <v>3.29</v>
      </c>
      <c r="C95">
        <v>8.6</v>
      </c>
      <c r="D95">
        <v>5.31</v>
      </c>
      <c r="E95">
        <v>0.61</v>
      </c>
      <c r="G95">
        <f>100*(B95-B94)/AVERAGE(B94:B95)</f>
        <v>-0.30349013657055501</v>
      </c>
      <c r="H95">
        <f t="shared" ref="H95" si="13">100*(C95-C94)/AVERAGE(C94:C95)</f>
        <v>0.70011668611435818</v>
      </c>
      <c r="I95">
        <f t="shared" ref="I95" si="14">100*(D95-D94)/AVERAGE(D94:D95)</f>
        <v>1.3270142180094671</v>
      </c>
      <c r="J95">
        <f t="shared" ref="J95" si="15">100*(E95-E94)/AVERAGE(E94:E95)</f>
        <v>5.0420168067226934</v>
      </c>
    </row>
    <row r="96" spans="1:10" x14ac:dyDescent="0.2">
      <c r="A96" t="s">
        <v>100</v>
      </c>
      <c r="B96">
        <v>3.76</v>
      </c>
      <c r="C96">
        <v>7.65</v>
      </c>
      <c r="D96">
        <v>3.89</v>
      </c>
      <c r="E96">
        <v>0.35</v>
      </c>
    </row>
    <row r="97" spans="1:10" x14ac:dyDescent="0.2">
      <c r="A97" t="s">
        <v>90</v>
      </c>
      <c r="B97">
        <v>3.93</v>
      </c>
      <c r="C97">
        <v>7.82</v>
      </c>
      <c r="D97">
        <v>3.89</v>
      </c>
      <c r="E97">
        <v>0.4</v>
      </c>
      <c r="G97">
        <f>100*(B97-B96)/AVERAGE(B96:B97)</f>
        <v>4.4213263979193851</v>
      </c>
      <c r="H97">
        <f t="shared" ref="H97" si="16">100*(C97-C96)/AVERAGE(C96:C97)</f>
        <v>2.1978021978021967</v>
      </c>
      <c r="I97">
        <f t="shared" ref="I97" si="17">100*(D97-D96)/AVERAGE(D96:D97)</f>
        <v>0</v>
      </c>
      <c r="J97">
        <f t="shared" ref="J97" si="18">100*(E97-E96)/AVERAGE(E96:E97)</f>
        <v>13.333333333333345</v>
      </c>
    </row>
    <row r="98" spans="1:10" x14ac:dyDescent="0.2">
      <c r="A98" t="s">
        <v>83</v>
      </c>
      <c r="B98">
        <v>8.75</v>
      </c>
      <c r="C98">
        <v>11.93</v>
      </c>
      <c r="D98">
        <v>3.18</v>
      </c>
      <c r="E98">
        <v>0.19</v>
      </c>
    </row>
    <row r="99" spans="1:10" x14ac:dyDescent="0.2">
      <c r="A99" t="s">
        <v>83</v>
      </c>
      <c r="B99">
        <v>8.58</v>
      </c>
      <c r="C99">
        <v>11.77</v>
      </c>
      <c r="D99">
        <v>3.19</v>
      </c>
      <c r="E99">
        <v>0.2</v>
      </c>
      <c r="G99">
        <f>100*(B99-B98)/AVERAGE(B98:B99)</f>
        <v>-1.961915753029428</v>
      </c>
      <c r="H99">
        <f t="shared" ref="H99" si="19">100*(C99-C98)/AVERAGE(C98:C99)</f>
        <v>-1.3502109704641363</v>
      </c>
      <c r="I99">
        <f t="shared" ref="I99" si="20">100*(D99-D98)/AVERAGE(D98:D99)</f>
        <v>0.3139717425431644</v>
      </c>
      <c r="J99">
        <f t="shared" ref="J99" si="21">100*(E99-E98)/AVERAGE(E98:E99)</f>
        <v>5.1282051282051322</v>
      </c>
    </row>
    <row r="100" spans="1:10" x14ac:dyDescent="0.2">
      <c r="A100" t="s">
        <v>94</v>
      </c>
      <c r="B100">
        <v>9.74</v>
      </c>
      <c r="C100">
        <v>12.84</v>
      </c>
      <c r="D100">
        <v>3.1</v>
      </c>
      <c r="E100">
        <v>0.23</v>
      </c>
    </row>
    <row r="101" spans="1:10" x14ac:dyDescent="0.2">
      <c r="A101" t="s">
        <v>99</v>
      </c>
      <c r="B101">
        <v>9.7799999999999994</v>
      </c>
      <c r="C101">
        <v>12.51</v>
      </c>
      <c r="D101">
        <v>2.73</v>
      </c>
      <c r="E101">
        <v>0.19</v>
      </c>
    </row>
    <row r="102" spans="1:10" x14ac:dyDescent="0.2">
      <c r="A102" t="s">
        <v>89</v>
      </c>
      <c r="B102">
        <v>10.39</v>
      </c>
      <c r="C102">
        <v>13.27</v>
      </c>
      <c r="D102">
        <v>2.88</v>
      </c>
      <c r="E102">
        <v>0.26</v>
      </c>
    </row>
    <row r="103" spans="1:10" x14ac:dyDescent="0.2">
      <c r="A103" t="s">
        <v>89</v>
      </c>
      <c r="B103">
        <v>10.6</v>
      </c>
      <c r="C103">
        <v>13.27</v>
      </c>
      <c r="D103">
        <v>2.68</v>
      </c>
      <c r="E103">
        <v>0.27</v>
      </c>
      <c r="G103">
        <f>100*(B103-B102)/AVERAGE(B102:B103)</f>
        <v>2.0009528346831735</v>
      </c>
      <c r="H103">
        <f t="shared" ref="H103" si="22">100*(C103-C102)/AVERAGE(C102:C103)</f>
        <v>0</v>
      </c>
      <c r="I103">
        <f t="shared" ref="I103" si="23">100*(D103-D102)/AVERAGE(D102:D103)</f>
        <v>-7.1942446043165358</v>
      </c>
      <c r="J103">
        <f t="shared" ref="J103" si="24">100*(E103-E102)/AVERAGE(E102:E103)</f>
        <v>3.7735849056603805</v>
      </c>
    </row>
    <row r="104" spans="1:10" x14ac:dyDescent="0.2">
      <c r="A104" t="s">
        <v>95</v>
      </c>
      <c r="B104">
        <v>12.72</v>
      </c>
      <c r="C104">
        <v>16.25</v>
      </c>
      <c r="D104">
        <v>3.52</v>
      </c>
      <c r="E104">
        <v>0.53</v>
      </c>
    </row>
    <row r="105" spans="1:10" x14ac:dyDescent="0.2">
      <c r="A105" t="s">
        <v>95</v>
      </c>
      <c r="B105">
        <v>13.03</v>
      </c>
      <c r="C105">
        <v>16.600000000000001</v>
      </c>
      <c r="D105">
        <v>3.57</v>
      </c>
      <c r="E105">
        <v>0.57999999999999996</v>
      </c>
      <c r="G105">
        <f>100*(B105-B104)/AVERAGE(B104:B105)</f>
        <v>2.4077669902912522</v>
      </c>
      <c r="H105">
        <f t="shared" ref="H105" si="25">100*(C105-C104)/AVERAGE(C104:C105)</f>
        <v>2.130898021308989</v>
      </c>
      <c r="I105">
        <f t="shared" ref="I105" si="26">100*(D105-D104)/AVERAGE(D104:D105)</f>
        <v>1.4104372355430133</v>
      </c>
      <c r="J105">
        <f t="shared" ref="J105" si="27">100*(E105-E104)/AVERAGE(E104:E105)</f>
        <v>9.0090090090089969</v>
      </c>
    </row>
    <row r="106" spans="1:10" x14ac:dyDescent="0.2">
      <c r="A106" t="s">
        <v>88</v>
      </c>
      <c r="B106">
        <v>8.66</v>
      </c>
      <c r="C106">
        <v>11.74</v>
      </c>
      <c r="D106">
        <v>3.08</v>
      </c>
      <c r="E106">
        <v>0.18</v>
      </c>
    </row>
    <row r="107" spans="1:10" x14ac:dyDescent="0.2">
      <c r="A107" t="s">
        <v>88</v>
      </c>
      <c r="B107">
        <v>8.57</v>
      </c>
      <c r="C107">
        <v>11.67</v>
      </c>
      <c r="D107">
        <v>3.1</v>
      </c>
      <c r="E107">
        <v>0.21</v>
      </c>
      <c r="G107">
        <f>100*(B107-B106)/AVERAGE(B106:B107)</f>
        <v>-1.0446894950667425</v>
      </c>
      <c r="H107">
        <f t="shared" ref="H107" si="28">100*(C107-C106)/AVERAGE(C106:C107)</f>
        <v>-0.59803502776591444</v>
      </c>
      <c r="I107">
        <f t="shared" ref="I107" si="29">100*(D107-D106)/AVERAGE(D106:D107)</f>
        <v>0.64724919093851196</v>
      </c>
      <c r="J107">
        <f t="shared" ref="J107" si="30">100*(E107-E106)/AVERAGE(E106:E107)</f>
        <v>15.384615384615383</v>
      </c>
    </row>
    <row r="108" spans="1:10" x14ac:dyDescent="0.2">
      <c r="A108" t="s">
        <v>74</v>
      </c>
      <c r="B108">
        <v>6.47</v>
      </c>
      <c r="C108">
        <v>9.0500000000000007</v>
      </c>
      <c r="D108">
        <v>2.58</v>
      </c>
      <c r="E108">
        <v>0.81</v>
      </c>
    </row>
    <row r="109" spans="1:10" x14ac:dyDescent="0.2">
      <c r="A109" t="s">
        <v>74</v>
      </c>
      <c r="B109">
        <v>6.52</v>
      </c>
      <c r="C109">
        <v>9.16</v>
      </c>
      <c r="D109">
        <v>2.65</v>
      </c>
      <c r="E109">
        <v>0.89</v>
      </c>
      <c r="G109">
        <f>100*(B109-B108)/AVERAGE(B108:B109)</f>
        <v>0.76982294072363089</v>
      </c>
      <c r="H109">
        <f t="shared" ref="H109" si="31">100*(C109-C108)/AVERAGE(C108:C109)</f>
        <v>1.2081274025260782</v>
      </c>
      <c r="I109">
        <f t="shared" ref="I109" si="32">100*(D109-D108)/AVERAGE(D108:D109)</f>
        <v>2.6768642447418673</v>
      </c>
      <c r="J109">
        <f t="shared" ref="J109" si="33">100*(E109-E108)/AVERAGE(E108:E109)</f>
        <v>9.4117647058823479</v>
      </c>
    </row>
    <row r="110" spans="1:10" x14ac:dyDescent="0.2">
      <c r="A110" t="s">
        <v>73</v>
      </c>
      <c r="B110">
        <v>4.76</v>
      </c>
      <c r="C110">
        <v>8.34</v>
      </c>
      <c r="D110">
        <v>3.58</v>
      </c>
      <c r="E110">
        <v>0.39</v>
      </c>
    </row>
    <row r="111" spans="1:10" x14ac:dyDescent="0.2">
      <c r="A111" t="s">
        <v>73</v>
      </c>
      <c r="B111">
        <v>4.6500000000000004</v>
      </c>
      <c r="C111">
        <v>8.5399999999999991</v>
      </c>
      <c r="D111">
        <v>3.89</v>
      </c>
      <c r="E111">
        <v>0.43</v>
      </c>
      <c r="G111">
        <f>100*(B111-B110)/AVERAGE(B110:B111)</f>
        <v>-2.3379383634431337</v>
      </c>
      <c r="H111">
        <f t="shared" ref="H111" si="34">100*(C111-C110)/AVERAGE(C110:C111)</f>
        <v>2.3696682464454892</v>
      </c>
      <c r="I111">
        <f t="shared" ref="I111" si="35">100*(D111-D110)/AVERAGE(D110:D111)</f>
        <v>8.2998661311914343</v>
      </c>
      <c r="J111">
        <f t="shared" ref="J111" si="36">100*(E111-E110)/AVERAGE(E110:E111)</f>
        <v>9.7560975609756042</v>
      </c>
    </row>
    <row r="112" spans="1:10" x14ac:dyDescent="0.2">
      <c r="A112" t="s">
        <v>77</v>
      </c>
      <c r="B112">
        <v>3.75</v>
      </c>
      <c r="C112">
        <v>10.84</v>
      </c>
      <c r="D112">
        <v>7.09</v>
      </c>
      <c r="E112">
        <v>0.62</v>
      </c>
    </row>
    <row r="113" spans="1:10" x14ac:dyDescent="0.2">
      <c r="A113" t="s">
        <v>101</v>
      </c>
      <c r="B113">
        <v>3.74</v>
      </c>
      <c r="C113">
        <v>10.79</v>
      </c>
      <c r="D113">
        <v>7.05</v>
      </c>
      <c r="E113">
        <v>0.65</v>
      </c>
    </row>
    <row r="114" spans="1:10" x14ac:dyDescent="0.2">
      <c r="A114" t="s">
        <v>79</v>
      </c>
      <c r="B114">
        <v>5.56</v>
      </c>
      <c r="C114">
        <v>8.49</v>
      </c>
      <c r="D114">
        <v>2.93</v>
      </c>
      <c r="E114">
        <v>0.43</v>
      </c>
    </row>
    <row r="115" spans="1:10" x14ac:dyDescent="0.2">
      <c r="A115" t="s">
        <v>79</v>
      </c>
      <c r="B115">
        <v>5.71</v>
      </c>
      <c r="C115">
        <v>8.75</v>
      </c>
      <c r="D115">
        <v>3.04</v>
      </c>
      <c r="E115">
        <v>0.5</v>
      </c>
      <c r="G115">
        <f>100*(B115-B114)/AVERAGE(B114:B115)</f>
        <v>2.661934338952979</v>
      </c>
      <c r="H115">
        <f t="shared" ref="H115" si="37">100*(C115-C114)/AVERAGE(C114:C115)</f>
        <v>3.0162412993039416</v>
      </c>
      <c r="I115">
        <f t="shared" ref="I115" si="38">100*(D115-D114)/AVERAGE(D114:D115)</f>
        <v>3.6850921273031778</v>
      </c>
      <c r="J115">
        <f t="shared" ref="J115" si="39">100*(E115-E114)/AVERAGE(E114:E115)</f>
        <v>15.053763440860218</v>
      </c>
    </row>
    <row r="116" spans="1:10" x14ac:dyDescent="0.2">
      <c r="A116" t="s">
        <v>78</v>
      </c>
      <c r="B116">
        <v>6.35</v>
      </c>
      <c r="C116">
        <v>8.8000000000000007</v>
      </c>
      <c r="D116">
        <v>2.4500000000000002</v>
      </c>
      <c r="E116">
        <v>0.57999999999999996</v>
      </c>
    </row>
    <row r="117" spans="1:10" x14ac:dyDescent="0.2">
      <c r="A117" t="s">
        <v>78</v>
      </c>
      <c r="B117">
        <v>6.22</v>
      </c>
      <c r="C117">
        <v>8.8000000000000007</v>
      </c>
      <c r="D117">
        <v>2.58</v>
      </c>
      <c r="E117">
        <v>0.64</v>
      </c>
      <c r="G117">
        <f>100*(B117-B116)/AVERAGE(B116:B117)</f>
        <v>-2.0684168655529018</v>
      </c>
      <c r="H117">
        <f t="shared" ref="H117" si="40">100*(C117-C116)/AVERAGE(C116:C117)</f>
        <v>0</v>
      </c>
      <c r="I117">
        <f t="shared" ref="I117" si="41">100*(D117-D116)/AVERAGE(D116:D117)</f>
        <v>5.1689860834990018</v>
      </c>
      <c r="J117">
        <f t="shared" ref="J117" si="42">100*(E117-E116)/AVERAGE(E116:E117)</f>
        <v>9.8360655737705009</v>
      </c>
    </row>
    <row r="118" spans="1:10" x14ac:dyDescent="0.2">
      <c r="A118" t="s">
        <v>87</v>
      </c>
      <c r="B118">
        <v>5.9</v>
      </c>
      <c r="C118">
        <v>8.26</v>
      </c>
      <c r="D118">
        <v>2.36</v>
      </c>
      <c r="E118">
        <v>0.53</v>
      </c>
    </row>
    <row r="119" spans="1:10" x14ac:dyDescent="0.2">
      <c r="A119" t="s">
        <v>87</v>
      </c>
      <c r="B119">
        <v>5.99</v>
      </c>
      <c r="C119">
        <v>8.1999999999999993</v>
      </c>
      <c r="D119">
        <v>2.2000000000000002</v>
      </c>
      <c r="E119">
        <v>0.59</v>
      </c>
      <c r="G119">
        <f>100*(B119-B118)/AVERAGE(B118:B119)</f>
        <v>1.5138772077375922</v>
      </c>
      <c r="H119">
        <f t="shared" ref="H119" si="43">100*(C119-C118)/AVERAGE(C118:C119)</f>
        <v>-0.72904009720535234</v>
      </c>
      <c r="I119">
        <f t="shared" ref="I119" si="44">100*(D119-D118)/AVERAGE(D118:D119)</f>
        <v>-7.0175438596491091</v>
      </c>
      <c r="J119">
        <f t="shared" ref="J119" si="45">100*(E119-E118)/AVERAGE(E118:E119)</f>
        <v>10.714285714285703</v>
      </c>
    </row>
    <row r="120" spans="1:10" x14ac:dyDescent="0.2">
      <c r="A120" t="s">
        <v>82</v>
      </c>
      <c r="B120">
        <v>4.2</v>
      </c>
      <c r="C120">
        <v>10.39</v>
      </c>
      <c r="D120">
        <v>6.19</v>
      </c>
      <c r="E120">
        <v>0.47</v>
      </c>
    </row>
    <row r="121" spans="1:10" x14ac:dyDescent="0.2">
      <c r="A121" t="s">
        <v>82</v>
      </c>
      <c r="B121">
        <v>4.04</v>
      </c>
      <c r="C121">
        <v>10.11</v>
      </c>
      <c r="D121">
        <v>6.08</v>
      </c>
      <c r="E121">
        <v>0.51</v>
      </c>
      <c r="G121">
        <f>100*(B121-B120)/AVERAGE(B120:B121)</f>
        <v>-3.8834951456310711</v>
      </c>
      <c r="H121">
        <f t="shared" ref="H121" si="46">100*(C121-C120)/AVERAGE(C120:C121)</f>
        <v>-2.731707317073182</v>
      </c>
      <c r="I121">
        <f t="shared" ref="I121" si="47">100*(D121-D120)/AVERAGE(D120:D121)</f>
        <v>-1.7929910350448302</v>
      </c>
      <c r="J121">
        <f t="shared" ref="J121" si="48">100*(E121-E120)/AVERAGE(E120:E121)</f>
        <v>8.1632653061224563</v>
      </c>
    </row>
    <row r="122" spans="1:10" x14ac:dyDescent="0.2">
      <c r="A122" t="s">
        <v>91</v>
      </c>
      <c r="B122">
        <v>5.31</v>
      </c>
      <c r="C122">
        <v>8.75</v>
      </c>
      <c r="D122">
        <v>3.43</v>
      </c>
      <c r="E122">
        <v>0.42</v>
      </c>
    </row>
    <row r="123" spans="1:10" x14ac:dyDescent="0.2">
      <c r="A123" t="s">
        <v>91</v>
      </c>
      <c r="B123">
        <v>5.15</v>
      </c>
      <c r="C123">
        <v>8.75</v>
      </c>
      <c r="D123">
        <v>3.59</v>
      </c>
      <c r="E123">
        <v>0.45</v>
      </c>
      <c r="G123">
        <f>100*(B123-B122)/AVERAGE(B122:B123)</f>
        <v>-3.0592734225621272</v>
      </c>
      <c r="H123">
        <f t="shared" ref="H123" si="49">100*(C123-C122)/AVERAGE(C122:C123)</f>
        <v>0</v>
      </c>
      <c r="I123">
        <f t="shared" ref="I123" si="50">100*(D123-D122)/AVERAGE(D122:D123)</f>
        <v>4.5584045584045505</v>
      </c>
      <c r="J123">
        <f t="shared" ref="J123" si="51">100*(E123-E122)/AVERAGE(E122:E123)</f>
        <v>6.8965517241379368</v>
      </c>
    </row>
    <row r="124" spans="1:10" x14ac:dyDescent="0.2">
      <c r="A124" t="s">
        <v>85</v>
      </c>
      <c r="B124">
        <v>6.48</v>
      </c>
      <c r="C124">
        <v>8.67</v>
      </c>
      <c r="D124">
        <v>2.19</v>
      </c>
      <c r="E124">
        <v>0.64</v>
      </c>
    </row>
    <row r="125" spans="1:10" x14ac:dyDescent="0.2">
      <c r="A125" t="s">
        <v>85</v>
      </c>
      <c r="B125">
        <v>6.31</v>
      </c>
      <c r="C125">
        <v>8.61</v>
      </c>
      <c r="D125">
        <v>2.2999999999999998</v>
      </c>
      <c r="E125">
        <v>0.77</v>
      </c>
      <c r="G125">
        <f>100*(B125-B124)/AVERAGE(B124:B125)</f>
        <v>-2.6583268178264396</v>
      </c>
      <c r="H125">
        <f t="shared" ref="H125" si="52">100*(C125-C124)/AVERAGE(C124:C125)</f>
        <v>-0.69444444444445019</v>
      </c>
      <c r="I125">
        <f t="shared" ref="I125" si="53">100*(D125-D124)/AVERAGE(D124:D125)</f>
        <v>4.8997772828507733</v>
      </c>
      <c r="J125">
        <f t="shared" ref="J125" si="54">100*(E125-E124)/AVERAGE(E124:E125)</f>
        <v>18.439716312056735</v>
      </c>
    </row>
    <row r="126" spans="1:10" x14ac:dyDescent="0.2">
      <c r="A126" t="s">
        <v>98</v>
      </c>
      <c r="B126">
        <v>6.1</v>
      </c>
      <c r="C126">
        <v>10.85</v>
      </c>
      <c r="D126">
        <v>4.76</v>
      </c>
      <c r="E126">
        <v>1.26</v>
      </c>
    </row>
    <row r="127" spans="1:10" x14ac:dyDescent="0.2">
      <c r="A127" t="s">
        <v>98</v>
      </c>
      <c r="B127">
        <v>6.11</v>
      </c>
      <c r="C127">
        <v>10.93</v>
      </c>
      <c r="D127">
        <v>4.8099999999999996</v>
      </c>
      <c r="E127">
        <v>1.28</v>
      </c>
      <c r="G127">
        <f>100*(B127-B126)/AVERAGE(B126:B127)</f>
        <v>0.16380016380017484</v>
      </c>
      <c r="H127">
        <f t="shared" ref="H127" si="55">100*(C127-C126)/AVERAGE(C126:C127)</f>
        <v>0.73461891643709887</v>
      </c>
      <c r="I127">
        <f t="shared" ref="I127" si="56">100*(D127-D126)/AVERAGE(D126:D127)</f>
        <v>1.0449320794148342</v>
      </c>
      <c r="J127">
        <f t="shared" ref="J127" si="57">100*(E127-E126)/AVERAGE(E126:E127)</f>
        <v>1.5748031496063006</v>
      </c>
    </row>
    <row r="128" spans="1:10" x14ac:dyDescent="0.2">
      <c r="A128" t="s">
        <v>86</v>
      </c>
      <c r="B128">
        <v>2.68</v>
      </c>
      <c r="C128">
        <v>4.9000000000000004</v>
      </c>
      <c r="D128">
        <v>2.2200000000000002</v>
      </c>
      <c r="E128">
        <v>0.19</v>
      </c>
    </row>
    <row r="129" spans="1:10" x14ac:dyDescent="0.2">
      <c r="A129" t="s">
        <v>86</v>
      </c>
      <c r="B129">
        <v>2.72</v>
      </c>
      <c r="C129">
        <v>4.87</v>
      </c>
      <c r="D129">
        <v>2.15</v>
      </c>
      <c r="E129">
        <v>0.2</v>
      </c>
      <c r="G129">
        <f>100*(B129-B128)/AVERAGE(B128:B129)</f>
        <v>1.4814814814814827</v>
      </c>
      <c r="H129">
        <f t="shared" ref="H129" si="58">100*(C129-C128)/AVERAGE(C128:C129)</f>
        <v>-0.61412487205732347</v>
      </c>
      <c r="I129">
        <f t="shared" ref="I129" si="59">100*(D129-D128)/AVERAGE(D128:D129)</f>
        <v>-3.2036613272311341</v>
      </c>
      <c r="J129">
        <f t="shared" ref="J129" si="60">100*(E129-E128)/AVERAGE(E128:E129)</f>
        <v>5.1282051282051322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7B5C-7747-4A7E-80CE-69DD0E2EFF73}">
  <dimension ref="A2:BH84"/>
  <sheetViews>
    <sheetView topLeftCell="P1" zoomScale="85" zoomScaleNormal="85" workbookViewId="0">
      <selection activeCell="AJ19" sqref="AJ19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2" spans="1:30" x14ac:dyDescent="0.2">
      <c r="A2" t="s">
        <v>117</v>
      </c>
    </row>
    <row r="3" spans="1:30" x14ac:dyDescent="0.2">
      <c r="B3" t="s">
        <v>118</v>
      </c>
    </row>
    <row r="4" spans="1:30" x14ac:dyDescent="0.2">
      <c r="A4" t="s">
        <v>160</v>
      </c>
    </row>
    <row r="7" spans="1:30" x14ac:dyDescent="0.2">
      <c r="G7" t="s">
        <v>102</v>
      </c>
      <c r="S7" t="s">
        <v>28</v>
      </c>
      <c r="AD7" t="s">
        <v>104</v>
      </c>
    </row>
    <row r="8" spans="1:30" x14ac:dyDescent="0.2">
      <c r="G8" t="s">
        <v>112</v>
      </c>
      <c r="S8" t="s">
        <v>111</v>
      </c>
      <c r="AD8" t="s">
        <v>119</v>
      </c>
    </row>
    <row r="9" spans="1:30" x14ac:dyDescent="0.2">
      <c r="G9" t="s">
        <v>113</v>
      </c>
      <c r="S9" t="s">
        <v>103</v>
      </c>
      <c r="AD9" t="s">
        <v>116</v>
      </c>
    </row>
    <row r="10" spans="1:30" x14ac:dyDescent="0.2">
      <c r="G10" t="s">
        <v>114</v>
      </c>
    </row>
    <row r="11" spans="1:30" x14ac:dyDescent="0.2">
      <c r="G11" t="s">
        <v>115</v>
      </c>
      <c r="AD11" t="s">
        <v>120</v>
      </c>
    </row>
    <row r="12" spans="1:30" x14ac:dyDescent="0.2">
      <c r="F12" s="2"/>
      <c r="G12" t="s">
        <v>110</v>
      </c>
      <c r="H12" s="2"/>
      <c r="J12" s="2"/>
    </row>
    <row r="13" spans="1:30" x14ac:dyDescent="0.2">
      <c r="A13" s="7"/>
      <c r="H13" s="2"/>
      <c r="J13" s="2"/>
      <c r="AD13" t="s">
        <v>161</v>
      </c>
    </row>
    <row r="14" spans="1:30" x14ac:dyDescent="0.2">
      <c r="F14" s="2"/>
      <c r="H14" s="2"/>
      <c r="J14" s="2"/>
    </row>
    <row r="15" spans="1:30" x14ac:dyDescent="0.2">
      <c r="F15" s="2"/>
      <c r="H15" s="2"/>
      <c r="J15" s="2"/>
    </row>
    <row r="16" spans="1:30" x14ac:dyDescent="0.2">
      <c r="F16" s="2"/>
      <c r="H16" s="2"/>
      <c r="J16" s="2"/>
    </row>
    <row r="17" spans="1:60" x14ac:dyDescent="0.2">
      <c r="F17" s="2"/>
      <c r="H17" s="2"/>
      <c r="J17" s="2"/>
    </row>
    <row r="18" spans="1:60" x14ac:dyDescent="0.2">
      <c r="F18" s="2"/>
      <c r="H18" s="2"/>
      <c r="J18" s="2"/>
    </row>
    <row r="19" spans="1:60" x14ac:dyDescent="0.2">
      <c r="F19" s="2"/>
      <c r="H19" s="2"/>
      <c r="J19" s="2"/>
    </row>
    <row r="20" spans="1:60" x14ac:dyDescent="0.2">
      <c r="F20" s="2"/>
      <c r="H20" s="2"/>
      <c r="J20" s="2"/>
    </row>
    <row r="21" spans="1:60" x14ac:dyDescent="0.2">
      <c r="F21" s="5"/>
      <c r="G21" s="5"/>
      <c r="H21" s="5"/>
      <c r="I21" s="5"/>
      <c r="J21" s="5"/>
    </row>
    <row r="22" spans="1:60" x14ac:dyDescent="0.2">
      <c r="F22" s="5"/>
      <c r="G22" s="5"/>
      <c r="H22" s="5"/>
      <c r="I22" s="5"/>
      <c r="J22" s="5"/>
    </row>
    <row r="23" spans="1:60" x14ac:dyDescent="0.2">
      <c r="F23" s="4"/>
      <c r="G23" s="4"/>
      <c r="H23" s="4"/>
      <c r="I23" s="4"/>
      <c r="J23" s="4"/>
    </row>
    <row r="24" spans="1:60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43</v>
      </c>
      <c r="AJ24" s="2" t="s">
        <v>44</v>
      </c>
      <c r="AK24" s="2" t="s">
        <v>45</v>
      </c>
      <c r="AL24" s="2" t="s">
        <v>46</v>
      </c>
      <c r="AN24" s="2" t="s">
        <v>47</v>
      </c>
      <c r="AO24" s="2" t="s">
        <v>48</v>
      </c>
      <c r="AP24" s="2" t="s">
        <v>49</v>
      </c>
      <c r="AQ24" s="2" t="s">
        <v>50</v>
      </c>
      <c r="AS24" s="2" t="s">
        <v>51</v>
      </c>
      <c r="AT24" s="2" t="s">
        <v>52</v>
      </c>
      <c r="AU24" s="2" t="s">
        <v>53</v>
      </c>
      <c r="AV24" s="2" t="s">
        <v>54</v>
      </c>
      <c r="AX24" s="2" t="s">
        <v>55</v>
      </c>
      <c r="AY24" s="2" t="s">
        <v>56</v>
      </c>
      <c r="AZ24" s="2" t="s">
        <v>57</v>
      </c>
      <c r="BA24" s="2" t="s">
        <v>58</v>
      </c>
      <c r="BC24" s="2" t="s">
        <v>59</v>
      </c>
      <c r="BD24" s="2" t="s">
        <v>60</v>
      </c>
      <c r="BE24" s="2" t="s">
        <v>61</v>
      </c>
      <c r="BF24" s="2" t="s">
        <v>62</v>
      </c>
    </row>
    <row r="25" spans="1:60" x14ac:dyDescent="0.2">
      <c r="A25">
        <v>11</v>
      </c>
      <c r="B25">
        <v>5</v>
      </c>
      <c r="C25" t="s">
        <v>63</v>
      </c>
      <c r="D25" t="s">
        <v>27</v>
      </c>
      <c r="G25">
        <v>0.6</v>
      </c>
      <c r="H25">
        <v>0.6</v>
      </c>
      <c r="I25">
        <v>4207</v>
      </c>
      <c r="J25">
        <v>8679</v>
      </c>
      <c r="L25">
        <v>3707</v>
      </c>
      <c r="M25">
        <v>3.036</v>
      </c>
      <c r="N25">
        <v>6.359</v>
      </c>
      <c r="O25">
        <v>3.3239999999999998</v>
      </c>
      <c r="Q25">
        <v>0.22600000000000001</v>
      </c>
      <c r="R25">
        <v>1</v>
      </c>
      <c r="S25">
        <v>0</v>
      </c>
      <c r="T25">
        <v>0</v>
      </c>
      <c r="V25">
        <v>0</v>
      </c>
      <c r="Y25" s="1">
        <v>44788</v>
      </c>
      <c r="Z25" s="6">
        <v>0.55887731481481484</v>
      </c>
      <c r="AB25">
        <v>1</v>
      </c>
      <c r="AD25" s="3">
        <v>3.3688141835317329</v>
      </c>
      <c r="AE25" s="3">
        <v>6.9729749846067364</v>
      </c>
      <c r="AF25" s="3">
        <v>3.6041608010750035</v>
      </c>
      <c r="AG25" s="3">
        <v>0.33632000811091978</v>
      </c>
      <c r="AH25">
        <f>J25-I25</f>
        <v>4472</v>
      </c>
      <c r="AI25">
        <v>12.293806117724429</v>
      </c>
      <c r="AN25">
        <v>16.216249743445605</v>
      </c>
      <c r="AS25">
        <v>20.138693369166784</v>
      </c>
      <c r="AX25">
        <v>12.106669370306598</v>
      </c>
      <c r="BC25" s="3">
        <v>3.3356645292768672</v>
      </c>
      <c r="BD25" s="3">
        <v>6.9640444174536862</v>
      </c>
      <c r="BE25" s="3">
        <v>3.628379888176819</v>
      </c>
      <c r="BF25" s="3">
        <v>0.33205318147458507</v>
      </c>
    </row>
    <row r="26" spans="1:60" x14ac:dyDescent="0.2">
      <c r="A26">
        <v>12</v>
      </c>
      <c r="B26">
        <v>5</v>
      </c>
      <c r="C26" t="s">
        <v>63</v>
      </c>
      <c r="D26" t="s">
        <v>27</v>
      </c>
      <c r="G26">
        <v>0.6</v>
      </c>
      <c r="H26">
        <v>0.6</v>
      </c>
      <c r="I26">
        <v>4120</v>
      </c>
      <c r="J26">
        <v>8656</v>
      </c>
      <c r="L26">
        <v>3608</v>
      </c>
      <c r="M26">
        <v>2.9790000000000001</v>
      </c>
      <c r="N26">
        <v>6.343</v>
      </c>
      <c r="O26">
        <v>3.3639999999999999</v>
      </c>
      <c r="Q26">
        <v>0.218</v>
      </c>
      <c r="R26">
        <v>1</v>
      </c>
      <c r="S26">
        <v>0</v>
      </c>
      <c r="T26">
        <v>0</v>
      </c>
      <c r="V26">
        <v>0</v>
      </c>
      <c r="Y26" s="1">
        <v>44788</v>
      </c>
      <c r="Z26" s="6">
        <v>0.56633101851851853</v>
      </c>
      <c r="AB26">
        <v>1</v>
      </c>
      <c r="AD26" s="3">
        <v>3.302514875022001</v>
      </c>
      <c r="AE26" s="3">
        <v>6.955113850300636</v>
      </c>
      <c r="AF26" s="3">
        <v>3.652598975278635</v>
      </c>
      <c r="AG26" s="3">
        <v>0.3277863548382503</v>
      </c>
      <c r="AH26">
        <f t="shared" ref="AH26:AH34" si="0">J26-I26</f>
        <v>4536</v>
      </c>
      <c r="AI26">
        <v>10.083829167400035</v>
      </c>
      <c r="AN26">
        <v>15.918564171677266</v>
      </c>
      <c r="AS26">
        <v>21.753299175954499</v>
      </c>
      <c r="AX26">
        <v>9.2621182794167716</v>
      </c>
    </row>
    <row r="27" spans="1:60" x14ac:dyDescent="0.2">
      <c r="A27">
        <v>68</v>
      </c>
      <c r="B27">
        <v>5</v>
      </c>
      <c r="C27" t="s">
        <v>63</v>
      </c>
      <c r="D27" t="s">
        <v>27</v>
      </c>
      <c r="G27">
        <v>0.6</v>
      </c>
      <c r="H27">
        <v>0.6</v>
      </c>
      <c r="I27">
        <v>6115</v>
      </c>
      <c r="J27">
        <v>10445</v>
      </c>
      <c r="L27">
        <v>3775</v>
      </c>
      <c r="M27">
        <v>4.2549999999999999</v>
      </c>
      <c r="N27">
        <v>7.6059999999999999</v>
      </c>
      <c r="O27">
        <v>3.351</v>
      </c>
      <c r="Q27">
        <v>0.23200000000000001</v>
      </c>
      <c r="R27">
        <v>1</v>
      </c>
      <c r="S27">
        <v>0</v>
      </c>
      <c r="T27">
        <v>0</v>
      </c>
      <c r="V27">
        <v>0</v>
      </c>
      <c r="Y27" s="1">
        <v>44789</v>
      </c>
      <c r="Z27" s="6">
        <v>8.9687499999999989E-2</v>
      </c>
      <c r="AB27">
        <v>1</v>
      </c>
      <c r="AD27" s="3">
        <v>4.8228266046417207</v>
      </c>
      <c r="AE27" s="3">
        <v>8.3443994708925473</v>
      </c>
      <c r="AF27" s="3">
        <v>3.5215728662508266</v>
      </c>
      <c r="AG27" s="3">
        <v>0.34218150732851088</v>
      </c>
      <c r="AH27">
        <f t="shared" si="0"/>
        <v>4330</v>
      </c>
      <c r="AI27">
        <v>60.760886821390692</v>
      </c>
      <c r="AJ27">
        <v>1.4743567013567143</v>
      </c>
      <c r="AN27">
        <v>39.073324514875786</v>
      </c>
      <c r="AO27">
        <v>7.4479679772252158E-2</v>
      </c>
      <c r="AS27">
        <v>17.385762208360884</v>
      </c>
      <c r="AT27">
        <v>2.235260806388613</v>
      </c>
      <c r="AX27">
        <v>14.060502442836967</v>
      </c>
      <c r="AY27">
        <v>0.30183429922258842</v>
      </c>
      <c r="BC27" s="3">
        <v>4.8586434724573238</v>
      </c>
      <c r="BD27" s="3">
        <v>8.3412931866653999</v>
      </c>
      <c r="BE27" s="3">
        <v>3.4826497142080775</v>
      </c>
      <c r="BF27" s="3">
        <v>0.34269869843594541</v>
      </c>
    </row>
    <row r="28" spans="1:60" x14ac:dyDescent="0.2">
      <c r="A28">
        <v>69</v>
      </c>
      <c r="B28">
        <v>5</v>
      </c>
      <c r="C28" t="s">
        <v>63</v>
      </c>
      <c r="D28" t="s">
        <v>27</v>
      </c>
      <c r="G28">
        <v>0.6</v>
      </c>
      <c r="H28">
        <v>0.6</v>
      </c>
      <c r="I28">
        <v>6209</v>
      </c>
      <c r="J28">
        <v>10437</v>
      </c>
      <c r="L28">
        <v>3787</v>
      </c>
      <c r="M28">
        <v>4.3150000000000004</v>
      </c>
      <c r="N28">
        <v>7.601</v>
      </c>
      <c r="O28">
        <v>3.2850000000000001</v>
      </c>
      <c r="Q28">
        <v>0.23300000000000001</v>
      </c>
      <c r="R28">
        <v>1</v>
      </c>
      <c r="S28">
        <v>0</v>
      </c>
      <c r="T28">
        <v>0</v>
      </c>
      <c r="V28">
        <v>0</v>
      </c>
      <c r="Y28" s="1">
        <v>44789</v>
      </c>
      <c r="Z28" s="6">
        <v>9.7604166666666672E-2</v>
      </c>
      <c r="AB28">
        <v>1</v>
      </c>
      <c r="AD28" s="3">
        <v>4.8944603402729259</v>
      </c>
      <c r="AE28" s="3">
        <v>8.3381869024382542</v>
      </c>
      <c r="AF28" s="3">
        <v>3.4437265621653284</v>
      </c>
      <c r="AG28" s="3">
        <v>0.34321588954337995</v>
      </c>
      <c r="AH28">
        <f t="shared" si="0"/>
        <v>4228</v>
      </c>
    </row>
    <row r="29" spans="1:60" x14ac:dyDescent="0.2">
      <c r="A29">
        <v>113</v>
      </c>
      <c r="B29">
        <v>5</v>
      </c>
      <c r="C29" t="s">
        <v>63</v>
      </c>
      <c r="D29" t="s">
        <v>27</v>
      </c>
      <c r="G29">
        <v>0.6</v>
      </c>
      <c r="H29">
        <v>0.6</v>
      </c>
      <c r="I29">
        <v>6843</v>
      </c>
      <c r="J29">
        <v>11312</v>
      </c>
      <c r="L29">
        <v>4203</v>
      </c>
      <c r="M29">
        <v>4.7210000000000001</v>
      </c>
      <c r="N29">
        <v>8.218</v>
      </c>
      <c r="O29">
        <v>3.4969999999999999</v>
      </c>
      <c r="Q29">
        <v>0.27</v>
      </c>
      <c r="R29">
        <v>1</v>
      </c>
      <c r="S29">
        <v>0</v>
      </c>
      <c r="T29">
        <v>0</v>
      </c>
      <c r="V29">
        <v>0</v>
      </c>
      <c r="Y29" s="1">
        <v>44789</v>
      </c>
      <c r="Z29" s="6">
        <v>0.51041666666666663</v>
      </c>
      <c r="AB29">
        <v>1</v>
      </c>
      <c r="AD29" s="3">
        <v>5.3776070252748811</v>
      </c>
      <c r="AE29" s="3">
        <v>9.0176865771268631</v>
      </c>
      <c r="AF29" s="3">
        <v>3.640079551851982</v>
      </c>
      <c r="AG29" s="3">
        <v>0.3790744729921729</v>
      </c>
      <c r="AH29">
        <f t="shared" si="0"/>
        <v>4469</v>
      </c>
      <c r="AI29">
        <v>79.253567509162707</v>
      </c>
      <c r="AJ29">
        <v>0.35490381948414285</v>
      </c>
      <c r="AN29">
        <v>50.294776285447718</v>
      </c>
      <c r="AO29">
        <v>0.9769320009505561</v>
      </c>
      <c r="AS29">
        <v>21.335985061732732</v>
      </c>
      <c r="AT29">
        <v>2.9124097449275976</v>
      </c>
      <c r="AX29">
        <v>26.358157664057636</v>
      </c>
      <c r="AY29">
        <v>0.59297218826135967</v>
      </c>
      <c r="BC29" s="3">
        <v>5.3680812625579657</v>
      </c>
      <c r="BD29" s="3">
        <v>9.0619511273637201</v>
      </c>
      <c r="BE29" s="3">
        <v>3.6938698648057553</v>
      </c>
      <c r="BF29" s="3">
        <v>0.37795389225939813</v>
      </c>
    </row>
    <row r="30" spans="1:60" x14ac:dyDescent="0.2">
      <c r="A30">
        <v>114</v>
      </c>
      <c r="B30">
        <v>5</v>
      </c>
      <c r="C30" t="s">
        <v>63</v>
      </c>
      <c r="D30" t="s">
        <v>27</v>
      </c>
      <c r="G30">
        <v>0.6</v>
      </c>
      <c r="H30">
        <v>0.6</v>
      </c>
      <c r="I30">
        <v>6818</v>
      </c>
      <c r="J30">
        <v>11426</v>
      </c>
      <c r="L30">
        <v>4177</v>
      </c>
      <c r="M30">
        <v>4.7050000000000001</v>
      </c>
      <c r="N30">
        <v>8.2989999999999995</v>
      </c>
      <c r="O30">
        <v>3.5939999999999999</v>
      </c>
      <c r="Q30">
        <v>0.26700000000000002</v>
      </c>
      <c r="R30">
        <v>1</v>
      </c>
      <c r="S30">
        <v>0</v>
      </c>
      <c r="T30">
        <v>0</v>
      </c>
      <c r="V30">
        <v>0</v>
      </c>
      <c r="Y30" s="1">
        <v>44789</v>
      </c>
      <c r="Z30" s="6">
        <v>0.51825231481481482</v>
      </c>
      <c r="AB30">
        <v>1</v>
      </c>
      <c r="AD30" s="3">
        <v>5.3585554998410503</v>
      </c>
      <c r="AE30" s="3">
        <v>9.1062156776005789</v>
      </c>
      <c r="AF30" s="3">
        <v>3.7476601777595286</v>
      </c>
      <c r="AG30" s="3">
        <v>0.37683331152662336</v>
      </c>
      <c r="AH30">
        <f t="shared" si="0"/>
        <v>4608</v>
      </c>
    </row>
    <row r="31" spans="1:60" x14ac:dyDescent="0.2">
      <c r="A31">
        <v>131</v>
      </c>
      <c r="B31">
        <v>5</v>
      </c>
      <c r="C31" t="s">
        <v>63</v>
      </c>
      <c r="D31" t="s">
        <v>27</v>
      </c>
      <c r="G31">
        <v>0.6</v>
      </c>
      <c r="H31">
        <v>0.6</v>
      </c>
      <c r="I31">
        <v>4341</v>
      </c>
      <c r="J31">
        <v>8814</v>
      </c>
      <c r="L31">
        <v>4222</v>
      </c>
      <c r="M31">
        <v>3.121</v>
      </c>
      <c r="N31">
        <v>6.4539999999999997</v>
      </c>
      <c r="O31">
        <v>3.3340000000000001</v>
      </c>
      <c r="Q31">
        <v>0.27100000000000002</v>
      </c>
      <c r="R31">
        <v>1</v>
      </c>
      <c r="S31">
        <v>0</v>
      </c>
      <c r="T31">
        <v>0</v>
      </c>
      <c r="V31">
        <v>0</v>
      </c>
      <c r="Y31">
        <v>44789</v>
      </c>
      <c r="Z31">
        <v>0.68429398148148157</v>
      </c>
      <c r="AB31">
        <v>1</v>
      </c>
      <c r="AD31">
        <v>3.4029134801059375</v>
      </c>
      <c r="AE31">
        <v>6.9745239304659679</v>
      </c>
      <c r="AF31">
        <v>3.5716104503600303</v>
      </c>
      <c r="AG31">
        <v>0.33217463459205876</v>
      </c>
      <c r="AH31">
        <f t="shared" si="0"/>
        <v>4473</v>
      </c>
      <c r="AI31">
        <v>13.430449336864584</v>
      </c>
      <c r="AN31">
        <v>16.242065507766132</v>
      </c>
      <c r="AS31">
        <v>19.053681678667676</v>
      </c>
      <c r="AX31">
        <v>10.724878197352925</v>
      </c>
      <c r="BC31">
        <v>3.366623485100082</v>
      </c>
      <c r="BD31">
        <v>6.9291845633335045</v>
      </c>
      <c r="BE31">
        <v>3.5625610782334225</v>
      </c>
      <c r="BF31">
        <v>0.32922212228496223</v>
      </c>
      <c r="BH31">
        <f>120+A31</f>
        <v>251</v>
      </c>
    </row>
    <row r="32" spans="1:60" x14ac:dyDescent="0.2">
      <c r="A32">
        <v>132</v>
      </c>
      <c r="B32">
        <v>5</v>
      </c>
      <c r="C32" t="s">
        <v>63</v>
      </c>
      <c r="D32" t="s">
        <v>27</v>
      </c>
      <c r="G32">
        <v>0.6</v>
      </c>
      <c r="H32">
        <v>0.6</v>
      </c>
      <c r="I32">
        <v>4245</v>
      </c>
      <c r="J32">
        <v>8695</v>
      </c>
      <c r="L32">
        <v>4144</v>
      </c>
      <c r="M32">
        <v>3.06</v>
      </c>
      <c r="N32">
        <v>6.37</v>
      </c>
      <c r="O32">
        <v>3.3109999999999999</v>
      </c>
      <c r="Q32">
        <v>0.26400000000000001</v>
      </c>
      <c r="R32">
        <v>1</v>
      </c>
      <c r="S32">
        <v>0</v>
      </c>
      <c r="T32">
        <v>0</v>
      </c>
      <c r="V32">
        <v>0</v>
      </c>
      <c r="Y32">
        <v>44789</v>
      </c>
      <c r="Z32">
        <v>0.6921180555555555</v>
      </c>
      <c r="AB32">
        <v>1</v>
      </c>
      <c r="AD32">
        <v>3.3303334900942265</v>
      </c>
      <c r="AE32">
        <v>6.8838451962010412</v>
      </c>
      <c r="AF32">
        <v>3.5535117061068147</v>
      </c>
      <c r="AG32">
        <v>0.32626960997786569</v>
      </c>
      <c r="AH32">
        <f t="shared" si="0"/>
        <v>4450</v>
      </c>
      <c r="AI32">
        <v>11.011116336474217</v>
      </c>
      <c r="AN32">
        <v>14.730753270017352</v>
      </c>
      <c r="AS32">
        <v>18.450390203560488</v>
      </c>
      <c r="AX32">
        <v>8.7565366592885674</v>
      </c>
      <c r="BH32">
        <f>120+A32</f>
        <v>252</v>
      </c>
    </row>
    <row r="33" spans="1:60" x14ac:dyDescent="0.2">
      <c r="A33">
        <v>188</v>
      </c>
      <c r="B33">
        <v>5</v>
      </c>
      <c r="C33" t="s">
        <v>63</v>
      </c>
      <c r="D33" t="s">
        <v>27</v>
      </c>
      <c r="G33">
        <v>0.6</v>
      </c>
      <c r="H33">
        <v>0.6</v>
      </c>
      <c r="I33">
        <v>5871</v>
      </c>
      <c r="J33">
        <v>10103</v>
      </c>
      <c r="L33">
        <v>4138</v>
      </c>
      <c r="M33">
        <v>4.0990000000000002</v>
      </c>
      <c r="N33">
        <v>7.3650000000000002</v>
      </c>
      <c r="O33">
        <v>3.2650000000000001</v>
      </c>
      <c r="Q33">
        <v>0.26400000000000001</v>
      </c>
      <c r="R33">
        <v>1</v>
      </c>
      <c r="S33">
        <v>0</v>
      </c>
      <c r="T33">
        <v>0</v>
      </c>
      <c r="V33">
        <v>0</v>
      </c>
      <c r="Y33">
        <v>44790</v>
      </c>
      <c r="Z33">
        <v>0.2220486111111111</v>
      </c>
      <c r="AB33">
        <v>1</v>
      </c>
      <c r="AD33">
        <v>4.5596570709175746</v>
      </c>
      <c r="AE33">
        <v>7.956749883974287</v>
      </c>
      <c r="AF33">
        <v>3.3970928130567124</v>
      </c>
      <c r="AG33">
        <v>0.32581537731523547</v>
      </c>
      <c r="AH33">
        <f t="shared" si="0"/>
        <v>4232</v>
      </c>
      <c r="AI33">
        <v>51.988569030585815</v>
      </c>
      <c r="AJ33">
        <v>1.3353450623543992</v>
      </c>
      <c r="AN33">
        <v>32.612498066238118</v>
      </c>
      <c r="AO33">
        <v>8.6154540101187713E-2</v>
      </c>
      <c r="AS33">
        <v>13.236427101890413</v>
      </c>
      <c r="AT33">
        <v>1.9628686290115183</v>
      </c>
      <c r="AX33">
        <v>8.6051257717451595</v>
      </c>
      <c r="AY33">
        <v>0.11611099086961535</v>
      </c>
      <c r="BC33">
        <v>4.5294154084126959</v>
      </c>
      <c r="BD33">
        <v>7.9601789117406074</v>
      </c>
      <c r="BE33">
        <v>3.4307635033279125</v>
      </c>
      <c r="BF33">
        <v>0.32600464092466475</v>
      </c>
      <c r="BH33">
        <f>120+A33</f>
        <v>308</v>
      </c>
    </row>
    <row r="34" spans="1:60" x14ac:dyDescent="0.2">
      <c r="A34">
        <v>189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5791</v>
      </c>
      <c r="J34">
        <v>10112</v>
      </c>
      <c r="L34">
        <v>4143</v>
      </c>
      <c r="M34">
        <v>4.048</v>
      </c>
      <c r="N34">
        <v>7.3710000000000004</v>
      </c>
      <c r="O34">
        <v>3.323</v>
      </c>
      <c r="Q34">
        <v>0.26400000000000001</v>
      </c>
      <c r="R34">
        <v>1</v>
      </c>
      <c r="S34">
        <v>0</v>
      </c>
      <c r="T34">
        <v>0</v>
      </c>
      <c r="V34">
        <v>0</v>
      </c>
      <c r="Y34">
        <v>44790</v>
      </c>
      <c r="Z34">
        <v>0.22991898148148149</v>
      </c>
      <c r="AB34">
        <v>1</v>
      </c>
      <c r="AD34">
        <v>4.4991737459078163</v>
      </c>
      <c r="AE34">
        <v>7.9636079395069288</v>
      </c>
      <c r="AF34">
        <v>3.4644341935991125</v>
      </c>
      <c r="AG34">
        <v>0.32619390453409403</v>
      </c>
      <c r="AH34">
        <f t="shared" si="0"/>
        <v>4321</v>
      </c>
      <c r="BH34">
        <f>120+A34</f>
        <v>309</v>
      </c>
    </row>
    <row r="38" spans="1:60" x14ac:dyDescent="0.2">
      <c r="A38">
        <v>2</v>
      </c>
      <c r="B38">
        <v>1</v>
      </c>
      <c r="C38" t="s">
        <v>26</v>
      </c>
      <c r="D38" t="s">
        <v>27</v>
      </c>
      <c r="G38">
        <v>0.3</v>
      </c>
      <c r="H38">
        <v>0.3</v>
      </c>
      <c r="I38">
        <v>5914</v>
      </c>
      <c r="J38">
        <v>12413</v>
      </c>
      <c r="L38">
        <v>6633</v>
      </c>
      <c r="M38">
        <v>8.2530000000000001</v>
      </c>
      <c r="N38">
        <v>17.991</v>
      </c>
      <c r="O38">
        <v>9.7370000000000001</v>
      </c>
      <c r="Q38">
        <v>0.96299999999999997</v>
      </c>
      <c r="R38">
        <v>1</v>
      </c>
      <c r="S38">
        <v>0</v>
      </c>
      <c r="T38">
        <v>0</v>
      </c>
      <c r="V38">
        <v>0</v>
      </c>
      <c r="Y38" s="1">
        <v>44788</v>
      </c>
      <c r="Z38" s="6">
        <v>0.4808912037037037</v>
      </c>
      <c r="AB38">
        <v>1</v>
      </c>
      <c r="AD38" s="3">
        <v>9.3393046803074373</v>
      </c>
      <c r="AE38" s="3">
        <v>19.745382621298663</v>
      </c>
      <c r="AF38" s="3">
        <v>10.406077940991226</v>
      </c>
      <c r="AG38" s="3">
        <v>1.1770737430063021</v>
      </c>
      <c r="BC38" s="3">
        <v>9.588498632981949</v>
      </c>
      <c r="BD38" s="3">
        <v>19.746159192355449</v>
      </c>
      <c r="BE38" s="3">
        <v>10.1576605593735</v>
      </c>
      <c r="BF38" s="3">
        <v>1.1533691505822201</v>
      </c>
    </row>
    <row r="39" spans="1:60" x14ac:dyDescent="0.2">
      <c r="A39">
        <v>3</v>
      </c>
      <c r="B39">
        <v>1</v>
      </c>
      <c r="C39" t="s">
        <v>26</v>
      </c>
      <c r="D39" t="s">
        <v>27</v>
      </c>
      <c r="G39">
        <v>0.3</v>
      </c>
      <c r="H39">
        <v>0.3</v>
      </c>
      <c r="I39">
        <v>6241</v>
      </c>
      <c r="J39">
        <v>12414</v>
      </c>
      <c r="L39">
        <v>6358</v>
      </c>
      <c r="M39">
        <v>8.6720000000000006</v>
      </c>
      <c r="N39">
        <v>17.992000000000001</v>
      </c>
      <c r="O39">
        <v>9.3209999999999997</v>
      </c>
      <c r="Q39">
        <v>0.91500000000000004</v>
      </c>
      <c r="R39">
        <v>1</v>
      </c>
      <c r="S39">
        <v>0</v>
      </c>
      <c r="T39">
        <v>0</v>
      </c>
      <c r="V39">
        <v>0</v>
      </c>
      <c r="Y39" s="1">
        <v>44788</v>
      </c>
      <c r="Z39" s="6">
        <v>0.48767361111111113</v>
      </c>
      <c r="AB39">
        <v>1</v>
      </c>
      <c r="AD39" s="3">
        <v>9.837692585656459</v>
      </c>
      <c r="AE39" s="3">
        <v>19.746935763412235</v>
      </c>
      <c r="AF39" s="3">
        <v>9.9092431777557763</v>
      </c>
      <c r="AG39" s="3">
        <v>1.1296645581581382</v>
      </c>
    </row>
    <row r="40" spans="1:60" x14ac:dyDescent="0.2">
      <c r="A40">
        <v>110</v>
      </c>
      <c r="B40">
        <v>4</v>
      </c>
      <c r="C40" t="s">
        <v>93</v>
      </c>
      <c r="D40" t="s">
        <v>27</v>
      </c>
      <c r="G40">
        <v>0.3</v>
      </c>
      <c r="H40">
        <v>0.3</v>
      </c>
      <c r="I40">
        <v>6031</v>
      </c>
      <c r="J40">
        <v>12509</v>
      </c>
      <c r="L40">
        <v>6826</v>
      </c>
      <c r="M40">
        <v>8.4030000000000005</v>
      </c>
      <c r="N40">
        <v>18.126000000000001</v>
      </c>
      <c r="O40">
        <v>9.7240000000000002</v>
      </c>
      <c r="Q40">
        <v>0.997</v>
      </c>
      <c r="R40">
        <v>1</v>
      </c>
      <c r="S40">
        <v>0</v>
      </c>
      <c r="T40">
        <v>0</v>
      </c>
      <c r="V40">
        <v>0</v>
      </c>
      <c r="Y40" s="1">
        <v>44789</v>
      </c>
      <c r="Z40" s="6">
        <v>0.48184027777777777</v>
      </c>
      <c r="AB40">
        <v>1</v>
      </c>
      <c r="AD40" s="3">
        <v>9.5176269583680959</v>
      </c>
      <c r="AE40" s="3">
        <v>19.894484264201765</v>
      </c>
      <c r="AF40" s="3">
        <v>10.376857305833669</v>
      </c>
      <c r="AG40" s="3">
        <v>1.2103463709179225</v>
      </c>
      <c r="AJ40">
        <v>3.6165443994405821</v>
      </c>
      <c r="AO40">
        <v>0.4129113566049985</v>
      </c>
      <c r="AT40">
        <v>2.6187474805629076</v>
      </c>
      <c r="AY40">
        <v>0.65306666612518138</v>
      </c>
      <c r="BC40">
        <v>9.6929009923593412</v>
      </c>
      <c r="BD40">
        <v>19.935642530211474</v>
      </c>
      <c r="BE40">
        <v>10.242741537852133</v>
      </c>
      <c r="BF40">
        <v>1.2143115027415869</v>
      </c>
    </row>
    <row r="41" spans="1:60" x14ac:dyDescent="0.2">
      <c r="A41">
        <v>111</v>
      </c>
      <c r="B41">
        <v>4</v>
      </c>
      <c r="C41" t="s">
        <v>93</v>
      </c>
      <c r="D41" t="s">
        <v>27</v>
      </c>
      <c r="G41">
        <v>0.3</v>
      </c>
      <c r="H41">
        <v>0.3</v>
      </c>
      <c r="I41">
        <v>6261</v>
      </c>
      <c r="J41">
        <v>12562</v>
      </c>
      <c r="L41">
        <v>6872</v>
      </c>
      <c r="M41">
        <v>8.6969999999999992</v>
      </c>
      <c r="N41">
        <v>18.202000000000002</v>
      </c>
      <c r="O41">
        <v>9.5050000000000008</v>
      </c>
      <c r="Q41">
        <v>1.004</v>
      </c>
      <c r="R41">
        <v>1</v>
      </c>
      <c r="S41">
        <v>0</v>
      </c>
      <c r="T41">
        <v>0</v>
      </c>
      <c r="V41">
        <v>0</v>
      </c>
      <c r="Y41" s="1">
        <v>44789</v>
      </c>
      <c r="Z41" s="6">
        <v>0.48945601851851855</v>
      </c>
      <c r="AB41">
        <v>1</v>
      </c>
      <c r="AD41" s="3">
        <v>9.8681750263505883</v>
      </c>
      <c r="AE41" s="3">
        <v>19.976800796221184</v>
      </c>
      <c r="AF41" s="3">
        <v>10.108625769870596</v>
      </c>
      <c r="AG41" s="3">
        <v>1.2182766345652516</v>
      </c>
    </row>
    <row r="42" spans="1:60" x14ac:dyDescent="0.2">
      <c r="A42">
        <v>122</v>
      </c>
      <c r="B42">
        <v>1</v>
      </c>
      <c r="C42" t="s">
        <v>26</v>
      </c>
      <c r="D42" t="s">
        <v>27</v>
      </c>
      <c r="G42">
        <v>0.3</v>
      </c>
      <c r="H42">
        <v>0.3</v>
      </c>
      <c r="I42">
        <v>7263</v>
      </c>
      <c r="J42">
        <v>12756</v>
      </c>
      <c r="L42">
        <v>7223</v>
      </c>
      <c r="M42">
        <v>9.9789999999999992</v>
      </c>
      <c r="N42">
        <v>18.475999999999999</v>
      </c>
      <c r="O42">
        <v>8.4969999999999999</v>
      </c>
      <c r="Q42">
        <v>1.0660000000000001</v>
      </c>
      <c r="R42">
        <v>1</v>
      </c>
      <c r="S42">
        <v>0</v>
      </c>
      <c r="T42">
        <v>0</v>
      </c>
      <c r="V42">
        <v>0</v>
      </c>
      <c r="Y42">
        <v>44789</v>
      </c>
      <c r="Z42">
        <v>0.60476851851851854</v>
      </c>
      <c r="AB42">
        <v>1</v>
      </c>
      <c r="AD42">
        <v>11.224133852174758</v>
      </c>
      <c r="AE42">
        <v>19.956704507525881</v>
      </c>
      <c r="AF42">
        <v>8.7325706553511235</v>
      </c>
      <c r="AG42">
        <v>1.1187333427018986</v>
      </c>
      <c r="BC42">
        <v>11.154578028413535</v>
      </c>
      <c r="BD42">
        <v>19.979564692634685</v>
      </c>
      <c r="BE42">
        <v>8.8249866642211501</v>
      </c>
      <c r="BF42">
        <v>1.1285750503922205</v>
      </c>
      <c r="BH42">
        <f>120+A42</f>
        <v>242</v>
      </c>
    </row>
    <row r="43" spans="1:60" x14ac:dyDescent="0.2">
      <c r="A43">
        <v>123</v>
      </c>
      <c r="B43">
        <v>1</v>
      </c>
      <c r="C43" t="s">
        <v>26</v>
      </c>
      <c r="D43" t="s">
        <v>27</v>
      </c>
      <c r="G43">
        <v>0.3</v>
      </c>
      <c r="H43">
        <v>0.3</v>
      </c>
      <c r="I43">
        <v>7171</v>
      </c>
      <c r="J43">
        <v>12786</v>
      </c>
      <c r="L43">
        <v>7353</v>
      </c>
      <c r="M43">
        <v>9.8610000000000007</v>
      </c>
      <c r="N43">
        <v>18.516999999999999</v>
      </c>
      <c r="O43">
        <v>8.657</v>
      </c>
      <c r="Q43">
        <v>1.0880000000000001</v>
      </c>
      <c r="R43">
        <v>1</v>
      </c>
      <c r="S43">
        <v>0</v>
      </c>
      <c r="T43">
        <v>0</v>
      </c>
      <c r="V43">
        <v>0</v>
      </c>
      <c r="Y43">
        <v>44789</v>
      </c>
      <c r="Z43">
        <v>0.61236111111111113</v>
      </c>
      <c r="AB43">
        <v>1</v>
      </c>
      <c r="AD43">
        <v>11.085022204652313</v>
      </c>
      <c r="AE43">
        <v>20.00242487774349</v>
      </c>
      <c r="AF43">
        <v>8.9174026730911766</v>
      </c>
      <c r="AG43">
        <v>1.1384167580825424</v>
      </c>
      <c r="BH43">
        <f>120+A43</f>
        <v>243</v>
      </c>
    </row>
    <row r="44" spans="1:60" x14ac:dyDescent="0.2">
      <c r="A44">
        <v>230</v>
      </c>
      <c r="B44">
        <v>1</v>
      </c>
      <c r="C44" t="s">
        <v>93</v>
      </c>
      <c r="D44" t="s">
        <v>27</v>
      </c>
      <c r="G44">
        <v>0.3</v>
      </c>
      <c r="H44">
        <v>0.3</v>
      </c>
      <c r="I44">
        <v>5242</v>
      </c>
      <c r="J44">
        <v>11250</v>
      </c>
      <c r="L44">
        <v>7023</v>
      </c>
      <c r="M44">
        <v>7.3940000000000001</v>
      </c>
      <c r="N44">
        <v>16.347999999999999</v>
      </c>
      <c r="O44">
        <v>8.9540000000000006</v>
      </c>
      <c r="Q44">
        <v>1.0309999999999999</v>
      </c>
      <c r="R44">
        <v>1</v>
      </c>
      <c r="S44">
        <v>0</v>
      </c>
      <c r="T44">
        <v>0</v>
      </c>
      <c r="V44">
        <v>0</v>
      </c>
      <c r="Y44">
        <v>44790</v>
      </c>
      <c r="Z44">
        <v>0.61657407407407405</v>
      </c>
      <c r="AB44">
        <v>1</v>
      </c>
      <c r="AD44">
        <v>8.1682138560566919</v>
      </c>
      <c r="AE44">
        <v>17.661541922601863</v>
      </c>
      <c r="AF44">
        <v>9.4933280665451711</v>
      </c>
      <c r="AG44">
        <v>1.0884511651932165</v>
      </c>
      <c r="AJ44">
        <v>4.9291672725954676</v>
      </c>
      <c r="AO44">
        <v>0.5364322074246114</v>
      </c>
      <c r="AT44">
        <v>5.4903115710902517</v>
      </c>
      <c r="AY44">
        <v>0.277826993475143</v>
      </c>
      <c r="BC44">
        <v>8.374613202652494</v>
      </c>
      <c r="BD44">
        <v>17.614297540043665</v>
      </c>
      <c r="BE44">
        <v>9.2396843373911715</v>
      </c>
      <c r="BF44">
        <v>1.0899652740686505</v>
      </c>
    </row>
    <row r="45" spans="1:60" x14ac:dyDescent="0.2">
      <c r="A45">
        <v>231</v>
      </c>
      <c r="B45">
        <v>1</v>
      </c>
      <c r="C45" t="s">
        <v>93</v>
      </c>
      <c r="D45" t="s">
        <v>27</v>
      </c>
      <c r="G45">
        <v>0.3</v>
      </c>
      <c r="H45">
        <v>0.3</v>
      </c>
      <c r="I45">
        <v>5515</v>
      </c>
      <c r="J45">
        <v>11188</v>
      </c>
      <c r="L45">
        <v>7043</v>
      </c>
      <c r="M45">
        <v>7.7430000000000003</v>
      </c>
      <c r="N45">
        <v>16.262</v>
      </c>
      <c r="O45">
        <v>8.5190000000000001</v>
      </c>
      <c r="Q45">
        <v>1.034</v>
      </c>
      <c r="R45">
        <v>1</v>
      </c>
      <c r="S45">
        <v>0</v>
      </c>
      <c r="T45">
        <v>0</v>
      </c>
      <c r="V45">
        <v>0</v>
      </c>
      <c r="Y45">
        <v>44790</v>
      </c>
      <c r="Z45">
        <v>0.62416666666666665</v>
      </c>
      <c r="AB45">
        <v>1</v>
      </c>
      <c r="AD45">
        <v>8.5810125492482978</v>
      </c>
      <c r="AE45">
        <v>17.567053157485468</v>
      </c>
      <c r="AF45">
        <v>8.98604060823717</v>
      </c>
      <c r="AG45">
        <v>1.0914793829440845</v>
      </c>
    </row>
    <row r="46" spans="1:60" x14ac:dyDescent="0.2">
      <c r="A46">
        <v>245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5405</v>
      </c>
      <c r="J46">
        <v>11339</v>
      </c>
      <c r="L46">
        <v>6944</v>
      </c>
      <c r="M46">
        <v>7.6020000000000003</v>
      </c>
      <c r="N46">
        <v>16.475000000000001</v>
      </c>
      <c r="O46">
        <v>8.8719999999999999</v>
      </c>
      <c r="Q46">
        <v>1.0169999999999999</v>
      </c>
      <c r="R46">
        <v>1</v>
      </c>
      <c r="S46">
        <v>0</v>
      </c>
      <c r="T46">
        <v>0</v>
      </c>
      <c r="V46">
        <v>0</v>
      </c>
      <c r="Y46">
        <v>44790</v>
      </c>
      <c r="Z46">
        <v>0.75937500000000002</v>
      </c>
      <c r="AB46">
        <v>1</v>
      </c>
      <c r="AD46">
        <v>8.4146834054714592</v>
      </c>
      <c r="AE46">
        <v>17.797179020914104</v>
      </c>
      <c r="AF46">
        <v>9.3824956154426449</v>
      </c>
      <c r="AG46">
        <v>1.0764897050772868</v>
      </c>
      <c r="AJ46">
        <v>1.9220635761018321</v>
      </c>
      <c r="AO46">
        <v>0.35900981721477493</v>
      </c>
      <c r="AT46">
        <v>1.0639460297233412</v>
      </c>
      <c r="AY46">
        <v>0.70079790206110482</v>
      </c>
      <c r="BC46">
        <v>8.4963358942346332</v>
      </c>
      <c r="BD46">
        <v>17.829183280066431</v>
      </c>
      <c r="BE46">
        <v>9.3328473858317977</v>
      </c>
      <c r="BF46">
        <v>1.080274977265872</v>
      </c>
    </row>
    <row r="47" spans="1:60" x14ac:dyDescent="0.2">
      <c r="A47">
        <v>246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5513</v>
      </c>
      <c r="J47">
        <v>11381</v>
      </c>
      <c r="L47">
        <v>6994</v>
      </c>
      <c r="M47">
        <v>7.7409999999999997</v>
      </c>
      <c r="N47">
        <v>16.533000000000001</v>
      </c>
      <c r="O47">
        <v>8.7929999999999993</v>
      </c>
      <c r="Q47">
        <v>1.026</v>
      </c>
      <c r="R47">
        <v>1</v>
      </c>
      <c r="S47">
        <v>0</v>
      </c>
      <c r="T47">
        <v>0</v>
      </c>
      <c r="V47">
        <v>0</v>
      </c>
      <c r="Y47" s="1">
        <v>44790</v>
      </c>
      <c r="Z47" s="6">
        <v>0.76694444444444443</v>
      </c>
      <c r="AB47">
        <v>1</v>
      </c>
      <c r="AD47" s="3">
        <v>8.577988382997809</v>
      </c>
      <c r="AE47" s="3">
        <v>17.861187539218758</v>
      </c>
      <c r="AF47" s="3">
        <v>9.2831991562209488</v>
      </c>
      <c r="AG47" s="3">
        <v>1.0840602494544571</v>
      </c>
      <c r="BC47" s="3"/>
      <c r="BD47" s="3"/>
      <c r="BE47" s="3"/>
      <c r="BF47" s="3"/>
    </row>
    <row r="48" spans="1:60" x14ac:dyDescent="0.2">
      <c r="A48">
        <v>273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5886</v>
      </c>
      <c r="J48">
        <v>11611</v>
      </c>
      <c r="L48">
        <v>6536</v>
      </c>
      <c r="M48">
        <v>8.2170000000000005</v>
      </c>
      <c r="N48">
        <v>16.859000000000002</v>
      </c>
      <c r="O48">
        <v>8.6419999999999995</v>
      </c>
      <c r="Q48">
        <v>0.94599999999999995</v>
      </c>
      <c r="R48">
        <v>1</v>
      </c>
      <c r="S48">
        <v>0</v>
      </c>
      <c r="T48">
        <v>0</v>
      </c>
      <c r="V48">
        <v>0</v>
      </c>
      <c r="Y48" s="1">
        <v>44791</v>
      </c>
      <c r="Z48" s="6">
        <v>0.71094907407407415</v>
      </c>
      <c r="AB48">
        <v>1</v>
      </c>
      <c r="AD48" s="3">
        <v>9.5004027485872857</v>
      </c>
      <c r="AE48" s="3">
        <v>18.323874530152409</v>
      </c>
      <c r="AF48" s="3">
        <v>8.8234717815651234</v>
      </c>
      <c r="AG48" s="3">
        <v>1.0156025853658328</v>
      </c>
      <c r="BC48">
        <v>9.4666194359206131</v>
      </c>
      <c r="BD48">
        <v>18.284772561872643</v>
      </c>
      <c r="BE48">
        <v>8.8181531259520298</v>
      </c>
      <c r="BF48">
        <v>1.0162512649323836</v>
      </c>
    </row>
    <row r="49" spans="1:58" x14ac:dyDescent="0.2">
      <c r="A49">
        <v>274</v>
      </c>
      <c r="B49">
        <v>1</v>
      </c>
      <c r="C49" t="s">
        <v>93</v>
      </c>
      <c r="D49" t="s">
        <v>27</v>
      </c>
      <c r="G49">
        <v>0.3</v>
      </c>
      <c r="H49">
        <v>0.3</v>
      </c>
      <c r="I49">
        <v>5843</v>
      </c>
      <c r="J49">
        <v>11560</v>
      </c>
      <c r="L49">
        <v>6545</v>
      </c>
      <c r="M49">
        <v>8.1620000000000008</v>
      </c>
      <c r="N49">
        <v>16.786000000000001</v>
      </c>
      <c r="O49">
        <v>8.6240000000000006</v>
      </c>
      <c r="Q49">
        <v>0.94799999999999995</v>
      </c>
      <c r="R49">
        <v>1</v>
      </c>
      <c r="S49">
        <v>0</v>
      </c>
      <c r="T49">
        <v>0</v>
      </c>
      <c r="V49">
        <v>0</v>
      </c>
      <c r="Y49" s="1">
        <v>44791</v>
      </c>
      <c r="Z49" s="6">
        <v>0.71859953703703694</v>
      </c>
      <c r="AB49">
        <v>1</v>
      </c>
      <c r="AD49" s="3">
        <v>9.4328361232539386</v>
      </c>
      <c r="AE49" s="3">
        <v>18.245670593592877</v>
      </c>
      <c r="AF49" s="3">
        <v>8.8128344703389381</v>
      </c>
      <c r="AG49" s="3">
        <v>1.0168999444989346</v>
      </c>
    </row>
    <row r="50" spans="1:58" x14ac:dyDescent="0.2">
      <c r="A50">
        <v>318</v>
      </c>
      <c r="B50">
        <v>1</v>
      </c>
      <c r="C50" t="s">
        <v>93</v>
      </c>
      <c r="D50" t="s">
        <v>27</v>
      </c>
      <c r="G50">
        <v>0.3</v>
      </c>
      <c r="H50">
        <v>0.3</v>
      </c>
      <c r="I50">
        <v>5150</v>
      </c>
      <c r="J50">
        <v>10481</v>
      </c>
      <c r="L50">
        <v>6215</v>
      </c>
      <c r="M50">
        <v>7.2759999999999998</v>
      </c>
      <c r="N50">
        <v>15.263</v>
      </c>
      <c r="O50">
        <v>7.9870000000000001</v>
      </c>
      <c r="Q50">
        <v>0.89</v>
      </c>
      <c r="R50">
        <v>1</v>
      </c>
      <c r="S50">
        <v>0</v>
      </c>
      <c r="T50">
        <v>0</v>
      </c>
      <c r="V50">
        <v>0</v>
      </c>
      <c r="Y50" s="1">
        <v>44792</v>
      </c>
      <c r="Z50" s="6">
        <v>0.1277777777777778</v>
      </c>
      <c r="AB50">
        <v>1</v>
      </c>
      <c r="AD50" s="3">
        <v>8.3439135335793306</v>
      </c>
      <c r="AE50" s="3">
        <v>16.591120641676479</v>
      </c>
      <c r="AF50" s="3">
        <v>8.2472071080971485</v>
      </c>
      <c r="AG50" s="3">
        <v>0.9693301096185285</v>
      </c>
      <c r="BC50">
        <v>8.581182380680147</v>
      </c>
      <c r="BD50">
        <v>16.62945590469586</v>
      </c>
      <c r="BE50">
        <v>8.0482735240157108</v>
      </c>
      <c r="BF50">
        <v>0.97271765846607261</v>
      </c>
    </row>
    <row r="51" spans="1:58" x14ac:dyDescent="0.2">
      <c r="A51">
        <v>319</v>
      </c>
      <c r="B51">
        <v>1</v>
      </c>
      <c r="C51" t="s">
        <v>93</v>
      </c>
      <c r="D51" t="s">
        <v>27</v>
      </c>
      <c r="G51">
        <v>0.3</v>
      </c>
      <c r="H51">
        <v>0.3</v>
      </c>
      <c r="I51">
        <v>5452</v>
      </c>
      <c r="J51">
        <v>10531</v>
      </c>
      <c r="L51">
        <v>6262</v>
      </c>
      <c r="M51">
        <v>7.6619999999999999</v>
      </c>
      <c r="N51">
        <v>15.333</v>
      </c>
      <c r="O51">
        <v>7.6710000000000003</v>
      </c>
      <c r="Q51">
        <v>0.89800000000000002</v>
      </c>
      <c r="R51">
        <v>1</v>
      </c>
      <c r="S51">
        <v>0</v>
      </c>
      <c r="T51">
        <v>0</v>
      </c>
      <c r="V51">
        <v>0</v>
      </c>
      <c r="Y51" s="1">
        <v>44792</v>
      </c>
      <c r="Z51" s="6">
        <v>0.13532407407407407</v>
      </c>
      <c r="AB51">
        <v>1</v>
      </c>
      <c r="AD51" s="3">
        <v>8.8184512277809635</v>
      </c>
      <c r="AE51" s="3">
        <v>16.667791167715237</v>
      </c>
      <c r="AF51" s="3">
        <v>7.8493399399342731</v>
      </c>
      <c r="AG51" s="3">
        <v>0.97610520731361672</v>
      </c>
    </row>
    <row r="52" spans="1:58" x14ac:dyDescent="0.2">
      <c r="A52">
        <v>360</v>
      </c>
      <c r="B52">
        <v>1</v>
      </c>
      <c r="C52" t="s">
        <v>93</v>
      </c>
      <c r="D52" t="s">
        <v>27</v>
      </c>
      <c r="G52">
        <v>0.3</v>
      </c>
      <c r="H52">
        <v>0.3</v>
      </c>
      <c r="I52">
        <v>5243</v>
      </c>
      <c r="J52">
        <v>9802</v>
      </c>
      <c r="L52">
        <v>5862</v>
      </c>
      <c r="M52">
        <v>7.3959999999999999</v>
      </c>
      <c r="N52">
        <v>14.304</v>
      </c>
      <c r="O52">
        <v>6.9080000000000004</v>
      </c>
      <c r="Q52">
        <v>0.82799999999999996</v>
      </c>
      <c r="R52">
        <v>1</v>
      </c>
      <c r="S52">
        <v>0</v>
      </c>
      <c r="T52">
        <v>0</v>
      </c>
      <c r="V52">
        <v>0</v>
      </c>
      <c r="Y52" s="1">
        <v>44792</v>
      </c>
      <c r="Z52" s="6">
        <v>0.51989583333333333</v>
      </c>
      <c r="AB52">
        <v>1</v>
      </c>
      <c r="AD52" s="3">
        <v>8.4900460023235418</v>
      </c>
      <c r="AE52" s="3">
        <v>15.549934898070148</v>
      </c>
      <c r="AF52" s="3">
        <v>7.0598888957466066</v>
      </c>
      <c r="AG52" s="3">
        <v>0.91844480139797313</v>
      </c>
      <c r="BC52">
        <v>8.6236079361220135</v>
      </c>
      <c r="BD52">
        <v>15.553001719111698</v>
      </c>
      <c r="BE52">
        <v>6.9293937829896848</v>
      </c>
      <c r="BF52">
        <v>0.9285353724332106</v>
      </c>
    </row>
    <row r="53" spans="1:58" x14ac:dyDescent="0.2">
      <c r="A53">
        <v>361</v>
      </c>
      <c r="B53">
        <v>1</v>
      </c>
      <c r="C53" t="s">
        <v>93</v>
      </c>
      <c r="D53" t="s">
        <v>27</v>
      </c>
      <c r="G53">
        <v>0.3</v>
      </c>
      <c r="H53">
        <v>0.3</v>
      </c>
      <c r="I53">
        <v>5413</v>
      </c>
      <c r="J53">
        <v>9806</v>
      </c>
      <c r="L53">
        <v>6002</v>
      </c>
      <c r="M53">
        <v>7.6120000000000001</v>
      </c>
      <c r="N53">
        <v>14.31</v>
      </c>
      <c r="O53">
        <v>6.6980000000000004</v>
      </c>
      <c r="Q53">
        <v>0.85299999999999998</v>
      </c>
      <c r="R53">
        <v>1</v>
      </c>
      <c r="S53">
        <v>0</v>
      </c>
      <c r="T53">
        <v>0</v>
      </c>
      <c r="V53">
        <v>0</v>
      </c>
      <c r="Y53" s="1">
        <v>44792</v>
      </c>
      <c r="Z53" s="6">
        <v>0.52696759259259263</v>
      </c>
      <c r="AB53">
        <v>1</v>
      </c>
      <c r="AD53" s="3">
        <v>8.757169869920487</v>
      </c>
      <c r="AE53" s="3">
        <v>15.55606854015325</v>
      </c>
      <c r="AF53" s="3">
        <v>6.798898670232763</v>
      </c>
      <c r="AG53" s="3">
        <v>0.93862594346844819</v>
      </c>
      <c r="BC53" s="3"/>
      <c r="BD53" s="3"/>
      <c r="BE53" s="3"/>
      <c r="BF53" s="3"/>
    </row>
    <row r="54" spans="1:58" x14ac:dyDescent="0.2">
      <c r="Y54" s="1"/>
      <c r="Z54" s="6"/>
      <c r="AD54" s="3"/>
      <c r="AE54" s="3"/>
      <c r="AF54" s="3"/>
      <c r="AG54" s="3"/>
      <c r="BC54" s="3"/>
      <c r="BD54" s="3"/>
      <c r="BE54" s="3"/>
      <c r="BF54" s="3"/>
    </row>
    <row r="55" spans="1:58" x14ac:dyDescent="0.2">
      <c r="Y55" s="1"/>
      <c r="Z55" s="6"/>
      <c r="AD55" s="3"/>
      <c r="AE55" s="3"/>
      <c r="AF55" s="3"/>
      <c r="AG55" s="3"/>
      <c r="BC55" s="3"/>
      <c r="BD55" s="3"/>
      <c r="BE55" s="3"/>
      <c r="BF55" s="3"/>
    </row>
    <row r="56" spans="1:58" x14ac:dyDescent="0.2">
      <c r="Y56" s="1"/>
      <c r="Z56" s="6"/>
      <c r="AD56" s="3"/>
      <c r="AE56" s="3"/>
      <c r="AF56" s="3"/>
      <c r="AG56" s="3"/>
      <c r="BC56" s="3"/>
      <c r="BD56" s="3"/>
      <c r="BE56" s="3"/>
      <c r="BF56" s="3"/>
    </row>
    <row r="57" spans="1:58" x14ac:dyDescent="0.2">
      <c r="Y57" s="1"/>
      <c r="Z57" s="6"/>
      <c r="AD57" s="3"/>
      <c r="AE57" s="3"/>
      <c r="AF57" s="3"/>
      <c r="AG57" s="3"/>
      <c r="BC57" s="3"/>
      <c r="BD57" s="3"/>
      <c r="BE57" s="3"/>
      <c r="BF57" s="3"/>
    </row>
    <row r="58" spans="1:58" x14ac:dyDescent="0.2">
      <c r="Y58" s="1"/>
      <c r="Z58" s="6"/>
      <c r="AD58" s="3"/>
      <c r="AE58" s="3"/>
      <c r="AF58" s="3"/>
      <c r="AG58" s="3"/>
      <c r="BC58" s="3"/>
      <c r="BD58" s="3"/>
      <c r="BE58" s="3"/>
      <c r="BF58" s="3"/>
    </row>
    <row r="59" spans="1:58" x14ac:dyDescent="0.2">
      <c r="Y59" s="1"/>
      <c r="Z59" s="6"/>
      <c r="AD59" s="3"/>
      <c r="AE59" s="3"/>
      <c r="AF59" s="3"/>
      <c r="AG59" s="3"/>
      <c r="BC59" s="3"/>
      <c r="BD59" s="3"/>
      <c r="BE59" s="3"/>
      <c r="BF59" s="3"/>
    </row>
    <row r="60" spans="1:58" x14ac:dyDescent="0.2">
      <c r="Y60" s="1"/>
      <c r="Z60" s="6"/>
      <c r="AD60" s="3"/>
      <c r="AE60" s="3"/>
      <c r="AF60" s="3"/>
      <c r="AG60" s="3"/>
      <c r="BC60" s="3"/>
      <c r="BD60" s="3"/>
      <c r="BE60" s="3"/>
      <c r="BF60" s="3"/>
    </row>
    <row r="61" spans="1:58" x14ac:dyDescent="0.2">
      <c r="Y61" s="1"/>
      <c r="Z61" s="6"/>
      <c r="AD61" s="3"/>
      <c r="AE61" s="3"/>
      <c r="AF61" s="3"/>
      <c r="AG61" s="3"/>
      <c r="BC61" s="3"/>
      <c r="BD61" s="3"/>
      <c r="BE61" s="3"/>
      <c r="BF61" s="3"/>
    </row>
    <row r="62" spans="1:58" x14ac:dyDescent="0.2">
      <c r="Y62" s="1"/>
      <c r="Z62" s="6"/>
      <c r="AD62" s="3"/>
      <c r="AE62" s="3"/>
      <c r="AF62" s="3"/>
      <c r="AG62" s="3"/>
      <c r="BC62" s="3"/>
      <c r="BD62" s="3"/>
      <c r="BE62" s="3"/>
      <c r="BF62" s="3"/>
    </row>
    <row r="63" spans="1:58" x14ac:dyDescent="0.2">
      <c r="A63">
        <v>5</v>
      </c>
      <c r="B63">
        <v>3</v>
      </c>
      <c r="C63" t="s">
        <v>28</v>
      </c>
      <c r="D63" t="s">
        <v>27</v>
      </c>
      <c r="G63">
        <v>0.5</v>
      </c>
      <c r="H63">
        <v>0.5</v>
      </c>
      <c r="I63">
        <v>1013</v>
      </c>
      <c r="J63">
        <v>1242</v>
      </c>
      <c r="L63">
        <v>577</v>
      </c>
      <c r="M63">
        <v>1.1919999999999999</v>
      </c>
      <c r="N63">
        <v>1.331</v>
      </c>
      <c r="O63">
        <v>0.13900000000000001</v>
      </c>
      <c r="Q63">
        <v>0</v>
      </c>
      <c r="R63">
        <v>1</v>
      </c>
      <c r="S63">
        <v>0</v>
      </c>
      <c r="T63">
        <v>0</v>
      </c>
      <c r="V63">
        <v>0</v>
      </c>
      <c r="Y63" s="1">
        <v>44788</v>
      </c>
      <c r="Z63" s="6">
        <v>0.50665509259259256</v>
      </c>
      <c r="AB63">
        <v>1</v>
      </c>
      <c r="AD63" s="3">
        <v>1.1217495529265682</v>
      </c>
      <c r="AE63" s="3">
        <v>1.437139242338334</v>
      </c>
      <c r="AF63" s="3">
        <v>0.31538968941176582</v>
      </c>
      <c r="AG63" s="3">
        <v>7.9822376479098081E-2</v>
      </c>
      <c r="BC63" s="3">
        <v>0.98412133319257267</v>
      </c>
      <c r="BD63" s="3">
        <v>1.4795400220389034</v>
      </c>
      <c r="BE63" s="3">
        <v>0.49541868884633083</v>
      </c>
      <c r="BF63" s="3">
        <v>7.0357779213046479E-2</v>
      </c>
    </row>
    <row r="64" spans="1:58" x14ac:dyDescent="0.2">
      <c r="A64">
        <v>6</v>
      </c>
      <c r="B64">
        <v>3</v>
      </c>
      <c r="C64" t="s">
        <v>28</v>
      </c>
      <c r="D64" t="s">
        <v>27</v>
      </c>
      <c r="G64">
        <v>0.5</v>
      </c>
      <c r="H64">
        <v>0.5</v>
      </c>
      <c r="I64">
        <v>712</v>
      </c>
      <c r="J64">
        <v>1333</v>
      </c>
      <c r="L64">
        <v>394</v>
      </c>
      <c r="M64">
        <v>0.96099999999999997</v>
      </c>
      <c r="N64">
        <v>1.4079999999999999</v>
      </c>
      <c r="O64">
        <v>0.44700000000000001</v>
      </c>
      <c r="Q64">
        <v>0</v>
      </c>
      <c r="R64">
        <v>1</v>
      </c>
      <c r="S64">
        <v>0</v>
      </c>
      <c r="T64">
        <v>0</v>
      </c>
      <c r="V64">
        <v>0</v>
      </c>
      <c r="Y64" s="1">
        <v>44788</v>
      </c>
      <c r="Z64" s="6">
        <v>0.51372685185185185</v>
      </c>
      <c r="AB64">
        <v>1</v>
      </c>
      <c r="AD64" s="3">
        <v>0.84649311345857703</v>
      </c>
      <c r="AE64" s="3">
        <v>1.5219408017394729</v>
      </c>
      <c r="AF64" s="3">
        <v>0.67544768828089585</v>
      </c>
      <c r="AG64" s="3">
        <v>6.0893181946994883E-2</v>
      </c>
    </row>
    <row r="65" spans="1:60" x14ac:dyDescent="0.2">
      <c r="A65">
        <v>23</v>
      </c>
      <c r="B65">
        <v>3</v>
      </c>
      <c r="C65" t="s">
        <v>28</v>
      </c>
      <c r="D65" t="s">
        <v>27</v>
      </c>
      <c r="G65">
        <v>0.5</v>
      </c>
      <c r="H65">
        <v>0.5</v>
      </c>
      <c r="I65">
        <v>518</v>
      </c>
      <c r="J65">
        <v>1113</v>
      </c>
      <c r="L65">
        <v>491</v>
      </c>
      <c r="M65">
        <v>0.81200000000000006</v>
      </c>
      <c r="N65">
        <v>1.2210000000000001</v>
      </c>
      <c r="O65">
        <v>0.40899999999999997</v>
      </c>
      <c r="Q65">
        <v>0</v>
      </c>
      <c r="R65">
        <v>1</v>
      </c>
      <c r="S65">
        <v>0</v>
      </c>
      <c r="T65">
        <v>0</v>
      </c>
      <c r="V65">
        <v>0</v>
      </c>
      <c r="Y65" s="1">
        <v>44788</v>
      </c>
      <c r="Z65" s="6">
        <v>0.67300925925925925</v>
      </c>
      <c r="AB65">
        <v>1</v>
      </c>
      <c r="AD65" s="3">
        <v>0.66908530861874194</v>
      </c>
      <c r="AE65" s="3">
        <v>1.3169260427477092</v>
      </c>
      <c r="AF65" s="3">
        <v>0.64784073412896725</v>
      </c>
      <c r="AG65" s="3">
        <v>7.0926689431224446E-2</v>
      </c>
      <c r="AJ65">
        <v>10.047914150432907</v>
      </c>
      <c r="AO65">
        <v>7.0980810118919546</v>
      </c>
      <c r="AT65">
        <v>22.096390969379158</v>
      </c>
      <c r="AY65">
        <v>5.8541742450723762</v>
      </c>
      <c r="BC65" s="3">
        <v>0.63707874588990576</v>
      </c>
      <c r="BD65" s="3">
        <v>1.3653840766912171</v>
      </c>
      <c r="BE65" s="3">
        <v>0.72830533080131121</v>
      </c>
      <c r="BF65" s="3">
        <v>6.8909644112229856E-2</v>
      </c>
    </row>
    <row r="66" spans="1:60" x14ac:dyDescent="0.2">
      <c r="A66">
        <v>24</v>
      </c>
      <c r="B66">
        <v>3</v>
      </c>
      <c r="C66" t="s">
        <v>28</v>
      </c>
      <c r="D66" t="s">
        <v>27</v>
      </c>
      <c r="G66">
        <v>0.5</v>
      </c>
      <c r="H66">
        <v>0.5</v>
      </c>
      <c r="I66">
        <v>448</v>
      </c>
      <c r="J66">
        <v>1217</v>
      </c>
      <c r="L66">
        <v>452</v>
      </c>
      <c r="M66">
        <v>0.75800000000000001</v>
      </c>
      <c r="N66">
        <v>1.3089999999999999</v>
      </c>
      <c r="O66">
        <v>0.55100000000000005</v>
      </c>
      <c r="Q66">
        <v>0</v>
      </c>
      <c r="R66">
        <v>1</v>
      </c>
      <c r="S66">
        <v>0</v>
      </c>
      <c r="T66">
        <v>0</v>
      </c>
      <c r="V66">
        <v>0</v>
      </c>
      <c r="Y66" s="1">
        <v>44788</v>
      </c>
      <c r="Z66" s="6">
        <v>0.67988425925925933</v>
      </c>
      <c r="AB66">
        <v>1</v>
      </c>
      <c r="AD66" s="3">
        <v>0.60507218316106959</v>
      </c>
      <c r="AE66" s="3">
        <v>1.4138421106347248</v>
      </c>
      <c r="AF66" s="3">
        <v>0.80876992747365517</v>
      </c>
      <c r="AG66" s="3">
        <v>6.6892598793235253E-2</v>
      </c>
      <c r="BC66" s="3"/>
      <c r="BD66" s="3"/>
      <c r="BE66" s="3"/>
      <c r="BF66" s="3"/>
    </row>
    <row r="67" spans="1:60" x14ac:dyDescent="0.2">
      <c r="A67">
        <v>65</v>
      </c>
      <c r="B67">
        <v>3</v>
      </c>
      <c r="C67" t="s">
        <v>28</v>
      </c>
      <c r="D67" t="s">
        <v>27</v>
      </c>
      <c r="G67">
        <v>0.5</v>
      </c>
      <c r="H67">
        <v>0.5</v>
      </c>
      <c r="I67">
        <v>210</v>
      </c>
      <c r="J67">
        <v>629</v>
      </c>
      <c r="L67">
        <v>382</v>
      </c>
      <c r="M67">
        <v>0.57599999999999996</v>
      </c>
      <c r="N67">
        <v>0.81100000000000005</v>
      </c>
      <c r="O67">
        <v>0.23499999999999999</v>
      </c>
      <c r="Q67">
        <v>0</v>
      </c>
      <c r="R67">
        <v>1</v>
      </c>
      <c r="S67">
        <v>0</v>
      </c>
      <c r="T67">
        <v>0</v>
      </c>
      <c r="V67">
        <v>0</v>
      </c>
      <c r="Y67" s="1">
        <v>44789</v>
      </c>
      <c r="Z67" s="6">
        <v>6.2881944444444449E-2</v>
      </c>
      <c r="AB67">
        <v>1</v>
      </c>
      <c r="AD67" s="3">
        <v>0.38742755660498324</v>
      </c>
      <c r="AE67" s="3">
        <v>0.86589357296582969</v>
      </c>
      <c r="AF67" s="3">
        <v>0.47846601636084646</v>
      </c>
      <c r="AG67" s="3">
        <v>5.9651923289152045E-2</v>
      </c>
      <c r="AJ67">
        <v>2.630559428135558</v>
      </c>
      <c r="AO67">
        <v>1.0704520791803322</v>
      </c>
      <c r="AT67">
        <v>3.9696523251109204</v>
      </c>
      <c r="AY67">
        <v>5.1583864008650986</v>
      </c>
      <c r="BC67" s="3">
        <v>0.38239795389045184</v>
      </c>
      <c r="BD67" s="3">
        <v>0.8705529993065515</v>
      </c>
      <c r="BE67" s="3">
        <v>0.48815504541609966</v>
      </c>
      <c r="BF67" s="3">
        <v>5.8152069077591954E-2</v>
      </c>
    </row>
    <row r="68" spans="1:60" x14ac:dyDescent="0.2">
      <c r="A68">
        <v>66</v>
      </c>
      <c r="B68">
        <v>3</v>
      </c>
      <c r="C68" t="s">
        <v>28</v>
      </c>
      <c r="D68" t="s">
        <v>27</v>
      </c>
      <c r="G68">
        <v>0.5</v>
      </c>
      <c r="H68">
        <v>0.5</v>
      </c>
      <c r="I68">
        <v>199</v>
      </c>
      <c r="J68">
        <v>639</v>
      </c>
      <c r="L68">
        <v>353</v>
      </c>
      <c r="M68">
        <v>0.56799999999999995</v>
      </c>
      <c r="N68">
        <v>0.82</v>
      </c>
      <c r="O68">
        <v>0.252</v>
      </c>
      <c r="Q68">
        <v>0</v>
      </c>
      <c r="R68">
        <v>1</v>
      </c>
      <c r="S68">
        <v>0</v>
      </c>
      <c r="T68">
        <v>0</v>
      </c>
      <c r="V68">
        <v>0</v>
      </c>
      <c r="Y68" s="1">
        <v>44789</v>
      </c>
      <c r="Z68" s="6">
        <v>6.9432870370370367E-2</v>
      </c>
      <c r="AB68">
        <v>1</v>
      </c>
      <c r="AD68" s="3">
        <v>0.37736835117592049</v>
      </c>
      <c r="AE68" s="3">
        <v>0.87521242564727342</v>
      </c>
      <c r="AF68" s="3">
        <v>0.49784407447135293</v>
      </c>
      <c r="AG68" s="3">
        <v>5.6652214866031864E-2</v>
      </c>
      <c r="BC68" s="3"/>
      <c r="BD68" s="3"/>
      <c r="BE68" s="3"/>
      <c r="BF68" s="3"/>
    </row>
    <row r="69" spans="1:60" x14ac:dyDescent="0.2">
      <c r="A69">
        <v>107</v>
      </c>
      <c r="B69">
        <v>3</v>
      </c>
      <c r="C69" t="s">
        <v>28</v>
      </c>
      <c r="D69" t="s">
        <v>27</v>
      </c>
      <c r="G69">
        <v>0.5</v>
      </c>
      <c r="H69">
        <v>0.5</v>
      </c>
      <c r="I69">
        <v>171</v>
      </c>
      <c r="J69">
        <v>588</v>
      </c>
      <c r="L69">
        <v>474</v>
      </c>
      <c r="M69">
        <v>0.54600000000000004</v>
      </c>
      <c r="N69">
        <v>0.77600000000000002</v>
      </c>
      <c r="O69">
        <v>0.23100000000000001</v>
      </c>
      <c r="Q69">
        <v>0</v>
      </c>
      <c r="R69">
        <v>1</v>
      </c>
      <c r="S69">
        <v>0</v>
      </c>
      <c r="T69">
        <v>0</v>
      </c>
      <c r="V69">
        <v>0</v>
      </c>
      <c r="Y69" s="1">
        <v>44789</v>
      </c>
      <c r="Z69" s="6">
        <v>0.45550925925925928</v>
      </c>
      <c r="AB69">
        <v>1</v>
      </c>
      <c r="AD69" s="3">
        <v>0.35176310099285152</v>
      </c>
      <c r="AE69" s="3">
        <v>0.82768627697191011</v>
      </c>
      <c r="AF69" s="3">
        <v>0.47592317597905859</v>
      </c>
      <c r="AG69" s="3">
        <v>6.9168239665947095E-2</v>
      </c>
      <c r="AJ69">
        <v>2.3126615461031461</v>
      </c>
      <c r="AO69">
        <v>4.6195231875816321</v>
      </c>
      <c r="AT69">
        <v>6.2902582331658019</v>
      </c>
      <c r="AY69">
        <v>4.2447846807920859</v>
      </c>
      <c r="BC69" s="3">
        <v>0.35587823048655898</v>
      </c>
      <c r="BD69" s="3">
        <v>0.84725586760294203</v>
      </c>
      <c r="BE69" s="3">
        <v>0.49137763711638305</v>
      </c>
      <c r="BF69" s="3">
        <v>7.0668093877507193E-2</v>
      </c>
    </row>
    <row r="70" spans="1:60" x14ac:dyDescent="0.2">
      <c r="A70">
        <v>108</v>
      </c>
      <c r="B70">
        <v>3</v>
      </c>
      <c r="C70" t="s">
        <v>28</v>
      </c>
      <c r="D70" t="s">
        <v>27</v>
      </c>
      <c r="G70">
        <v>0.5</v>
      </c>
      <c r="H70">
        <v>0.5</v>
      </c>
      <c r="I70">
        <v>180</v>
      </c>
      <c r="J70">
        <v>630</v>
      </c>
      <c r="L70">
        <v>503</v>
      </c>
      <c r="M70">
        <v>0.55300000000000005</v>
      </c>
      <c r="N70">
        <v>0.81200000000000006</v>
      </c>
      <c r="O70">
        <v>0.25900000000000001</v>
      </c>
      <c r="Q70">
        <v>0</v>
      </c>
      <c r="R70">
        <v>1</v>
      </c>
      <c r="S70">
        <v>0</v>
      </c>
      <c r="T70">
        <v>0</v>
      </c>
      <c r="V70">
        <v>0</v>
      </c>
      <c r="Y70" s="1">
        <v>44789</v>
      </c>
      <c r="Z70" s="6">
        <v>0.46200231481481485</v>
      </c>
      <c r="AB70">
        <v>1</v>
      </c>
      <c r="AD70" s="3">
        <v>0.35999335998026649</v>
      </c>
      <c r="AE70" s="3">
        <v>0.86682545823397394</v>
      </c>
      <c r="AF70" s="3">
        <v>0.50683209825370745</v>
      </c>
      <c r="AG70" s="3">
        <v>7.2167948089067291E-2</v>
      </c>
      <c r="BC70" s="3"/>
      <c r="BD70" s="3"/>
      <c r="BE70" s="3"/>
      <c r="BF70" s="3"/>
    </row>
    <row r="71" spans="1:60" x14ac:dyDescent="0.2">
      <c r="A71">
        <v>125</v>
      </c>
      <c r="B71">
        <v>3</v>
      </c>
      <c r="C71" t="s">
        <v>28</v>
      </c>
      <c r="D71" t="s">
        <v>27</v>
      </c>
      <c r="G71">
        <v>0.5</v>
      </c>
      <c r="H71">
        <v>0.5</v>
      </c>
      <c r="I71">
        <v>630</v>
      </c>
      <c r="J71">
        <v>1078</v>
      </c>
      <c r="L71">
        <v>515</v>
      </c>
      <c r="M71">
        <v>0.89800000000000002</v>
      </c>
      <c r="N71">
        <v>1.1919999999999999</v>
      </c>
      <c r="O71">
        <v>0.29399999999999998</v>
      </c>
      <c r="Q71">
        <v>0</v>
      </c>
      <c r="R71">
        <v>1</v>
      </c>
      <c r="S71">
        <v>0</v>
      </c>
      <c r="T71">
        <v>0</v>
      </c>
      <c r="V71">
        <v>0</v>
      </c>
      <c r="Y71">
        <v>44789</v>
      </c>
      <c r="Z71">
        <v>0.63150462962962961</v>
      </c>
      <c r="AB71">
        <v>1</v>
      </c>
      <c r="AD71">
        <v>0.7166918894588985</v>
      </c>
      <c r="AE71">
        <v>1.2955730364905513</v>
      </c>
      <c r="AF71">
        <v>0.57888114703165283</v>
      </c>
      <c r="AG71">
        <v>6.184146543641221E-2</v>
      </c>
      <c r="BC71">
        <v>0.67994826951546994</v>
      </c>
      <c r="BD71">
        <v>1.3234624623232936</v>
      </c>
      <c r="BE71">
        <v>0.64351419280782352</v>
      </c>
      <c r="BF71">
        <v>6.2749930761672679E-2</v>
      </c>
      <c r="BH71">
        <f t="shared" ref="BH71:BH76" si="1">120+A71</f>
        <v>245</v>
      </c>
    </row>
    <row r="72" spans="1:60" x14ac:dyDescent="0.2">
      <c r="A72">
        <v>126</v>
      </c>
      <c r="B72">
        <v>3</v>
      </c>
      <c r="C72" t="s">
        <v>28</v>
      </c>
      <c r="D72" t="s">
        <v>27</v>
      </c>
      <c r="G72">
        <v>0.5</v>
      </c>
      <c r="H72">
        <v>0.5</v>
      </c>
      <c r="I72">
        <v>549</v>
      </c>
      <c r="J72">
        <v>1139</v>
      </c>
      <c r="L72">
        <v>535</v>
      </c>
      <c r="M72">
        <v>0.83599999999999997</v>
      </c>
      <c r="N72">
        <v>1.2430000000000001</v>
      </c>
      <c r="O72">
        <v>0.40799999999999997</v>
      </c>
      <c r="Q72">
        <v>0</v>
      </c>
      <c r="R72">
        <v>1</v>
      </c>
      <c r="S72">
        <v>0</v>
      </c>
      <c r="T72">
        <v>0</v>
      </c>
      <c r="V72">
        <v>0</v>
      </c>
      <c r="Y72">
        <v>44789</v>
      </c>
      <c r="Z72">
        <v>0.63847222222222222</v>
      </c>
      <c r="AB72">
        <v>1</v>
      </c>
      <c r="AD72">
        <v>0.64320464957204138</v>
      </c>
      <c r="AE72">
        <v>1.3513518881560356</v>
      </c>
      <c r="AF72">
        <v>0.7081472385839942</v>
      </c>
      <c r="AG72">
        <v>6.3658396086933161E-2</v>
      </c>
      <c r="BH72">
        <f t="shared" si="1"/>
        <v>246</v>
      </c>
    </row>
    <row r="73" spans="1:60" x14ac:dyDescent="0.2">
      <c r="A73">
        <v>143</v>
      </c>
      <c r="B73">
        <v>3</v>
      </c>
      <c r="C73" t="s">
        <v>28</v>
      </c>
      <c r="D73" t="s">
        <v>27</v>
      </c>
      <c r="G73">
        <v>0.5</v>
      </c>
      <c r="H73">
        <v>0.5</v>
      </c>
      <c r="I73">
        <v>543</v>
      </c>
      <c r="J73">
        <v>1140</v>
      </c>
      <c r="L73">
        <v>502</v>
      </c>
      <c r="M73">
        <v>0.83099999999999996</v>
      </c>
      <c r="N73">
        <v>1.244</v>
      </c>
      <c r="O73">
        <v>0.41299999999999998</v>
      </c>
      <c r="Q73">
        <v>0</v>
      </c>
      <c r="R73">
        <v>1</v>
      </c>
      <c r="S73">
        <v>0</v>
      </c>
      <c r="T73">
        <v>0</v>
      </c>
      <c r="V73">
        <v>0</v>
      </c>
      <c r="Y73">
        <v>44789</v>
      </c>
      <c r="Z73">
        <v>0.80155092592592592</v>
      </c>
      <c r="AB73">
        <v>1</v>
      </c>
      <c r="AD73">
        <v>0.6377611503211631</v>
      </c>
      <c r="AE73">
        <v>1.3522662955603877</v>
      </c>
      <c r="AF73">
        <v>0.71450514523922459</v>
      </c>
      <c r="AG73">
        <v>6.0660460513573593E-2</v>
      </c>
      <c r="AJ73">
        <v>10.008053381462675</v>
      </c>
      <c r="AO73">
        <v>1.4301821553860155</v>
      </c>
      <c r="AT73">
        <v>5.6552931594574103</v>
      </c>
      <c r="AY73">
        <v>2.1188859853748041</v>
      </c>
      <c r="BC73">
        <v>0.60736827950375927</v>
      </c>
      <c r="BD73">
        <v>1.3426650178146895</v>
      </c>
      <c r="BE73">
        <v>0.73529673831093034</v>
      </c>
      <c r="BF73">
        <v>6.0024534785891259E-2</v>
      </c>
      <c r="BH73">
        <f t="shared" si="1"/>
        <v>263</v>
      </c>
    </row>
    <row r="74" spans="1:60" x14ac:dyDescent="0.2">
      <c r="A74">
        <v>144</v>
      </c>
      <c r="B74">
        <v>3</v>
      </c>
      <c r="C74" t="s">
        <v>28</v>
      </c>
      <c r="D74" t="s">
        <v>27</v>
      </c>
      <c r="G74">
        <v>0.5</v>
      </c>
      <c r="H74">
        <v>0.5</v>
      </c>
      <c r="I74">
        <v>476</v>
      </c>
      <c r="J74">
        <v>1119</v>
      </c>
      <c r="L74">
        <v>488</v>
      </c>
      <c r="M74">
        <v>0.78</v>
      </c>
      <c r="N74">
        <v>1.2270000000000001</v>
      </c>
      <c r="O74">
        <v>0.44600000000000001</v>
      </c>
      <c r="Q74">
        <v>0</v>
      </c>
      <c r="R74">
        <v>1</v>
      </c>
      <c r="S74">
        <v>0</v>
      </c>
      <c r="T74">
        <v>0</v>
      </c>
      <c r="V74">
        <v>0</v>
      </c>
      <c r="Y74">
        <v>44789</v>
      </c>
      <c r="Z74">
        <v>0.80849537037037045</v>
      </c>
      <c r="AB74">
        <v>1</v>
      </c>
      <c r="AD74">
        <v>0.57697540868635544</v>
      </c>
      <c r="AE74">
        <v>1.3330637400689915</v>
      </c>
      <c r="AF74">
        <v>0.75608833138263609</v>
      </c>
      <c r="AG74">
        <v>5.9388609058208919E-2</v>
      </c>
      <c r="BH74">
        <f t="shared" si="1"/>
        <v>264</v>
      </c>
    </row>
    <row r="75" spans="1:60" x14ac:dyDescent="0.2">
      <c r="A75">
        <v>185</v>
      </c>
      <c r="B75">
        <v>3</v>
      </c>
      <c r="C75" t="s">
        <v>28</v>
      </c>
      <c r="D75" t="s">
        <v>27</v>
      </c>
      <c r="G75">
        <v>0.5</v>
      </c>
      <c r="H75">
        <v>0.5</v>
      </c>
      <c r="I75">
        <v>408</v>
      </c>
      <c r="J75">
        <v>552</v>
      </c>
      <c r="L75">
        <v>508</v>
      </c>
      <c r="M75">
        <v>0.72799999999999998</v>
      </c>
      <c r="N75">
        <v>0.746</v>
      </c>
      <c r="O75">
        <v>1.7999999999999999E-2</v>
      </c>
      <c r="Q75">
        <v>0</v>
      </c>
      <c r="R75">
        <v>1</v>
      </c>
      <c r="S75">
        <v>0</v>
      </c>
      <c r="T75">
        <v>0</v>
      </c>
      <c r="V75">
        <v>0</v>
      </c>
      <c r="Y75">
        <v>44790</v>
      </c>
      <c r="Z75">
        <v>0.19496527777777781</v>
      </c>
      <c r="AB75">
        <v>1</v>
      </c>
      <c r="AD75">
        <v>0.51528241717640144</v>
      </c>
      <c r="AE75">
        <v>0.81459474180129487</v>
      </c>
      <c r="AF75">
        <v>0.29931232462489343</v>
      </c>
      <c r="AG75">
        <v>6.1205539708729877E-2</v>
      </c>
      <c r="AJ75">
        <v>15.560928067444101</v>
      </c>
      <c r="AO75">
        <v>1.6697381894369725</v>
      </c>
      <c r="AT75">
        <v>25.660718833756565</v>
      </c>
      <c r="AY75">
        <v>0.59195717689913074</v>
      </c>
      <c r="BC75">
        <v>0.47808517229539976</v>
      </c>
      <c r="BD75">
        <v>0.82145279733393639</v>
      </c>
      <c r="BE75">
        <v>0.34336762503853663</v>
      </c>
      <c r="BF75">
        <v>6.1387232773781969E-2</v>
      </c>
      <c r="BH75">
        <f t="shared" si="1"/>
        <v>305</v>
      </c>
    </row>
    <row r="76" spans="1:60" x14ac:dyDescent="0.2">
      <c r="A76">
        <v>186</v>
      </c>
      <c r="B76">
        <v>3</v>
      </c>
      <c r="C76" t="s">
        <v>28</v>
      </c>
      <c r="D76" t="s">
        <v>27</v>
      </c>
      <c r="G76">
        <v>0.5</v>
      </c>
      <c r="H76">
        <v>0.5</v>
      </c>
      <c r="I76">
        <v>326</v>
      </c>
      <c r="J76">
        <v>567</v>
      </c>
      <c r="L76">
        <v>512</v>
      </c>
      <c r="M76">
        <v>0.66500000000000004</v>
      </c>
      <c r="N76">
        <v>0.75900000000000001</v>
      </c>
      <c r="O76">
        <v>9.4E-2</v>
      </c>
      <c r="Q76">
        <v>0</v>
      </c>
      <c r="R76">
        <v>1</v>
      </c>
      <c r="S76">
        <v>0</v>
      </c>
      <c r="T76">
        <v>0</v>
      </c>
      <c r="V76">
        <v>0</v>
      </c>
      <c r="Y76">
        <v>44790</v>
      </c>
      <c r="Z76">
        <v>0.20158564814814817</v>
      </c>
      <c r="AB76">
        <v>1</v>
      </c>
      <c r="AD76">
        <v>0.44088792741439808</v>
      </c>
      <c r="AE76">
        <v>0.82831085286657791</v>
      </c>
      <c r="AF76">
        <v>0.38742292545217982</v>
      </c>
      <c r="AG76">
        <v>6.1568925838834054E-2</v>
      </c>
      <c r="BH76">
        <f t="shared" si="1"/>
        <v>306</v>
      </c>
    </row>
    <row r="77" spans="1:60" x14ac:dyDescent="0.2">
      <c r="A77">
        <v>227</v>
      </c>
      <c r="B77">
        <v>3</v>
      </c>
      <c r="C77" t="s">
        <v>28</v>
      </c>
      <c r="D77" t="s">
        <v>27</v>
      </c>
      <c r="G77">
        <v>0.5</v>
      </c>
      <c r="H77">
        <v>0.5</v>
      </c>
      <c r="I77">
        <v>274</v>
      </c>
      <c r="J77">
        <v>560</v>
      </c>
      <c r="L77">
        <v>487</v>
      </c>
      <c r="M77">
        <v>0.625</v>
      </c>
      <c r="N77">
        <v>0.753</v>
      </c>
      <c r="O77">
        <v>0.128</v>
      </c>
      <c r="Q77">
        <v>0</v>
      </c>
      <c r="R77">
        <v>1</v>
      </c>
      <c r="S77">
        <v>0</v>
      </c>
      <c r="T77">
        <v>0</v>
      </c>
      <c r="V77">
        <v>0</v>
      </c>
      <c r="Y77">
        <v>44790</v>
      </c>
      <c r="Z77">
        <v>0.59018518518518526</v>
      </c>
      <c r="AB77">
        <v>1</v>
      </c>
      <c r="AD77">
        <v>0.39371093390678619</v>
      </c>
      <c r="AE77">
        <v>0.82191000103611245</v>
      </c>
      <c r="AF77">
        <v>0.42819906712932626</v>
      </c>
      <c r="AG77">
        <v>5.9297762525682876E-2</v>
      </c>
      <c r="AJ77">
        <v>5.2014269412706939</v>
      </c>
      <c r="AO77">
        <v>1.5455192475901161</v>
      </c>
      <c r="AT77">
        <v>7.3690281636157522</v>
      </c>
      <c r="AY77">
        <v>1.8555040017145099</v>
      </c>
      <c r="BC77">
        <v>0.38373118528017597</v>
      </c>
      <c r="BD77">
        <v>0.82831085286657791</v>
      </c>
      <c r="BE77">
        <v>0.44457966758640188</v>
      </c>
      <c r="BF77">
        <v>5.8752683330526592E-2</v>
      </c>
    </row>
    <row r="78" spans="1:60" x14ac:dyDescent="0.2">
      <c r="A78">
        <v>228</v>
      </c>
      <c r="B78">
        <v>3</v>
      </c>
      <c r="C78" t="s">
        <v>28</v>
      </c>
      <c r="D78" t="s">
        <v>27</v>
      </c>
      <c r="G78">
        <v>0.5</v>
      </c>
      <c r="H78">
        <v>0.5</v>
      </c>
      <c r="I78">
        <v>252</v>
      </c>
      <c r="J78">
        <v>574</v>
      </c>
      <c r="L78">
        <v>475</v>
      </c>
      <c r="M78">
        <v>0.60799999999999998</v>
      </c>
      <c r="N78">
        <v>0.76500000000000001</v>
      </c>
      <c r="O78">
        <v>0.156</v>
      </c>
      <c r="Q78">
        <v>0</v>
      </c>
      <c r="R78">
        <v>1</v>
      </c>
      <c r="S78">
        <v>0</v>
      </c>
      <c r="T78">
        <v>0</v>
      </c>
      <c r="V78">
        <v>0</v>
      </c>
      <c r="Y78">
        <v>44790</v>
      </c>
      <c r="Z78">
        <v>0.59682870370370367</v>
      </c>
      <c r="AB78">
        <v>1</v>
      </c>
      <c r="AD78">
        <v>0.37375143665356575</v>
      </c>
      <c r="AE78">
        <v>0.83471170469704326</v>
      </c>
      <c r="AF78">
        <v>0.46096026804347751</v>
      </c>
      <c r="AG78">
        <v>5.8207604135370301E-2</v>
      </c>
    </row>
    <row r="79" spans="1:60" x14ac:dyDescent="0.2">
      <c r="A79">
        <v>255</v>
      </c>
      <c r="B79">
        <v>3</v>
      </c>
      <c r="C79" t="s">
        <v>28</v>
      </c>
      <c r="D79" t="s">
        <v>27</v>
      </c>
      <c r="G79">
        <v>0.5</v>
      </c>
      <c r="H79">
        <v>0.5</v>
      </c>
      <c r="I79">
        <v>723</v>
      </c>
      <c r="J79">
        <v>1142</v>
      </c>
      <c r="L79">
        <v>564</v>
      </c>
      <c r="M79">
        <v>0.96899999999999997</v>
      </c>
      <c r="N79">
        <v>1.246</v>
      </c>
      <c r="O79">
        <v>0.27600000000000002</v>
      </c>
      <c r="Q79">
        <v>0</v>
      </c>
      <c r="R79">
        <v>1</v>
      </c>
      <c r="S79">
        <v>0</v>
      </c>
      <c r="T79">
        <v>0</v>
      </c>
      <c r="V79">
        <v>0</v>
      </c>
      <c r="Y79">
        <v>44791</v>
      </c>
      <c r="Z79">
        <v>0.54049768518518515</v>
      </c>
      <c r="AB79">
        <v>1</v>
      </c>
      <c r="AD79">
        <v>0.83261625478872414</v>
      </c>
      <c r="AE79">
        <v>1.3623598728943684</v>
      </c>
      <c r="AF79">
        <v>0.5297436181056443</v>
      </c>
      <c r="AG79">
        <v>9.2839635027164233E-2</v>
      </c>
      <c r="BC79">
        <v>0.80951789682592934</v>
      </c>
      <c r="BD79">
        <v>1.3660400581442289</v>
      </c>
      <c r="BE79">
        <v>0.55652216131829935</v>
      </c>
      <c r="BF79">
        <v>9.1801747720682642E-2</v>
      </c>
    </row>
    <row r="80" spans="1:60" x14ac:dyDescent="0.2">
      <c r="A80">
        <v>256</v>
      </c>
      <c r="B80">
        <v>3</v>
      </c>
      <c r="C80" t="s">
        <v>28</v>
      </c>
      <c r="D80" t="s">
        <v>27</v>
      </c>
      <c r="G80">
        <v>0.5</v>
      </c>
      <c r="H80">
        <v>0.5</v>
      </c>
      <c r="I80">
        <v>674</v>
      </c>
      <c r="J80">
        <v>1150</v>
      </c>
      <c r="L80">
        <v>540</v>
      </c>
      <c r="M80">
        <v>0.93200000000000005</v>
      </c>
      <c r="N80">
        <v>1.252</v>
      </c>
      <c r="O80">
        <v>0.32</v>
      </c>
      <c r="Q80">
        <v>0</v>
      </c>
      <c r="R80">
        <v>1</v>
      </c>
      <c r="S80">
        <v>0</v>
      </c>
      <c r="T80">
        <v>0</v>
      </c>
      <c r="V80">
        <v>0</v>
      </c>
      <c r="Y80">
        <v>44791</v>
      </c>
      <c r="Z80">
        <v>0.54738425925925926</v>
      </c>
      <c r="AB80">
        <v>1</v>
      </c>
      <c r="AD80">
        <v>0.78641953886313465</v>
      </c>
      <c r="AE80">
        <v>1.3697202433940892</v>
      </c>
      <c r="AF80">
        <v>0.58330070453095451</v>
      </c>
      <c r="AG80">
        <v>9.0763860414201064E-2</v>
      </c>
    </row>
    <row r="81" spans="1:58" x14ac:dyDescent="0.2">
      <c r="A81">
        <v>315</v>
      </c>
      <c r="B81">
        <v>3</v>
      </c>
      <c r="C81" t="s">
        <v>28</v>
      </c>
      <c r="D81" t="s">
        <v>27</v>
      </c>
      <c r="G81">
        <v>0.5</v>
      </c>
      <c r="H81">
        <v>0.5</v>
      </c>
      <c r="I81">
        <v>278</v>
      </c>
      <c r="J81">
        <v>534</v>
      </c>
      <c r="L81">
        <v>496</v>
      </c>
      <c r="M81">
        <v>0.628</v>
      </c>
      <c r="N81">
        <v>0.73099999999999998</v>
      </c>
      <c r="O81">
        <v>0.10299999999999999</v>
      </c>
      <c r="Q81">
        <v>0</v>
      </c>
      <c r="R81">
        <v>1</v>
      </c>
      <c r="S81">
        <v>0</v>
      </c>
      <c r="T81">
        <v>0</v>
      </c>
      <c r="V81">
        <v>0</v>
      </c>
      <c r="Y81">
        <v>44792</v>
      </c>
      <c r="Z81">
        <v>0.10128472222222222</v>
      </c>
      <c r="AB81">
        <v>1</v>
      </c>
      <c r="AD81">
        <v>0.41307465097469698</v>
      </c>
      <c r="AE81">
        <v>0.80297171491559094</v>
      </c>
      <c r="AF81">
        <v>0.38989706394089396</v>
      </c>
      <c r="AG81">
        <v>8.6958273623768581E-2</v>
      </c>
      <c r="BC81">
        <v>0.40977488555144059</v>
      </c>
      <c r="BD81">
        <v>0.79883150650949797</v>
      </c>
      <c r="BE81">
        <v>0.38905662095805743</v>
      </c>
      <c r="BF81">
        <v>8.5228461446299281E-2</v>
      </c>
    </row>
    <row r="82" spans="1:58" x14ac:dyDescent="0.2">
      <c r="A82">
        <v>316</v>
      </c>
      <c r="B82">
        <v>3</v>
      </c>
      <c r="C82" t="s">
        <v>28</v>
      </c>
      <c r="D82" t="s">
        <v>27</v>
      </c>
      <c r="G82">
        <v>0.5</v>
      </c>
      <c r="H82">
        <v>0.5</v>
      </c>
      <c r="I82">
        <v>271</v>
      </c>
      <c r="J82">
        <v>525</v>
      </c>
      <c r="L82">
        <v>456</v>
      </c>
      <c r="M82">
        <v>0.623</v>
      </c>
      <c r="N82">
        <v>0.72399999999999998</v>
      </c>
      <c r="O82">
        <v>0.10100000000000001</v>
      </c>
      <c r="Q82">
        <v>0</v>
      </c>
      <c r="R82">
        <v>1</v>
      </c>
      <c r="S82">
        <v>0</v>
      </c>
      <c r="T82">
        <v>0</v>
      </c>
      <c r="V82">
        <v>0</v>
      </c>
      <c r="Y82">
        <v>44792</v>
      </c>
      <c r="Z82">
        <v>0.10784722222222222</v>
      </c>
      <c r="AB82">
        <v>1</v>
      </c>
      <c r="AD82">
        <v>0.40647512012818421</v>
      </c>
      <c r="AE82">
        <v>0.79469129810340511</v>
      </c>
      <c r="AF82">
        <v>0.3882161779752209</v>
      </c>
      <c r="AG82">
        <v>8.3498649268829966E-2</v>
      </c>
    </row>
    <row r="83" spans="1:58" x14ac:dyDescent="0.2">
      <c r="A83">
        <v>357</v>
      </c>
      <c r="B83">
        <v>3</v>
      </c>
      <c r="C83" t="s">
        <v>28</v>
      </c>
      <c r="D83" t="s">
        <v>27</v>
      </c>
      <c r="G83">
        <v>0.5</v>
      </c>
      <c r="H83">
        <v>0.5</v>
      </c>
      <c r="I83">
        <v>295</v>
      </c>
      <c r="J83">
        <v>515</v>
      </c>
      <c r="L83">
        <v>789</v>
      </c>
      <c r="M83">
        <v>0.64100000000000001</v>
      </c>
      <c r="N83">
        <v>0.71399999999999997</v>
      </c>
      <c r="O83">
        <v>7.2999999999999995E-2</v>
      </c>
      <c r="Q83">
        <v>0</v>
      </c>
      <c r="R83">
        <v>1</v>
      </c>
      <c r="S83">
        <v>0</v>
      </c>
      <c r="T83">
        <v>0</v>
      </c>
      <c r="V83">
        <v>0</v>
      </c>
      <c r="Y83">
        <v>44792</v>
      </c>
      <c r="Z83">
        <v>0.49346064814814811</v>
      </c>
      <c r="AB83">
        <v>1</v>
      </c>
      <c r="AD83">
        <v>0.42910208303051373</v>
      </c>
      <c r="AE83">
        <v>0.78549083497875416</v>
      </c>
      <c r="AF83">
        <v>0.35638875194824043</v>
      </c>
      <c r="AG83">
        <v>0.11230002202369394</v>
      </c>
      <c r="BC83">
        <v>0.43098766327237453</v>
      </c>
      <c r="BD83">
        <v>0.8006715991344282</v>
      </c>
      <c r="BE83">
        <v>0.36968393586205367</v>
      </c>
      <c r="BF83">
        <v>0.11195405958820007</v>
      </c>
    </row>
    <row r="84" spans="1:58" x14ac:dyDescent="0.2">
      <c r="A84">
        <v>358</v>
      </c>
      <c r="B84">
        <v>3</v>
      </c>
      <c r="C84" t="s">
        <v>28</v>
      </c>
      <c r="D84" t="s">
        <v>27</v>
      </c>
      <c r="G84">
        <v>0.5</v>
      </c>
      <c r="H84">
        <v>0.5</v>
      </c>
      <c r="I84">
        <v>299</v>
      </c>
      <c r="J84">
        <v>548</v>
      </c>
      <c r="L84">
        <v>781</v>
      </c>
      <c r="M84">
        <v>0.64400000000000002</v>
      </c>
      <c r="N84">
        <v>0.74299999999999999</v>
      </c>
      <c r="O84">
        <v>9.9000000000000005E-2</v>
      </c>
      <c r="Q84">
        <v>0</v>
      </c>
      <c r="R84">
        <v>1</v>
      </c>
      <c r="S84">
        <v>0</v>
      </c>
      <c r="T84">
        <v>0</v>
      </c>
      <c r="V84">
        <v>0</v>
      </c>
      <c r="Y84">
        <v>44792</v>
      </c>
      <c r="Z84">
        <v>0.50003472222222223</v>
      </c>
      <c r="AB84">
        <v>1</v>
      </c>
      <c r="AD84">
        <v>0.43287324351423534</v>
      </c>
      <c r="AE84">
        <v>0.81585236329010224</v>
      </c>
      <c r="AF84">
        <v>0.38297911977586691</v>
      </c>
      <c r="AG84">
        <v>0.11160809715270621</v>
      </c>
    </row>
  </sheetData>
  <sortState xmlns:xlrd2="http://schemas.microsoft.com/office/spreadsheetml/2017/richdata2" ref="A25:BX78">
    <sortCondition ref="C25:C78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90E1-DE74-4448-B145-9A7E0FF47539}">
  <dimension ref="A1:BJ144"/>
  <sheetViews>
    <sheetView topLeftCell="A43" zoomScale="85" zoomScaleNormal="85" workbookViewId="0">
      <selection activeCell="C64" sqref="C64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AVERAGE(I29:I30) -(A16*G29/0.5)</f>
        <v>0</v>
      </c>
      <c r="G14">
        <v>0</v>
      </c>
      <c r="H14" s="2">
        <f>AVERAGE(J29:J30) - (B16*H29/0.5)</f>
        <v>0</v>
      </c>
      <c r="I14">
        <v>0</v>
      </c>
      <c r="J14" s="2">
        <f>AVERAGE(L29:L30) - (C16*H29/0.5)</f>
        <v>0</v>
      </c>
      <c r="L14">
        <v>0.5</v>
      </c>
      <c r="M14" s="3">
        <f>((F14*$F$21)+$F$22)*1000/L14</f>
        <v>0.3156791574534662</v>
      </c>
      <c r="N14" s="3">
        <f>((H14*$H$21)+$H$22)*1000/L14</f>
        <v>0.31635938302860234</v>
      </c>
      <c r="O14" s="3">
        <f>N14-M14</f>
        <v>6.8022557513613968E-4</v>
      </c>
      <c r="P14" s="3">
        <f>((J14*$J$21)+$J$22)*1000/L14</f>
        <v>2.113613143662189E-2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1041.5</v>
      </c>
      <c r="G15">
        <f>6*H32/1000</f>
        <v>1.2000000000000001E-3</v>
      </c>
      <c r="H15" s="2">
        <f>AVERAGE(J32:J33) - (B16*H32/0.5)</f>
        <v>2323</v>
      </c>
      <c r="I15">
        <f>0.3*H32/1000</f>
        <v>5.9999999999999995E-5</v>
      </c>
      <c r="J15" s="2">
        <f>AVERAGE(L32:L33) - (C16*H32/0.5)</f>
        <v>1111.8</v>
      </c>
      <c r="L15">
        <v>0.2</v>
      </c>
      <c r="M15" s="3">
        <f t="shared" ref="M15:M19" si="0">((F15*$F$21)+$F$22)*1000/L15</f>
        <v>3.2404875822074986</v>
      </c>
      <c r="N15" s="3">
        <f t="shared" ref="N15:N19" si="1">((H15*$H$21)+$H$22)*1000/L15</f>
        <v>6.2292696093612143</v>
      </c>
      <c r="O15" s="3">
        <f t="shared" ref="O15:O19" si="2">N15-M15</f>
        <v>2.9887820271537158</v>
      </c>
      <c r="P15" s="3">
        <f t="shared" ref="P15:P19" si="3">((J15*$J$21)+$J$22)*1000/L15</f>
        <v>0.34143855352490737</v>
      </c>
    </row>
    <row r="16" spans="1:16" x14ac:dyDescent="0.2">
      <c r="A16">
        <f>AVERAGE(I29:I30)</f>
        <v>862.5</v>
      </c>
      <c r="B16">
        <f>AVERAGE(J29:J30)</f>
        <v>1287.5</v>
      </c>
      <c r="C16">
        <f>AVERAGE(L29:L30)</f>
        <v>485.5</v>
      </c>
      <c r="E16">
        <f>3*G35/1000</f>
        <v>1.7999999999999997E-3</v>
      </c>
      <c r="F16" s="2">
        <f>AVERAGE(I35:I36) - (A16*G35/0.5)</f>
        <v>3128.5</v>
      </c>
      <c r="G16">
        <f>6*H35/1000</f>
        <v>3.5999999999999995E-3</v>
      </c>
      <c r="H16" s="2">
        <f>AVERAGE(J35:J36) - (B16*H35/0.5)</f>
        <v>7122.5</v>
      </c>
      <c r="I16">
        <f>0.3*H35/1000</f>
        <v>1.7999999999999998E-4</v>
      </c>
      <c r="J16" s="2">
        <f>AVERAGE(L35:L36) - (C16*H35/0.5)</f>
        <v>3074.9</v>
      </c>
      <c r="L16">
        <v>0.6</v>
      </c>
      <c r="M16" s="3">
        <f t="shared" si="0"/>
        <v>2.717493806024228</v>
      </c>
      <c r="N16" s="3">
        <f t="shared" si="1"/>
        <v>5.8217901629445858</v>
      </c>
      <c r="O16" s="3">
        <f t="shared" si="2"/>
        <v>3.1042963569203579</v>
      </c>
      <c r="P16" s="3">
        <f t="shared" si="3"/>
        <v>0.28367169130408859</v>
      </c>
    </row>
    <row r="17" spans="1:62" x14ac:dyDescent="0.2">
      <c r="E17">
        <f>9*G38/1000</f>
        <v>2.9970000000000005E-3</v>
      </c>
      <c r="F17" s="2">
        <f>AVERAGE(I38:I39) - (A16*G38/0.5)</f>
        <v>5796.5749999999998</v>
      </c>
      <c r="G17">
        <f>18*H38/1000</f>
        <v>5.9940000000000011E-3</v>
      </c>
      <c r="H17" s="2">
        <f>AVERAGE(J38:J39) - (B16*H38/0.5)</f>
        <v>11976.525</v>
      </c>
      <c r="I17">
        <f>0.9*H38/1000</f>
        <v>2.9970000000000002E-4</v>
      </c>
      <c r="J17" s="2">
        <f>AVERAGE(L38:L39) - (C16*H38/0.5)</f>
        <v>5561.6570000000002</v>
      </c>
      <c r="L17">
        <v>0.33300000000000002</v>
      </c>
      <c r="M17" s="3">
        <f t="shared" si="0"/>
        <v>8.6679290713263413</v>
      </c>
      <c r="N17" s="3">
        <f t="shared" si="1"/>
        <v>17.314786635699889</v>
      </c>
      <c r="O17" s="3">
        <f t="shared" si="2"/>
        <v>8.6468575643735477</v>
      </c>
      <c r="P17" s="3">
        <f t="shared" si="3"/>
        <v>0.89881150185060721</v>
      </c>
    </row>
    <row r="18" spans="1:62" x14ac:dyDescent="0.2">
      <c r="E18">
        <f>9*G41/1000</f>
        <v>4.2030000000000001E-3</v>
      </c>
      <c r="F18" s="2">
        <f>AVERAGE(I41:I42) - (A16*G41/0.5)</f>
        <v>8406.9249999999993</v>
      </c>
      <c r="G18">
        <f>18*H41/1000</f>
        <v>8.4060000000000003E-3</v>
      </c>
      <c r="H18" s="2">
        <f>AVERAGE(J41:J42) - (B16*H41/0.5)</f>
        <v>17481.474999999999</v>
      </c>
      <c r="I18">
        <f>0.9*H41/1000</f>
        <v>4.2030000000000002E-4</v>
      </c>
      <c r="J18" s="2">
        <f>AVERAGE(L41:L42) - (B16*H41/0.5)</f>
        <v>7243.9750000000004</v>
      </c>
      <c r="L18">
        <v>0.46700000000000003</v>
      </c>
      <c r="M18" s="3">
        <f t="shared" si="0"/>
        <v>8.8119314698401894</v>
      </c>
      <c r="N18" s="3">
        <f t="shared" si="1"/>
        <v>17.865845123418381</v>
      </c>
      <c r="O18" s="3">
        <f t="shared" si="2"/>
        <v>9.0539136535781921</v>
      </c>
      <c r="P18" s="3">
        <f t="shared" si="3"/>
        <v>0.8279284759554888</v>
      </c>
    </row>
    <row r="19" spans="1:62" x14ac:dyDescent="0.2">
      <c r="E19">
        <f>9*G44/1000</f>
        <v>5.3999999999999994E-3</v>
      </c>
      <c r="F19" s="2">
        <f>AVERAGE(I44:I45) - (A16*G44/0.5)</f>
        <v>11480.5</v>
      </c>
      <c r="G19">
        <f>18*H44/1000</f>
        <v>1.0799999999999999E-2</v>
      </c>
      <c r="H19" s="2">
        <f>AVERAGE(J44:J45) - (B16*H44/0.5)</f>
        <v>23142</v>
      </c>
      <c r="I19">
        <f>0.9*H44/1000</f>
        <v>5.4000000000000001E-4</v>
      </c>
      <c r="J19" s="2">
        <f>AVERAGE(L44:L45) - (C16*H44/0.5)</f>
        <v>10679.4</v>
      </c>
      <c r="L19">
        <v>0.6</v>
      </c>
      <c r="M19" s="3">
        <f t="shared" si="0"/>
        <v>9.2699570734169825</v>
      </c>
      <c r="N19" s="3">
        <f t="shared" si="1"/>
        <v>18.32286444420377</v>
      </c>
      <c r="O19" s="3">
        <f t="shared" si="2"/>
        <v>9.0529073707867873</v>
      </c>
      <c r="P19" s="3">
        <f t="shared" si="3"/>
        <v>0.94165730067798104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4.7072293587591616E-7</v>
      </c>
      <c r="G21" s="5"/>
      <c r="H21" s="5">
        <f>SLOPE(G13:G19,H13:H19)</f>
        <v>4.6821964285748678E-7</v>
      </c>
      <c r="I21" s="5"/>
      <c r="J21" s="5">
        <f>SLOPE(I13:I19,J13:J19)</f>
        <v>5.1915492882416395E-8</v>
      </c>
    </row>
    <row r="22" spans="1:62" x14ac:dyDescent="0.2">
      <c r="D22" t="s">
        <v>34</v>
      </c>
      <c r="F22" s="5">
        <f>INTERCEPT(E13:E19,F13:F19)</f>
        <v>1.578395787267331E-4</v>
      </c>
      <c r="G22" s="5"/>
      <c r="H22" s="5">
        <f>INTERCEPT(G13:G19,H13:H19)</f>
        <v>1.5817969151430116E-4</v>
      </c>
      <c r="I22" s="5"/>
      <c r="J22" s="5">
        <f>INTERCEPT(I13:I19,J13:J19)</f>
        <v>1.0568065718310945E-5</v>
      </c>
    </row>
    <row r="23" spans="1:62" x14ac:dyDescent="0.2">
      <c r="D23" t="s">
        <v>35</v>
      </c>
      <c r="F23" s="4">
        <f>RSQ(E13:E19,F13:F19)</f>
        <v>0.99533781606996563</v>
      </c>
      <c r="G23" s="4"/>
      <c r="H23" s="4">
        <f>RSQ(G13:G19,H13:H19)</f>
        <v>0.99849281592097971</v>
      </c>
      <c r="I23" s="4"/>
      <c r="J23" s="4">
        <f>RSQ(I13:I19,J13:J19)</f>
        <v>0.99071517224157857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3530</v>
      </c>
      <c r="J25">
        <v>12343</v>
      </c>
      <c r="L25">
        <v>7085</v>
      </c>
      <c r="M25">
        <v>5.2060000000000004</v>
      </c>
      <c r="N25">
        <v>17.891999999999999</v>
      </c>
      <c r="O25">
        <v>12.686</v>
      </c>
      <c r="Q25">
        <v>1.042</v>
      </c>
      <c r="R25">
        <v>1</v>
      </c>
      <c r="S25">
        <v>0</v>
      </c>
      <c r="T25">
        <v>0</v>
      </c>
      <c r="V25">
        <v>0</v>
      </c>
      <c r="Y25" s="1">
        <v>44788</v>
      </c>
      <c r="Z25" s="6">
        <v>0.47458333333333336</v>
      </c>
      <c r="AB25">
        <v>1</v>
      </c>
      <c r="AD25" s="3">
        <f t="shared" ref="AD25:AD88" si="4">((I25*$F$21)+$F$22)*1000/G25</f>
        <v>6.0649718078957235</v>
      </c>
      <c r="AE25" s="3">
        <f t="shared" ref="AE25:AE88" si="5">((J25*$H$21)+$H$22)*1000/H25</f>
        <v>19.79138247768087</v>
      </c>
      <c r="AF25" s="3">
        <f t="shared" ref="AF25:AF88" si="6">AE25-AD25</f>
        <v>13.726410669785146</v>
      </c>
      <c r="AG25" s="3">
        <f t="shared" ref="AG25:AG88" si="7">((L25*$J$21)+$J$22)*1000/H25</f>
        <v>1.2612977759674369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5914</v>
      </c>
      <c r="J26">
        <v>12413</v>
      </c>
      <c r="L26">
        <v>6633</v>
      </c>
      <c r="M26">
        <v>8.2530000000000001</v>
      </c>
      <c r="N26">
        <v>17.991</v>
      </c>
      <c r="O26">
        <v>9.7370000000000001</v>
      </c>
      <c r="Q26">
        <v>0.96299999999999997</v>
      </c>
      <c r="R26">
        <v>1</v>
      </c>
      <c r="S26">
        <v>0</v>
      </c>
      <c r="T26">
        <v>0</v>
      </c>
      <c r="V26">
        <v>0</v>
      </c>
      <c r="Y26" s="1">
        <v>44788</v>
      </c>
      <c r="Z26" s="6">
        <v>0.4808912037037037</v>
      </c>
      <c r="AB26">
        <v>1</v>
      </c>
      <c r="AD26" s="3">
        <f t="shared" si="4"/>
        <v>9.8056500716563377</v>
      </c>
      <c r="AE26" s="3">
        <f t="shared" si="5"/>
        <v>19.900633727680951</v>
      </c>
      <c r="AF26" s="3">
        <f t="shared" si="6"/>
        <v>10.094983656024613</v>
      </c>
      <c r="AG26" s="3">
        <f t="shared" si="7"/>
        <v>1.1830784333579296</v>
      </c>
      <c r="AH26" s="3"/>
      <c r="AI26">
        <f>100*(AVERAGE(I26:I27))/(AVERAGE(I$26:I$27))</f>
        <v>100</v>
      </c>
      <c r="AK26">
        <f>ABS(100*(AD26-AD27)/(AVERAGE(AD26:AD27)))</f>
        <v>5.0991662101545971</v>
      </c>
      <c r="AO26">
        <f>100*(AVERAGE(J26:J27))/(AVERAGE(J$26:J$27))</f>
        <v>100</v>
      </c>
      <c r="AQ26">
        <f>ABS(100*(AE26-AE27)/(AVERAGE(AE26:AE27)))</f>
        <v>7.8423178147229416E-3</v>
      </c>
      <c r="AU26">
        <f>100*(((AVERAGE(J26:J27))-(AVERAGE(I26:I27)))/((AVERAGE(J$26:J$27))-(AVERAGE($I26:I$27))))</f>
        <v>100</v>
      </c>
      <c r="AW26">
        <f>ABS(100*(AF26-AF27)/(AVERAGE(AF26:AF27)))</f>
        <v>5.1988599382458602</v>
      </c>
      <c r="BA26">
        <f>100*(AVERAGE(L26:L27))/(AVERAGE(L$26:L$27))</f>
        <v>100</v>
      </c>
      <c r="BC26">
        <f>ABS(100*(AG26-AG27)/(AVERAGE(AG26:AG27)))</f>
        <v>4.1050517980712709</v>
      </c>
      <c r="BG26" s="3">
        <f>AVERAGE(AD26:AD27)</f>
        <v>10.062194071708713</v>
      </c>
      <c r="BH26" s="3">
        <f>AVERAGE(AE26:AE27)</f>
        <v>19.901414093752379</v>
      </c>
      <c r="BI26" s="3">
        <f>AVERAGE(AF26:AF27)</f>
        <v>9.8392200220436656</v>
      </c>
      <c r="BJ26" s="3">
        <f>AVERAGE(AG26:AG27)</f>
        <v>1.1592838324534889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6241</v>
      </c>
      <c r="J27">
        <v>12414</v>
      </c>
      <c r="L27">
        <v>6358</v>
      </c>
      <c r="M27">
        <v>8.6720000000000006</v>
      </c>
      <c r="N27">
        <v>17.992000000000001</v>
      </c>
      <c r="O27">
        <v>9.3209999999999997</v>
      </c>
      <c r="Q27">
        <v>0.91500000000000004</v>
      </c>
      <c r="R27">
        <v>1</v>
      </c>
      <c r="S27">
        <v>0</v>
      </c>
      <c r="T27">
        <v>0</v>
      </c>
      <c r="V27">
        <v>0</v>
      </c>
      <c r="Y27" s="1">
        <v>44788</v>
      </c>
      <c r="Z27" s="6">
        <v>0.48767361111111113</v>
      </c>
      <c r="AB27">
        <v>1</v>
      </c>
      <c r="AD27" s="3">
        <f t="shared" si="4"/>
        <v>10.318738071761087</v>
      </c>
      <c r="AE27" s="3">
        <f t="shared" si="5"/>
        <v>19.902194459823807</v>
      </c>
      <c r="AF27" s="3">
        <f t="shared" si="6"/>
        <v>9.5834563880627197</v>
      </c>
      <c r="AG27" s="3">
        <f t="shared" si="7"/>
        <v>1.1354892315490481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3721</v>
      </c>
      <c r="J28">
        <v>1347</v>
      </c>
      <c r="L28">
        <v>793</v>
      </c>
      <c r="M28">
        <v>3.2690000000000001</v>
      </c>
      <c r="N28">
        <v>1.42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44788</v>
      </c>
      <c r="Z28" s="6">
        <v>0.50035879629629632</v>
      </c>
      <c r="AB28">
        <v>1</v>
      </c>
      <c r="AD28" s="3">
        <f t="shared" si="4"/>
        <v>3.8187992462420346</v>
      </c>
      <c r="AE28" s="3">
        <f t="shared" si="5"/>
        <v>1.5777431008866718</v>
      </c>
      <c r="AF28" s="3">
        <f t="shared" si="6"/>
        <v>-2.2410561453553628</v>
      </c>
      <c r="AG28" s="3">
        <f t="shared" si="7"/>
        <v>0.10347410314813429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1013</v>
      </c>
      <c r="J29">
        <v>1242</v>
      </c>
      <c r="L29">
        <v>577</v>
      </c>
      <c r="M29">
        <v>1.1919999999999999</v>
      </c>
      <c r="N29">
        <v>1.331</v>
      </c>
      <c r="O29">
        <v>0.13900000000000001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44788</v>
      </c>
      <c r="Z29" s="6">
        <v>0.50665509259259256</v>
      </c>
      <c r="AB29">
        <v>1</v>
      </c>
      <c r="AD29" s="3">
        <f t="shared" si="4"/>
        <v>1.2693638255380724</v>
      </c>
      <c r="AE29" s="3">
        <f t="shared" si="5"/>
        <v>1.4794169758865996</v>
      </c>
      <c r="AF29" s="3">
        <f t="shared" si="6"/>
        <v>0.21005315034852723</v>
      </c>
      <c r="AG29" s="3">
        <f t="shared" si="7"/>
        <v>8.1046610222930415E-2</v>
      </c>
      <c r="AH29" s="3"/>
      <c r="AK29">
        <f>ABS(100*(AD29-AD30)/(AVERAGE(AD29:AD30)))</f>
        <v>25.129128548535931</v>
      </c>
      <c r="AQ29">
        <f>ABS(100*(AE29-AE30)/(AVERAGE(AE29:AE30)))</f>
        <v>5.5988552783293351</v>
      </c>
      <c r="AW29">
        <f>ABS(100*(AF29-AF30)/(AVERAGE(AF29:AF30)))</f>
        <v>93.468329821774844</v>
      </c>
      <c r="BC29">
        <f>ABS(100*(AG29-AG30)/(AVERAGE(AG29:AG30)))</f>
        <v>26.557809618774915</v>
      </c>
      <c r="BG29" s="3">
        <f>AVERAGE(AD29:AD30)</f>
        <v>1.1276762218394216</v>
      </c>
      <c r="BH29" s="3">
        <f>AVERAGE(AE29:AE30)</f>
        <v>1.522024963386631</v>
      </c>
      <c r="BI29" s="3">
        <f>AVERAGE(AF29:AF30)</f>
        <v>0.39434874154720923</v>
      </c>
      <c r="BJ29" s="3">
        <f>AVERAGE(AG29:AG30)</f>
        <v>7.1546075025448214E-2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712</v>
      </c>
      <c r="J30">
        <v>1333</v>
      </c>
      <c r="L30">
        <v>394</v>
      </c>
      <c r="M30">
        <v>0.96099999999999997</v>
      </c>
      <c r="N30">
        <v>1.4079999999999999</v>
      </c>
      <c r="O30">
        <v>0.44700000000000001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44788</v>
      </c>
      <c r="Z30" s="6">
        <v>0.51372685185185185</v>
      </c>
      <c r="AB30">
        <v>1</v>
      </c>
      <c r="AD30" s="3">
        <f t="shared" si="4"/>
        <v>0.98598861814077088</v>
      </c>
      <c r="AE30" s="3">
        <f t="shared" si="5"/>
        <v>1.5646329508866621</v>
      </c>
      <c r="AF30" s="3">
        <f t="shared" si="6"/>
        <v>0.57864433274589122</v>
      </c>
      <c r="AG30" s="3">
        <f t="shared" si="7"/>
        <v>6.2045539827966012E-2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732</v>
      </c>
      <c r="J31">
        <v>2742</v>
      </c>
      <c r="L31">
        <v>1427</v>
      </c>
      <c r="M31">
        <v>2.4409999999999998</v>
      </c>
      <c r="N31">
        <v>6.5039999999999996</v>
      </c>
      <c r="O31">
        <v>4.0629999999999997</v>
      </c>
      <c r="Q31">
        <v>8.3000000000000004E-2</v>
      </c>
      <c r="R31">
        <v>1</v>
      </c>
      <c r="S31">
        <v>0</v>
      </c>
      <c r="T31">
        <v>0</v>
      </c>
      <c r="V31">
        <v>0</v>
      </c>
      <c r="Y31" s="1">
        <v>44788</v>
      </c>
      <c r="Z31" s="6">
        <v>0.52563657407407405</v>
      </c>
      <c r="AB31">
        <v>1</v>
      </c>
      <c r="AD31" s="3">
        <f t="shared" si="4"/>
        <v>2.5120438389395185</v>
      </c>
      <c r="AE31" s="3">
        <f t="shared" si="5"/>
        <v>7.2101897611476495</v>
      </c>
      <c r="AF31" s="3">
        <f t="shared" si="6"/>
        <v>4.6981459222081305</v>
      </c>
      <c r="AG31" s="3">
        <f t="shared" si="7"/>
        <v>0.42325737030759569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1355</v>
      </c>
      <c r="J32">
        <v>2860</v>
      </c>
      <c r="L32">
        <v>1350</v>
      </c>
      <c r="M32">
        <v>3.6360000000000001</v>
      </c>
      <c r="N32">
        <v>6.7539999999999996</v>
      </c>
      <c r="O32">
        <v>3.1179999999999999</v>
      </c>
      <c r="Q32">
        <v>6.3E-2</v>
      </c>
      <c r="R32">
        <v>1</v>
      </c>
      <c r="S32">
        <v>0</v>
      </c>
      <c r="T32">
        <v>0</v>
      </c>
      <c r="V32">
        <v>0</v>
      </c>
      <c r="Y32" s="1">
        <v>44788</v>
      </c>
      <c r="Z32" s="6">
        <v>0.53199074074074071</v>
      </c>
      <c r="AB32">
        <v>1</v>
      </c>
      <c r="AD32" s="3">
        <f t="shared" si="4"/>
        <v>3.9783457841929972</v>
      </c>
      <c r="AE32" s="3">
        <f t="shared" si="5"/>
        <v>7.4864393504335665</v>
      </c>
      <c r="AF32" s="3">
        <f t="shared" si="6"/>
        <v>3.5080935662405692</v>
      </c>
      <c r="AG32" s="3">
        <f t="shared" si="7"/>
        <v>0.40326990554786535</v>
      </c>
      <c r="AH32" s="3"/>
      <c r="AJ32">
        <f>ABS(100*((AVERAGE(AD32:AD33))-3)/3)</f>
        <v>35.082821553115139</v>
      </c>
      <c r="AK32">
        <f>ABS(100*(AD32-AD33)/(AVERAGE(AD32:AD33)))</f>
        <v>3.6589336600092128</v>
      </c>
      <c r="AP32">
        <f>ABS(100*((AVERAGE(AE32:AE33))-6)/6)</f>
        <v>23.915586495320706</v>
      </c>
      <c r="AQ32">
        <f>ABS(100*(AE32-AE33)/(AVERAGE(AE32:AE33)))</f>
        <v>1.3854636093006352</v>
      </c>
      <c r="AV32">
        <f>ABS(100*((AVERAGE(AF32:AF33))-3)/3)</f>
        <v>12.748351437526305</v>
      </c>
      <c r="AW32">
        <f>ABS(100*(AF32-AF33)/(AVERAGE(AF32:AF33)))</f>
        <v>7.4291122080189282</v>
      </c>
      <c r="BB32">
        <f>ABS(100*((AVERAGE(AG32:AG33))-0.3)/0.3)</f>
        <v>30.616165704577927</v>
      </c>
      <c r="BC32">
        <f>ABS(100*(AG32-AG33)/(AVERAGE(AG32:AG33)))</f>
        <v>5.8295022276512798</v>
      </c>
      <c r="BG32" s="3">
        <f>AVERAGE(AD32:AD33)</f>
        <v>4.0524846465934541</v>
      </c>
      <c r="BH32" s="3">
        <f>AVERAGE(AE32:AE33)</f>
        <v>7.4349351897192424</v>
      </c>
      <c r="BI32" s="3">
        <f>AVERAGE(AF32:AF33)</f>
        <v>3.3824505431257892</v>
      </c>
      <c r="BJ32" s="3">
        <f>AVERAGE(AG32:AG33)</f>
        <v>0.39184849711373376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1418</v>
      </c>
      <c r="J33">
        <v>2816</v>
      </c>
      <c r="L33">
        <v>1262</v>
      </c>
      <c r="M33">
        <v>3.758</v>
      </c>
      <c r="N33">
        <v>6.6609999999999996</v>
      </c>
      <c r="O33">
        <v>2.903</v>
      </c>
      <c r="Q33">
        <v>0.04</v>
      </c>
      <c r="R33">
        <v>1</v>
      </c>
      <c r="S33">
        <v>0</v>
      </c>
      <c r="T33">
        <v>0</v>
      </c>
      <c r="V33">
        <v>0</v>
      </c>
      <c r="Y33" s="1">
        <v>44788</v>
      </c>
      <c r="Z33" s="6">
        <v>0.53873842592592591</v>
      </c>
      <c r="AB33">
        <v>1</v>
      </c>
      <c r="AD33" s="3">
        <f t="shared" si="4"/>
        <v>4.1266235089939105</v>
      </c>
      <c r="AE33" s="3">
        <f t="shared" si="5"/>
        <v>7.3834310290049192</v>
      </c>
      <c r="AF33" s="3">
        <f t="shared" si="6"/>
        <v>3.2568075200110087</v>
      </c>
      <c r="AG33" s="3">
        <f t="shared" si="7"/>
        <v>0.38042708867960218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4098</v>
      </c>
      <c r="J34">
        <v>8602</v>
      </c>
      <c r="L34">
        <v>3738</v>
      </c>
      <c r="M34">
        <v>2.9660000000000002</v>
      </c>
      <c r="N34">
        <v>6.3049999999999997</v>
      </c>
      <c r="O34">
        <v>3.34</v>
      </c>
      <c r="Q34">
        <v>0.22900000000000001</v>
      </c>
      <c r="R34">
        <v>1</v>
      </c>
      <c r="S34">
        <v>0</v>
      </c>
      <c r="T34">
        <v>0</v>
      </c>
      <c r="V34">
        <v>0</v>
      </c>
      <c r="Y34" s="1">
        <v>44788</v>
      </c>
      <c r="Z34" s="6">
        <v>0.55178240740740747</v>
      </c>
      <c r="AB34">
        <v>1</v>
      </c>
      <c r="AD34" s="3">
        <f t="shared" si="4"/>
        <v>3.4781036165770627</v>
      </c>
      <c r="AE34" s="3">
        <f t="shared" si="5"/>
        <v>6.9763417656240048</v>
      </c>
      <c r="AF34" s="3">
        <f t="shared" si="6"/>
        <v>3.4982381490469421</v>
      </c>
      <c r="AG34" s="3">
        <f t="shared" si="7"/>
        <v>0.34104696352130576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4207</v>
      </c>
      <c r="J35">
        <v>8679</v>
      </c>
      <c r="L35">
        <v>3707</v>
      </c>
      <c r="M35">
        <v>3.036</v>
      </c>
      <c r="N35">
        <v>6.359</v>
      </c>
      <c r="O35">
        <v>3.3239999999999998</v>
      </c>
      <c r="Q35">
        <v>0.22600000000000001</v>
      </c>
      <c r="R35">
        <v>1</v>
      </c>
      <c r="S35">
        <v>0</v>
      </c>
      <c r="T35">
        <v>0</v>
      </c>
      <c r="V35">
        <v>0</v>
      </c>
      <c r="Y35" s="1">
        <v>44788</v>
      </c>
      <c r="Z35" s="6">
        <v>0.55887731481481484</v>
      </c>
      <c r="AB35">
        <v>1</v>
      </c>
      <c r="AD35" s="3">
        <f t="shared" si="4"/>
        <v>3.5636182832611873</v>
      </c>
      <c r="AE35" s="3">
        <f t="shared" si="5"/>
        <v>7.0364299531240482</v>
      </c>
      <c r="AF35" s="3">
        <f t="shared" si="6"/>
        <v>3.4728116698628608</v>
      </c>
      <c r="AG35" s="3">
        <f t="shared" si="7"/>
        <v>0.33836466305571422</v>
      </c>
      <c r="AH35" s="3"/>
      <c r="AJ35">
        <f>ABS(100*((AVERAGE(AD35:AD36))-3)/3)</f>
        <v>17.649695680339452</v>
      </c>
      <c r="AK35">
        <f>ABS(100*(AD35-AD36)/(AVERAGE(AD35:AD36)))</f>
        <v>1.9338433844447198</v>
      </c>
      <c r="AP35">
        <f>ABS(100*((AVERAGE(AE35:AE36))-6)/6)</f>
        <v>17.124262388376884</v>
      </c>
      <c r="AQ35">
        <f>ABS(100*(AE35-AE36)/(AVERAGE(AE35:AE36)))</f>
        <v>0.25540423587833644</v>
      </c>
      <c r="AV35">
        <f>ABS(100*((AVERAGE(AF35:AF36))-3)/3)</f>
        <v>16.598829096414317</v>
      </c>
      <c r="AW35">
        <f>ABS(100*(AF35-AF36)/(AVERAGE(AF35:AF36)))</f>
        <v>1.4381621281845396</v>
      </c>
      <c r="BB35">
        <f>ABS(100*((AVERAGE(AG35:AG36))-0.3)/0.3)</f>
        <v>11.360544964304962</v>
      </c>
      <c r="BC35">
        <f>ABS(100*(AG35-AG36)/(AVERAGE(AG35:AG36)))</f>
        <v>2.5640608255357797</v>
      </c>
      <c r="BG35" s="3">
        <f>AVERAGE(AD35:AD36)</f>
        <v>3.5294908704101835</v>
      </c>
      <c r="BH35" s="3">
        <f>AVERAGE(AE35:AE36)</f>
        <v>7.027455743302613</v>
      </c>
      <c r="BI35" s="3">
        <f>AVERAGE(AF35:AF36)</f>
        <v>3.4979648728924295</v>
      </c>
      <c r="BJ35" s="3">
        <f>AVERAGE(AG35:AG36)</f>
        <v>0.33408163489291487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4120</v>
      </c>
      <c r="J36">
        <v>8656</v>
      </c>
      <c r="L36">
        <v>3608</v>
      </c>
      <c r="M36">
        <v>2.9790000000000001</v>
      </c>
      <c r="N36">
        <v>6.343</v>
      </c>
      <c r="O36">
        <v>3.3639999999999999</v>
      </c>
      <c r="Q36">
        <v>0.218</v>
      </c>
      <c r="R36">
        <v>1</v>
      </c>
      <c r="S36">
        <v>0</v>
      </c>
      <c r="T36">
        <v>0</v>
      </c>
      <c r="V36">
        <v>0</v>
      </c>
      <c r="Y36" s="1">
        <v>44788</v>
      </c>
      <c r="Z36" s="6">
        <v>0.56633101851851853</v>
      </c>
      <c r="AB36">
        <v>1</v>
      </c>
      <c r="AD36" s="3">
        <f t="shared" si="4"/>
        <v>3.4953634575591797</v>
      </c>
      <c r="AE36" s="3">
        <f t="shared" si="5"/>
        <v>7.0184815334811779</v>
      </c>
      <c r="AF36" s="3">
        <f t="shared" si="6"/>
        <v>3.5231180759219982</v>
      </c>
      <c r="AG36" s="3">
        <f t="shared" si="7"/>
        <v>0.32979860673011552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4736</v>
      </c>
      <c r="J37">
        <v>12736</v>
      </c>
      <c r="L37">
        <v>6014</v>
      </c>
      <c r="M37">
        <v>6.0789999999999997</v>
      </c>
      <c r="N37">
        <v>16.619</v>
      </c>
      <c r="O37">
        <v>10.54</v>
      </c>
      <c r="Q37">
        <v>0.77</v>
      </c>
      <c r="R37">
        <v>1</v>
      </c>
      <c r="S37">
        <v>0</v>
      </c>
      <c r="T37">
        <v>0</v>
      </c>
      <c r="V37">
        <v>0</v>
      </c>
      <c r="Y37" s="1">
        <v>44788</v>
      </c>
      <c r="Z37" s="6">
        <v>0.57943287037037039</v>
      </c>
      <c r="AB37">
        <v>1</v>
      </c>
      <c r="AD37" s="3">
        <f t="shared" si="4"/>
        <v>7.1687189280332495</v>
      </c>
      <c r="AE37" s="3">
        <f t="shared" si="5"/>
        <v>18.382657846688446</v>
      </c>
      <c r="AF37" s="3">
        <f t="shared" si="6"/>
        <v>11.213938918655195</v>
      </c>
      <c r="AG37" s="3">
        <f t="shared" si="7"/>
        <v>0.96933285259208157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6288</v>
      </c>
      <c r="J38">
        <v>12774</v>
      </c>
      <c r="L38">
        <v>5903</v>
      </c>
      <c r="M38">
        <v>7.867</v>
      </c>
      <c r="N38">
        <v>16.667000000000002</v>
      </c>
      <c r="O38">
        <v>8.8010000000000002</v>
      </c>
      <c r="Q38">
        <v>0.753</v>
      </c>
      <c r="R38">
        <v>1</v>
      </c>
      <c r="S38">
        <v>0</v>
      </c>
      <c r="T38">
        <v>0</v>
      </c>
      <c r="V38">
        <v>0</v>
      </c>
      <c r="Y38" s="1">
        <v>44788</v>
      </c>
      <c r="Z38" s="6">
        <v>0.58643518518518511</v>
      </c>
      <c r="AB38">
        <v>1</v>
      </c>
      <c r="AD38" s="3">
        <f t="shared" si="4"/>
        <v>9.3625987973408211</v>
      </c>
      <c r="AE38" s="3">
        <f t="shared" si="5"/>
        <v>18.436088316443957</v>
      </c>
      <c r="AF38" s="3">
        <f t="shared" si="6"/>
        <v>9.0734895191031359</v>
      </c>
      <c r="AG38" s="3">
        <f t="shared" si="7"/>
        <v>0.9520276882979426</v>
      </c>
      <c r="AH38" s="3"/>
      <c r="AJ38">
        <f>ABS(100*((AVERAGE(AD38:AD39))-9)/9)</f>
        <v>5.3325126190255254</v>
      </c>
      <c r="AK38">
        <f>ABS(100*(AD38-AD39)/(AVERAGE(AD38:AD39)))</f>
        <v>2.4752795895631641</v>
      </c>
      <c r="AP38">
        <f>ABS(100*((AVERAGE(AE38:AE39))-18)/18)</f>
        <v>2.8914012003217713</v>
      </c>
      <c r="AQ38">
        <f>ABS(100*(AE38-AE39)/(AVERAGE(AE38:AE39)))</f>
        <v>0.91103498586082154</v>
      </c>
      <c r="AV38">
        <f>ABS(100*((AVERAGE(AF38:AF39))-9)/9)</f>
        <v>0.45028978161801725</v>
      </c>
      <c r="AW38">
        <f>ABS(100*(AF38-AF39)/(AVERAGE(AF38:AF39)))</f>
        <v>0.72923718076931443</v>
      </c>
      <c r="BB38">
        <f>ABS(100*((AVERAGE(AG38:AG39))-0.9)/0.9)</f>
        <v>5.4690494932704032</v>
      </c>
      <c r="BC38">
        <f>ABS(100*(AG38-AG39)/(AVERAGE(AG38:AG39)))</f>
        <v>0.59127253645428635</v>
      </c>
      <c r="BG38" s="3">
        <f>AVERAGE(AD38:AD39)</f>
        <v>9.4799261357122973</v>
      </c>
      <c r="BH38" s="3">
        <f>AVERAGE(AE38:AE39)</f>
        <v>18.520452216057919</v>
      </c>
      <c r="BI38" s="3">
        <f>AVERAGE(AF38:AF39)</f>
        <v>9.0405260803456216</v>
      </c>
      <c r="BJ38" s="3">
        <f>AVERAGE(AG38:AG39)</f>
        <v>0.94922144543943365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6454</v>
      </c>
      <c r="J39">
        <v>12894</v>
      </c>
      <c r="L39">
        <v>5867</v>
      </c>
      <c r="M39">
        <v>8.0570000000000004</v>
      </c>
      <c r="N39">
        <v>16.82</v>
      </c>
      <c r="O39">
        <v>8.7629999999999999</v>
      </c>
      <c r="Q39">
        <v>0.747</v>
      </c>
      <c r="R39">
        <v>1</v>
      </c>
      <c r="S39">
        <v>0</v>
      </c>
      <c r="T39">
        <v>0</v>
      </c>
      <c r="V39">
        <v>0</v>
      </c>
      <c r="Y39" s="1">
        <v>44788</v>
      </c>
      <c r="Z39" s="6">
        <v>0.5939120370370371</v>
      </c>
      <c r="AB39">
        <v>1</v>
      </c>
      <c r="AD39" s="3">
        <f t="shared" si="4"/>
        <v>9.5972534740837716</v>
      </c>
      <c r="AE39" s="3">
        <f t="shared" si="5"/>
        <v>18.604816115671881</v>
      </c>
      <c r="AF39" s="3">
        <f t="shared" si="6"/>
        <v>9.0075626415881089</v>
      </c>
      <c r="AG39" s="3">
        <f t="shared" si="7"/>
        <v>0.94641520258092482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9054</v>
      </c>
      <c r="J40">
        <v>18604</v>
      </c>
      <c r="L40">
        <v>8500</v>
      </c>
      <c r="M40">
        <v>7.8810000000000002</v>
      </c>
      <c r="N40">
        <v>17.172999999999998</v>
      </c>
      <c r="O40">
        <v>9.2910000000000004</v>
      </c>
      <c r="Q40">
        <v>0.82799999999999996</v>
      </c>
      <c r="R40">
        <v>1</v>
      </c>
      <c r="S40">
        <v>0</v>
      </c>
      <c r="T40">
        <v>0</v>
      </c>
      <c r="V40">
        <v>0</v>
      </c>
      <c r="Y40" s="1">
        <v>44788</v>
      </c>
      <c r="Z40" s="6">
        <v>0.60768518518518522</v>
      </c>
      <c r="AB40">
        <v>1</v>
      </c>
      <c r="AD40" s="3">
        <f t="shared" si="4"/>
        <v>9.4641649681954547</v>
      </c>
      <c r="AE40" s="3">
        <f t="shared" si="5"/>
        <v>18.991301771381117</v>
      </c>
      <c r="AF40" s="3">
        <f t="shared" si="6"/>
        <v>9.5271368031856625</v>
      </c>
      <c r="AG40" s="3">
        <f t="shared" si="7"/>
        <v>0.96755836235299841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9301</v>
      </c>
      <c r="J41">
        <v>18699</v>
      </c>
      <c r="L41">
        <v>8560</v>
      </c>
      <c r="M41">
        <v>8.0839999999999996</v>
      </c>
      <c r="N41">
        <v>17.259</v>
      </c>
      <c r="O41">
        <v>9.1750000000000007</v>
      </c>
      <c r="Q41">
        <v>0.83399999999999996</v>
      </c>
      <c r="R41">
        <v>1</v>
      </c>
      <c r="S41">
        <v>0</v>
      </c>
      <c r="T41">
        <v>0</v>
      </c>
      <c r="V41">
        <v>0</v>
      </c>
      <c r="Y41" s="1">
        <v>44788</v>
      </c>
      <c r="Z41" s="6">
        <v>0.61512731481481475</v>
      </c>
      <c r="AB41">
        <v>1</v>
      </c>
      <c r="AD41" s="3">
        <f t="shared" si="4"/>
        <v>9.7131340584767223</v>
      </c>
      <c r="AE41" s="3">
        <f t="shared" si="5"/>
        <v>19.086549878600529</v>
      </c>
      <c r="AF41" s="3">
        <f t="shared" si="6"/>
        <v>9.3734158201238067</v>
      </c>
      <c r="AG41" s="3">
        <f t="shared" si="7"/>
        <v>0.97422844709163869</v>
      </c>
      <c r="AH41" s="3"/>
      <c r="AJ41">
        <f>ABS(100*((AVERAGE(AD41:AD42))-9)/9)</f>
        <v>6.9325392691793928</v>
      </c>
      <c r="AK41">
        <f>ABS(100*(AD41-AD42)/(AVERAGE(AD41:AD42)))</f>
        <v>1.8538276532983213</v>
      </c>
      <c r="AP41">
        <f>ABS(100*((AVERAGE(AE41:AE42))-18)/18)</f>
        <v>5.9528372432022856</v>
      </c>
      <c r="AQ41">
        <f>ABS(100*(AE41-AE42)/(AVERAGE(AE41:AE42)))</f>
        <v>0.1577135137085697</v>
      </c>
      <c r="AV41">
        <f>ABS(100*((AVERAGE(AF41:AF42))-9)/9)</f>
        <v>4.9731352172251775</v>
      </c>
      <c r="AW41">
        <f>ABS(100*(AF41-AF42)/(AVERAGE(AF41:AF42)))</f>
        <v>1.5700598967109214</v>
      </c>
      <c r="BB41">
        <f>ABS(100*((AVERAGE(AG41:AG42))-0.9)/0.9)</f>
        <v>6.8456522364123265</v>
      </c>
      <c r="BC41">
        <f>ABS(100*(AG41-AG42)/(AVERAGE(AG41:AG42)))</f>
        <v>2.6242583888952922</v>
      </c>
      <c r="BG41" s="3">
        <f>AVERAGE(AD41:AD42)</f>
        <v>9.6239285342261454</v>
      </c>
      <c r="BH41" s="3">
        <f>AVERAGE(AE41:AE42)</f>
        <v>19.071510703776411</v>
      </c>
      <c r="BI41" s="3">
        <f>AVERAGE(AF41:AF42)</f>
        <v>9.447582169550266</v>
      </c>
      <c r="BJ41" s="3">
        <f>AVERAGE(AG41:AG42)</f>
        <v>0.96161087012771096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9124</v>
      </c>
      <c r="J42">
        <v>18669</v>
      </c>
      <c r="L42">
        <v>8333</v>
      </c>
      <c r="M42">
        <v>7.9379999999999997</v>
      </c>
      <c r="N42">
        <v>17.231999999999999</v>
      </c>
      <c r="O42">
        <v>9.2940000000000005</v>
      </c>
      <c r="Q42">
        <v>0.80900000000000005</v>
      </c>
      <c r="R42">
        <v>1</v>
      </c>
      <c r="S42">
        <v>0</v>
      </c>
      <c r="T42">
        <v>0</v>
      </c>
      <c r="V42">
        <v>0</v>
      </c>
      <c r="Y42" s="1">
        <v>44788</v>
      </c>
      <c r="Z42" s="6">
        <v>0.62309027777777781</v>
      </c>
      <c r="AB42">
        <v>1</v>
      </c>
      <c r="AD42" s="3">
        <f t="shared" si="4"/>
        <v>9.5347230099755702</v>
      </c>
      <c r="AE42" s="3">
        <f t="shared" si="5"/>
        <v>19.056471528952297</v>
      </c>
      <c r="AF42" s="3">
        <f t="shared" si="6"/>
        <v>9.521748518976727</v>
      </c>
      <c r="AG42" s="3">
        <f t="shared" si="7"/>
        <v>0.94899329316378322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12229</v>
      </c>
      <c r="J43">
        <v>24516</v>
      </c>
      <c r="L43">
        <v>11046</v>
      </c>
      <c r="M43">
        <v>8.1639999999999997</v>
      </c>
      <c r="N43">
        <v>17.54</v>
      </c>
      <c r="O43">
        <v>9.3759999999999994</v>
      </c>
      <c r="Q43">
        <v>0.86599999999999999</v>
      </c>
      <c r="R43">
        <v>1</v>
      </c>
      <c r="S43">
        <v>0</v>
      </c>
      <c r="T43">
        <v>0</v>
      </c>
      <c r="V43">
        <v>0</v>
      </c>
      <c r="Y43" s="1">
        <v>44788</v>
      </c>
      <c r="Z43" s="6">
        <v>0.63773148148148151</v>
      </c>
      <c r="AB43">
        <v>1</v>
      </c>
      <c r="AD43" s="3">
        <f t="shared" si="4"/>
        <v>9.8571839359221851</v>
      </c>
      <c r="AE43" s="3">
        <f t="shared" si="5"/>
        <v>19.395087426347413</v>
      </c>
      <c r="AF43" s="3">
        <f t="shared" si="6"/>
        <v>9.5379034904252276</v>
      </c>
      <c r="AG43" s="3">
        <f t="shared" si="7"/>
        <v>0.97337766682913762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12728</v>
      </c>
      <c r="J44">
        <v>24781</v>
      </c>
      <c r="L44">
        <v>11318</v>
      </c>
      <c r="M44">
        <v>8.4830000000000005</v>
      </c>
      <c r="N44">
        <v>17.727</v>
      </c>
      <c r="O44">
        <v>9.2439999999999998</v>
      </c>
      <c r="Q44">
        <v>0.89</v>
      </c>
      <c r="R44">
        <v>1</v>
      </c>
      <c r="S44">
        <v>0</v>
      </c>
      <c r="T44">
        <v>0</v>
      </c>
      <c r="V44">
        <v>0</v>
      </c>
      <c r="Y44" s="1">
        <v>44788</v>
      </c>
      <c r="Z44" s="6">
        <v>0.64556712962962959</v>
      </c>
      <c r="AB44">
        <v>1</v>
      </c>
      <c r="AD44" s="3">
        <f t="shared" si="4"/>
        <v>10.248668510925656</v>
      </c>
      <c r="AE44" s="3">
        <f t="shared" si="5"/>
        <v>19.601884435276141</v>
      </c>
      <c r="AF44" s="3">
        <f t="shared" si="6"/>
        <v>9.3532159243504847</v>
      </c>
      <c r="AG44" s="3">
        <f t="shared" si="7"/>
        <v>0.99691269026916607</v>
      </c>
      <c r="AH44" s="3"/>
      <c r="AJ44">
        <f>ABS(100*((AVERAGE(AD44:AD45))-9)/9)</f>
        <v>12.021712642254833</v>
      </c>
      <c r="AK44">
        <f>ABS(100*(AD44-AD45)/(AVERAGE(AD44:AD45)))</f>
        <v>3.3071837233937385</v>
      </c>
      <c r="AP44">
        <f>ABS(100*((AVERAGE(AE44:AE45))-18)/18)</f>
        <v>8.4918334697877569</v>
      </c>
      <c r="AQ44">
        <f>ABS(100*(AE44-AE45)/(AVERAGE(AE44:AE45)))</f>
        <v>0.75125378737756465</v>
      </c>
      <c r="AV44">
        <f>ABS(100*((AVERAGE(AF44:AF45))-9)/9)</f>
        <v>4.9619542973206796</v>
      </c>
      <c r="AW44">
        <f>ABS(100*(AF44-AF45)/(AVERAGE(AF44:AF45)))</f>
        <v>1.9765884173807107</v>
      </c>
      <c r="BB44">
        <f>ABS(100*((AVERAGE(AG44:AG45))-0.9)/0.9)</f>
        <v>10.229693807423038</v>
      </c>
      <c r="BC44">
        <f>ABS(100*(AG44-AG45)/(AVERAGE(AG44:AG45)))</f>
        <v>0.97683821945754346</v>
      </c>
      <c r="BG44" s="3">
        <f>AVERAGE(AD44:AD45)</f>
        <v>10.081954137802935</v>
      </c>
      <c r="BH44" s="3">
        <f>AVERAGE(AE44:AE45)</f>
        <v>19.528530024561796</v>
      </c>
      <c r="BI44" s="3">
        <f>AVERAGE(AF44:AF45)</f>
        <v>9.4465758867588612</v>
      </c>
      <c r="BJ44" s="3">
        <f>AVERAGE(AG44:AG45)</f>
        <v>0.99206724426680737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12303</v>
      </c>
      <c r="J45">
        <v>24593</v>
      </c>
      <c r="L45">
        <v>11206</v>
      </c>
      <c r="M45">
        <v>8.2119999999999997</v>
      </c>
      <c r="N45">
        <v>17.594999999999999</v>
      </c>
      <c r="O45">
        <v>9.3829999999999991</v>
      </c>
      <c r="Q45">
        <v>0.88</v>
      </c>
      <c r="R45">
        <v>1</v>
      </c>
      <c r="S45">
        <v>0</v>
      </c>
      <c r="T45">
        <v>0</v>
      </c>
      <c r="V45">
        <v>0</v>
      </c>
      <c r="Y45" s="1">
        <v>44788</v>
      </c>
      <c r="Z45" s="6">
        <v>0.65368055555555549</v>
      </c>
      <c r="AB45">
        <v>1</v>
      </c>
      <c r="AD45" s="3">
        <f t="shared" si="4"/>
        <v>9.9152397646802157</v>
      </c>
      <c r="AE45" s="3">
        <f t="shared" si="5"/>
        <v>19.455175613847455</v>
      </c>
      <c r="AF45" s="3">
        <f t="shared" si="6"/>
        <v>9.5399358491672395</v>
      </c>
      <c r="AG45" s="3">
        <f t="shared" si="7"/>
        <v>0.98722179826444867</v>
      </c>
      <c r="AH45" s="3"/>
    </row>
    <row r="46" spans="1:62" x14ac:dyDescent="0.2">
      <c r="A46">
        <v>22</v>
      </c>
      <c r="B46">
        <v>3</v>
      </c>
      <c r="C46" t="s">
        <v>28</v>
      </c>
      <c r="D46" t="s">
        <v>27</v>
      </c>
      <c r="G46">
        <v>0.5</v>
      </c>
      <c r="H46">
        <v>0.5</v>
      </c>
      <c r="I46">
        <v>3309</v>
      </c>
      <c r="J46">
        <v>1146</v>
      </c>
      <c r="L46">
        <v>618</v>
      </c>
      <c r="M46">
        <v>2.9529999999999998</v>
      </c>
      <c r="N46">
        <v>1.2490000000000001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44788</v>
      </c>
      <c r="Z46" s="6">
        <v>0.66665509259259259</v>
      </c>
      <c r="AB46">
        <v>1</v>
      </c>
      <c r="AD46" s="3">
        <f t="shared" si="4"/>
        <v>3.4309235470802792</v>
      </c>
      <c r="AE46" s="3">
        <f t="shared" si="5"/>
        <v>1.3895188044579621</v>
      </c>
      <c r="AF46" s="3">
        <f t="shared" si="6"/>
        <v>-2.0414047426223174</v>
      </c>
      <c r="AG46" s="3">
        <f t="shared" si="7"/>
        <v>8.5303680639288545E-2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3</v>
      </c>
      <c r="C47" t="s">
        <v>28</v>
      </c>
      <c r="D47" t="s">
        <v>27</v>
      </c>
      <c r="G47">
        <v>0.5</v>
      </c>
      <c r="H47">
        <v>0.5</v>
      </c>
      <c r="I47">
        <v>518</v>
      </c>
      <c r="J47">
        <v>1113</v>
      </c>
      <c r="L47">
        <v>491</v>
      </c>
      <c r="M47">
        <v>0.81200000000000006</v>
      </c>
      <c r="N47">
        <v>1.2210000000000001</v>
      </c>
      <c r="O47">
        <v>0.40899999999999997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44788</v>
      </c>
      <c r="Z47" s="6">
        <v>0.67300925925925925</v>
      </c>
      <c r="AB47">
        <v>1</v>
      </c>
      <c r="AD47" s="3">
        <f t="shared" si="4"/>
        <v>0.80334811902091541</v>
      </c>
      <c r="AE47" s="3">
        <f t="shared" si="5"/>
        <v>1.3586163080293678</v>
      </c>
      <c r="AF47" s="3">
        <f t="shared" si="6"/>
        <v>0.55526818900845243</v>
      </c>
      <c r="AG47" s="3">
        <f t="shared" si="7"/>
        <v>7.2117145447154793E-2</v>
      </c>
      <c r="AH47" s="3"/>
      <c r="AK47">
        <f>ABS(100*(AD47-AD48)/(AVERAGE(AD47:AD48)))</f>
        <v>8.5541827260592438</v>
      </c>
      <c r="AQ47">
        <f>ABS(100*(AE47-AE48)/(AVERAGE(AE47:AE48)))</f>
        <v>6.9202667550104939</v>
      </c>
      <c r="AW47">
        <f>ABS(100*(AF47-AF48)/(AVERAGE(AF47:AF48)))</f>
        <v>25.637839599334072</v>
      </c>
      <c r="BC47">
        <f>ABS(100*(AG47-AG48)/(AVERAGE(AG47:AG48)))</f>
        <v>5.7772398479383575</v>
      </c>
      <c r="BG47" s="3">
        <f>AVERAGE(AD47:AD48)</f>
        <v>0.77039751350960128</v>
      </c>
      <c r="BH47" s="3">
        <f>AVERAGE(AE47:AE48)</f>
        <v>1.4073111508865463</v>
      </c>
      <c r="BI47" s="3">
        <f>AVERAGE(AF47:AF48)</f>
        <v>0.63691363737694517</v>
      </c>
      <c r="BJ47" s="3">
        <f>AVERAGE(AG47:AG48)</f>
        <v>7.0092441224740551E-2</v>
      </c>
    </row>
    <row r="48" spans="1:62" x14ac:dyDescent="0.2">
      <c r="A48">
        <v>24</v>
      </c>
      <c r="B48">
        <v>3</v>
      </c>
      <c r="C48" t="s">
        <v>28</v>
      </c>
      <c r="D48" t="s">
        <v>27</v>
      </c>
      <c r="G48">
        <v>0.5</v>
      </c>
      <c r="H48">
        <v>0.5</v>
      </c>
      <c r="I48">
        <v>448</v>
      </c>
      <c r="J48">
        <v>1217</v>
      </c>
      <c r="L48">
        <v>452</v>
      </c>
      <c r="M48">
        <v>0.75800000000000001</v>
      </c>
      <c r="N48">
        <v>1.3089999999999999</v>
      </c>
      <c r="O48">
        <v>0.55100000000000005</v>
      </c>
      <c r="Q48">
        <v>0</v>
      </c>
      <c r="R48">
        <v>1</v>
      </c>
      <c r="S48">
        <v>0</v>
      </c>
      <c r="T48">
        <v>0</v>
      </c>
      <c r="V48">
        <v>0</v>
      </c>
      <c r="Y48" s="1">
        <v>44788</v>
      </c>
      <c r="Z48" s="6">
        <v>0.67988425925925933</v>
      </c>
      <c r="AB48">
        <v>1</v>
      </c>
      <c r="AD48" s="3">
        <f t="shared" si="4"/>
        <v>0.73744690799828716</v>
      </c>
      <c r="AE48" s="3">
        <f t="shared" si="5"/>
        <v>1.4560059937437251</v>
      </c>
      <c r="AF48" s="3">
        <f t="shared" si="6"/>
        <v>0.71855908574543792</v>
      </c>
      <c r="AG48" s="3">
        <f t="shared" si="7"/>
        <v>6.8067737002326309E-2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2555</v>
      </c>
      <c r="J49">
        <v>6964</v>
      </c>
      <c r="L49">
        <v>3157</v>
      </c>
      <c r="M49">
        <v>2.375</v>
      </c>
      <c r="N49">
        <v>6.1790000000000003</v>
      </c>
      <c r="O49">
        <v>3.8039999999999998</v>
      </c>
      <c r="Q49">
        <v>0.214</v>
      </c>
      <c r="R49">
        <v>1</v>
      </c>
      <c r="S49">
        <v>0</v>
      </c>
      <c r="T49">
        <v>0</v>
      </c>
      <c r="V49">
        <v>0</v>
      </c>
      <c r="Y49" s="1">
        <v>44788</v>
      </c>
      <c r="Z49" s="6">
        <v>0.69255787037037031</v>
      </c>
      <c r="AB49">
        <v>1</v>
      </c>
      <c r="AD49" s="3">
        <f t="shared" si="4"/>
        <v>2.7210733597793979</v>
      </c>
      <c r="AE49" s="3">
        <f t="shared" si="5"/>
        <v>6.8377225687476786</v>
      </c>
      <c r="AF49" s="3">
        <f t="shared" si="6"/>
        <v>4.1166492089682807</v>
      </c>
      <c r="AG49" s="3">
        <f t="shared" si="7"/>
        <v>0.348930553496199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3363</v>
      </c>
      <c r="J50">
        <v>7048</v>
      </c>
      <c r="L50">
        <v>3097</v>
      </c>
      <c r="M50">
        <v>2.9950000000000001</v>
      </c>
      <c r="N50">
        <v>6.2489999999999997</v>
      </c>
      <c r="O50">
        <v>3.254</v>
      </c>
      <c r="Q50">
        <v>0.20799999999999999</v>
      </c>
      <c r="R50">
        <v>1</v>
      </c>
      <c r="S50">
        <v>0</v>
      </c>
      <c r="T50">
        <v>0</v>
      </c>
      <c r="V50">
        <v>0</v>
      </c>
      <c r="Y50" s="1">
        <v>44788</v>
      </c>
      <c r="Z50" s="6">
        <v>0.69959490740740737</v>
      </c>
      <c r="AB50">
        <v>1</v>
      </c>
      <c r="AD50" s="3">
        <f t="shared" si="4"/>
        <v>3.4817616241548781</v>
      </c>
      <c r="AE50" s="3">
        <f t="shared" si="5"/>
        <v>6.9163834687477355</v>
      </c>
      <c r="AF50" s="3">
        <f t="shared" si="6"/>
        <v>3.4346218445928574</v>
      </c>
      <c r="AG50" s="3">
        <f t="shared" si="7"/>
        <v>0.34270069435030903</v>
      </c>
      <c r="AH50" s="3"/>
      <c r="AK50">
        <f>ABS(100*(AD50-AD51)/(AVERAGE(AD50:AD51)))</f>
        <v>0.65105700967192592</v>
      </c>
      <c r="AQ50">
        <f>ABS(100*(AE50-AE51)/(AVERAGE(AE50:AE51)))</f>
        <v>0.12192920878510127</v>
      </c>
      <c r="AW50">
        <f>ABS(100*(AF50-AF51)/(AVERAGE(AF50:AF51)))</f>
        <v>0.41162000962237816</v>
      </c>
      <c r="BC50">
        <f>ABS(100*(AG50-AG51)/(AVERAGE(AG50:AG51)))</f>
        <v>3.2014156654757771</v>
      </c>
      <c r="BG50" s="3">
        <f>AVERAGE(AD50:AD51)</f>
        <v>3.4704642736938562</v>
      </c>
      <c r="BH50" s="3">
        <f>AVERAGE(AE50:AE51)</f>
        <v>6.9121694919620182</v>
      </c>
      <c r="BI50" s="3">
        <f>AVERAGE(AF50:AF51)</f>
        <v>3.441705218268162</v>
      </c>
      <c r="BJ50" s="3">
        <f>AVERAGE(AG50:AG51)</f>
        <v>0.33730148309053776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3339</v>
      </c>
      <c r="J51">
        <v>7039</v>
      </c>
      <c r="L51">
        <v>2993</v>
      </c>
      <c r="M51">
        <v>2.9769999999999999</v>
      </c>
      <c r="N51">
        <v>6.242</v>
      </c>
      <c r="O51">
        <v>3.266</v>
      </c>
      <c r="Q51">
        <v>0.19700000000000001</v>
      </c>
      <c r="R51">
        <v>1</v>
      </c>
      <c r="S51">
        <v>0</v>
      </c>
      <c r="T51">
        <v>0</v>
      </c>
      <c r="V51">
        <v>0</v>
      </c>
      <c r="Y51" s="1">
        <v>44788</v>
      </c>
      <c r="Z51" s="6">
        <v>0.70704861111111106</v>
      </c>
      <c r="AB51">
        <v>1</v>
      </c>
      <c r="AD51" s="3">
        <f t="shared" si="4"/>
        <v>3.4591669232328344</v>
      </c>
      <c r="AE51" s="3">
        <f t="shared" si="5"/>
        <v>6.907955515176301</v>
      </c>
      <c r="AF51" s="3">
        <f t="shared" si="6"/>
        <v>3.4487885919434667</v>
      </c>
      <c r="AG51" s="3">
        <f t="shared" si="7"/>
        <v>0.33190227183076643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73</v>
      </c>
      <c r="D52" t="s">
        <v>27</v>
      </c>
      <c r="G52">
        <v>0.5</v>
      </c>
      <c r="H52">
        <v>0.5</v>
      </c>
      <c r="I52">
        <v>4333</v>
      </c>
      <c r="J52">
        <v>8840</v>
      </c>
      <c r="L52">
        <v>3971</v>
      </c>
      <c r="M52">
        <v>3.7389999999999999</v>
      </c>
      <c r="N52">
        <v>7.7670000000000003</v>
      </c>
      <c r="O52">
        <v>4.0279999999999996</v>
      </c>
      <c r="Q52">
        <v>0.29899999999999999</v>
      </c>
      <c r="R52">
        <v>1</v>
      </c>
      <c r="S52">
        <v>0</v>
      </c>
      <c r="T52">
        <v>0</v>
      </c>
      <c r="V52">
        <v>0</v>
      </c>
      <c r="Y52" s="1">
        <v>44788</v>
      </c>
      <c r="Z52" s="6">
        <v>0.72016203703703707</v>
      </c>
      <c r="AB52">
        <v>1</v>
      </c>
      <c r="AD52" s="3">
        <f t="shared" si="4"/>
        <v>4.3949641197541558</v>
      </c>
      <c r="AE52" s="3">
        <f t="shared" si="5"/>
        <v>8.5944826687489684</v>
      </c>
      <c r="AF52" s="3">
        <f t="shared" si="6"/>
        <v>4.1995185489948126</v>
      </c>
      <c r="AG52" s="3">
        <f t="shared" si="7"/>
        <v>0.4334489759087729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73</v>
      </c>
      <c r="D53" t="s">
        <v>27</v>
      </c>
      <c r="G53">
        <v>0.5</v>
      </c>
      <c r="H53">
        <v>0.5</v>
      </c>
      <c r="I53">
        <v>4885</v>
      </c>
      <c r="J53">
        <v>8895</v>
      </c>
      <c r="L53">
        <v>4027</v>
      </c>
      <c r="M53">
        <v>4.1619999999999999</v>
      </c>
      <c r="N53">
        <v>7.8140000000000001</v>
      </c>
      <c r="O53">
        <v>3.6520000000000001</v>
      </c>
      <c r="Q53">
        <v>0.30499999999999999</v>
      </c>
      <c r="R53">
        <v>1</v>
      </c>
      <c r="S53">
        <v>0</v>
      </c>
      <c r="T53">
        <v>0</v>
      </c>
      <c r="V53">
        <v>0</v>
      </c>
      <c r="Y53" s="1">
        <v>44788</v>
      </c>
      <c r="Z53" s="6">
        <v>0.72728009259259263</v>
      </c>
      <c r="AB53">
        <v>1</v>
      </c>
      <c r="AD53" s="3">
        <f t="shared" si="4"/>
        <v>4.9146422409611672</v>
      </c>
      <c r="AE53" s="3">
        <f t="shared" si="5"/>
        <v>8.6459868294632933</v>
      </c>
      <c r="AF53" s="3">
        <f t="shared" si="6"/>
        <v>3.7313445885021261</v>
      </c>
      <c r="AG53" s="3">
        <f t="shared" si="7"/>
        <v>0.4392635111116035</v>
      </c>
      <c r="AH53" s="3"/>
      <c r="AK53">
        <f>ABS(100*(AD53-AD54)/(AVERAGE(AD53:AD54)))</f>
        <v>0.55706955479594977</v>
      </c>
      <c r="AQ53">
        <f>ABS(100*(AE53-AE54)/(AVERAGE(AE53:AE54)))</f>
        <v>0.61927360403501985</v>
      </c>
      <c r="AW53">
        <f>ABS(100*(AF53-AF54)/(AVERAGE(AF53:AF54)))</f>
        <v>0.70126293408598084</v>
      </c>
      <c r="BC53">
        <f>ABS(100*(AG53-AG54)/(AVERAGE(AG53:AG54)))</f>
        <v>3.9040256970426395</v>
      </c>
      <c r="BG53" s="3">
        <f>AVERAGE(AD53:AD54)</f>
        <v>4.9009912758207657</v>
      </c>
      <c r="BH53" s="3">
        <f>AVERAGE(AE53:AE54)</f>
        <v>8.6192983098204152</v>
      </c>
      <c r="BI53" s="3">
        <f>AVERAGE(AF53:AF54)</f>
        <v>3.7183070339996505</v>
      </c>
      <c r="BJ53" s="3">
        <f>AVERAGE(AG53:AG54)</f>
        <v>0.4308532012646521</v>
      </c>
    </row>
    <row r="54" spans="1:62" x14ac:dyDescent="0.2">
      <c r="A54">
        <v>30</v>
      </c>
      <c r="B54">
        <v>9</v>
      </c>
      <c r="C54" t="s">
        <v>73</v>
      </c>
      <c r="D54" t="s">
        <v>27</v>
      </c>
      <c r="G54">
        <v>0.5</v>
      </c>
      <c r="H54">
        <v>0.5</v>
      </c>
      <c r="I54">
        <v>4856</v>
      </c>
      <c r="J54">
        <v>8838</v>
      </c>
      <c r="L54">
        <v>3865</v>
      </c>
      <c r="M54">
        <v>4.1399999999999997</v>
      </c>
      <c r="N54">
        <v>7.766</v>
      </c>
      <c r="O54">
        <v>3.625</v>
      </c>
      <c r="Q54">
        <v>0.28799999999999998</v>
      </c>
      <c r="R54">
        <v>1</v>
      </c>
      <c r="S54">
        <v>0</v>
      </c>
      <c r="T54">
        <v>0</v>
      </c>
      <c r="V54">
        <v>0</v>
      </c>
      <c r="Y54" s="1">
        <v>44788</v>
      </c>
      <c r="Z54" s="6">
        <v>0.73480324074074066</v>
      </c>
      <c r="AB54">
        <v>1</v>
      </c>
      <c r="AD54" s="3">
        <f t="shared" si="4"/>
        <v>4.8873403106803641</v>
      </c>
      <c r="AE54" s="3">
        <f t="shared" si="5"/>
        <v>8.5926097901775389</v>
      </c>
      <c r="AF54" s="3">
        <f t="shared" si="6"/>
        <v>3.7052694794971748</v>
      </c>
      <c r="AG54" s="3">
        <f t="shared" si="7"/>
        <v>0.42244289141770064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74</v>
      </c>
      <c r="D55" t="s">
        <v>27</v>
      </c>
      <c r="G55">
        <v>0.5</v>
      </c>
      <c r="H55">
        <v>0.5</v>
      </c>
      <c r="I55">
        <v>6290</v>
      </c>
      <c r="J55">
        <v>9513</v>
      </c>
      <c r="L55">
        <v>8320</v>
      </c>
      <c r="M55">
        <v>5.2409999999999997</v>
      </c>
      <c r="N55">
        <v>8.3379999999999992</v>
      </c>
      <c r="O55">
        <v>3.097</v>
      </c>
      <c r="Q55">
        <v>0.754</v>
      </c>
      <c r="R55">
        <v>1</v>
      </c>
      <c r="S55">
        <v>0</v>
      </c>
      <c r="T55">
        <v>0</v>
      </c>
      <c r="V55">
        <v>0</v>
      </c>
      <c r="Y55" s="1">
        <v>44788</v>
      </c>
      <c r="Z55" s="6">
        <v>0.74805555555555558</v>
      </c>
      <c r="AB55">
        <v>1</v>
      </c>
      <c r="AD55" s="3">
        <f t="shared" si="4"/>
        <v>6.2373736907724915</v>
      </c>
      <c r="AE55" s="3">
        <f t="shared" si="5"/>
        <v>9.2247063080351452</v>
      </c>
      <c r="AF55" s="3">
        <f t="shared" si="6"/>
        <v>2.9873326172626538</v>
      </c>
      <c r="AG55" s="3">
        <f t="shared" si="7"/>
        <v>0.88500993300003072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74</v>
      </c>
      <c r="D56" t="s">
        <v>27</v>
      </c>
      <c r="G56">
        <v>0.5</v>
      </c>
      <c r="H56">
        <v>0.5</v>
      </c>
      <c r="I56">
        <v>6965</v>
      </c>
      <c r="J56">
        <v>9555</v>
      </c>
      <c r="L56">
        <v>8512</v>
      </c>
      <c r="M56">
        <v>5.758</v>
      </c>
      <c r="N56">
        <v>8.3729999999999993</v>
      </c>
      <c r="O56">
        <v>2.6150000000000002</v>
      </c>
      <c r="Q56">
        <v>0.77400000000000002</v>
      </c>
      <c r="R56">
        <v>1</v>
      </c>
      <c r="S56">
        <v>0</v>
      </c>
      <c r="T56">
        <v>0</v>
      </c>
      <c r="V56">
        <v>0</v>
      </c>
      <c r="Y56" s="1">
        <v>44788</v>
      </c>
      <c r="Z56" s="6">
        <v>0.75527777777777771</v>
      </c>
      <c r="AB56">
        <v>1</v>
      </c>
      <c r="AD56" s="3">
        <f t="shared" si="4"/>
        <v>6.8728496542049786</v>
      </c>
      <c r="AE56" s="3">
        <f t="shared" si="5"/>
        <v>9.264036758035175</v>
      </c>
      <c r="AF56" s="3">
        <f t="shared" si="6"/>
        <v>2.3911871038301964</v>
      </c>
      <c r="AG56" s="3">
        <f t="shared" si="7"/>
        <v>0.90494548226687865</v>
      </c>
      <c r="AH56" s="3"/>
      <c r="AK56">
        <f>ABS(100*(AD56-AD57)/(AVERAGE(AD56:AD57)))</f>
        <v>1.462611014164436</v>
      </c>
      <c r="AQ56">
        <f>ABS(100*(AE56-AE57)/(AVERAGE(AE56:AE57)))</f>
        <v>0.47622269520752253</v>
      </c>
      <c r="AW56">
        <f>ABS(100*(AF56-AF57)/(AVERAGE(AF56:AF57)))</f>
        <v>2.3058632065500273</v>
      </c>
      <c r="BC56">
        <f>ABS(100*(AG56-AG57)/(AVERAGE(AG56:AG57)))</f>
        <v>3.0993073354921936</v>
      </c>
      <c r="BG56" s="3">
        <f>AVERAGE(AD56:AD57)</f>
        <v>6.8229530230021318</v>
      </c>
      <c r="BH56" s="3">
        <f>AVERAGE(AE56:AE57)</f>
        <v>9.2420304348208724</v>
      </c>
      <c r="BI56" s="3">
        <f>AVERAGE(AF56:AF57)</f>
        <v>2.4190774118187419</v>
      </c>
      <c r="BJ56" s="3">
        <f>AVERAGE(AG56:AG57)</f>
        <v>0.89113596116015592</v>
      </c>
    </row>
    <row r="57" spans="1:62" x14ac:dyDescent="0.2">
      <c r="A57">
        <v>33</v>
      </c>
      <c r="B57">
        <v>10</v>
      </c>
      <c r="C57" t="s">
        <v>74</v>
      </c>
      <c r="D57" t="s">
        <v>27</v>
      </c>
      <c r="G57">
        <v>0.5</v>
      </c>
      <c r="H57">
        <v>0.5</v>
      </c>
      <c r="I57">
        <v>6859</v>
      </c>
      <c r="J57">
        <v>9508</v>
      </c>
      <c r="L57">
        <v>8246</v>
      </c>
      <c r="M57">
        <v>5.6769999999999996</v>
      </c>
      <c r="N57">
        <v>8.3339999999999996</v>
      </c>
      <c r="O57">
        <v>2.657</v>
      </c>
      <c r="Q57">
        <v>0.746</v>
      </c>
      <c r="R57">
        <v>1</v>
      </c>
      <c r="S57">
        <v>0</v>
      </c>
      <c r="T57">
        <v>0</v>
      </c>
      <c r="V57">
        <v>0</v>
      </c>
      <c r="Y57" s="1">
        <v>44788</v>
      </c>
      <c r="Z57" s="6">
        <v>0.76293981481481488</v>
      </c>
      <c r="AB57">
        <v>1</v>
      </c>
      <c r="AD57" s="3">
        <f t="shared" si="4"/>
        <v>6.7730563917992841</v>
      </c>
      <c r="AE57" s="3">
        <f t="shared" si="5"/>
        <v>9.2200241116065715</v>
      </c>
      <c r="AF57" s="3">
        <f t="shared" si="6"/>
        <v>2.4469677198072874</v>
      </c>
      <c r="AG57" s="3">
        <f t="shared" si="7"/>
        <v>0.87732644005343308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75</v>
      </c>
      <c r="D58" t="s">
        <v>27</v>
      </c>
      <c r="G58">
        <v>0.5</v>
      </c>
      <c r="H58">
        <v>0.5</v>
      </c>
      <c r="I58">
        <v>4851</v>
      </c>
      <c r="J58">
        <v>8000</v>
      </c>
      <c r="L58">
        <v>4164</v>
      </c>
      <c r="M58">
        <v>4.1360000000000001</v>
      </c>
      <c r="N58">
        <v>7.056</v>
      </c>
      <c r="O58">
        <v>2.919</v>
      </c>
      <c r="Q58">
        <v>0.32</v>
      </c>
      <c r="R58">
        <v>1</v>
      </c>
      <c r="S58">
        <v>0</v>
      </c>
      <c r="T58">
        <v>0</v>
      </c>
      <c r="V58">
        <v>0</v>
      </c>
      <c r="Y58" s="1">
        <v>44788</v>
      </c>
      <c r="Z58" s="6">
        <v>0.77606481481481471</v>
      </c>
      <c r="AB58">
        <v>1</v>
      </c>
      <c r="AD58" s="3">
        <f t="shared" si="4"/>
        <v>4.8826330813216048</v>
      </c>
      <c r="AE58" s="3">
        <f t="shared" si="5"/>
        <v>7.8078736687483907</v>
      </c>
      <c r="AF58" s="3">
        <f t="shared" si="6"/>
        <v>2.9252405874267859</v>
      </c>
      <c r="AG58" s="3">
        <f t="shared" si="7"/>
        <v>0.45348835616138566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75</v>
      </c>
      <c r="D59" t="s">
        <v>27</v>
      </c>
      <c r="G59">
        <v>0.5</v>
      </c>
      <c r="H59">
        <v>0.5</v>
      </c>
      <c r="I59">
        <v>4076</v>
      </c>
      <c r="J59">
        <v>8055</v>
      </c>
      <c r="L59">
        <v>4082</v>
      </c>
      <c r="M59">
        <v>3.5419999999999998</v>
      </c>
      <c r="N59">
        <v>7.1029999999999998</v>
      </c>
      <c r="O59">
        <v>3.5609999999999999</v>
      </c>
      <c r="Q59">
        <v>0.311</v>
      </c>
      <c r="R59">
        <v>1</v>
      </c>
      <c r="S59">
        <v>0</v>
      </c>
      <c r="T59">
        <v>0</v>
      </c>
      <c r="V59">
        <v>0</v>
      </c>
      <c r="Y59" s="1">
        <v>44788</v>
      </c>
      <c r="Z59" s="6">
        <v>0.78320601851851857</v>
      </c>
      <c r="AB59">
        <v>1</v>
      </c>
      <c r="AD59" s="3">
        <f t="shared" si="4"/>
        <v>4.1530125307139345</v>
      </c>
      <c r="AE59" s="3">
        <f t="shared" si="5"/>
        <v>7.8593778294627148</v>
      </c>
      <c r="AF59" s="3">
        <f t="shared" si="6"/>
        <v>3.7063652987487803</v>
      </c>
      <c r="AG59" s="3">
        <f t="shared" si="7"/>
        <v>0.44497421532866932</v>
      </c>
      <c r="AH59" s="3"/>
      <c r="AK59">
        <f>ABS(100*(AD59-AD60)/(AVERAGE(AD59:AD60)))</f>
        <v>3.1312501788384868</v>
      </c>
      <c r="AQ59">
        <f>ABS(100*(AE59-AE60)/(AVERAGE(AE59:AE60)))</f>
        <v>0.54959285529395374</v>
      </c>
      <c r="AW59">
        <f>ABS(100*(AF59-AF60)/(AVERAGE(AF59:AF60)))</f>
        <v>2.2663092167369974</v>
      </c>
      <c r="BC59">
        <f>ABS(100*(AG59-AG60)/(AVERAGE(AG59:AG60)))</f>
        <v>4.0470766906430979</v>
      </c>
      <c r="BG59" s="3">
        <f>AVERAGE(AD59:AD60)</f>
        <v>4.0889942114348106</v>
      </c>
      <c r="BH59" s="3">
        <f>AVERAGE(AE59:AE60)</f>
        <v>7.8378397258912695</v>
      </c>
      <c r="BI59" s="3">
        <f>AVERAGE(AF59:AF60)</f>
        <v>3.7488455144564594</v>
      </c>
      <c r="BJ59" s="3">
        <f>AVERAGE(AG59:AG60)</f>
        <v>0.43614858153865854</v>
      </c>
    </row>
    <row r="60" spans="1:62" x14ac:dyDescent="0.2">
      <c r="A60">
        <v>36</v>
      </c>
      <c r="B60">
        <v>11</v>
      </c>
      <c r="C60" t="s">
        <v>75</v>
      </c>
      <c r="D60" t="s">
        <v>27</v>
      </c>
      <c r="G60">
        <v>0.5</v>
      </c>
      <c r="H60">
        <v>0.5</v>
      </c>
      <c r="I60">
        <v>3940</v>
      </c>
      <c r="J60">
        <v>8009</v>
      </c>
      <c r="L60">
        <v>3912</v>
      </c>
      <c r="M60">
        <v>3.4369999999999998</v>
      </c>
      <c r="N60">
        <v>7.0640000000000001</v>
      </c>
      <c r="O60">
        <v>3.6269999999999998</v>
      </c>
      <c r="Q60">
        <v>0.29299999999999998</v>
      </c>
      <c r="R60">
        <v>1</v>
      </c>
      <c r="S60">
        <v>0</v>
      </c>
      <c r="T60">
        <v>0</v>
      </c>
      <c r="V60">
        <v>0</v>
      </c>
      <c r="Y60" s="1">
        <v>44788</v>
      </c>
      <c r="Z60" s="6">
        <v>0.7906712962962964</v>
      </c>
      <c r="AB60">
        <v>1</v>
      </c>
      <c r="AD60" s="3">
        <f t="shared" si="4"/>
        <v>4.0249758921556866</v>
      </c>
      <c r="AE60" s="3">
        <f t="shared" si="5"/>
        <v>7.8163016223198252</v>
      </c>
      <c r="AF60" s="3">
        <f t="shared" si="6"/>
        <v>3.7913257301641385</v>
      </c>
      <c r="AG60" s="3">
        <f t="shared" si="7"/>
        <v>0.42732294774864776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76</v>
      </c>
      <c r="D61" t="s">
        <v>27</v>
      </c>
      <c r="G61">
        <v>0.5</v>
      </c>
      <c r="H61">
        <v>0.5</v>
      </c>
      <c r="I61">
        <v>3683</v>
      </c>
      <c r="J61">
        <v>7967</v>
      </c>
      <c r="L61">
        <v>3431</v>
      </c>
      <c r="M61">
        <v>3.2410000000000001</v>
      </c>
      <c r="N61">
        <v>7.0279999999999996</v>
      </c>
      <c r="O61">
        <v>3.7879999999999998</v>
      </c>
      <c r="Q61">
        <v>0.24299999999999999</v>
      </c>
      <c r="R61">
        <v>1</v>
      </c>
      <c r="S61">
        <v>0</v>
      </c>
      <c r="T61">
        <v>0</v>
      </c>
      <c r="V61">
        <v>0</v>
      </c>
      <c r="Y61" s="1">
        <v>44788</v>
      </c>
      <c r="Z61" s="6">
        <v>0.80376157407407411</v>
      </c>
      <c r="AB61">
        <v>1</v>
      </c>
      <c r="AD61" s="3">
        <f t="shared" si="4"/>
        <v>3.7830243031154649</v>
      </c>
      <c r="AE61" s="3">
        <f t="shared" si="5"/>
        <v>7.7769711723197972</v>
      </c>
      <c r="AF61" s="3">
        <f t="shared" si="6"/>
        <v>3.9939468692043323</v>
      </c>
      <c r="AG61" s="3">
        <f t="shared" si="7"/>
        <v>0.37738024359576322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76</v>
      </c>
      <c r="D62" t="s">
        <v>27</v>
      </c>
      <c r="G62">
        <v>0.5</v>
      </c>
      <c r="H62">
        <v>0.5</v>
      </c>
      <c r="I62">
        <v>3619</v>
      </c>
      <c r="J62">
        <v>7974</v>
      </c>
      <c r="L62">
        <v>3271</v>
      </c>
      <c r="M62">
        <v>3.1909999999999998</v>
      </c>
      <c r="N62">
        <v>7.0339999999999998</v>
      </c>
      <c r="O62">
        <v>3.8420000000000001</v>
      </c>
      <c r="Q62">
        <v>0.22600000000000001</v>
      </c>
      <c r="R62">
        <v>1</v>
      </c>
      <c r="S62">
        <v>0</v>
      </c>
      <c r="T62">
        <v>0</v>
      </c>
      <c r="V62">
        <v>0</v>
      </c>
      <c r="Y62" s="1">
        <v>44788</v>
      </c>
      <c r="Z62" s="6">
        <v>0.81090277777777775</v>
      </c>
      <c r="AB62">
        <v>1</v>
      </c>
      <c r="AD62" s="3">
        <f t="shared" si="4"/>
        <v>3.7227717673233474</v>
      </c>
      <c r="AE62" s="3">
        <f t="shared" si="5"/>
        <v>7.7835262473198013</v>
      </c>
      <c r="AF62" s="3">
        <f t="shared" si="6"/>
        <v>4.0607544799964543</v>
      </c>
      <c r="AG62" s="3">
        <f t="shared" si="7"/>
        <v>0.36076728587338996</v>
      </c>
      <c r="AH62" s="3"/>
      <c r="AK62">
        <f>ABS(100*(AD62-AD63)/(AVERAGE(AD62:AD63)))</f>
        <v>0.86353304700314737</v>
      </c>
      <c r="AQ62">
        <f>ABS(100*(AE62-AE63)/(AVERAGE(AE62:AE63)))</f>
        <v>0.6881288633291972</v>
      </c>
      <c r="AW62">
        <f>ABS(100*(AF62-AF63)/(AVERAGE(AF62:AF63)))</f>
        <v>0.5275927773168464</v>
      </c>
      <c r="BC62">
        <f>ABS(100*(AG62-AG63)/(AVERAGE(AG62:AG63)))</f>
        <v>0.83116874766286064</v>
      </c>
      <c r="BG62" s="3">
        <f>AVERAGE(AD62:AD63)</f>
        <v>3.7067671875035662</v>
      </c>
      <c r="BH62" s="3">
        <f>AVERAGE(AE62:AE63)</f>
        <v>7.756837727676924</v>
      </c>
      <c r="BI62" s="3">
        <f>AVERAGE(AF62:AF63)</f>
        <v>4.0500705401733583</v>
      </c>
      <c r="BJ62" s="3">
        <f>AVERAGE(AG62:AG63)</f>
        <v>0.36227283516698006</v>
      </c>
    </row>
    <row r="63" spans="1:62" x14ac:dyDescent="0.2">
      <c r="A63">
        <v>39</v>
      </c>
      <c r="B63">
        <v>12</v>
      </c>
      <c r="C63" t="s">
        <v>76</v>
      </c>
      <c r="D63" t="s">
        <v>27</v>
      </c>
      <c r="G63">
        <v>0.5</v>
      </c>
      <c r="H63">
        <v>0.5</v>
      </c>
      <c r="I63">
        <v>3585</v>
      </c>
      <c r="J63">
        <v>7917</v>
      </c>
      <c r="L63">
        <v>3300</v>
      </c>
      <c r="M63">
        <v>3.165</v>
      </c>
      <c r="N63">
        <v>6.9850000000000003</v>
      </c>
      <c r="O63">
        <v>3.82</v>
      </c>
      <c r="Q63">
        <v>0.22900000000000001</v>
      </c>
      <c r="R63">
        <v>1</v>
      </c>
      <c r="S63">
        <v>0</v>
      </c>
      <c r="T63">
        <v>0</v>
      </c>
      <c r="V63">
        <v>0</v>
      </c>
      <c r="Y63" s="1">
        <v>44788</v>
      </c>
      <c r="Z63" s="6">
        <v>0.81837962962962962</v>
      </c>
      <c r="AB63">
        <v>1</v>
      </c>
      <c r="AD63" s="3">
        <f t="shared" si="4"/>
        <v>3.6907626076837849</v>
      </c>
      <c r="AE63" s="3">
        <f t="shared" si="5"/>
        <v>7.7301492080340477</v>
      </c>
      <c r="AF63" s="3">
        <f t="shared" si="6"/>
        <v>4.0393866003502623</v>
      </c>
      <c r="AG63" s="3">
        <f t="shared" si="7"/>
        <v>0.36377838446057009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101</v>
      </c>
      <c r="D64" t="s">
        <v>27</v>
      </c>
      <c r="G64">
        <v>0.5</v>
      </c>
      <c r="H64">
        <v>0.5</v>
      </c>
      <c r="I64">
        <v>3794</v>
      </c>
      <c r="J64">
        <v>11270</v>
      </c>
      <c r="L64">
        <v>6007</v>
      </c>
      <c r="M64">
        <v>3.3250000000000002</v>
      </c>
      <c r="N64">
        <v>9.8260000000000005</v>
      </c>
      <c r="O64">
        <v>6.5010000000000003</v>
      </c>
      <c r="Q64">
        <v>0.51200000000000001</v>
      </c>
      <c r="R64">
        <v>1</v>
      </c>
      <c r="S64">
        <v>0</v>
      </c>
      <c r="T64">
        <v>0</v>
      </c>
      <c r="V64">
        <v>0</v>
      </c>
      <c r="Y64" s="1">
        <v>44788</v>
      </c>
      <c r="Z64" s="6">
        <v>0.83160879629629625</v>
      </c>
      <c r="AB64">
        <v>2</v>
      </c>
      <c r="AC64" t="s">
        <v>167</v>
      </c>
      <c r="AD64" s="3">
        <f t="shared" si="4"/>
        <v>3.8875247948799183</v>
      </c>
      <c r="AE64" s="3">
        <f t="shared" si="5"/>
        <v>10.870030133036353</v>
      </c>
      <c r="AF64" s="3">
        <f t="shared" si="6"/>
        <v>6.982505338156435</v>
      </c>
      <c r="AG64" s="3">
        <f t="shared" si="7"/>
        <v>0.64484886292597243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101</v>
      </c>
      <c r="D65" t="s">
        <v>27</v>
      </c>
      <c r="G65">
        <v>0.5</v>
      </c>
      <c r="H65">
        <v>0.5</v>
      </c>
      <c r="I65">
        <v>3932</v>
      </c>
      <c r="J65">
        <v>11391</v>
      </c>
      <c r="L65">
        <v>5836</v>
      </c>
      <c r="M65">
        <v>3.4319999999999999</v>
      </c>
      <c r="N65">
        <v>9.9290000000000003</v>
      </c>
      <c r="O65">
        <v>6.4969999999999999</v>
      </c>
      <c r="Q65">
        <v>0.49399999999999999</v>
      </c>
      <c r="R65">
        <v>1</v>
      </c>
      <c r="S65">
        <v>0</v>
      </c>
      <c r="T65">
        <v>0</v>
      </c>
      <c r="V65">
        <v>0</v>
      </c>
      <c r="Y65" s="1">
        <v>44788</v>
      </c>
      <c r="Z65" s="6">
        <v>0.83885416666666668</v>
      </c>
      <c r="AB65">
        <v>2</v>
      </c>
      <c r="AC65" t="s">
        <v>167</v>
      </c>
      <c r="AD65" s="3">
        <f t="shared" si="4"/>
        <v>4.0174443251816712</v>
      </c>
      <c r="AE65" s="3">
        <f t="shared" si="5"/>
        <v>10.983339286607865</v>
      </c>
      <c r="AF65" s="3">
        <f t="shared" si="6"/>
        <v>6.9658949614261942</v>
      </c>
      <c r="AG65" s="3">
        <f t="shared" si="7"/>
        <v>0.62709376436018605</v>
      </c>
      <c r="AH65" s="3"/>
      <c r="AK65">
        <f>ABS(100*(AD65-AD66)/(AVERAGE(AD65:AD66)))</f>
        <v>2.2752518514657245</v>
      </c>
      <c r="AQ65">
        <f>ABS(100*(AE65-AE66)/(AVERAGE(AE65:AE66)))</f>
        <v>1.0542255714746274</v>
      </c>
      <c r="AW65">
        <f>ABS(100*(AF65-AF66)/(AVERAGE(AF65:AF66)))</f>
        <v>0.35670169246306505</v>
      </c>
      <c r="BC65">
        <f>ABS(100*(AG65-AG66)/(AVERAGE(AG65:AG66)))</f>
        <v>0.18196667713749068</v>
      </c>
      <c r="BG65" s="3">
        <f>AVERAGE(AD65:AD66)</f>
        <v>3.9722549233375828</v>
      </c>
      <c r="BH65" s="3">
        <f>AVERAGE(AE65:AE66)</f>
        <v>10.925748270536396</v>
      </c>
      <c r="BI65" s="3">
        <f>AVERAGE(AF65:AF66)</f>
        <v>6.9534933471988118</v>
      </c>
      <c r="BJ65" s="3">
        <f>AVERAGE(AG65:AG66)</f>
        <v>0.62766483478189261</v>
      </c>
    </row>
    <row r="66" spans="1:62" x14ac:dyDescent="0.2">
      <c r="A66">
        <v>42</v>
      </c>
      <c r="B66">
        <v>13</v>
      </c>
      <c r="C66" t="s">
        <v>101</v>
      </c>
      <c r="D66" t="s">
        <v>27</v>
      </c>
      <c r="G66">
        <v>0.5</v>
      </c>
      <c r="H66">
        <v>0.5</v>
      </c>
      <c r="I66">
        <v>3836</v>
      </c>
      <c r="J66">
        <v>11268</v>
      </c>
      <c r="L66">
        <v>5847</v>
      </c>
      <c r="M66">
        <v>3.3580000000000001</v>
      </c>
      <c r="N66">
        <v>9.8239999999999998</v>
      </c>
      <c r="O66">
        <v>6.4660000000000002</v>
      </c>
      <c r="Q66">
        <v>0.496</v>
      </c>
      <c r="R66">
        <v>1</v>
      </c>
      <c r="S66">
        <v>0</v>
      </c>
      <c r="T66">
        <v>0</v>
      </c>
      <c r="V66">
        <v>0</v>
      </c>
      <c r="Y66" s="1">
        <v>44788</v>
      </c>
      <c r="Z66" s="6">
        <v>0.84640046296296301</v>
      </c>
      <c r="AB66">
        <v>2</v>
      </c>
      <c r="AC66" t="s">
        <v>167</v>
      </c>
      <c r="AD66" s="3">
        <f t="shared" si="4"/>
        <v>3.9270655214934944</v>
      </c>
      <c r="AE66" s="3">
        <f t="shared" si="5"/>
        <v>10.868157254464924</v>
      </c>
      <c r="AF66" s="3">
        <f t="shared" si="6"/>
        <v>6.9410917329714295</v>
      </c>
      <c r="AG66" s="3">
        <f t="shared" si="7"/>
        <v>0.62823590520359918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78</v>
      </c>
      <c r="D67" t="s">
        <v>27</v>
      </c>
      <c r="G67">
        <v>0.5</v>
      </c>
      <c r="H67">
        <v>0.5</v>
      </c>
      <c r="I67">
        <v>5721</v>
      </c>
      <c r="J67">
        <v>9076</v>
      </c>
      <c r="L67">
        <v>5920</v>
      </c>
      <c r="M67">
        <v>4.8040000000000003</v>
      </c>
      <c r="N67">
        <v>7.968</v>
      </c>
      <c r="O67">
        <v>3.1640000000000001</v>
      </c>
      <c r="Q67">
        <v>0.503</v>
      </c>
      <c r="R67">
        <v>1</v>
      </c>
      <c r="S67">
        <v>0</v>
      </c>
      <c r="T67">
        <v>0</v>
      </c>
      <c r="V67">
        <v>0</v>
      </c>
      <c r="Y67" s="1">
        <v>44788</v>
      </c>
      <c r="Z67" s="6">
        <v>0.85973379629629632</v>
      </c>
      <c r="AB67">
        <v>1</v>
      </c>
      <c r="AD67" s="3">
        <f t="shared" si="4"/>
        <v>5.7016909897456989</v>
      </c>
      <c r="AE67" s="3">
        <f t="shared" si="5"/>
        <v>8.815482340177704</v>
      </c>
      <c r="AF67" s="3">
        <f t="shared" si="6"/>
        <v>3.1137913504320052</v>
      </c>
      <c r="AG67" s="3">
        <f t="shared" si="7"/>
        <v>0.63581556716443199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78</v>
      </c>
      <c r="D68" t="s">
        <v>27</v>
      </c>
      <c r="G68">
        <v>0.5</v>
      </c>
      <c r="H68">
        <v>0.5</v>
      </c>
      <c r="I68">
        <v>6589</v>
      </c>
      <c r="J68">
        <v>9163</v>
      </c>
      <c r="L68">
        <v>5970</v>
      </c>
      <c r="M68">
        <v>5.47</v>
      </c>
      <c r="N68">
        <v>8.0410000000000004</v>
      </c>
      <c r="O68">
        <v>2.5720000000000001</v>
      </c>
      <c r="Q68">
        <v>0.50800000000000001</v>
      </c>
      <c r="R68">
        <v>1</v>
      </c>
      <c r="S68">
        <v>0</v>
      </c>
      <c r="T68">
        <v>0</v>
      </c>
      <c r="V68">
        <v>0</v>
      </c>
      <c r="Y68" s="1">
        <v>44788</v>
      </c>
      <c r="Z68" s="6">
        <v>0.86699074074074067</v>
      </c>
      <c r="AB68">
        <v>1</v>
      </c>
      <c r="AD68" s="3">
        <f t="shared" si="4"/>
        <v>6.5188660064262889</v>
      </c>
      <c r="AE68" s="3">
        <f t="shared" si="5"/>
        <v>8.8969525580349043</v>
      </c>
      <c r="AF68" s="3">
        <f t="shared" si="6"/>
        <v>2.3780865516086154</v>
      </c>
      <c r="AG68" s="3">
        <f t="shared" si="7"/>
        <v>0.64100711645267372</v>
      </c>
      <c r="AH68" s="3"/>
      <c r="AK68">
        <f>ABS(100*(AD68-AD69)/(AVERAGE(AD68:AD69)))</f>
        <v>0.13006131577799332</v>
      </c>
      <c r="AQ68">
        <f>ABS(100*(AE68-AE69)/(AVERAGE(AE68:AE69)))</f>
        <v>0.48534304920514293</v>
      </c>
      <c r="AW68">
        <f>ABS(100*(AF68-AF69)/(AVERAGE(AF68:AF69)))</f>
        <v>1.4657495267304204</v>
      </c>
      <c r="BC68">
        <f>ABS(100*(AG68-AG69)/(AVERAGE(AG68:AG69)))</f>
        <v>0.77449799473709124</v>
      </c>
      <c r="BG68" s="3">
        <f>AVERAGE(AD68:AD69)</f>
        <v>6.514629500003406</v>
      </c>
      <c r="BH68" s="3">
        <f>AVERAGE(AE68:AE69)</f>
        <v>8.8754144544634599</v>
      </c>
      <c r="BI68" s="3">
        <f>AVERAGE(AF68:AF69)</f>
        <v>2.3607849544600548</v>
      </c>
      <c r="BJ68" s="3">
        <f>AVERAGE(AG68:AG69)</f>
        <v>0.64349906011102975</v>
      </c>
    </row>
    <row r="69" spans="1:62" x14ac:dyDescent="0.2">
      <c r="A69">
        <v>45</v>
      </c>
      <c r="B69">
        <v>14</v>
      </c>
      <c r="C69" t="s">
        <v>78</v>
      </c>
      <c r="D69" t="s">
        <v>27</v>
      </c>
      <c r="G69">
        <v>0.5</v>
      </c>
      <c r="H69">
        <v>0.5</v>
      </c>
      <c r="I69">
        <v>6580</v>
      </c>
      <c r="J69">
        <v>9117</v>
      </c>
      <c r="L69">
        <v>6018</v>
      </c>
      <c r="M69">
        <v>5.4630000000000001</v>
      </c>
      <c r="N69">
        <v>8.0020000000000007</v>
      </c>
      <c r="O69">
        <v>2.54</v>
      </c>
      <c r="Q69">
        <v>0.51300000000000001</v>
      </c>
      <c r="R69">
        <v>1</v>
      </c>
      <c r="S69">
        <v>0</v>
      </c>
      <c r="T69">
        <v>0</v>
      </c>
      <c r="V69">
        <v>0</v>
      </c>
      <c r="Y69" s="1">
        <v>44788</v>
      </c>
      <c r="Z69" s="6">
        <v>0.87473379629629633</v>
      </c>
      <c r="AB69">
        <v>1</v>
      </c>
      <c r="AD69" s="3">
        <f t="shared" si="4"/>
        <v>6.5103929935805231</v>
      </c>
      <c r="AE69" s="3">
        <f t="shared" si="5"/>
        <v>8.8538763508920173</v>
      </c>
      <c r="AF69" s="3">
        <f t="shared" si="6"/>
        <v>2.3434833573114942</v>
      </c>
      <c r="AG69" s="3">
        <f t="shared" si="7"/>
        <v>0.64599100376938567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79</v>
      </c>
      <c r="D70" t="s">
        <v>27</v>
      </c>
      <c r="G70">
        <v>0.5</v>
      </c>
      <c r="H70">
        <v>0.5</v>
      </c>
      <c r="I70">
        <v>6177</v>
      </c>
      <c r="J70">
        <v>9022</v>
      </c>
      <c r="L70">
        <v>4629</v>
      </c>
      <c r="M70">
        <v>5.1539999999999999</v>
      </c>
      <c r="N70">
        <v>7.9219999999999997</v>
      </c>
      <c r="O70">
        <v>2.7679999999999998</v>
      </c>
      <c r="Q70">
        <v>0.36799999999999999</v>
      </c>
      <c r="R70">
        <v>1</v>
      </c>
      <c r="S70">
        <v>0</v>
      </c>
      <c r="T70">
        <v>0</v>
      </c>
      <c r="V70">
        <v>0</v>
      </c>
      <c r="Y70" s="1">
        <v>44788</v>
      </c>
      <c r="Z70" s="6">
        <v>0.8881134259259259</v>
      </c>
      <c r="AB70">
        <v>1</v>
      </c>
      <c r="AD70" s="3">
        <f t="shared" si="4"/>
        <v>6.1309903072645344</v>
      </c>
      <c r="AE70" s="3">
        <f t="shared" si="5"/>
        <v>8.7649146187490938</v>
      </c>
      <c r="AF70" s="3">
        <f t="shared" si="6"/>
        <v>2.6339243114845594</v>
      </c>
      <c r="AG70" s="3">
        <f t="shared" si="7"/>
        <v>0.50176976454203293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79</v>
      </c>
      <c r="D71" t="s">
        <v>27</v>
      </c>
      <c r="G71">
        <v>0.5</v>
      </c>
      <c r="H71">
        <v>0.5</v>
      </c>
      <c r="I71">
        <v>5976</v>
      </c>
      <c r="J71">
        <v>9090</v>
      </c>
      <c r="L71">
        <v>4596</v>
      </c>
      <c r="M71">
        <v>5</v>
      </c>
      <c r="N71">
        <v>7.9790000000000001</v>
      </c>
      <c r="O71">
        <v>2.9790000000000001</v>
      </c>
      <c r="Q71">
        <v>0.36499999999999999</v>
      </c>
      <c r="R71">
        <v>1</v>
      </c>
      <c r="S71">
        <v>0</v>
      </c>
      <c r="T71">
        <v>0</v>
      </c>
      <c r="V71">
        <v>0</v>
      </c>
      <c r="Y71" s="1">
        <v>44788</v>
      </c>
      <c r="Z71" s="6">
        <v>0.89534722222222218</v>
      </c>
      <c r="AB71">
        <v>1</v>
      </c>
      <c r="AD71" s="3">
        <f t="shared" si="4"/>
        <v>5.9417596870424161</v>
      </c>
      <c r="AE71" s="3">
        <f t="shared" si="5"/>
        <v>8.8285924901777122</v>
      </c>
      <c r="AF71" s="3">
        <f t="shared" si="6"/>
        <v>2.8868328031352961</v>
      </c>
      <c r="AG71" s="3">
        <f t="shared" si="7"/>
        <v>0.49834334201179337</v>
      </c>
      <c r="AH71" s="3"/>
      <c r="AK71">
        <f>ABS(100*(AD71-AD72)/(AVERAGE(AD71:AD72)))</f>
        <v>1.6031905062353886</v>
      </c>
      <c r="AQ71">
        <f>ABS(100*(AE71-AE72)/(AVERAGE(AE71:AE72)))</f>
        <v>4.243657108959998E-2</v>
      </c>
      <c r="AW71">
        <f>ABS(100*(AF71-AF72)/(AVERAGE(AF71:AF72)))</f>
        <v>3.5169238170751309</v>
      </c>
      <c r="BC71">
        <f>ABS(100*(AG71-AG72)/(AVERAGE(AG71:AG72)))</f>
        <v>0.16682087690914438</v>
      </c>
      <c r="BG71" s="3">
        <f>AVERAGE(AD71:AD72)</f>
        <v>5.9897734265017597</v>
      </c>
      <c r="BH71" s="3">
        <f>AVERAGE(AE71:AE72)</f>
        <v>8.8267196116062827</v>
      </c>
      <c r="BI71" s="3">
        <f>AVERAGE(AF71:AF72)</f>
        <v>2.8369461851045235</v>
      </c>
      <c r="BJ71" s="3">
        <f>AVERAGE(AG71:AG72)</f>
        <v>0.4979280180687341</v>
      </c>
    </row>
    <row r="72" spans="1:62" x14ac:dyDescent="0.2">
      <c r="A72">
        <v>48</v>
      </c>
      <c r="B72">
        <v>15</v>
      </c>
      <c r="C72" t="s">
        <v>79</v>
      </c>
      <c r="D72" t="s">
        <v>27</v>
      </c>
      <c r="G72">
        <v>0.5</v>
      </c>
      <c r="H72">
        <v>0.5</v>
      </c>
      <c r="I72">
        <v>6078</v>
      </c>
      <c r="J72">
        <v>9086</v>
      </c>
      <c r="L72">
        <v>4588</v>
      </c>
      <c r="M72">
        <v>5.0780000000000003</v>
      </c>
      <c r="N72">
        <v>7.976</v>
      </c>
      <c r="O72">
        <v>2.899</v>
      </c>
      <c r="Q72">
        <v>0.36399999999999999</v>
      </c>
      <c r="R72">
        <v>1</v>
      </c>
      <c r="S72">
        <v>0</v>
      </c>
      <c r="T72">
        <v>0</v>
      </c>
      <c r="V72">
        <v>0</v>
      </c>
      <c r="Y72" s="1">
        <v>44788</v>
      </c>
      <c r="Z72" s="6">
        <v>0.9030555555555555</v>
      </c>
      <c r="AB72">
        <v>1</v>
      </c>
      <c r="AD72" s="3">
        <f t="shared" si="4"/>
        <v>6.0377871659611024</v>
      </c>
      <c r="AE72" s="3">
        <f t="shared" si="5"/>
        <v>8.8248467330348532</v>
      </c>
      <c r="AF72" s="3">
        <f t="shared" si="6"/>
        <v>2.7870595670737508</v>
      </c>
      <c r="AG72" s="3">
        <f t="shared" si="7"/>
        <v>0.49751269412567478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80</v>
      </c>
      <c r="D73" t="s">
        <v>27</v>
      </c>
      <c r="G73">
        <v>0.5</v>
      </c>
      <c r="H73">
        <v>0.5</v>
      </c>
      <c r="I73">
        <v>4170</v>
      </c>
      <c r="J73">
        <v>9098</v>
      </c>
      <c r="L73">
        <v>7151</v>
      </c>
      <c r="M73">
        <v>3.6139999999999999</v>
      </c>
      <c r="N73">
        <v>7.9859999999999998</v>
      </c>
      <c r="O73">
        <v>4.3730000000000002</v>
      </c>
      <c r="Q73">
        <v>0.63200000000000001</v>
      </c>
      <c r="R73">
        <v>1</v>
      </c>
      <c r="S73">
        <v>0</v>
      </c>
      <c r="T73">
        <v>0</v>
      </c>
      <c r="V73">
        <v>0</v>
      </c>
      <c r="Y73" s="1">
        <v>44788</v>
      </c>
      <c r="Z73" s="6">
        <v>0.91621527777777778</v>
      </c>
      <c r="AB73">
        <v>1</v>
      </c>
      <c r="AD73" s="3">
        <f t="shared" si="4"/>
        <v>4.2415084426586072</v>
      </c>
      <c r="AE73" s="3">
        <f t="shared" si="5"/>
        <v>8.8360840044634319</v>
      </c>
      <c r="AF73" s="3">
        <f t="shared" si="6"/>
        <v>4.5945755618048247</v>
      </c>
      <c r="AG73" s="3">
        <f t="shared" si="7"/>
        <v>0.76363151064094126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80</v>
      </c>
      <c r="D74" t="s">
        <v>27</v>
      </c>
      <c r="G74">
        <v>0.5</v>
      </c>
      <c r="H74">
        <v>0.5</v>
      </c>
      <c r="I74">
        <v>3485</v>
      </c>
      <c r="J74">
        <v>9136</v>
      </c>
      <c r="L74">
        <v>7127</v>
      </c>
      <c r="M74">
        <v>3.089</v>
      </c>
      <c r="N74">
        <v>8.0190000000000001</v>
      </c>
      <c r="O74">
        <v>4.93</v>
      </c>
      <c r="Q74">
        <v>0.629</v>
      </c>
      <c r="R74">
        <v>1</v>
      </c>
      <c r="S74">
        <v>0</v>
      </c>
      <c r="T74">
        <v>0</v>
      </c>
      <c r="V74">
        <v>0</v>
      </c>
      <c r="Y74" s="1">
        <v>44788</v>
      </c>
      <c r="Z74" s="6">
        <v>0.92336805555555557</v>
      </c>
      <c r="AB74">
        <v>1</v>
      </c>
      <c r="AD74" s="3">
        <f t="shared" si="4"/>
        <v>3.5966180205086018</v>
      </c>
      <c r="AE74" s="3">
        <f t="shared" si="5"/>
        <v>8.8716686973206009</v>
      </c>
      <c r="AF74" s="3">
        <f t="shared" si="6"/>
        <v>5.2750506768119987</v>
      </c>
      <c r="AG74" s="3">
        <f t="shared" si="7"/>
        <v>0.76113956698258511</v>
      </c>
      <c r="AH74" s="3"/>
      <c r="AK74">
        <f>ABS(100*(AD74-AD75)/(AVERAGE(AD74:AD75)))</f>
        <v>1.7692977652984816</v>
      </c>
      <c r="AQ74">
        <f>ABS(100*(AE74-AE75)/(AVERAGE(AE74:AE75)))</f>
        <v>3.1661158928292167E-2</v>
      </c>
      <c r="AW74">
        <f>ABS(100*(AF74-AF75)/(AVERAGE(AF74:AF75)))</f>
        <v>1.2412635373944678</v>
      </c>
      <c r="BC74">
        <f>ABS(100*(AG74-AG75)/(AVERAGE(AG74:AG75)))</f>
        <v>1.1393595646845169</v>
      </c>
      <c r="BG74" s="3">
        <f>AVERAGE(AD74:AD75)</f>
        <v>3.5650795838049154</v>
      </c>
      <c r="BH74" s="3">
        <f>AVERAGE(AE74:AE75)</f>
        <v>8.8730733562491739</v>
      </c>
      <c r="BI74" s="3">
        <f>AVERAGE(AF74:AF75)</f>
        <v>5.3079937724442585</v>
      </c>
      <c r="BJ74" s="3">
        <f>AVERAGE(AG74:AG75)</f>
        <v>0.76550046838470809</v>
      </c>
    </row>
    <row r="75" spans="1:62" x14ac:dyDescent="0.2">
      <c r="A75">
        <v>51</v>
      </c>
      <c r="B75">
        <v>16</v>
      </c>
      <c r="C75" t="s">
        <v>80</v>
      </c>
      <c r="D75" t="s">
        <v>27</v>
      </c>
      <c r="G75">
        <v>0.5</v>
      </c>
      <c r="H75">
        <v>0.5</v>
      </c>
      <c r="I75">
        <v>3418</v>
      </c>
      <c r="J75">
        <v>9139</v>
      </c>
      <c r="L75">
        <v>7211</v>
      </c>
      <c r="M75">
        <v>3.0369999999999999</v>
      </c>
      <c r="N75">
        <v>8.0210000000000008</v>
      </c>
      <c r="O75">
        <v>4.9829999999999997</v>
      </c>
      <c r="Q75">
        <v>0.63800000000000001</v>
      </c>
      <c r="R75">
        <v>1</v>
      </c>
      <c r="S75">
        <v>0</v>
      </c>
      <c r="T75">
        <v>0</v>
      </c>
      <c r="V75">
        <v>0</v>
      </c>
      <c r="Y75" s="1">
        <v>44788</v>
      </c>
      <c r="Z75" s="6">
        <v>0.93093750000000008</v>
      </c>
      <c r="AB75">
        <v>1</v>
      </c>
      <c r="AD75" s="3">
        <f t="shared" si="4"/>
        <v>3.533541147101229</v>
      </c>
      <c r="AE75" s="3">
        <f t="shared" si="5"/>
        <v>8.8744780151777469</v>
      </c>
      <c r="AF75" s="3">
        <f t="shared" si="6"/>
        <v>5.3409368680765184</v>
      </c>
      <c r="AG75" s="3">
        <f t="shared" si="7"/>
        <v>0.76986136978683106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81</v>
      </c>
      <c r="D76" t="s">
        <v>27</v>
      </c>
      <c r="G76">
        <v>0.5</v>
      </c>
      <c r="H76">
        <v>0.5</v>
      </c>
      <c r="I76">
        <v>3216</v>
      </c>
      <c r="J76">
        <v>7398</v>
      </c>
      <c r="L76">
        <v>3006</v>
      </c>
      <c r="M76">
        <v>2.8820000000000001</v>
      </c>
      <c r="N76">
        <v>6.5460000000000003</v>
      </c>
      <c r="O76">
        <v>3.6640000000000001</v>
      </c>
      <c r="Q76">
        <v>0.19800000000000001</v>
      </c>
      <c r="R76">
        <v>1</v>
      </c>
      <c r="S76">
        <v>0</v>
      </c>
      <c r="T76">
        <v>0</v>
      </c>
      <c r="V76">
        <v>0</v>
      </c>
      <c r="Y76" s="1">
        <v>44788</v>
      </c>
      <c r="Z76" s="6">
        <v>0.94399305555555557</v>
      </c>
      <c r="AB76">
        <v>1</v>
      </c>
      <c r="AD76" s="3">
        <f t="shared" si="4"/>
        <v>3.3433690810073591</v>
      </c>
      <c r="AE76" s="3">
        <f t="shared" si="5"/>
        <v>7.2441372187479764</v>
      </c>
      <c r="AF76" s="3">
        <f t="shared" si="6"/>
        <v>3.9007681377406174</v>
      </c>
      <c r="AG76" s="3">
        <f t="shared" si="7"/>
        <v>0.33325207464570922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81</v>
      </c>
      <c r="D77" t="s">
        <v>27</v>
      </c>
      <c r="G77">
        <v>0.5</v>
      </c>
      <c r="H77">
        <v>0.5</v>
      </c>
      <c r="I77">
        <v>3149</v>
      </c>
      <c r="J77">
        <v>7446</v>
      </c>
      <c r="L77">
        <v>2959</v>
      </c>
      <c r="M77">
        <v>2.831</v>
      </c>
      <c r="N77">
        <v>6.5869999999999997</v>
      </c>
      <c r="O77">
        <v>3.7559999999999998</v>
      </c>
      <c r="Q77">
        <v>0.19400000000000001</v>
      </c>
      <c r="R77">
        <v>1</v>
      </c>
      <c r="S77">
        <v>0</v>
      </c>
      <c r="T77">
        <v>0</v>
      </c>
      <c r="V77">
        <v>0</v>
      </c>
      <c r="Y77" s="1">
        <v>44788</v>
      </c>
      <c r="Z77" s="6">
        <v>0.95112268518518517</v>
      </c>
      <c r="AB77">
        <v>1</v>
      </c>
      <c r="AD77" s="3">
        <f t="shared" si="4"/>
        <v>3.2802922075999859</v>
      </c>
      <c r="AE77" s="3">
        <f t="shared" si="5"/>
        <v>7.2890863044622956</v>
      </c>
      <c r="AF77" s="3">
        <f t="shared" si="6"/>
        <v>4.0087940968623101</v>
      </c>
      <c r="AG77" s="3">
        <f t="shared" si="7"/>
        <v>0.32837201831476209</v>
      </c>
      <c r="AH77" s="3"/>
      <c r="AK77">
        <f>ABS(100*(AD77-AD78)/(AVERAGE(AD77:AD78)))</f>
        <v>0.80038575730658201</v>
      </c>
      <c r="AQ77">
        <f>ABS(100*(AE77-AE78)/(AVERAGE(AE77:AE78)))</f>
        <v>0.23151624936235729</v>
      </c>
      <c r="AW77">
        <f>ABS(100*(AF77-AF78)/(AVERAGE(AF77:AF78)))</f>
        <v>1.083882031689241</v>
      </c>
      <c r="BC77">
        <f>ABS(100*(AG77-AG78)/(AVERAGE(AG77:AG78)))</f>
        <v>1.7543507936542275</v>
      </c>
      <c r="BG77" s="3">
        <f>AVERAGE(AD77:AD78)</f>
        <v>3.2934724498045114</v>
      </c>
      <c r="BH77" s="3">
        <f>AVERAGE(AE77:AE78)</f>
        <v>7.2806583508908602</v>
      </c>
      <c r="BI77" s="3">
        <f>AVERAGE(AF77:AF78)</f>
        <v>3.9871859010863493</v>
      </c>
      <c r="BJ77" s="3">
        <f>AVERAGE(AG77:AG78)</f>
        <v>0.32551666620622921</v>
      </c>
    </row>
    <row r="78" spans="1:62" x14ac:dyDescent="0.2">
      <c r="A78">
        <v>54</v>
      </c>
      <c r="B78">
        <v>17</v>
      </c>
      <c r="C78" t="s">
        <v>81</v>
      </c>
      <c r="D78" t="s">
        <v>27</v>
      </c>
      <c r="G78">
        <v>0.5</v>
      </c>
      <c r="H78">
        <v>0.5</v>
      </c>
      <c r="I78">
        <v>3177</v>
      </c>
      <c r="J78">
        <v>7428</v>
      </c>
      <c r="L78">
        <v>2904</v>
      </c>
      <c r="M78">
        <v>2.8519999999999999</v>
      </c>
      <c r="N78">
        <v>6.5720000000000001</v>
      </c>
      <c r="O78">
        <v>3.72</v>
      </c>
      <c r="Q78">
        <v>0.188</v>
      </c>
      <c r="R78">
        <v>1</v>
      </c>
      <c r="S78">
        <v>0</v>
      </c>
      <c r="T78">
        <v>0</v>
      </c>
      <c r="V78">
        <v>0</v>
      </c>
      <c r="Y78" s="1">
        <v>44788</v>
      </c>
      <c r="Z78" s="6">
        <v>0.95863425925925927</v>
      </c>
      <c r="AB78">
        <v>1</v>
      </c>
      <c r="AD78" s="3">
        <f t="shared" si="4"/>
        <v>3.3066526920090373</v>
      </c>
      <c r="AE78" s="3">
        <f t="shared" si="5"/>
        <v>7.2722303973194258</v>
      </c>
      <c r="AF78" s="3">
        <f t="shared" si="6"/>
        <v>3.9655777053103884</v>
      </c>
      <c r="AG78" s="3">
        <f t="shared" si="7"/>
        <v>0.32266131409769633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82</v>
      </c>
      <c r="D79" t="s">
        <v>27</v>
      </c>
      <c r="G79">
        <v>0.5</v>
      </c>
      <c r="H79">
        <v>0.5</v>
      </c>
      <c r="I79">
        <v>3787</v>
      </c>
      <c r="J79">
        <v>10486</v>
      </c>
      <c r="L79">
        <v>4759</v>
      </c>
      <c r="M79">
        <v>3.32</v>
      </c>
      <c r="N79">
        <v>9.1620000000000008</v>
      </c>
      <c r="O79">
        <v>5.8419999999999996</v>
      </c>
      <c r="Q79">
        <v>0.38200000000000001</v>
      </c>
      <c r="R79">
        <v>1</v>
      </c>
      <c r="S79">
        <v>0</v>
      </c>
      <c r="T79">
        <v>0</v>
      </c>
      <c r="V79">
        <v>0</v>
      </c>
      <c r="Y79" s="1">
        <v>44788</v>
      </c>
      <c r="Z79" s="6">
        <v>0.97185185185185186</v>
      </c>
      <c r="AB79">
        <v>1</v>
      </c>
      <c r="AD79" s="3">
        <f t="shared" si="4"/>
        <v>3.8809346737776553</v>
      </c>
      <c r="AE79" s="3">
        <f t="shared" si="5"/>
        <v>10.135861733035815</v>
      </c>
      <c r="AF79" s="3">
        <f t="shared" si="6"/>
        <v>6.2549270592581596</v>
      </c>
      <c r="AG79" s="3">
        <f t="shared" si="7"/>
        <v>0.51526779269146106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82</v>
      </c>
      <c r="D80" t="s">
        <v>27</v>
      </c>
      <c r="G80">
        <v>0.5</v>
      </c>
      <c r="H80">
        <v>0.5</v>
      </c>
      <c r="I80">
        <v>4213</v>
      </c>
      <c r="J80">
        <v>10540</v>
      </c>
      <c r="L80">
        <v>4718</v>
      </c>
      <c r="M80">
        <v>3.6469999999999998</v>
      </c>
      <c r="N80">
        <v>9.2080000000000002</v>
      </c>
      <c r="O80">
        <v>5.5609999999999999</v>
      </c>
      <c r="Q80">
        <v>0.377</v>
      </c>
      <c r="R80">
        <v>1</v>
      </c>
      <c r="S80">
        <v>0</v>
      </c>
      <c r="T80">
        <v>0</v>
      </c>
      <c r="V80">
        <v>0</v>
      </c>
      <c r="Y80" s="1">
        <v>44788</v>
      </c>
      <c r="Z80" s="6">
        <v>0.97921296296296301</v>
      </c>
      <c r="AB80">
        <v>1</v>
      </c>
      <c r="AD80" s="3">
        <f t="shared" si="4"/>
        <v>4.2819906151439362</v>
      </c>
      <c r="AE80" s="3">
        <f t="shared" si="5"/>
        <v>10.186429454464424</v>
      </c>
      <c r="AF80" s="3">
        <f t="shared" si="6"/>
        <v>5.9044388393204876</v>
      </c>
      <c r="AG80" s="3">
        <f t="shared" si="7"/>
        <v>0.51101072227510291</v>
      </c>
      <c r="AH80" s="3"/>
      <c r="AK80">
        <f>ABS(100*(AD80-AD81)/(AVERAGE(AD80:AD81)))</f>
        <v>0.55116909162693539</v>
      </c>
      <c r="AQ80">
        <f>ABS(100*(AE80-AE81)/(AVERAGE(AE80:AE81)))</f>
        <v>0.25707336817970661</v>
      </c>
      <c r="AW80">
        <f>ABS(100*(AF80-AF81)/(AVERAGE(AF80:AF81)))</f>
        <v>0.83915982679820378</v>
      </c>
      <c r="BC80">
        <f>ABS(100*(AG80-AG81)/(AVERAGE(AG80:AG81)))</f>
        <v>0.12198685230466561</v>
      </c>
      <c r="BG80" s="3">
        <f>AVERAGE(AD80:AD81)</f>
        <v>4.2702225417470387</v>
      </c>
      <c r="BH80" s="3">
        <f>AVERAGE(AE80:AE81)</f>
        <v>10.199539604464434</v>
      </c>
      <c r="BI80" s="3">
        <f>AVERAGE(AF80:AF81)</f>
        <v>5.929317062717395</v>
      </c>
      <c r="BJ80" s="3">
        <f>AVERAGE(AG80:AG81)</f>
        <v>0.51069922931780842</v>
      </c>
    </row>
    <row r="81" spans="1:62" x14ac:dyDescent="0.2">
      <c r="A81">
        <v>57</v>
      </c>
      <c r="B81">
        <v>18</v>
      </c>
      <c r="C81" t="s">
        <v>82</v>
      </c>
      <c r="D81" t="s">
        <v>27</v>
      </c>
      <c r="G81">
        <v>0.5</v>
      </c>
      <c r="H81">
        <v>0.5</v>
      </c>
      <c r="I81">
        <v>4188</v>
      </c>
      <c r="J81">
        <v>10568</v>
      </c>
      <c r="L81">
        <v>4712</v>
      </c>
      <c r="M81">
        <v>3.6280000000000001</v>
      </c>
      <c r="N81">
        <v>9.2319999999999993</v>
      </c>
      <c r="O81">
        <v>5.6040000000000001</v>
      </c>
      <c r="Q81">
        <v>0.377</v>
      </c>
      <c r="R81">
        <v>1</v>
      </c>
      <c r="S81">
        <v>0</v>
      </c>
      <c r="T81">
        <v>0</v>
      </c>
      <c r="V81">
        <v>0</v>
      </c>
      <c r="Y81" s="1">
        <v>44788</v>
      </c>
      <c r="Z81" s="6">
        <v>0.98699074074074078</v>
      </c>
      <c r="AB81">
        <v>1</v>
      </c>
      <c r="AD81" s="3">
        <f t="shared" si="4"/>
        <v>4.2584544683501404</v>
      </c>
      <c r="AE81" s="3">
        <f t="shared" si="5"/>
        <v>10.212649754464444</v>
      </c>
      <c r="AF81" s="3">
        <f t="shared" si="6"/>
        <v>5.9541952861143033</v>
      </c>
      <c r="AG81" s="3">
        <f t="shared" si="7"/>
        <v>0.51038773636051393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6472</v>
      </c>
      <c r="J82">
        <v>17667</v>
      </c>
      <c r="L82">
        <v>8614</v>
      </c>
      <c r="M82">
        <v>5.38</v>
      </c>
      <c r="N82">
        <v>15.246</v>
      </c>
      <c r="O82">
        <v>9.8659999999999997</v>
      </c>
      <c r="Q82">
        <v>0.78500000000000003</v>
      </c>
      <c r="R82">
        <v>1</v>
      </c>
      <c r="S82">
        <v>0</v>
      </c>
      <c r="T82">
        <v>0</v>
      </c>
      <c r="V82">
        <v>0</v>
      </c>
      <c r="Y82" s="1">
        <v>44789</v>
      </c>
      <c r="Z82" s="6">
        <v>5.9027777777777778E-4</v>
      </c>
      <c r="AB82">
        <v>1</v>
      </c>
      <c r="AD82" s="3">
        <f t="shared" si="4"/>
        <v>6.4087168394313245</v>
      </c>
      <c r="AE82" s="3">
        <f t="shared" si="5"/>
        <v>16.860432243755039</v>
      </c>
      <c r="AF82" s="3">
        <f t="shared" si="6"/>
        <v>10.451715404323714</v>
      </c>
      <c r="AG82" s="3">
        <f t="shared" si="7"/>
        <v>0.91553624281489143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7396</v>
      </c>
      <c r="J83">
        <v>17777</v>
      </c>
      <c r="L83">
        <v>8520</v>
      </c>
      <c r="M83">
        <v>6.0890000000000004</v>
      </c>
      <c r="N83">
        <v>15.339</v>
      </c>
      <c r="O83">
        <v>9.25</v>
      </c>
      <c r="Q83">
        <v>0.77500000000000002</v>
      </c>
      <c r="R83">
        <v>1</v>
      </c>
      <c r="S83">
        <v>0</v>
      </c>
      <c r="T83">
        <v>0</v>
      </c>
      <c r="V83">
        <v>0</v>
      </c>
      <c r="Y83" s="1">
        <v>44789</v>
      </c>
      <c r="Z83" s="6">
        <v>8.113425925925925E-3</v>
      </c>
      <c r="AB83">
        <v>1</v>
      </c>
      <c r="AD83" s="3">
        <f t="shared" si="4"/>
        <v>7.2786128249300175</v>
      </c>
      <c r="AE83" s="3">
        <f t="shared" si="5"/>
        <v>16.963440565183689</v>
      </c>
      <c r="AF83" s="3">
        <f t="shared" si="6"/>
        <v>9.6848277402536702</v>
      </c>
      <c r="AG83" s="3">
        <f t="shared" si="7"/>
        <v>0.90577613015299718</v>
      </c>
      <c r="AH83" s="3"/>
      <c r="AK83">
        <f>ABS(100*(AD83-AD84)/(AVERAGE(AD83:AD84)))</f>
        <v>0.79873098392292086</v>
      </c>
      <c r="AM83">
        <f>100*((AVERAGE(AD83:AD84)*25.225)-(AVERAGE(AD65:AD66)*25))/(1000*0.075)</f>
        <v>113.37709674797773</v>
      </c>
      <c r="AQ83">
        <f>ABS(100*(AE83-AE84)/(AVERAGE(AE83:AE84)))</f>
        <v>0.19853489802538352</v>
      </c>
      <c r="AS83">
        <f>100*((AVERAGE(AE83:AE84)*25.225)-(AVERAGE(AE65:AE66)*25))/(2000*0.075)</f>
        <v>103.4561811673517</v>
      </c>
      <c r="AW83">
        <f>ABS(100*(AF83-AF84)/(AVERAGE(AF83:AF84)))</f>
        <v>0.25492719314880952</v>
      </c>
      <c r="AY83">
        <f>100*((AVERAGE(AF83:AF84)*25.225)-(AVERAGE(AF65:AF66)*25))/(1000*0.075)</f>
        <v>93.535265586725743</v>
      </c>
      <c r="BC83">
        <f>ABS(100*(AG83-AG84)/(AVERAGE(AG83:AG84)))</f>
        <v>0.21756399015066766</v>
      </c>
      <c r="BE83">
        <f>100*((AVERAGE(AG83:AG84)*25.225)-(AVERAGE(AG65:AG66)*25))/(100*0.075)</f>
        <v>95.752850818843456</v>
      </c>
      <c r="BG83" s="3">
        <f>AVERAGE(AD83:AD84)</f>
        <v>7.3077976469543247</v>
      </c>
      <c r="BH83" s="3">
        <f>AVERAGE(AE83:AE84)</f>
        <v>16.980296472326557</v>
      </c>
      <c r="BI83" s="3">
        <f>AVERAGE(AF83:AF84)</f>
        <v>9.6724988253722337</v>
      </c>
      <c r="BJ83" s="3">
        <f>AVERAGE(AG83:AG84)</f>
        <v>0.90676252451776307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7458</v>
      </c>
      <c r="J84">
        <v>17813</v>
      </c>
      <c r="L84">
        <v>8539</v>
      </c>
      <c r="M84">
        <v>6.1360000000000001</v>
      </c>
      <c r="N84">
        <v>15.369</v>
      </c>
      <c r="O84">
        <v>9.2330000000000005</v>
      </c>
      <c r="Q84">
        <v>0.77700000000000002</v>
      </c>
      <c r="R84">
        <v>1</v>
      </c>
      <c r="S84">
        <v>0</v>
      </c>
      <c r="T84">
        <v>0</v>
      </c>
      <c r="V84">
        <v>0</v>
      </c>
      <c r="Y84" s="1">
        <v>44789</v>
      </c>
      <c r="Z84" s="6">
        <v>1.6018518518518519E-2</v>
      </c>
      <c r="AB84">
        <v>1</v>
      </c>
      <c r="AD84" s="3">
        <f t="shared" si="4"/>
        <v>7.3369824689786318</v>
      </c>
      <c r="AE84" s="3">
        <f t="shared" si="5"/>
        <v>16.99715237946943</v>
      </c>
      <c r="AF84" s="3">
        <f t="shared" si="6"/>
        <v>9.6601699104907972</v>
      </c>
      <c r="AG84" s="3">
        <f t="shared" si="7"/>
        <v>0.90774891888252895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5181</v>
      </c>
      <c r="J85">
        <v>10856</v>
      </c>
      <c r="L85">
        <v>4826</v>
      </c>
      <c r="M85">
        <v>4.3899999999999997</v>
      </c>
      <c r="N85">
        <v>9.4760000000000009</v>
      </c>
      <c r="O85">
        <v>5.0860000000000003</v>
      </c>
      <c r="Q85">
        <v>0.38900000000000001</v>
      </c>
      <c r="R85">
        <v>1</v>
      </c>
      <c r="S85">
        <v>0</v>
      </c>
      <c r="T85">
        <v>0</v>
      </c>
      <c r="V85">
        <v>0</v>
      </c>
      <c r="Y85" s="1">
        <v>44789</v>
      </c>
      <c r="Z85" s="6">
        <v>2.9618055555555554E-2</v>
      </c>
      <c r="AB85">
        <v>1</v>
      </c>
      <c r="AD85" s="3">
        <f t="shared" si="4"/>
        <v>5.1933102189997093</v>
      </c>
      <c r="AE85" s="3">
        <f t="shared" si="5"/>
        <v>10.482344268750355</v>
      </c>
      <c r="AF85" s="3">
        <f t="shared" si="6"/>
        <v>5.2890340497506454</v>
      </c>
      <c r="AG85" s="3">
        <f t="shared" si="7"/>
        <v>0.52222446873770489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4320</v>
      </c>
      <c r="J86">
        <v>10940</v>
      </c>
      <c r="L86">
        <v>4805</v>
      </c>
      <c r="M86">
        <v>3.7290000000000001</v>
      </c>
      <c r="N86">
        <v>9.5470000000000006</v>
      </c>
      <c r="O86">
        <v>5.8179999999999996</v>
      </c>
      <c r="Q86">
        <v>0.38700000000000001</v>
      </c>
      <c r="R86">
        <v>1</v>
      </c>
      <c r="S86">
        <v>0</v>
      </c>
      <c r="T86">
        <v>0</v>
      </c>
      <c r="V86">
        <v>0</v>
      </c>
      <c r="Y86" s="1">
        <v>44789</v>
      </c>
      <c r="Z86" s="6">
        <v>3.6932870370370366E-2</v>
      </c>
      <c r="AB86">
        <v>1</v>
      </c>
      <c r="AD86" s="3">
        <f t="shared" si="4"/>
        <v>4.3827253234213819</v>
      </c>
      <c r="AE86" s="3">
        <f t="shared" si="5"/>
        <v>10.561005168750413</v>
      </c>
      <c r="AF86" s="3">
        <f t="shared" si="6"/>
        <v>6.1782798453290306</v>
      </c>
      <c r="AG86" s="3">
        <f t="shared" si="7"/>
        <v>0.52004401803664346</v>
      </c>
      <c r="AH86" s="3"/>
      <c r="AK86">
        <f>ABS(100*(AD86-AD87)/(AVERAGE(AD86:AD87)))</f>
        <v>2.08364392415938</v>
      </c>
      <c r="AL86">
        <f>ABS(100*((AVERAGE(AD86:AD87)-AVERAGE(AD80:AD81))/(AVERAGE(AD80:AD81,AD86:AD87))))</f>
        <v>1.5640164653100221</v>
      </c>
      <c r="AQ86">
        <f>ABS(100*(AE86-AE87)/(AVERAGE(AE86:AE87)))</f>
        <v>0.72974302932389201</v>
      </c>
      <c r="AR86">
        <f>ABS(100*((AVERAGE(AE86:AE87)-AVERAGE(AE80:AE81))/(AVERAGE(AE80:AE81,AE86:AE87))))</f>
        <v>3.118127623666421</v>
      </c>
      <c r="AW86">
        <f>ABS(100*(AF86-AF87)/(AVERAGE(AF86:AF87)))</f>
        <v>0.21973511622682534</v>
      </c>
      <c r="AX86">
        <f>ABS(100*((AVERAGE(AF86:AF87)-AVERAGE(AF80:AF81))/(AVERAGE(AF80:AF81,AF86:AF87))))</f>
        <v>4.2223855299584905</v>
      </c>
      <c r="BC86">
        <f>ABS(100*(AG86-AG87)/(AVERAGE(AG86:AG87)))</f>
        <v>1.3264830931206755</v>
      </c>
      <c r="BD86">
        <f>ABS(100*((AVERAGE(AG86:AG87)-AVERAGE(AG80:AG81))/(AVERAGE(AG80:AG81,AG86:AG87))))</f>
        <v>1.1521988242737575</v>
      </c>
      <c r="BG86" s="3">
        <f>AVERAGE(AD86:AD87)</f>
        <v>4.3375359215772935</v>
      </c>
      <c r="BH86" s="3">
        <f>AVERAGE(AE86:AE87)</f>
        <v>10.522611158036099</v>
      </c>
      <c r="BI86" s="3">
        <f>AVERAGE(AF86:AF87)</f>
        <v>6.1850752364588057</v>
      </c>
      <c r="BJ86" s="3">
        <f>AVERAGE(AG86:AG87)</f>
        <v>0.51661759550640396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4224</v>
      </c>
      <c r="J87">
        <v>10858</v>
      </c>
      <c r="L87">
        <v>4739</v>
      </c>
      <c r="M87">
        <v>3.6549999999999998</v>
      </c>
      <c r="N87">
        <v>9.4779999999999998</v>
      </c>
      <c r="O87">
        <v>5.8220000000000001</v>
      </c>
      <c r="Q87">
        <v>0.38</v>
      </c>
      <c r="R87">
        <v>1</v>
      </c>
      <c r="S87">
        <v>0</v>
      </c>
      <c r="T87">
        <v>0</v>
      </c>
      <c r="V87">
        <v>0</v>
      </c>
      <c r="Y87" s="1">
        <v>44789</v>
      </c>
      <c r="Z87" s="6">
        <v>4.4513888888888888E-2</v>
      </c>
      <c r="AB87">
        <v>1</v>
      </c>
      <c r="AD87" s="3">
        <f t="shared" si="4"/>
        <v>4.292346519733206</v>
      </c>
      <c r="AE87" s="3">
        <f t="shared" si="5"/>
        <v>10.484217147321786</v>
      </c>
      <c r="AF87" s="3">
        <f t="shared" si="6"/>
        <v>6.19187062758858</v>
      </c>
      <c r="AG87" s="3">
        <f t="shared" si="7"/>
        <v>0.51319117297616446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1417</v>
      </c>
      <c r="J88">
        <v>683</v>
      </c>
      <c r="L88">
        <v>499</v>
      </c>
      <c r="M88">
        <v>1.502</v>
      </c>
      <c r="N88">
        <v>0.85699999999999998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44789</v>
      </c>
      <c r="Z88" s="6">
        <v>5.6828703703703708E-2</v>
      </c>
      <c r="AB88">
        <v>1</v>
      </c>
      <c r="AD88" s="3">
        <f t="shared" si="4"/>
        <v>1.6497079577258125</v>
      </c>
      <c r="AE88" s="3">
        <f t="shared" si="5"/>
        <v>0.95594741517192927</v>
      </c>
      <c r="AF88" s="3">
        <f t="shared" si="6"/>
        <v>-0.6937605425538832</v>
      </c>
      <c r="AG88" s="3">
        <f t="shared" si="7"/>
        <v>7.2947793333273461E-2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210</v>
      </c>
      <c r="J89">
        <v>629</v>
      </c>
      <c r="L89">
        <v>382</v>
      </c>
      <c r="M89">
        <v>0.57599999999999996</v>
      </c>
      <c r="N89">
        <v>0.81100000000000005</v>
      </c>
      <c r="O89">
        <v>0.23499999999999999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44789</v>
      </c>
      <c r="Z89" s="6">
        <v>6.2881944444444449E-2</v>
      </c>
      <c r="AB89">
        <v>1</v>
      </c>
      <c r="AD89" s="3">
        <f t="shared" ref="AD89:AD141" si="8">((I89*$F$21)+$F$22)*1000/G89</f>
        <v>0.51338279052135105</v>
      </c>
      <c r="AE89" s="3">
        <f t="shared" ref="AE89:AE141" si="9">((J89*$H$21)+$H$22)*1000/H89</f>
        <v>0.90537969374332072</v>
      </c>
      <c r="AF89" s="3">
        <f t="shared" ref="AF89:AF141" si="10">AE89-AD89</f>
        <v>0.39199690322196967</v>
      </c>
      <c r="AG89" s="3">
        <f t="shared" ref="AG89:AG141" si="11">((L89*$J$21)+$J$22)*1000/H89</f>
        <v>6.0799567998788016E-2</v>
      </c>
      <c r="AH89" s="3"/>
      <c r="AK89">
        <f>ABS(100*(AD89-AD90)/(AVERAGE(AD89:AD90)))</f>
        <v>2.0377422272100416</v>
      </c>
      <c r="AQ89">
        <f>ABS(100*(AE89-AE90)/(AVERAGE(AE89:AE90)))</f>
        <v>1.0289841777003594</v>
      </c>
      <c r="AW89">
        <f>ABS(100*(AF89-AF90)/(AVERAGE(AF89:AF90)))</f>
        <v>4.9072916229699741</v>
      </c>
      <c r="BC89">
        <f>ABS(100*(AG89-AG90)/(AVERAGE(AG89:AG90)))</f>
        <v>5.0782501387718959</v>
      </c>
      <c r="BG89" s="3">
        <f>AVERAGE(AD89:AD90)</f>
        <v>0.50820483822671592</v>
      </c>
      <c r="BH89" s="3">
        <f>AVERAGE(AE89:AE90)</f>
        <v>0.91006189017189554</v>
      </c>
      <c r="BI89" s="3">
        <f>AVERAGE(AF89:AF90)</f>
        <v>0.40185705194517962</v>
      </c>
      <c r="BJ89" s="3">
        <f>AVERAGE(AG89:AG90)</f>
        <v>5.9294018705197946E-2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199</v>
      </c>
      <c r="J90">
        <v>639</v>
      </c>
      <c r="L90">
        <v>353</v>
      </c>
      <c r="M90">
        <v>0.56799999999999995</v>
      </c>
      <c r="N90">
        <v>0.82</v>
      </c>
      <c r="O90">
        <v>0.252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44789</v>
      </c>
      <c r="Z90" s="6">
        <v>6.9432870370370367E-2</v>
      </c>
      <c r="AB90">
        <v>1</v>
      </c>
      <c r="AD90" s="3">
        <f t="shared" si="8"/>
        <v>0.50302688593208078</v>
      </c>
      <c r="AE90" s="3">
        <f t="shared" si="9"/>
        <v>0.91474408660047035</v>
      </c>
      <c r="AF90" s="3">
        <f t="shared" si="10"/>
        <v>0.41171720066838957</v>
      </c>
      <c r="AG90" s="3">
        <f t="shared" si="11"/>
        <v>5.7788469411607868E-2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5</v>
      </c>
      <c r="C91" t="s">
        <v>63</v>
      </c>
      <c r="D91" t="s">
        <v>27</v>
      </c>
      <c r="G91">
        <v>0.6</v>
      </c>
      <c r="H91">
        <v>0.6</v>
      </c>
      <c r="I91">
        <v>4706</v>
      </c>
      <c r="J91">
        <v>10350</v>
      </c>
      <c r="L91">
        <v>3801</v>
      </c>
      <c r="M91">
        <v>3.3540000000000001</v>
      </c>
      <c r="N91">
        <v>7.5389999999999997</v>
      </c>
      <c r="O91">
        <v>4.1849999999999996</v>
      </c>
      <c r="Q91">
        <v>0.23499999999999999</v>
      </c>
      <c r="R91">
        <v>1</v>
      </c>
      <c r="S91">
        <v>0</v>
      </c>
      <c r="T91">
        <v>0</v>
      </c>
      <c r="V91">
        <v>0</v>
      </c>
      <c r="Y91" s="1">
        <v>44789</v>
      </c>
      <c r="Z91" s="6">
        <v>8.2268518518518519E-2</v>
      </c>
      <c r="AB91">
        <v>1</v>
      </c>
      <c r="AD91" s="3">
        <f t="shared" si="8"/>
        <v>3.9551028582646581</v>
      </c>
      <c r="AE91" s="3">
        <f t="shared" si="9"/>
        <v>8.3404216584821498</v>
      </c>
      <c r="AF91" s="3">
        <f t="shared" si="10"/>
        <v>4.3853188002174921</v>
      </c>
      <c r="AG91" s="3">
        <f t="shared" si="11"/>
        <v>0.34649809027395945</v>
      </c>
      <c r="AH91" s="3"/>
    </row>
    <row r="92" spans="1:62" x14ac:dyDescent="0.2">
      <c r="A92">
        <v>68</v>
      </c>
      <c r="B92">
        <v>5</v>
      </c>
      <c r="C92" t="s">
        <v>63</v>
      </c>
      <c r="D92" t="s">
        <v>27</v>
      </c>
      <c r="G92">
        <v>0.6</v>
      </c>
      <c r="H92">
        <v>0.6</v>
      </c>
      <c r="I92">
        <v>6115</v>
      </c>
      <c r="J92">
        <v>10445</v>
      </c>
      <c r="L92">
        <v>3775</v>
      </c>
      <c r="M92">
        <v>4.2549999999999999</v>
      </c>
      <c r="N92">
        <v>7.6059999999999999</v>
      </c>
      <c r="O92">
        <v>3.351</v>
      </c>
      <c r="Q92">
        <v>0.23200000000000001</v>
      </c>
      <c r="R92">
        <v>1</v>
      </c>
      <c r="S92">
        <v>0</v>
      </c>
      <c r="T92">
        <v>0</v>
      </c>
      <c r="V92">
        <v>0</v>
      </c>
      <c r="Y92" s="1">
        <v>44789</v>
      </c>
      <c r="Z92" s="6">
        <v>8.9687499999999989E-2</v>
      </c>
      <c r="AB92">
        <v>1</v>
      </c>
      <c r="AD92" s="3">
        <f t="shared" si="8"/>
        <v>5.0605172193466004</v>
      </c>
      <c r="AE92" s="3">
        <f t="shared" si="9"/>
        <v>8.4145564352679187</v>
      </c>
      <c r="AF92" s="3">
        <f t="shared" si="10"/>
        <v>3.3540392159213184</v>
      </c>
      <c r="AG92" s="3">
        <f t="shared" si="11"/>
        <v>0.34424841891572139</v>
      </c>
      <c r="AH92" s="3"/>
      <c r="AK92">
        <f>ABS(100*(AD92-AD93)/(AVERAGE(AD92:AD93)))</f>
        <v>1.4467518832604347</v>
      </c>
      <c r="AQ92">
        <f>ABS(100*(AE92-AE93)/(AVERAGE(AE92:AE93)))</f>
        <v>7.4219542717387191E-2</v>
      </c>
      <c r="AW92">
        <f>ABS(100*(AF92-AF93)/(AVERAGE(AF92:AF93)))</f>
        <v>2.413652651465533</v>
      </c>
      <c r="BC92">
        <f>ABS(100*(AG92-AG93)/(AVERAGE(AG92:AG93)))</f>
        <v>0.30116227175022159</v>
      </c>
      <c r="BG92" s="3">
        <f>AVERAGE(AD92:AD93)</f>
        <v>5.097390515990214</v>
      </c>
      <c r="BH92" s="3">
        <f>AVERAGE(AE92:AE93)</f>
        <v>8.4114349709822029</v>
      </c>
      <c r="BI92" s="3">
        <f>AVERAGE(AF92:AF93)</f>
        <v>3.3140444549919881</v>
      </c>
      <c r="BJ92" s="3">
        <f>AVERAGE(AG92:AG93)</f>
        <v>0.34476757384454559</v>
      </c>
    </row>
    <row r="93" spans="1:62" x14ac:dyDescent="0.2">
      <c r="A93">
        <v>69</v>
      </c>
      <c r="B93">
        <v>5</v>
      </c>
      <c r="C93" t="s">
        <v>63</v>
      </c>
      <c r="D93" t="s">
        <v>27</v>
      </c>
      <c r="G93">
        <v>0.6</v>
      </c>
      <c r="H93">
        <v>0.6</v>
      </c>
      <c r="I93">
        <v>6209</v>
      </c>
      <c r="J93">
        <v>10437</v>
      </c>
      <c r="L93">
        <v>3787</v>
      </c>
      <c r="M93">
        <v>4.3150000000000004</v>
      </c>
      <c r="N93">
        <v>7.601</v>
      </c>
      <c r="O93">
        <v>3.2850000000000001</v>
      </c>
      <c r="Q93">
        <v>0.23300000000000001</v>
      </c>
      <c r="R93">
        <v>1</v>
      </c>
      <c r="S93">
        <v>0</v>
      </c>
      <c r="T93">
        <v>0</v>
      </c>
      <c r="V93">
        <v>0</v>
      </c>
      <c r="Y93" s="1">
        <v>44789</v>
      </c>
      <c r="Z93" s="6">
        <v>9.7604166666666672E-2</v>
      </c>
      <c r="AB93">
        <v>1</v>
      </c>
      <c r="AD93" s="3">
        <f t="shared" si="8"/>
        <v>5.1342638126338276</v>
      </c>
      <c r="AE93" s="3">
        <f t="shared" si="9"/>
        <v>8.4083135066964854</v>
      </c>
      <c r="AF93" s="3">
        <f t="shared" si="10"/>
        <v>3.2740496940626578</v>
      </c>
      <c r="AG93" s="3">
        <f t="shared" si="11"/>
        <v>0.34528672877336974</v>
      </c>
      <c r="AH93" s="3"/>
    </row>
    <row r="94" spans="1:62" x14ac:dyDescent="0.2">
      <c r="A94">
        <v>70</v>
      </c>
      <c r="B94">
        <v>21</v>
      </c>
      <c r="C94" t="s">
        <v>83</v>
      </c>
      <c r="D94" t="s">
        <v>27</v>
      </c>
      <c r="G94">
        <v>0.5</v>
      </c>
      <c r="H94">
        <v>0.5</v>
      </c>
      <c r="I94">
        <v>7926</v>
      </c>
      <c r="J94">
        <v>12234</v>
      </c>
      <c r="L94">
        <v>1734</v>
      </c>
      <c r="M94">
        <v>6.4950000000000001</v>
      </c>
      <c r="N94">
        <v>10.643000000000001</v>
      </c>
      <c r="O94">
        <v>4.1479999999999997</v>
      </c>
      <c r="Q94">
        <v>6.5000000000000002E-2</v>
      </c>
      <c r="R94">
        <v>1</v>
      </c>
      <c r="S94">
        <v>0</v>
      </c>
      <c r="T94">
        <v>0</v>
      </c>
      <c r="V94">
        <v>0</v>
      </c>
      <c r="Y94" s="1">
        <v>44789</v>
      </c>
      <c r="Z94" s="6">
        <v>0.11104166666666666</v>
      </c>
      <c r="AB94">
        <v>1</v>
      </c>
      <c r="AD94" s="3">
        <f t="shared" si="8"/>
        <v>7.7775791369584892</v>
      </c>
      <c r="AE94" s="3">
        <f t="shared" si="9"/>
        <v>11.772757604465589</v>
      </c>
      <c r="AF94" s="3">
        <f t="shared" si="10"/>
        <v>3.9951784675070998</v>
      </c>
      <c r="AG94" s="3">
        <f t="shared" si="11"/>
        <v>0.20117906075284195</v>
      </c>
      <c r="AH94" s="3"/>
    </row>
    <row r="95" spans="1:62" x14ac:dyDescent="0.2">
      <c r="A95">
        <v>71</v>
      </c>
      <c r="B95">
        <v>21</v>
      </c>
      <c r="C95" t="s">
        <v>83</v>
      </c>
      <c r="D95" t="s">
        <v>27</v>
      </c>
      <c r="G95">
        <v>0.5</v>
      </c>
      <c r="H95">
        <v>0.5</v>
      </c>
      <c r="I95">
        <v>9135</v>
      </c>
      <c r="J95">
        <v>12325</v>
      </c>
      <c r="L95">
        <v>1715</v>
      </c>
      <c r="M95">
        <v>7.423</v>
      </c>
      <c r="N95">
        <v>10.72</v>
      </c>
      <c r="O95">
        <v>3.2970000000000002</v>
      </c>
      <c r="Q95">
        <v>6.3E-2</v>
      </c>
      <c r="R95">
        <v>1</v>
      </c>
      <c r="S95">
        <v>0</v>
      </c>
      <c r="T95">
        <v>0</v>
      </c>
      <c r="V95">
        <v>0</v>
      </c>
      <c r="Y95" s="1">
        <v>44789</v>
      </c>
      <c r="Z95" s="6">
        <v>0.1183449074074074</v>
      </c>
      <c r="AB95">
        <v>1</v>
      </c>
      <c r="AD95" s="3">
        <f t="shared" si="8"/>
        <v>8.9157871959064536</v>
      </c>
      <c r="AE95" s="3">
        <f t="shared" si="9"/>
        <v>11.857973579465652</v>
      </c>
      <c r="AF95" s="3">
        <f t="shared" si="10"/>
        <v>2.9421863835591981</v>
      </c>
      <c r="AG95" s="3">
        <f t="shared" si="11"/>
        <v>0.19920627202331012</v>
      </c>
      <c r="AH95" s="3"/>
      <c r="AK95">
        <f>ABS(100*(AD95-AD96)/(AVERAGE(AD95:AD96)))</f>
        <v>0.72594799172999946</v>
      </c>
      <c r="AQ95">
        <f>ABS(100*(AE95-AE96)/(AVERAGE(AE95:AE96)))</f>
        <v>0.14204733504037079</v>
      </c>
      <c r="AW95">
        <f>ABS(100*(AF95-AF96)/(AVERAGE(AF95:AF96)))</f>
        <v>1.6484455653822665</v>
      </c>
      <c r="BC95">
        <f>ABS(100*(AG95-AG96)/(AVERAGE(AG95:AG96)))</f>
        <v>1.0479089014200349</v>
      </c>
      <c r="BG95" s="3">
        <f>AVERAGE(AD95:AD96)</f>
        <v>8.9482670784818907</v>
      </c>
      <c r="BH95" s="3">
        <f>AVERAGE(AE95:AE96)</f>
        <v>11.866401533037086</v>
      </c>
      <c r="BI95" s="3">
        <f>AVERAGE(AF95:AF96)</f>
        <v>2.9181344545551946</v>
      </c>
      <c r="BJ95" s="3">
        <f>AVERAGE(AG95:AG96)</f>
        <v>0.19816796216566179</v>
      </c>
    </row>
    <row r="96" spans="1:62" x14ac:dyDescent="0.2">
      <c r="A96">
        <v>72</v>
      </c>
      <c r="B96">
        <v>21</v>
      </c>
      <c r="C96" t="s">
        <v>83</v>
      </c>
      <c r="D96" t="s">
        <v>27</v>
      </c>
      <c r="G96">
        <v>0.5</v>
      </c>
      <c r="H96">
        <v>0.5</v>
      </c>
      <c r="I96">
        <v>9204</v>
      </c>
      <c r="J96">
        <v>12343</v>
      </c>
      <c r="L96">
        <v>1695</v>
      </c>
      <c r="M96">
        <v>7.476</v>
      </c>
      <c r="N96">
        <v>10.734999999999999</v>
      </c>
      <c r="O96">
        <v>3.2589999999999999</v>
      </c>
      <c r="Q96">
        <v>6.0999999999999999E-2</v>
      </c>
      <c r="R96">
        <v>1</v>
      </c>
      <c r="S96">
        <v>0</v>
      </c>
      <c r="T96">
        <v>0</v>
      </c>
      <c r="V96">
        <v>0</v>
      </c>
      <c r="Y96" s="1">
        <v>44789</v>
      </c>
      <c r="Z96" s="6">
        <v>0.12616898148148148</v>
      </c>
      <c r="AB96">
        <v>1</v>
      </c>
      <c r="AD96" s="3">
        <f t="shared" si="8"/>
        <v>8.9807469610573296</v>
      </c>
      <c r="AE96" s="3">
        <f t="shared" si="9"/>
        <v>11.874829486608521</v>
      </c>
      <c r="AF96" s="3">
        <f t="shared" si="10"/>
        <v>2.8940825255511911</v>
      </c>
      <c r="AG96" s="3">
        <f t="shared" si="11"/>
        <v>0.19712965230801346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84</v>
      </c>
      <c r="D97" t="s">
        <v>27</v>
      </c>
      <c r="G97">
        <v>0.5</v>
      </c>
      <c r="H97">
        <v>0.5</v>
      </c>
      <c r="I97">
        <v>6673</v>
      </c>
      <c r="J97">
        <v>8749</v>
      </c>
      <c r="L97">
        <v>12243</v>
      </c>
      <c r="M97">
        <v>5.5339999999999998</v>
      </c>
      <c r="N97">
        <v>7.69</v>
      </c>
      <c r="O97">
        <v>2.1560000000000001</v>
      </c>
      <c r="Q97">
        <v>1.1639999999999999</v>
      </c>
      <c r="R97">
        <v>1</v>
      </c>
      <c r="S97">
        <v>0</v>
      </c>
      <c r="T97">
        <v>0</v>
      </c>
      <c r="V97">
        <v>0</v>
      </c>
      <c r="Y97" s="1">
        <v>44789</v>
      </c>
      <c r="Z97" s="6">
        <v>0.13951388888888888</v>
      </c>
      <c r="AB97">
        <v>1</v>
      </c>
      <c r="AD97" s="3">
        <f t="shared" si="8"/>
        <v>6.5979474596534438</v>
      </c>
      <c r="AE97" s="3">
        <f t="shared" si="9"/>
        <v>8.5092666937489057</v>
      </c>
      <c r="AF97" s="3">
        <f t="shared" si="10"/>
        <v>1.9113192340954619</v>
      </c>
      <c r="AG97" s="3">
        <f t="shared" si="11"/>
        <v>1.2923388901554698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84</v>
      </c>
      <c r="D98" t="s">
        <v>27</v>
      </c>
      <c r="G98">
        <v>0.5</v>
      </c>
      <c r="H98">
        <v>0.5</v>
      </c>
      <c r="I98">
        <v>5591</v>
      </c>
      <c r="J98">
        <v>8768</v>
      </c>
      <c r="L98">
        <v>12342</v>
      </c>
      <c r="M98">
        <v>4.7039999999999997</v>
      </c>
      <c r="N98">
        <v>7.7069999999999999</v>
      </c>
      <c r="O98">
        <v>3.0030000000000001</v>
      </c>
      <c r="Q98">
        <v>1.175</v>
      </c>
      <c r="R98">
        <v>1</v>
      </c>
      <c r="S98">
        <v>0</v>
      </c>
      <c r="T98">
        <v>0</v>
      </c>
      <c r="V98">
        <v>0</v>
      </c>
      <c r="Y98" s="1">
        <v>44789</v>
      </c>
      <c r="Z98" s="6">
        <v>0.14673611111111109</v>
      </c>
      <c r="AB98">
        <v>1</v>
      </c>
      <c r="AD98" s="3">
        <f t="shared" si="8"/>
        <v>5.5793030264179606</v>
      </c>
      <c r="AE98" s="3">
        <f t="shared" si="9"/>
        <v>8.5270590401774893</v>
      </c>
      <c r="AF98" s="3">
        <f t="shared" si="10"/>
        <v>2.9477560137595287</v>
      </c>
      <c r="AG98" s="3">
        <f t="shared" si="11"/>
        <v>1.3026181577461882</v>
      </c>
      <c r="AH98" s="3"/>
      <c r="AK98">
        <f>ABS(100*(AD98-AD99)/(AVERAGE(AD98:AD99)))</f>
        <v>1.2736012912210013</v>
      </c>
      <c r="AQ98">
        <f>ABS(100*(AE98-AE99)/(AVERAGE(AE98:AE99)))</f>
        <v>1.0052631819633941</v>
      </c>
      <c r="AW98">
        <f>ABS(100*(AF98-AF99)/(AVERAGE(AF98:AF99)))</f>
        <v>5.1802308890785138</v>
      </c>
      <c r="BC98">
        <f>ABS(100*(AG98-AG99)/(AVERAGE(AG98:AG99)))</f>
        <v>0.43744313262253698</v>
      </c>
      <c r="BG98" s="3">
        <f>AVERAGE(AD98:AD99)</f>
        <v>5.5439988062272665</v>
      </c>
      <c r="BH98" s="3">
        <f>AVERAGE(AE98:AE99)</f>
        <v>8.5701352473203798</v>
      </c>
      <c r="BI98" s="3">
        <f>AVERAGE(AF98:AF99)</f>
        <v>3.026136441093112</v>
      </c>
      <c r="BJ98" s="3">
        <f>AVERAGE(AG98:AG99)</f>
        <v>1.3054735098547212</v>
      </c>
    </row>
    <row r="99" spans="1:62" x14ac:dyDescent="0.2">
      <c r="A99">
        <v>75</v>
      </c>
      <c r="B99">
        <v>22</v>
      </c>
      <c r="C99" t="s">
        <v>84</v>
      </c>
      <c r="D99" t="s">
        <v>27</v>
      </c>
      <c r="G99">
        <v>0.5</v>
      </c>
      <c r="H99">
        <v>0.5</v>
      </c>
      <c r="I99">
        <v>5516</v>
      </c>
      <c r="J99">
        <v>8860</v>
      </c>
      <c r="L99">
        <v>12397</v>
      </c>
      <c r="M99">
        <v>4.6470000000000002</v>
      </c>
      <c r="N99">
        <v>7.7850000000000001</v>
      </c>
      <c r="O99">
        <v>3.1379999999999999</v>
      </c>
      <c r="Q99">
        <v>1.181</v>
      </c>
      <c r="R99">
        <v>1</v>
      </c>
      <c r="S99">
        <v>0</v>
      </c>
      <c r="T99">
        <v>0</v>
      </c>
      <c r="V99">
        <v>0</v>
      </c>
      <c r="Y99" s="1">
        <v>44789</v>
      </c>
      <c r="Z99" s="6">
        <v>0.15437500000000001</v>
      </c>
      <c r="AB99">
        <v>1</v>
      </c>
      <c r="AD99" s="3">
        <f t="shared" si="8"/>
        <v>5.5086945860365732</v>
      </c>
      <c r="AE99" s="3">
        <f t="shared" si="9"/>
        <v>8.6132114544632685</v>
      </c>
      <c r="AF99" s="3">
        <f t="shared" si="10"/>
        <v>3.1045168684266953</v>
      </c>
      <c r="AG99" s="3">
        <f t="shared" si="11"/>
        <v>1.308328861963254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85</v>
      </c>
      <c r="D100" t="s">
        <v>27</v>
      </c>
      <c r="G100">
        <v>0.5</v>
      </c>
      <c r="H100">
        <v>0.5</v>
      </c>
      <c r="I100">
        <v>6300</v>
      </c>
      <c r="J100">
        <v>8893</v>
      </c>
      <c r="L100">
        <v>7266</v>
      </c>
      <c r="M100">
        <v>5.2480000000000002</v>
      </c>
      <c r="N100">
        <v>7.8129999999999997</v>
      </c>
      <c r="O100">
        <v>2.5649999999999999</v>
      </c>
      <c r="Q100">
        <v>0.64400000000000002</v>
      </c>
      <c r="R100">
        <v>1</v>
      </c>
      <c r="S100">
        <v>0</v>
      </c>
      <c r="T100">
        <v>0</v>
      </c>
      <c r="V100">
        <v>0</v>
      </c>
      <c r="Y100" s="1">
        <v>44789</v>
      </c>
      <c r="Z100" s="6">
        <v>0.1675810185185185</v>
      </c>
      <c r="AB100">
        <v>1</v>
      </c>
      <c r="AD100" s="3">
        <f t="shared" si="8"/>
        <v>6.2467881494900093</v>
      </c>
      <c r="AE100" s="3">
        <f t="shared" si="9"/>
        <v>8.6441139508918621</v>
      </c>
      <c r="AF100" s="3">
        <f t="shared" si="10"/>
        <v>2.3973258014018528</v>
      </c>
      <c r="AG100" s="3">
        <f t="shared" si="11"/>
        <v>0.77557207400389694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85</v>
      </c>
      <c r="D101" t="s">
        <v>27</v>
      </c>
      <c r="G101">
        <v>0.5</v>
      </c>
      <c r="H101">
        <v>0.5</v>
      </c>
      <c r="I101">
        <v>6689</v>
      </c>
      <c r="J101">
        <v>8916</v>
      </c>
      <c r="L101">
        <v>7184</v>
      </c>
      <c r="M101">
        <v>5.5460000000000003</v>
      </c>
      <c r="N101">
        <v>7.8319999999999999</v>
      </c>
      <c r="O101">
        <v>2.286</v>
      </c>
      <c r="Q101">
        <v>0.63500000000000001</v>
      </c>
      <c r="R101">
        <v>1</v>
      </c>
      <c r="S101">
        <v>0</v>
      </c>
      <c r="T101">
        <v>0</v>
      </c>
      <c r="V101">
        <v>0</v>
      </c>
      <c r="Y101" s="1">
        <v>44789</v>
      </c>
      <c r="Z101" s="6">
        <v>0.17486111111111111</v>
      </c>
      <c r="AB101">
        <v>1</v>
      </c>
      <c r="AD101" s="3">
        <f t="shared" si="8"/>
        <v>6.6130105936014729</v>
      </c>
      <c r="AE101" s="3">
        <f t="shared" si="9"/>
        <v>8.6656520544633064</v>
      </c>
      <c r="AF101" s="3">
        <f t="shared" si="10"/>
        <v>2.0526414608618335</v>
      </c>
      <c r="AG101" s="3">
        <f t="shared" si="11"/>
        <v>0.76705793317118076</v>
      </c>
      <c r="AH101" s="3"/>
      <c r="AK101">
        <f>ABS(100*(AD101-AD102)/(AVERAGE(AD101:AD102)))</f>
        <v>0.14246408190731619</v>
      </c>
      <c r="AQ101">
        <f>ABS(100*(AE101-AE102)/(AVERAGE(AE101:AE102)))</f>
        <v>0.47435096769649981</v>
      </c>
      <c r="AW101">
        <f>ABS(100*(AF101-AF102)/(AVERAGE(AF101:AF102)))</f>
        <v>2.4359478646449015</v>
      </c>
      <c r="BC101">
        <f>ABS(100*(AG101-AG102)/(AVERAGE(AG101:AG102)))</f>
        <v>1.1038474284974649</v>
      </c>
      <c r="BG101" s="3">
        <f>AVERAGE(AD101:AD102)</f>
        <v>6.6083033642427136</v>
      </c>
      <c r="BH101" s="3">
        <f>AVERAGE(AE101:AE102)</f>
        <v>8.6862537187490361</v>
      </c>
      <c r="BI101" s="3">
        <f>AVERAGE(AF101:AF102)</f>
        <v>2.0779503545063225</v>
      </c>
      <c r="BJ101" s="3">
        <f>AVERAGE(AG101:AG102)</f>
        <v>0.77131500358753891</v>
      </c>
    </row>
    <row r="102" spans="1:62" x14ac:dyDescent="0.2">
      <c r="A102">
        <v>78</v>
      </c>
      <c r="B102">
        <v>23</v>
      </c>
      <c r="C102" t="s">
        <v>85</v>
      </c>
      <c r="D102" t="s">
        <v>27</v>
      </c>
      <c r="G102">
        <v>0.5</v>
      </c>
      <c r="H102">
        <v>0.5</v>
      </c>
      <c r="I102">
        <v>6679</v>
      </c>
      <c r="J102">
        <v>8960</v>
      </c>
      <c r="L102">
        <v>7266</v>
      </c>
      <c r="M102">
        <v>5.5389999999999997</v>
      </c>
      <c r="N102">
        <v>7.87</v>
      </c>
      <c r="O102">
        <v>2.331</v>
      </c>
      <c r="Q102">
        <v>0.64400000000000002</v>
      </c>
      <c r="R102">
        <v>1</v>
      </c>
      <c r="S102">
        <v>0</v>
      </c>
      <c r="T102">
        <v>0</v>
      </c>
      <c r="V102">
        <v>0</v>
      </c>
      <c r="Y102" s="1">
        <v>44789</v>
      </c>
      <c r="Z102" s="6">
        <v>0.18262731481481484</v>
      </c>
      <c r="AB102">
        <v>1</v>
      </c>
      <c r="AD102" s="3">
        <f t="shared" si="8"/>
        <v>6.6035961348839542</v>
      </c>
      <c r="AE102" s="3">
        <f t="shared" si="9"/>
        <v>8.7068553830347657</v>
      </c>
      <c r="AF102" s="3">
        <f t="shared" si="10"/>
        <v>2.1032592481508114</v>
      </c>
      <c r="AG102" s="3">
        <f t="shared" si="11"/>
        <v>0.77557207400389694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86</v>
      </c>
      <c r="D103" t="s">
        <v>27</v>
      </c>
      <c r="G103">
        <v>0.5</v>
      </c>
      <c r="H103">
        <v>0.5</v>
      </c>
      <c r="I103">
        <v>3914</v>
      </c>
      <c r="J103">
        <v>4934</v>
      </c>
      <c r="L103">
        <v>1798</v>
      </c>
      <c r="M103">
        <v>3.4180000000000001</v>
      </c>
      <c r="N103">
        <v>4.4580000000000002</v>
      </c>
      <c r="O103">
        <v>1.0409999999999999</v>
      </c>
      <c r="Q103">
        <v>7.1999999999999995E-2</v>
      </c>
      <c r="R103">
        <v>1</v>
      </c>
      <c r="S103">
        <v>0</v>
      </c>
      <c r="T103">
        <v>0</v>
      </c>
      <c r="V103">
        <v>0</v>
      </c>
      <c r="Y103" s="1">
        <v>44789</v>
      </c>
      <c r="Z103" s="6">
        <v>0.19559027777777779</v>
      </c>
      <c r="AB103">
        <v>1</v>
      </c>
      <c r="AD103" s="3">
        <f t="shared" si="8"/>
        <v>4.000498299490137</v>
      </c>
      <c r="AE103" s="3">
        <f t="shared" si="9"/>
        <v>4.9367508187462823</v>
      </c>
      <c r="AF103" s="3">
        <f t="shared" si="10"/>
        <v>0.93625251925614528</v>
      </c>
      <c r="AG103" s="3">
        <f t="shared" si="11"/>
        <v>0.20782424384179124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86</v>
      </c>
      <c r="D104" t="s">
        <v>27</v>
      </c>
      <c r="G104">
        <v>0.5</v>
      </c>
      <c r="H104">
        <v>0.5</v>
      </c>
      <c r="I104">
        <v>2803</v>
      </c>
      <c r="J104">
        <v>4927</v>
      </c>
      <c r="L104">
        <v>1761</v>
      </c>
      <c r="M104">
        <v>2.5649999999999999</v>
      </c>
      <c r="N104">
        <v>4.452</v>
      </c>
      <c r="O104">
        <v>1.887</v>
      </c>
      <c r="Q104">
        <v>6.8000000000000005E-2</v>
      </c>
      <c r="R104">
        <v>1</v>
      </c>
      <c r="S104">
        <v>0</v>
      </c>
      <c r="T104">
        <v>0</v>
      </c>
      <c r="V104">
        <v>0</v>
      </c>
      <c r="Y104" s="1">
        <v>44789</v>
      </c>
      <c r="Z104" s="6">
        <v>0.20255787037037035</v>
      </c>
      <c r="AB104">
        <v>1</v>
      </c>
      <c r="AD104" s="3">
        <f t="shared" si="8"/>
        <v>2.9545519359738526</v>
      </c>
      <c r="AE104" s="3">
        <f t="shared" si="9"/>
        <v>4.9301957437462773</v>
      </c>
      <c r="AF104" s="3">
        <f t="shared" si="10"/>
        <v>1.9756438077724248</v>
      </c>
      <c r="AG104" s="3">
        <f t="shared" si="11"/>
        <v>0.20398249736849244</v>
      </c>
      <c r="AH104" s="3"/>
      <c r="AK104">
        <f>ABS(100*(AD104-AD105)/(AVERAGE(AD104:AD105)))</f>
        <v>2.3860860549348275</v>
      </c>
      <c r="AQ104">
        <f>ABS(100*(AE104-AE105)/(AVERAGE(AE104:AE105)))</f>
        <v>3.798070102186548E-2</v>
      </c>
      <c r="AW104">
        <f>ABS(100*(AF104-AF105)/(AVERAGE(AF104:AF105)))</f>
        <v>3.5566960444282993</v>
      </c>
      <c r="BC104">
        <f>ABS(100*(AG104-AG105)/(AVERAGE(AG104:AG105)))</f>
        <v>3.3642797894409893</v>
      </c>
      <c r="BG104" s="3">
        <f>AVERAGE(AD104:AD105)</f>
        <v>2.9197184387190349</v>
      </c>
      <c r="BH104" s="3">
        <f>AVERAGE(AE104:AE105)</f>
        <v>4.931132183031993</v>
      </c>
      <c r="BI104" s="3">
        <f>AVERAGE(AF104:AF105)</f>
        <v>2.0114137443129581</v>
      </c>
      <c r="BJ104" s="3">
        <f>AVERAGE(AG104:AG105)</f>
        <v>0.20060799033113538</v>
      </c>
    </row>
    <row r="105" spans="1:62" x14ac:dyDescent="0.2">
      <c r="A105">
        <v>81</v>
      </c>
      <c r="B105">
        <v>24</v>
      </c>
      <c r="C105" t="s">
        <v>86</v>
      </c>
      <c r="D105" t="s">
        <v>27</v>
      </c>
      <c r="G105">
        <v>0.5</v>
      </c>
      <c r="H105">
        <v>0.5</v>
      </c>
      <c r="I105">
        <v>2729</v>
      </c>
      <c r="J105">
        <v>4929</v>
      </c>
      <c r="L105">
        <v>1696</v>
      </c>
      <c r="M105">
        <v>2.5089999999999999</v>
      </c>
      <c r="N105">
        <v>4.4539999999999997</v>
      </c>
      <c r="O105">
        <v>1.946</v>
      </c>
      <c r="Q105">
        <v>6.0999999999999999E-2</v>
      </c>
      <c r="R105">
        <v>1</v>
      </c>
      <c r="S105">
        <v>0</v>
      </c>
      <c r="T105">
        <v>0</v>
      </c>
      <c r="V105">
        <v>0</v>
      </c>
      <c r="Y105" s="1">
        <v>44789</v>
      </c>
      <c r="Z105" s="6">
        <v>0.20997685185185186</v>
      </c>
      <c r="AB105">
        <v>1</v>
      </c>
      <c r="AD105" s="3">
        <f t="shared" si="8"/>
        <v>2.8848849414642168</v>
      </c>
      <c r="AE105" s="3">
        <f t="shared" si="9"/>
        <v>4.9320686223177077</v>
      </c>
      <c r="AF105" s="3">
        <f t="shared" si="10"/>
        <v>2.0471836808534909</v>
      </c>
      <c r="AG105" s="3">
        <f t="shared" si="11"/>
        <v>0.19723348329377832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87</v>
      </c>
      <c r="D106" t="s">
        <v>27</v>
      </c>
      <c r="G106">
        <v>0.5</v>
      </c>
      <c r="H106">
        <v>0.5</v>
      </c>
      <c r="I106">
        <v>5243</v>
      </c>
      <c r="J106">
        <v>8405</v>
      </c>
      <c r="L106">
        <v>5515</v>
      </c>
      <c r="M106">
        <v>4.4370000000000003</v>
      </c>
      <c r="N106">
        <v>7.399</v>
      </c>
      <c r="O106">
        <v>2.9620000000000002</v>
      </c>
      <c r="Q106">
        <v>0.46100000000000002</v>
      </c>
      <c r="R106">
        <v>1</v>
      </c>
      <c r="S106">
        <v>0</v>
      </c>
      <c r="T106">
        <v>0</v>
      </c>
      <c r="V106">
        <v>0</v>
      </c>
      <c r="Y106" s="1">
        <v>44789</v>
      </c>
      <c r="Z106" s="6">
        <v>0.22295138888888888</v>
      </c>
      <c r="AB106">
        <v>1</v>
      </c>
      <c r="AD106" s="3">
        <f t="shared" si="8"/>
        <v>5.2516798630483237</v>
      </c>
      <c r="AE106" s="3">
        <f t="shared" si="9"/>
        <v>8.1871315794629549</v>
      </c>
      <c r="AF106" s="3">
        <f t="shared" si="10"/>
        <v>2.9354517164146312</v>
      </c>
      <c r="AG106" s="3">
        <f t="shared" si="11"/>
        <v>0.59376401792967481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87</v>
      </c>
      <c r="D107" t="s">
        <v>27</v>
      </c>
      <c r="G107">
        <v>0.5</v>
      </c>
      <c r="H107">
        <v>0.5</v>
      </c>
      <c r="I107">
        <v>6326</v>
      </c>
      <c r="J107">
        <v>8492</v>
      </c>
      <c r="L107">
        <v>5542</v>
      </c>
      <c r="M107">
        <v>5.2679999999999998</v>
      </c>
      <c r="N107">
        <v>7.4729999999999999</v>
      </c>
      <c r="O107">
        <v>2.2050000000000001</v>
      </c>
      <c r="Q107">
        <v>0.46400000000000002</v>
      </c>
      <c r="R107">
        <v>1</v>
      </c>
      <c r="S107">
        <v>0</v>
      </c>
      <c r="T107">
        <v>0</v>
      </c>
      <c r="V107">
        <v>0</v>
      </c>
      <c r="Y107" s="1">
        <v>44789</v>
      </c>
      <c r="Z107" s="6">
        <v>0.23023148148148151</v>
      </c>
      <c r="AB107">
        <v>1</v>
      </c>
      <c r="AD107" s="3">
        <f t="shared" si="8"/>
        <v>6.2712657421555571</v>
      </c>
      <c r="AE107" s="3">
        <f t="shared" si="9"/>
        <v>8.2686017973201587</v>
      </c>
      <c r="AF107" s="3">
        <f t="shared" si="10"/>
        <v>1.9973360551646016</v>
      </c>
      <c r="AG107" s="3">
        <f t="shared" si="11"/>
        <v>0.59656745454532534</v>
      </c>
      <c r="AH107" s="3"/>
      <c r="AK107">
        <f>ABS(100*(AD107-AD108)/(AVERAGE(AD107:AD108)))</f>
        <v>0.46429336000208177</v>
      </c>
      <c r="AQ107">
        <f>ABS(100*(AE107-AE108)/(AVERAGE(AE107:AE108)))</f>
        <v>6.7928381699934468E-2</v>
      </c>
      <c r="AW107">
        <f>ABS(100*(AF107-AF108)/(AVERAGE(AF107:AF108)))</f>
        <v>1.1868827858496012</v>
      </c>
      <c r="BC107">
        <f>ABS(100*(AG107-AG108)/(AVERAGE(AG107:AG108)))</f>
        <v>0.45150154083257299</v>
      </c>
      <c r="BG107" s="3">
        <f>AVERAGE(AD107:AD108)</f>
        <v>6.2858581531677107</v>
      </c>
      <c r="BH107" s="3">
        <f>AVERAGE(AE107:AE108)</f>
        <v>8.2714111151773029</v>
      </c>
      <c r="BI107" s="3">
        <f>AVERAGE(AF107:AF108)</f>
        <v>1.9855529620095922</v>
      </c>
      <c r="BJ107" s="3">
        <f>AVERAGE(AG107:AG108)</f>
        <v>0.59791725736026802</v>
      </c>
    </row>
    <row r="108" spans="1:62" x14ac:dyDescent="0.2">
      <c r="A108">
        <v>84</v>
      </c>
      <c r="B108">
        <v>25</v>
      </c>
      <c r="C108" t="s">
        <v>87</v>
      </c>
      <c r="D108" t="s">
        <v>27</v>
      </c>
      <c r="G108">
        <v>0.5</v>
      </c>
      <c r="H108">
        <v>0.5</v>
      </c>
      <c r="I108">
        <v>6357</v>
      </c>
      <c r="J108">
        <v>8498</v>
      </c>
      <c r="L108">
        <v>5568</v>
      </c>
      <c r="M108">
        <v>5.2919999999999998</v>
      </c>
      <c r="N108">
        <v>7.4779999999999998</v>
      </c>
      <c r="O108">
        <v>2.1859999999999999</v>
      </c>
      <c r="Q108">
        <v>0.46600000000000003</v>
      </c>
      <c r="R108">
        <v>1</v>
      </c>
      <c r="S108">
        <v>0</v>
      </c>
      <c r="T108">
        <v>0</v>
      </c>
      <c r="V108">
        <v>0</v>
      </c>
      <c r="Y108" s="1">
        <v>44789</v>
      </c>
      <c r="Z108" s="6">
        <v>0.23792824074074073</v>
      </c>
      <c r="AB108">
        <v>1</v>
      </c>
      <c r="AD108" s="3">
        <f t="shared" si="8"/>
        <v>6.3004505641798643</v>
      </c>
      <c r="AE108" s="3">
        <f t="shared" si="9"/>
        <v>8.2742204330344471</v>
      </c>
      <c r="AF108" s="3">
        <f t="shared" si="10"/>
        <v>1.9737698688545828</v>
      </c>
      <c r="AG108" s="3">
        <f t="shared" si="11"/>
        <v>0.59926706017521081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88</v>
      </c>
      <c r="D109" t="s">
        <v>27</v>
      </c>
      <c r="G109">
        <v>0.5</v>
      </c>
      <c r="H109">
        <v>0.5</v>
      </c>
      <c r="I109">
        <v>8278</v>
      </c>
      <c r="J109">
        <v>12274</v>
      </c>
      <c r="L109">
        <v>1928</v>
      </c>
      <c r="M109">
        <v>6.766</v>
      </c>
      <c r="N109">
        <v>10.677</v>
      </c>
      <c r="O109">
        <v>3.9119999999999999</v>
      </c>
      <c r="Q109">
        <v>8.5999999999999993E-2</v>
      </c>
      <c r="R109">
        <v>1</v>
      </c>
      <c r="S109">
        <v>0</v>
      </c>
      <c r="T109">
        <v>0</v>
      </c>
      <c r="V109">
        <v>0</v>
      </c>
      <c r="Y109" s="1">
        <v>44789</v>
      </c>
      <c r="Z109" s="6">
        <v>0.25128472222222226</v>
      </c>
      <c r="AB109">
        <v>1</v>
      </c>
      <c r="AD109" s="3">
        <f t="shared" si="8"/>
        <v>8.1089680838151335</v>
      </c>
      <c r="AE109" s="3">
        <f t="shared" si="9"/>
        <v>11.810215175894188</v>
      </c>
      <c r="AF109" s="3">
        <f t="shared" si="10"/>
        <v>3.7012470920790541</v>
      </c>
      <c r="AG109" s="3">
        <f t="shared" si="11"/>
        <v>0.22132227199121951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88</v>
      </c>
      <c r="D110" t="s">
        <v>27</v>
      </c>
      <c r="G110">
        <v>0.5</v>
      </c>
      <c r="H110">
        <v>0.5</v>
      </c>
      <c r="I110">
        <v>9118</v>
      </c>
      <c r="J110">
        <v>12265</v>
      </c>
      <c r="L110">
        <v>1860</v>
      </c>
      <c r="M110">
        <v>7.41</v>
      </c>
      <c r="N110">
        <v>10.669</v>
      </c>
      <c r="O110">
        <v>3.2589999999999999</v>
      </c>
      <c r="Q110">
        <v>7.9000000000000001E-2</v>
      </c>
      <c r="R110">
        <v>1</v>
      </c>
      <c r="S110">
        <v>0</v>
      </c>
      <c r="T110">
        <v>0</v>
      </c>
      <c r="V110">
        <v>0</v>
      </c>
      <c r="Y110" s="1">
        <v>44789</v>
      </c>
      <c r="Z110" s="6">
        <v>0.25865740740740739</v>
      </c>
      <c r="AB110">
        <v>1</v>
      </c>
      <c r="AD110" s="3">
        <f t="shared" si="8"/>
        <v>8.8997826160866733</v>
      </c>
      <c r="AE110" s="3">
        <f t="shared" si="9"/>
        <v>11.801787222322753</v>
      </c>
      <c r="AF110" s="3">
        <f t="shared" si="10"/>
        <v>2.9020046062360798</v>
      </c>
      <c r="AG110" s="3">
        <f t="shared" si="11"/>
        <v>0.21426176495921087</v>
      </c>
      <c r="AH110" s="3"/>
      <c r="AK110">
        <f>ABS(100*(AD110-AD111)/(AVERAGE(AD110:AD111)))</f>
        <v>0.8112254106189597</v>
      </c>
      <c r="AQ110">
        <f>ABS(100*(AE110-AE111)/(AVERAGE(AE110:AE111)))</f>
        <v>0.70869282869490069</v>
      </c>
      <c r="AW110">
        <f>ABS(100*(AF110-AF111)/(AVERAGE(AF110:AF111)))</f>
        <v>5.5180455462253217</v>
      </c>
      <c r="BC110">
        <f>ABS(100*(AG110-AG111)/(AVERAGE(AG110:AG111)))</f>
        <v>2.254279988868594</v>
      </c>
      <c r="BG110" s="3">
        <f>AVERAGE(AD110:AD111)</f>
        <v>8.9360282821491186</v>
      </c>
      <c r="BH110" s="3">
        <f>AVERAGE(AE110:AE111)</f>
        <v>11.760115674108437</v>
      </c>
      <c r="BI110" s="3">
        <f>AVERAGE(AF110:AF111)</f>
        <v>2.8240873919593188</v>
      </c>
      <c r="BJ110" s="3">
        <f>AVERAGE(AG110:AG111)</f>
        <v>0.21187365228661972</v>
      </c>
    </row>
    <row r="111" spans="1:62" x14ac:dyDescent="0.2">
      <c r="A111">
        <v>87</v>
      </c>
      <c r="B111">
        <v>26</v>
      </c>
      <c r="C111" t="s">
        <v>88</v>
      </c>
      <c r="D111" t="s">
        <v>27</v>
      </c>
      <c r="G111">
        <v>0.5</v>
      </c>
      <c r="H111">
        <v>0.5</v>
      </c>
      <c r="I111">
        <v>9195</v>
      </c>
      <c r="J111">
        <v>12176</v>
      </c>
      <c r="L111">
        <v>1814</v>
      </c>
      <c r="M111">
        <v>7.4690000000000003</v>
      </c>
      <c r="N111">
        <v>10.593999999999999</v>
      </c>
      <c r="O111">
        <v>3.125</v>
      </c>
      <c r="Q111">
        <v>7.3999999999999996E-2</v>
      </c>
      <c r="R111">
        <v>1</v>
      </c>
      <c r="S111">
        <v>0</v>
      </c>
      <c r="T111">
        <v>0</v>
      </c>
      <c r="V111">
        <v>0</v>
      </c>
      <c r="Y111" s="1">
        <v>44789</v>
      </c>
      <c r="Z111" s="6">
        <v>0.2664583333333333</v>
      </c>
      <c r="AB111">
        <v>1</v>
      </c>
      <c r="AD111" s="3">
        <f t="shared" si="8"/>
        <v>8.9722739482115639</v>
      </c>
      <c r="AE111" s="3">
        <f t="shared" si="9"/>
        <v>11.718444125894122</v>
      </c>
      <c r="AF111" s="3">
        <f t="shared" si="10"/>
        <v>2.7461701776825578</v>
      </c>
      <c r="AG111" s="3">
        <f t="shared" si="11"/>
        <v>0.20948553961402858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89</v>
      </c>
      <c r="D112" t="s">
        <v>27</v>
      </c>
      <c r="G112">
        <v>0.5</v>
      </c>
      <c r="H112">
        <v>0.5</v>
      </c>
      <c r="I112">
        <v>10663</v>
      </c>
      <c r="J112">
        <v>14676</v>
      </c>
      <c r="L112">
        <v>2505</v>
      </c>
      <c r="M112">
        <v>8.5950000000000006</v>
      </c>
      <c r="N112">
        <v>12.712</v>
      </c>
      <c r="O112">
        <v>4.117</v>
      </c>
      <c r="Q112">
        <v>0.14599999999999999</v>
      </c>
      <c r="R112">
        <v>1</v>
      </c>
      <c r="S112">
        <v>0</v>
      </c>
      <c r="T112">
        <v>0</v>
      </c>
      <c r="V112">
        <v>0</v>
      </c>
      <c r="Y112" s="1">
        <v>44789</v>
      </c>
      <c r="Z112" s="6">
        <v>0.28031250000000002</v>
      </c>
      <c r="AB112">
        <v>1</v>
      </c>
      <c r="AD112" s="3">
        <f t="shared" si="8"/>
        <v>10.354316487943255</v>
      </c>
      <c r="AE112" s="3">
        <f t="shared" si="9"/>
        <v>14.059542340181554</v>
      </c>
      <c r="AF112" s="3">
        <f t="shared" si="10"/>
        <v>3.7052258522382999</v>
      </c>
      <c r="AG112" s="3">
        <f t="shared" si="11"/>
        <v>0.28123275077752802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89</v>
      </c>
      <c r="D113" t="s">
        <v>27</v>
      </c>
      <c r="G113">
        <v>0.5</v>
      </c>
      <c r="H113">
        <v>0.5</v>
      </c>
      <c r="I113">
        <v>11366</v>
      </c>
      <c r="J113">
        <v>13920</v>
      </c>
      <c r="L113">
        <v>2437</v>
      </c>
      <c r="M113">
        <v>9.1349999999999998</v>
      </c>
      <c r="N113">
        <v>12.071</v>
      </c>
      <c r="O113">
        <v>2.9359999999999999</v>
      </c>
      <c r="Q113">
        <v>0.13900000000000001</v>
      </c>
      <c r="R113">
        <v>1</v>
      </c>
      <c r="S113">
        <v>0</v>
      </c>
      <c r="T113">
        <v>0</v>
      </c>
      <c r="V113">
        <v>0</v>
      </c>
      <c r="Y113" s="1">
        <v>44789</v>
      </c>
      <c r="Z113" s="6">
        <v>0.28783564814814816</v>
      </c>
      <c r="AB113">
        <v>1</v>
      </c>
      <c r="AD113" s="3">
        <f t="shared" si="8"/>
        <v>11.016152935784794</v>
      </c>
      <c r="AE113" s="3">
        <f t="shared" si="9"/>
        <v>13.351594240181035</v>
      </c>
      <c r="AF113" s="3">
        <f t="shared" si="10"/>
        <v>2.335441304396241</v>
      </c>
      <c r="AG113" s="3">
        <f t="shared" si="11"/>
        <v>0.27417224374551941</v>
      </c>
      <c r="AH113" s="3"/>
      <c r="AK113">
        <f>ABS(100*(AD113-AD114)/(AVERAGE(AD113:AD114)))</f>
        <v>0.13664336950372113</v>
      </c>
      <c r="AQ113">
        <f>ABS(100*(AE113-AE114)/(AVERAGE(AE113:AE114)))</f>
        <v>0.32211007889271825</v>
      </c>
      <c r="AW113">
        <f>ABS(100*(AF113-AF114)/(AVERAGE(AF113:AF114)))</f>
        <v>1.192325818265954</v>
      </c>
      <c r="BC113">
        <f>ABS(100*(AG113-AG114)/(AVERAGE(AG113:AG114)))</f>
        <v>7.5712754651718076E-2</v>
      </c>
      <c r="BG113" s="3">
        <f>AVERAGE(AD113:AD114)</f>
        <v>11.023684502758808</v>
      </c>
      <c r="BH113" s="3">
        <f>AVERAGE(AE113:AE114)</f>
        <v>13.373132343752479</v>
      </c>
      <c r="BI113" s="3">
        <f>AVERAGE(AF113:AF114)</f>
        <v>2.3494478409936708</v>
      </c>
      <c r="BJ113" s="3">
        <f>AVERAGE(AG113:AG114)</f>
        <v>0.27427607473128424</v>
      </c>
    </row>
    <row r="114" spans="1:62" x14ac:dyDescent="0.2">
      <c r="A114">
        <v>90</v>
      </c>
      <c r="B114">
        <v>27</v>
      </c>
      <c r="C114" t="s">
        <v>89</v>
      </c>
      <c r="D114" t="s">
        <v>27</v>
      </c>
      <c r="G114">
        <v>0.5</v>
      </c>
      <c r="H114">
        <v>0.5</v>
      </c>
      <c r="I114">
        <v>11382</v>
      </c>
      <c r="J114">
        <v>13966</v>
      </c>
      <c r="L114">
        <v>2439</v>
      </c>
      <c r="M114">
        <v>9.1470000000000002</v>
      </c>
      <c r="N114">
        <v>12.11</v>
      </c>
      <c r="O114">
        <v>2.964</v>
      </c>
      <c r="Q114">
        <v>0.13900000000000001</v>
      </c>
      <c r="R114">
        <v>1</v>
      </c>
      <c r="S114">
        <v>0</v>
      </c>
      <c r="T114">
        <v>0</v>
      </c>
      <c r="V114">
        <v>0</v>
      </c>
      <c r="Y114" s="1">
        <v>44789</v>
      </c>
      <c r="Z114" s="6">
        <v>0.29582175925925924</v>
      </c>
      <c r="AB114">
        <v>1</v>
      </c>
      <c r="AD114" s="3">
        <f t="shared" si="8"/>
        <v>11.031216069732823</v>
      </c>
      <c r="AE114" s="3">
        <f t="shared" si="9"/>
        <v>13.394670447323923</v>
      </c>
      <c r="AF114" s="3">
        <f t="shared" si="10"/>
        <v>2.3634543775911006</v>
      </c>
      <c r="AG114" s="3">
        <f t="shared" si="11"/>
        <v>0.27437990571704907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90</v>
      </c>
      <c r="D115" t="s">
        <v>27</v>
      </c>
      <c r="G115">
        <v>0.5</v>
      </c>
      <c r="H115">
        <v>0.5</v>
      </c>
      <c r="I115">
        <v>6217</v>
      </c>
      <c r="J115">
        <v>8058</v>
      </c>
      <c r="L115">
        <v>3637</v>
      </c>
      <c r="M115">
        <v>5.1849999999999996</v>
      </c>
      <c r="N115">
        <v>7.1050000000000004</v>
      </c>
      <c r="O115">
        <v>1.921</v>
      </c>
      <c r="Q115">
        <v>0.26400000000000001</v>
      </c>
      <c r="R115">
        <v>1</v>
      </c>
      <c r="S115">
        <v>0</v>
      </c>
      <c r="T115">
        <v>0</v>
      </c>
      <c r="V115">
        <v>0</v>
      </c>
      <c r="Y115" s="1">
        <v>44789</v>
      </c>
      <c r="Z115" s="6">
        <v>0.30931712962962959</v>
      </c>
      <c r="AB115">
        <v>1</v>
      </c>
      <c r="AD115" s="3">
        <f t="shared" si="8"/>
        <v>6.1686481421346073</v>
      </c>
      <c r="AE115" s="3">
        <f t="shared" si="9"/>
        <v>7.862187147319859</v>
      </c>
      <c r="AF115" s="3">
        <f t="shared" si="10"/>
        <v>1.6935390051852517</v>
      </c>
      <c r="AG115" s="3">
        <f t="shared" si="11"/>
        <v>0.39876942666331877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90</v>
      </c>
      <c r="D116" t="s">
        <v>27</v>
      </c>
      <c r="G116">
        <v>0.5</v>
      </c>
      <c r="H116">
        <v>0.5</v>
      </c>
      <c r="I116">
        <v>4110</v>
      </c>
      <c r="J116">
        <v>8101</v>
      </c>
      <c r="L116">
        <v>3678</v>
      </c>
      <c r="M116">
        <v>3.5680000000000001</v>
      </c>
      <c r="N116">
        <v>7.1420000000000003</v>
      </c>
      <c r="O116">
        <v>3.5739999999999998</v>
      </c>
      <c r="Q116">
        <v>0.26900000000000002</v>
      </c>
      <c r="R116">
        <v>1</v>
      </c>
      <c r="S116">
        <v>0</v>
      </c>
      <c r="T116">
        <v>0</v>
      </c>
      <c r="V116">
        <v>0</v>
      </c>
      <c r="Y116" s="1">
        <v>44789</v>
      </c>
      <c r="Z116" s="6">
        <v>0.31645833333333334</v>
      </c>
      <c r="AB116">
        <v>1</v>
      </c>
      <c r="AD116" s="3">
        <f t="shared" si="8"/>
        <v>4.1850216903534969</v>
      </c>
      <c r="AE116" s="3">
        <f t="shared" si="9"/>
        <v>7.9024540366056035</v>
      </c>
      <c r="AF116" s="3">
        <f t="shared" si="10"/>
        <v>3.7174323462521066</v>
      </c>
      <c r="AG116" s="3">
        <f t="shared" si="11"/>
        <v>0.40302649707967692</v>
      </c>
      <c r="AH116" s="3"/>
      <c r="AK116">
        <f>ABS(100*(AD116-AD117)/(AVERAGE(AD116:AD117)))</f>
        <v>1.1538949397960889</v>
      </c>
      <c r="AQ116">
        <f>ABS(100*(AE116-AE117)/(AVERAGE(AE116:AE117)))</f>
        <v>0.2254033825621716</v>
      </c>
      <c r="AW116">
        <f>ABS(100*(AF116-AF117)/(AVERAGE(AF116:AF117)))</f>
        <v>0.80967299464414866</v>
      </c>
      <c r="BC116">
        <f>ABS(100*(AG116-AG117)/(AVERAGE(AG116:AG117)))</f>
        <v>0.67208420812844116</v>
      </c>
      <c r="BG116" s="3">
        <f>AVERAGE(AD116:AD117)</f>
        <v>4.1610148206238247</v>
      </c>
      <c r="BH116" s="3">
        <f>AVERAGE(AE116:AE117)</f>
        <v>7.8935578633913099</v>
      </c>
      <c r="BI116" s="3">
        <f>AVERAGE(AF116:AF117)</f>
        <v>3.7325430427674853</v>
      </c>
      <c r="BJ116" s="3">
        <f>AVERAGE(AG116:AG117)</f>
        <v>0.40167669426473407</v>
      </c>
    </row>
    <row r="117" spans="1:62" x14ac:dyDescent="0.2">
      <c r="A117">
        <v>93</v>
      </c>
      <c r="B117">
        <v>28</v>
      </c>
      <c r="C117" t="s">
        <v>90</v>
      </c>
      <c r="D117" t="s">
        <v>27</v>
      </c>
      <c r="G117">
        <v>0.5</v>
      </c>
      <c r="H117">
        <v>0.5</v>
      </c>
      <c r="I117">
        <v>4059</v>
      </c>
      <c r="J117">
        <v>8082</v>
      </c>
      <c r="L117">
        <v>3652</v>
      </c>
      <c r="M117">
        <v>3.5289999999999999</v>
      </c>
      <c r="N117">
        <v>7.1260000000000003</v>
      </c>
      <c r="O117">
        <v>3.597</v>
      </c>
      <c r="Q117">
        <v>0.26600000000000001</v>
      </c>
      <c r="R117">
        <v>1</v>
      </c>
      <c r="S117">
        <v>0</v>
      </c>
      <c r="T117">
        <v>0</v>
      </c>
      <c r="V117">
        <v>0</v>
      </c>
      <c r="Y117" s="1">
        <v>44789</v>
      </c>
      <c r="Z117" s="6">
        <v>0.32395833333333335</v>
      </c>
      <c r="AB117">
        <v>1</v>
      </c>
      <c r="AD117" s="3">
        <f t="shared" si="8"/>
        <v>4.1370079508941533</v>
      </c>
      <c r="AE117" s="3">
        <f t="shared" si="9"/>
        <v>7.8846616901770172</v>
      </c>
      <c r="AF117" s="3">
        <f t="shared" si="10"/>
        <v>3.7476537392828639</v>
      </c>
      <c r="AG117" s="3">
        <f t="shared" si="11"/>
        <v>0.40032689144979128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91</v>
      </c>
      <c r="D118" t="s">
        <v>27</v>
      </c>
      <c r="G118">
        <v>0.5</v>
      </c>
      <c r="H118">
        <v>0.5</v>
      </c>
      <c r="I118">
        <v>5023</v>
      </c>
      <c r="J118">
        <v>9034</v>
      </c>
      <c r="L118">
        <v>4160</v>
      </c>
      <c r="M118">
        <v>4.2679999999999998</v>
      </c>
      <c r="N118">
        <v>7.9320000000000004</v>
      </c>
      <c r="O118">
        <v>3.6640000000000001</v>
      </c>
      <c r="Q118">
        <v>0.31900000000000001</v>
      </c>
      <c r="R118">
        <v>1</v>
      </c>
      <c r="S118">
        <v>0</v>
      </c>
      <c r="T118">
        <v>0</v>
      </c>
      <c r="V118">
        <v>0</v>
      </c>
      <c r="Y118" s="1">
        <v>44789</v>
      </c>
      <c r="Z118" s="6">
        <v>0.33724537037037039</v>
      </c>
      <c r="AB118">
        <v>1</v>
      </c>
      <c r="AD118" s="3">
        <f t="shared" si="8"/>
        <v>5.04456177126292</v>
      </c>
      <c r="AE118" s="3">
        <f t="shared" si="9"/>
        <v>8.7761518901776743</v>
      </c>
      <c r="AF118" s="3">
        <f t="shared" si="10"/>
        <v>3.7315901189147542</v>
      </c>
      <c r="AG118" s="3">
        <f t="shared" si="11"/>
        <v>0.45307303221832629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91</v>
      </c>
      <c r="D119" t="s">
        <v>27</v>
      </c>
      <c r="G119">
        <v>0.5</v>
      </c>
      <c r="H119">
        <v>0.5</v>
      </c>
      <c r="I119">
        <v>5390</v>
      </c>
      <c r="J119">
        <v>9050</v>
      </c>
      <c r="L119">
        <v>4110</v>
      </c>
      <c r="M119">
        <v>4.55</v>
      </c>
      <c r="N119">
        <v>7.9450000000000003</v>
      </c>
      <c r="O119">
        <v>3.395</v>
      </c>
      <c r="Q119">
        <v>0.314</v>
      </c>
      <c r="R119">
        <v>1</v>
      </c>
      <c r="S119">
        <v>0</v>
      </c>
      <c r="T119">
        <v>0</v>
      </c>
      <c r="V119">
        <v>0</v>
      </c>
      <c r="Y119" s="1">
        <v>44789</v>
      </c>
      <c r="Z119" s="6">
        <v>0.34449074074074071</v>
      </c>
      <c r="AB119">
        <v>1</v>
      </c>
      <c r="AD119" s="3">
        <f t="shared" si="8"/>
        <v>5.3900724061958423</v>
      </c>
      <c r="AE119" s="3">
        <f t="shared" si="9"/>
        <v>8.7911349187491119</v>
      </c>
      <c r="AF119" s="3">
        <f t="shared" si="10"/>
        <v>3.4010625125532696</v>
      </c>
      <c r="AG119" s="3">
        <f t="shared" si="11"/>
        <v>0.44788148293008467</v>
      </c>
      <c r="AH119" s="3"/>
      <c r="AK119">
        <f>ABS(100*(AD119-AD120)/(AVERAGE(AD119:AD120)))</f>
        <v>1.0597981323098589</v>
      </c>
      <c r="AQ119">
        <f>ABS(100*(AE119-AE120)/(AVERAGE(AE119:AE120)))</f>
        <v>0.7323027699581699</v>
      </c>
      <c r="AW119">
        <f>ABS(100*(AF119-AF120)/(AVERAGE(AF119:AF120)))</f>
        <v>0.21106723990761378</v>
      </c>
      <c r="BC119">
        <f>ABS(100*(AG119-AG120)/(AVERAGE(AG119:AG120)))</f>
        <v>2.3185379732522902E-2</v>
      </c>
      <c r="BG119" s="3">
        <f>AVERAGE(AD119:AD120)</f>
        <v>5.418786505284273</v>
      </c>
      <c r="BH119" s="3">
        <f>AVERAGE(AE119:AE120)</f>
        <v>8.8234420741062785</v>
      </c>
      <c r="BI119" s="3">
        <f>AVERAGE(AF119:AF120)</f>
        <v>3.4046555688220064</v>
      </c>
      <c r="BJ119" s="3">
        <f>AVERAGE(AG119:AG120)</f>
        <v>0.44782956743720226</v>
      </c>
    </row>
    <row r="120" spans="1:62" x14ac:dyDescent="0.2">
      <c r="A120">
        <v>96</v>
      </c>
      <c r="B120">
        <v>29</v>
      </c>
      <c r="C120" t="s">
        <v>91</v>
      </c>
      <c r="D120" t="s">
        <v>27</v>
      </c>
      <c r="G120">
        <v>0.5</v>
      </c>
      <c r="H120">
        <v>0.5</v>
      </c>
      <c r="I120">
        <v>5451</v>
      </c>
      <c r="J120">
        <v>9119</v>
      </c>
      <c r="L120">
        <v>4109</v>
      </c>
      <c r="M120">
        <v>4.5970000000000004</v>
      </c>
      <c r="N120">
        <v>8.0039999999999996</v>
      </c>
      <c r="O120">
        <v>3.4079999999999999</v>
      </c>
      <c r="Q120">
        <v>0.314</v>
      </c>
      <c r="R120">
        <v>1</v>
      </c>
      <c r="S120">
        <v>0</v>
      </c>
      <c r="T120">
        <v>0</v>
      </c>
      <c r="V120">
        <v>0</v>
      </c>
      <c r="Y120" s="1">
        <v>44789</v>
      </c>
      <c r="Z120" s="6">
        <v>0.35232638888888884</v>
      </c>
      <c r="AB120">
        <v>1</v>
      </c>
      <c r="AD120" s="3">
        <f t="shared" si="8"/>
        <v>5.4475006043727037</v>
      </c>
      <c r="AE120" s="3">
        <f t="shared" si="9"/>
        <v>8.8557492294634468</v>
      </c>
      <c r="AF120" s="3">
        <f t="shared" si="10"/>
        <v>3.4082486250907431</v>
      </c>
      <c r="AG120" s="3">
        <f t="shared" si="11"/>
        <v>0.44777765194431984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92</v>
      </c>
      <c r="D121" t="s">
        <v>27</v>
      </c>
      <c r="G121">
        <v>0.5</v>
      </c>
      <c r="H121">
        <v>0.5</v>
      </c>
      <c r="I121">
        <v>4021</v>
      </c>
      <c r="J121">
        <v>8893</v>
      </c>
      <c r="L121">
        <v>5642</v>
      </c>
      <c r="M121">
        <v>3.5</v>
      </c>
      <c r="N121">
        <v>7.8129999999999997</v>
      </c>
      <c r="O121">
        <v>4.3120000000000003</v>
      </c>
      <c r="Q121">
        <v>0.47399999999999998</v>
      </c>
      <c r="R121">
        <v>1</v>
      </c>
      <c r="S121">
        <v>0</v>
      </c>
      <c r="T121">
        <v>0</v>
      </c>
      <c r="V121">
        <v>0</v>
      </c>
      <c r="Y121" s="1">
        <v>44789</v>
      </c>
      <c r="Z121" s="6">
        <v>0.36512731481481481</v>
      </c>
      <c r="AB121">
        <v>1</v>
      </c>
      <c r="AD121" s="3">
        <f t="shared" si="8"/>
        <v>4.1012330077675845</v>
      </c>
      <c r="AE121" s="3">
        <f t="shared" si="9"/>
        <v>8.6441139508918621</v>
      </c>
      <c r="AF121" s="3">
        <f t="shared" si="10"/>
        <v>4.5428809431242776</v>
      </c>
      <c r="AG121" s="3">
        <f t="shared" si="11"/>
        <v>0.60695055312180857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92</v>
      </c>
      <c r="D122" t="s">
        <v>27</v>
      </c>
      <c r="G122">
        <v>0.5</v>
      </c>
      <c r="H122">
        <v>0.5</v>
      </c>
      <c r="I122">
        <v>3382</v>
      </c>
      <c r="J122">
        <v>8933</v>
      </c>
      <c r="L122">
        <v>5677</v>
      </c>
      <c r="M122">
        <v>3.0089999999999999</v>
      </c>
      <c r="N122">
        <v>7.8470000000000004</v>
      </c>
      <c r="O122">
        <v>4.8369999999999997</v>
      </c>
      <c r="Q122">
        <v>0.47799999999999998</v>
      </c>
      <c r="R122">
        <v>1</v>
      </c>
      <c r="S122">
        <v>0</v>
      </c>
      <c r="T122">
        <v>0</v>
      </c>
      <c r="V122">
        <v>0</v>
      </c>
      <c r="Y122" s="1">
        <v>44789</v>
      </c>
      <c r="Z122" s="6">
        <v>0.37232638888888886</v>
      </c>
      <c r="AB122">
        <v>1</v>
      </c>
      <c r="AD122" s="3">
        <f t="shared" si="8"/>
        <v>3.499649095718163</v>
      </c>
      <c r="AE122" s="3">
        <f t="shared" si="9"/>
        <v>8.6815715223204624</v>
      </c>
      <c r="AF122" s="3">
        <f t="shared" si="10"/>
        <v>5.1819224266022994</v>
      </c>
      <c r="AG122" s="3">
        <f t="shared" si="11"/>
        <v>0.61058463762357762</v>
      </c>
      <c r="AH122" s="3"/>
      <c r="AK122">
        <f>ABS(100*(AD122-AD123)/(AVERAGE(AD122:AD123)))</f>
        <v>0.18813092097026277</v>
      </c>
      <c r="AQ122">
        <f>ABS(100*(AE122-AE123)/(AVERAGE(AE122:AE123)))</f>
        <v>5.3947138165278907E-2</v>
      </c>
      <c r="AW122">
        <f>ABS(100*(AF122-AF123)/(AVERAGE(AF122:AF123)))</f>
        <v>0.21776843372979635</v>
      </c>
      <c r="BC122">
        <f>ABS(100*(AG122-AG123)/(AVERAGE(AG122:AG123)))</f>
        <v>0.86351942555674843</v>
      </c>
      <c r="BG122" s="3">
        <f>AVERAGE(AD122:AD123)</f>
        <v>3.5029441562692947</v>
      </c>
      <c r="BH122" s="3">
        <f>AVERAGE(AE122:AE123)</f>
        <v>8.6792304241061746</v>
      </c>
      <c r="BI122" s="3">
        <f>AVERAGE(AF122:AF123)</f>
        <v>5.17628626783688</v>
      </c>
      <c r="BJ122" s="3">
        <f>AVERAGE(AG122:AG123)</f>
        <v>0.6132323277605809</v>
      </c>
    </row>
    <row r="123" spans="1:62" x14ac:dyDescent="0.2">
      <c r="A123">
        <v>99</v>
      </c>
      <c r="B123">
        <v>30</v>
      </c>
      <c r="C123" t="s">
        <v>92</v>
      </c>
      <c r="D123" t="s">
        <v>27</v>
      </c>
      <c r="G123">
        <v>0.5</v>
      </c>
      <c r="H123">
        <v>0.5</v>
      </c>
      <c r="I123">
        <v>3389</v>
      </c>
      <c r="J123">
        <v>8928</v>
      </c>
      <c r="L123">
        <v>5728</v>
      </c>
      <c r="M123">
        <v>3.0150000000000001</v>
      </c>
      <c r="N123">
        <v>7.8419999999999996</v>
      </c>
      <c r="O123">
        <v>4.827</v>
      </c>
      <c r="Q123">
        <v>0.48299999999999998</v>
      </c>
      <c r="R123">
        <v>1</v>
      </c>
      <c r="S123">
        <v>0</v>
      </c>
      <c r="T123">
        <v>0</v>
      </c>
      <c r="V123">
        <v>0</v>
      </c>
      <c r="Y123" s="1">
        <v>44789</v>
      </c>
      <c r="Z123" s="6">
        <v>0.3800694444444444</v>
      </c>
      <c r="AB123">
        <v>1</v>
      </c>
      <c r="AD123" s="3">
        <f t="shared" si="8"/>
        <v>3.5062392168204264</v>
      </c>
      <c r="AE123" s="3">
        <f t="shared" si="9"/>
        <v>8.6768893258918869</v>
      </c>
      <c r="AF123" s="3">
        <f t="shared" si="10"/>
        <v>5.1706501090714605</v>
      </c>
      <c r="AG123" s="3">
        <f t="shared" si="11"/>
        <v>0.61588001789758406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8834</v>
      </c>
      <c r="J124">
        <v>16475</v>
      </c>
      <c r="L124">
        <v>8464</v>
      </c>
      <c r="M124">
        <v>7.1920000000000002</v>
      </c>
      <c r="N124">
        <v>14.236000000000001</v>
      </c>
      <c r="O124">
        <v>7.0439999999999996</v>
      </c>
      <c r="Q124">
        <v>0.76900000000000002</v>
      </c>
      <c r="R124">
        <v>1</v>
      </c>
      <c r="S124">
        <v>0</v>
      </c>
      <c r="T124">
        <v>0</v>
      </c>
      <c r="V124">
        <v>0</v>
      </c>
      <c r="Y124" s="1">
        <v>44789</v>
      </c>
      <c r="Z124" s="6">
        <v>0.39377314814814812</v>
      </c>
      <c r="AB124">
        <v>1</v>
      </c>
      <c r="AD124" s="3">
        <f t="shared" si="8"/>
        <v>8.632411988509153</v>
      </c>
      <c r="AE124" s="3">
        <f t="shared" si="9"/>
        <v>15.744196615182792</v>
      </c>
      <c r="AF124" s="3">
        <f t="shared" si="10"/>
        <v>7.1117846266736393</v>
      </c>
      <c r="AG124" s="3">
        <f t="shared" si="11"/>
        <v>0.8999615949501667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11060</v>
      </c>
      <c r="J125">
        <v>16474</v>
      </c>
      <c r="L125">
        <v>8508</v>
      </c>
      <c r="M125">
        <v>8.9</v>
      </c>
      <c r="N125">
        <v>14.234999999999999</v>
      </c>
      <c r="O125">
        <v>5.335</v>
      </c>
      <c r="Q125">
        <v>0.77400000000000002</v>
      </c>
      <c r="R125">
        <v>1</v>
      </c>
      <c r="S125">
        <v>0</v>
      </c>
      <c r="T125">
        <v>0</v>
      </c>
      <c r="V125">
        <v>0</v>
      </c>
      <c r="Y125" s="1">
        <v>44789</v>
      </c>
      <c r="Z125" s="6">
        <v>0.40150462962962963</v>
      </c>
      <c r="AB125">
        <v>1</v>
      </c>
      <c r="AD125" s="3">
        <f t="shared" si="8"/>
        <v>10.728070499028732</v>
      </c>
      <c r="AE125" s="3">
        <f t="shared" si="9"/>
        <v>15.743260175897076</v>
      </c>
      <c r="AF125" s="3">
        <f t="shared" si="10"/>
        <v>5.0151896768683439</v>
      </c>
      <c r="AG125" s="3">
        <f t="shared" si="11"/>
        <v>0.90453015832381933</v>
      </c>
      <c r="AH125" s="3"/>
      <c r="AK125">
        <f>ABS(100*(AD125-AD126)/(AVERAGE(AD125:AD126)))</f>
        <v>0.80410350624399651</v>
      </c>
      <c r="AM125">
        <f>100*((AVERAGE(AD125:AD126)*25.225)-(AVERAGE(AD107:AD108)*25))/(1000*0.075)</f>
        <v>152.74870830145903</v>
      </c>
      <c r="AQ125">
        <f>ABS(100*(AE125-AE126)/(AVERAGE(AE125:AE126)))</f>
        <v>0.61670442702439054</v>
      </c>
      <c r="AS125">
        <f>100*((AVERAGE(AE125:AE126)*25.225)-(AVERAGE(AE107:AE108)*25))/(2000*0.075)</f>
        <v>127.71119164576236</v>
      </c>
      <c r="AW125">
        <f>ABS(100*(AF125-AF126)/(AVERAGE(AF125:AF126)))</f>
        <v>0.21464989673558349</v>
      </c>
      <c r="AY125">
        <f>100*((AVERAGE(AF125:AF126)*25.225)-(AVERAGE(AF107:AF108)*25))/(1000*0.075)</f>
        <v>102.67367499006571</v>
      </c>
      <c r="BC125">
        <f>ABS(100*(AG125-AG126)/(AVERAGE(AG125:AG126)))</f>
        <v>1.69586767741879</v>
      </c>
      <c r="BE125">
        <f>100*((AVERAGE(AG125:AG126)*25.225)-(AVERAGE(AG107:AG108)*25))/(100*0.075)</f>
        <v>107.51956650130036</v>
      </c>
      <c r="BG125" s="3">
        <f>AVERAGE(AD125:AD126)</f>
        <v>10.771377009129317</v>
      </c>
      <c r="BH125" s="3">
        <f>AVERAGE(AE125:AE126)</f>
        <v>15.791955018754255</v>
      </c>
      <c r="BI125" s="3">
        <f>AVERAGE(AF125:AF126)</f>
        <v>5.0205780096249386</v>
      </c>
      <c r="BJ125" s="3">
        <f>AVERAGE(AG125:AG126)</f>
        <v>0.9122655667632994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11152</v>
      </c>
      <c r="J126">
        <v>16578</v>
      </c>
      <c r="L126">
        <v>8657</v>
      </c>
      <c r="M126">
        <v>8.9710000000000001</v>
      </c>
      <c r="N126">
        <v>14.323</v>
      </c>
      <c r="O126">
        <v>5.3529999999999998</v>
      </c>
      <c r="Q126">
        <v>0.78900000000000003</v>
      </c>
      <c r="R126">
        <v>1</v>
      </c>
      <c r="S126">
        <v>0</v>
      </c>
      <c r="T126">
        <v>0</v>
      </c>
      <c r="V126">
        <v>0</v>
      </c>
      <c r="Y126" s="1">
        <v>44789</v>
      </c>
      <c r="Z126" s="6">
        <v>0.40962962962962962</v>
      </c>
      <c r="AB126">
        <v>1</v>
      </c>
      <c r="AD126" s="3">
        <f t="shared" si="8"/>
        <v>10.8146835192299</v>
      </c>
      <c r="AE126" s="3">
        <f t="shared" si="9"/>
        <v>15.840649861611434</v>
      </c>
      <c r="AF126" s="3">
        <f t="shared" si="10"/>
        <v>5.0259663423815333</v>
      </c>
      <c r="AG126" s="3">
        <f t="shared" si="11"/>
        <v>0.92000097520277946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5104</v>
      </c>
      <c r="J127">
        <v>8520</v>
      </c>
      <c r="L127">
        <v>6110</v>
      </c>
      <c r="M127">
        <v>4.3310000000000004</v>
      </c>
      <c r="N127">
        <v>7.4960000000000004</v>
      </c>
      <c r="O127">
        <v>3.165</v>
      </c>
      <c r="Q127">
        <v>0.52300000000000002</v>
      </c>
      <c r="R127">
        <v>1</v>
      </c>
      <c r="S127">
        <v>0</v>
      </c>
      <c r="T127">
        <v>0</v>
      </c>
      <c r="V127">
        <v>0</v>
      </c>
      <c r="Y127" s="1">
        <v>44789</v>
      </c>
      <c r="Z127" s="6">
        <v>0.42293981481481485</v>
      </c>
      <c r="AB127">
        <v>1</v>
      </c>
      <c r="AD127" s="3">
        <f t="shared" si="8"/>
        <v>5.1208188868748188</v>
      </c>
      <c r="AE127" s="3">
        <f t="shared" si="9"/>
        <v>8.2948220973201767</v>
      </c>
      <c r="AF127" s="3">
        <f t="shared" si="10"/>
        <v>3.1740032104453579</v>
      </c>
      <c r="AG127" s="3">
        <f t="shared" si="11"/>
        <v>0.65554345445975015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2660</v>
      </c>
      <c r="J128">
        <v>8441</v>
      </c>
      <c r="L128">
        <v>6159</v>
      </c>
      <c r="M128">
        <v>2.456</v>
      </c>
      <c r="N128">
        <v>7.43</v>
      </c>
      <c r="O128">
        <v>4.9740000000000002</v>
      </c>
      <c r="Q128">
        <v>0.52800000000000002</v>
      </c>
      <c r="R128">
        <v>1</v>
      </c>
      <c r="S128">
        <v>0</v>
      </c>
      <c r="T128">
        <v>0</v>
      </c>
      <c r="V128">
        <v>0</v>
      </c>
      <c r="Y128" s="1">
        <v>44789</v>
      </c>
      <c r="Z128" s="6">
        <v>0.42994212962962958</v>
      </c>
      <c r="AB128">
        <v>1</v>
      </c>
      <c r="AD128" s="3">
        <f t="shared" si="8"/>
        <v>2.8199251763133404</v>
      </c>
      <c r="AE128" s="3">
        <f t="shared" si="9"/>
        <v>8.2208433937486944</v>
      </c>
      <c r="AF128" s="3">
        <f t="shared" si="10"/>
        <v>5.4009182174353541</v>
      </c>
      <c r="AG128" s="3">
        <f t="shared" si="11"/>
        <v>0.66063117276222716</v>
      </c>
      <c r="AH128" s="3"/>
      <c r="AK128">
        <f>ABS(100*(AD128-AD129)/(AVERAGE(AD128:AD129)))</f>
        <v>1.0740730717241835</v>
      </c>
      <c r="AL128">
        <f>ABS(100*((AVERAGE(AD128:AD129)-AVERAGE(AD122:AD123))/(AVERAGE(AD122:AD123,AD128:AD129))))</f>
        <v>22.133911281392603</v>
      </c>
      <c r="AQ128">
        <f>ABS(100*(AE128-AE129)/(AVERAGE(AE128:AE129)))</f>
        <v>0.81680510787367044</v>
      </c>
      <c r="AR128">
        <f>ABS(100*((AVERAGE(AE128:AE129)-AVERAGE(AE122:AE123))/(AVERAGE(AE122:AE123,AE128:AE129))))</f>
        <v>5.0157150361665348</v>
      </c>
      <c r="AW128">
        <f>ABS(100*(AF128-AF129)/(AVERAGE(AF128:AF129)))</f>
        <v>1.7900071343843873</v>
      </c>
      <c r="AX128">
        <f>ABS(100*((AVERAGE(AF128:AF129)-AVERAGE(AF122:AF123))/(AVERAGE(AF122:AF123,AF128:AF129))))</f>
        <v>5.1460084134951565</v>
      </c>
      <c r="BC128">
        <f>ABS(100*(AG128-AG129)/(AVERAGE(AG128:AG129)))</f>
        <v>0.11007911329902978</v>
      </c>
      <c r="BD128">
        <f>ABS(100*((AVERAGE(AG128:AG129)-AVERAGE(AG122:AG123))/(AVERAGE(AG122:AG123,AG128:AG129))))</f>
        <v>7.3867975109320501</v>
      </c>
      <c r="BG128" s="3">
        <f>AVERAGE(AD128:AD129)</f>
        <v>2.8048620423653112</v>
      </c>
      <c r="BH128" s="3">
        <f>AVERAGE(AE128:AE129)</f>
        <v>8.2545552080344322</v>
      </c>
      <c r="BI128" s="3">
        <f>AVERAGE(AF128:AF129)</f>
        <v>5.4496931656691219</v>
      </c>
      <c r="BJ128" s="3">
        <f>AVERAGE(AG128:AG129)</f>
        <v>0.66026776431205014</v>
      </c>
    </row>
    <row r="129" spans="1:62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2628</v>
      </c>
      <c r="J129">
        <v>8513</v>
      </c>
      <c r="L129">
        <v>6152</v>
      </c>
      <c r="M129">
        <v>2.431</v>
      </c>
      <c r="N129">
        <v>7.49</v>
      </c>
      <c r="O129">
        <v>5.0590000000000002</v>
      </c>
      <c r="Q129">
        <v>0.52700000000000002</v>
      </c>
      <c r="R129">
        <v>1</v>
      </c>
      <c r="S129">
        <v>0</v>
      </c>
      <c r="T129">
        <v>0</v>
      </c>
      <c r="V129">
        <v>0</v>
      </c>
      <c r="Y129" s="1">
        <v>44789</v>
      </c>
      <c r="Z129" s="6">
        <v>0.43748842592592596</v>
      </c>
      <c r="AB129">
        <v>1</v>
      </c>
      <c r="AD129" s="3">
        <f t="shared" si="8"/>
        <v>2.7897989084172816</v>
      </c>
      <c r="AE129" s="3">
        <f t="shared" si="9"/>
        <v>8.2882670223201718</v>
      </c>
      <c r="AF129" s="3">
        <f t="shared" si="10"/>
        <v>5.4984681139028897</v>
      </c>
      <c r="AG129" s="3">
        <f t="shared" si="11"/>
        <v>0.65990435586187313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908</v>
      </c>
      <c r="J130">
        <v>660</v>
      </c>
      <c r="L130">
        <v>577</v>
      </c>
      <c r="M130">
        <v>1.111</v>
      </c>
      <c r="N130">
        <v>0.83799999999999997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44789</v>
      </c>
      <c r="Z130" s="6">
        <v>0.44943287037037033</v>
      </c>
      <c r="AB130">
        <v>1</v>
      </c>
      <c r="AD130" s="3">
        <f t="shared" si="8"/>
        <v>1.1705120090041299</v>
      </c>
      <c r="AE130" s="3">
        <f t="shared" si="9"/>
        <v>0.9344093116004849</v>
      </c>
      <c r="AF130" s="3">
        <f t="shared" si="10"/>
        <v>-0.23610269740364498</v>
      </c>
      <c r="AG130" s="3">
        <f t="shared" si="11"/>
        <v>8.1046610222930415E-2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171</v>
      </c>
      <c r="J131">
        <v>588</v>
      </c>
      <c r="L131">
        <v>474</v>
      </c>
      <c r="M131">
        <v>0.54600000000000004</v>
      </c>
      <c r="N131">
        <v>0.77600000000000002</v>
      </c>
      <c r="O131">
        <v>0.23100000000000001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44789</v>
      </c>
      <c r="Z131" s="6">
        <v>0.45550925925925928</v>
      </c>
      <c r="AB131">
        <v>1</v>
      </c>
      <c r="AD131" s="3">
        <f t="shared" si="8"/>
        <v>0.47666640152302953</v>
      </c>
      <c r="AE131" s="3">
        <f t="shared" si="9"/>
        <v>0.86698568302900669</v>
      </c>
      <c r="AF131" s="3">
        <f t="shared" si="10"/>
        <v>0.39031928150597717</v>
      </c>
      <c r="AG131" s="3">
        <f t="shared" si="11"/>
        <v>7.035201868915264E-2</v>
      </c>
      <c r="AH131" s="3"/>
      <c r="AK131">
        <f>ABS(100*(AD131-AD132)/(AVERAGE(AD131:AD132)))</f>
        <v>1.7618967791143865</v>
      </c>
      <c r="AQ131">
        <f>ABS(100*(AE131-AE132)/(AVERAGE(AE131:AE132)))</f>
        <v>4.4358438754050944</v>
      </c>
      <c r="AW131">
        <f>ABS(100*(AF131-AF132)/(AVERAGE(AF131:AF132)))</f>
        <v>7.605074368312863</v>
      </c>
      <c r="BC131">
        <f>ABS(100*(AG131-AG132)/(AVERAGE(AG131:AG132)))</f>
        <v>4.1903708568362434</v>
      </c>
      <c r="BG131" s="3">
        <f>AVERAGE(AD131:AD132)</f>
        <v>0.48090290794591273</v>
      </c>
      <c r="BH131" s="3">
        <f>AVERAGE(AE131:AE132)</f>
        <v>0.88665090802902125</v>
      </c>
      <c r="BI131" s="3">
        <f>AVERAGE(AF131:AF132)</f>
        <v>0.40574800008310841</v>
      </c>
      <c r="BJ131" s="3">
        <f>AVERAGE(AG131:AG132)</f>
        <v>7.1857567982742704E-2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180</v>
      </c>
      <c r="J132">
        <v>630</v>
      </c>
      <c r="L132">
        <v>503</v>
      </c>
      <c r="M132">
        <v>0.55300000000000005</v>
      </c>
      <c r="N132">
        <v>0.81200000000000006</v>
      </c>
      <c r="O132">
        <v>0.25900000000000001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44789</v>
      </c>
      <c r="Z132" s="6">
        <v>0.46200231481481485</v>
      </c>
      <c r="AB132">
        <v>1</v>
      </c>
      <c r="AD132" s="3">
        <f t="shared" si="8"/>
        <v>0.48513941436879598</v>
      </c>
      <c r="AE132" s="3">
        <f t="shared" si="9"/>
        <v>0.90631613302903569</v>
      </c>
      <c r="AF132" s="3">
        <f t="shared" si="10"/>
        <v>0.4211767186602397</v>
      </c>
      <c r="AG132" s="3">
        <f t="shared" si="11"/>
        <v>7.3363117276332782E-2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4</v>
      </c>
      <c r="C133" t="s">
        <v>93</v>
      </c>
      <c r="D133" t="s">
        <v>27</v>
      </c>
      <c r="G133">
        <v>0.3</v>
      </c>
      <c r="H133">
        <v>0.3</v>
      </c>
      <c r="I133">
        <v>3446</v>
      </c>
      <c r="J133">
        <v>12325</v>
      </c>
      <c r="L133">
        <v>6730</v>
      </c>
      <c r="M133">
        <v>5.0979999999999999</v>
      </c>
      <c r="N133">
        <v>17.866</v>
      </c>
      <c r="O133">
        <v>12.768000000000001</v>
      </c>
      <c r="Q133">
        <v>0.98</v>
      </c>
      <c r="R133">
        <v>1</v>
      </c>
      <c r="S133">
        <v>0</v>
      </c>
      <c r="T133">
        <v>0</v>
      </c>
      <c r="V133">
        <v>0</v>
      </c>
      <c r="Y133" s="1">
        <v>44789</v>
      </c>
      <c r="Z133" s="6">
        <v>0.47466435185185185</v>
      </c>
      <c r="AB133">
        <v>1</v>
      </c>
      <c r="AD133" s="3">
        <f t="shared" si="8"/>
        <v>5.9331693858504675</v>
      </c>
      <c r="AE133" s="3">
        <f t="shared" si="9"/>
        <v>19.76328929910942</v>
      </c>
      <c r="AF133" s="3">
        <f t="shared" si="10"/>
        <v>13.830119913258953</v>
      </c>
      <c r="AG133" s="3">
        <f t="shared" si="11"/>
        <v>1.1998644427232443</v>
      </c>
      <c r="AH133" s="3"/>
    </row>
    <row r="134" spans="1:62" x14ac:dyDescent="0.2">
      <c r="A134">
        <v>110</v>
      </c>
      <c r="B134">
        <v>4</v>
      </c>
      <c r="C134" t="s">
        <v>93</v>
      </c>
      <c r="D134" t="s">
        <v>27</v>
      </c>
      <c r="G134">
        <v>0.3</v>
      </c>
      <c r="H134">
        <v>0.3</v>
      </c>
      <c r="I134">
        <v>6031</v>
      </c>
      <c r="J134">
        <v>12509</v>
      </c>
      <c r="L134">
        <v>6826</v>
      </c>
      <c r="M134">
        <v>8.4030000000000005</v>
      </c>
      <c r="N134">
        <v>18.126000000000001</v>
      </c>
      <c r="O134">
        <v>9.7240000000000002</v>
      </c>
      <c r="Q134">
        <v>0.997</v>
      </c>
      <c r="R134">
        <v>1</v>
      </c>
      <c r="S134">
        <v>0</v>
      </c>
      <c r="T134">
        <v>0</v>
      </c>
      <c r="V134">
        <v>0</v>
      </c>
      <c r="Y134" s="1">
        <v>44789</v>
      </c>
      <c r="Z134" s="6">
        <v>0.48184027777777777</v>
      </c>
      <c r="AB134">
        <v>1</v>
      </c>
      <c r="AD134" s="3">
        <f t="shared" si="8"/>
        <v>9.9892320166479447</v>
      </c>
      <c r="AE134" s="3">
        <f t="shared" si="9"/>
        <v>20.050464013395345</v>
      </c>
      <c r="AF134" s="3">
        <f t="shared" si="10"/>
        <v>10.0612319967474</v>
      </c>
      <c r="AG134" s="3">
        <f t="shared" si="11"/>
        <v>1.2164774004456174</v>
      </c>
      <c r="AH134" s="3"/>
      <c r="AI134">
        <f>100*(AVERAGE(I134:I135))/(AVERAGE(I$26:I$27))</f>
        <v>101.12710818593172</v>
      </c>
      <c r="AK134">
        <f>ABS(100*(AD134-AD135)/(AVERAGE(AD134:AD135)))</f>
        <v>3.5486636050050477</v>
      </c>
      <c r="AO134">
        <f>100*(AVERAGE(J134:J135))/(AVERAGE(J$26:J$27))</f>
        <v>100.98280098280098</v>
      </c>
      <c r="AQ134">
        <f>ABS(100*(AE134-AE135)/(AVERAGE(AE134:AE135)))</f>
        <v>0.41170381533906569</v>
      </c>
      <c r="AU134">
        <f>100*(((AVERAGE(J134:J135))-(AVERAGE(I134:I135)))/((AVERAGE(J$26:J$27))-(AVERAGE($I$27:I134))))</f>
        <v>88.509261800747524</v>
      </c>
      <c r="AW134">
        <f>ABS(100*(AF134-AF135)/(AVERAGE(AF134:AF135)))</f>
        <v>2.8035138322200992</v>
      </c>
      <c r="BA134">
        <f>100*(AVERAGE(L134:L135))/(AVERAGE(L$26:L$27))</f>
        <v>105.44222923562467</v>
      </c>
      <c r="BC134">
        <f>ABS(100*(AG134-AG135)/(AVERAGE(AG134:AG135)))</f>
        <v>0.6522451621467118</v>
      </c>
      <c r="BG134" s="3">
        <f>AVERAGE(AD134:AD135)</f>
        <v>10.169675808733713</v>
      </c>
      <c r="BH134" s="3">
        <f>AVERAGE(AE134:AE135)</f>
        <v>20.091823415181089</v>
      </c>
      <c r="BI134" s="3">
        <f>AVERAGE(AF134:AF135)</f>
        <v>9.9221476064473766</v>
      </c>
      <c r="BJ134" s="3">
        <f>AVERAGE(AG134:AG135)</f>
        <v>1.2204575882332693</v>
      </c>
    </row>
    <row r="135" spans="1:62" x14ac:dyDescent="0.2">
      <c r="A135">
        <v>111</v>
      </c>
      <c r="B135">
        <v>4</v>
      </c>
      <c r="C135" t="s">
        <v>93</v>
      </c>
      <c r="D135" t="s">
        <v>27</v>
      </c>
      <c r="G135">
        <v>0.3</v>
      </c>
      <c r="H135">
        <v>0.3</v>
      </c>
      <c r="I135">
        <v>6261</v>
      </c>
      <c r="J135">
        <v>12562</v>
      </c>
      <c r="L135">
        <v>6872</v>
      </c>
      <c r="M135">
        <v>8.6969999999999992</v>
      </c>
      <c r="N135">
        <v>18.202000000000002</v>
      </c>
      <c r="O135">
        <v>9.5050000000000008</v>
      </c>
      <c r="Q135">
        <v>1.004</v>
      </c>
      <c r="R135">
        <v>1</v>
      </c>
      <c r="S135">
        <v>0</v>
      </c>
      <c r="T135">
        <v>0</v>
      </c>
      <c r="V135">
        <v>0</v>
      </c>
      <c r="Y135" s="1">
        <v>44789</v>
      </c>
      <c r="Z135" s="6">
        <v>0.48945601851851855</v>
      </c>
      <c r="AB135">
        <v>1</v>
      </c>
      <c r="AD135" s="3">
        <f t="shared" si="8"/>
        <v>10.350119600819481</v>
      </c>
      <c r="AE135" s="3">
        <f t="shared" si="9"/>
        <v>20.133182816966833</v>
      </c>
      <c r="AF135" s="3">
        <f t="shared" si="10"/>
        <v>9.7830632161473527</v>
      </c>
      <c r="AG135" s="3">
        <f t="shared" si="11"/>
        <v>1.2244377760209213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5</v>
      </c>
      <c r="C136" t="s">
        <v>63</v>
      </c>
      <c r="D136" t="s">
        <v>27</v>
      </c>
      <c r="G136">
        <v>0.6</v>
      </c>
      <c r="H136">
        <v>0.6</v>
      </c>
      <c r="I136">
        <v>8227</v>
      </c>
      <c r="J136">
        <v>11261</v>
      </c>
      <c r="L136">
        <v>4141</v>
      </c>
      <c r="M136">
        <v>5.6059999999999999</v>
      </c>
      <c r="N136">
        <v>8.1820000000000004</v>
      </c>
      <c r="O136">
        <v>2.577</v>
      </c>
      <c r="Q136">
        <v>0.26400000000000001</v>
      </c>
      <c r="R136">
        <v>1</v>
      </c>
      <c r="S136">
        <v>0</v>
      </c>
      <c r="T136">
        <v>0</v>
      </c>
      <c r="V136">
        <v>0</v>
      </c>
      <c r="Y136" s="1">
        <v>44789</v>
      </c>
      <c r="Z136" s="6">
        <v>0.50300925925925932</v>
      </c>
      <c r="AB136">
        <v>1</v>
      </c>
      <c r="AD136" s="3">
        <f t="shared" si="8"/>
        <v>6.7174619536298259</v>
      </c>
      <c r="AE136" s="3">
        <f t="shared" si="9"/>
        <v>9.0513351495541006</v>
      </c>
      <c r="AF136" s="3">
        <f t="shared" si="10"/>
        <v>2.3338731959242747</v>
      </c>
      <c r="AG136" s="3">
        <f t="shared" si="11"/>
        <v>0.37591686957399539</v>
      </c>
      <c r="AH136" s="3"/>
    </row>
    <row r="137" spans="1:62" x14ac:dyDescent="0.2">
      <c r="A137">
        <v>113</v>
      </c>
      <c r="B137">
        <v>5</v>
      </c>
      <c r="C137" t="s">
        <v>63</v>
      </c>
      <c r="D137" t="s">
        <v>27</v>
      </c>
      <c r="G137">
        <v>0.6</v>
      </c>
      <c r="H137">
        <v>0.6</v>
      </c>
      <c r="I137">
        <v>6843</v>
      </c>
      <c r="J137">
        <v>11312</v>
      </c>
      <c r="L137">
        <v>4203</v>
      </c>
      <c r="M137">
        <v>4.7210000000000001</v>
      </c>
      <c r="N137">
        <v>8.218</v>
      </c>
      <c r="O137">
        <v>3.4969999999999999</v>
      </c>
      <c r="Q137">
        <v>0.27</v>
      </c>
      <c r="R137">
        <v>1</v>
      </c>
      <c r="S137">
        <v>0</v>
      </c>
      <c r="T137">
        <v>0</v>
      </c>
      <c r="V137">
        <v>0</v>
      </c>
      <c r="Y137" s="1">
        <v>44789</v>
      </c>
      <c r="Z137" s="6">
        <v>0.51041666666666663</v>
      </c>
      <c r="AB137">
        <v>1</v>
      </c>
      <c r="AD137" s="3">
        <f t="shared" si="8"/>
        <v>5.631661048209379</v>
      </c>
      <c r="AE137" s="3">
        <f t="shared" si="9"/>
        <v>9.0911338191969868</v>
      </c>
      <c r="AF137" s="3">
        <f t="shared" si="10"/>
        <v>3.4594727709876079</v>
      </c>
      <c r="AG137" s="3">
        <f t="shared" si="11"/>
        <v>0.38128147050517841</v>
      </c>
      <c r="AH137" s="3"/>
      <c r="AK137">
        <f>ABS(100*(AD137-AD138)/(AVERAGE(AD137:AD138)))</f>
        <v>0.34887876034779192</v>
      </c>
      <c r="AQ137">
        <f>ABS(100*(AE137-AE138)/(AVERAGE(AE137:AE138)))</f>
        <v>0.97379032728225867</v>
      </c>
      <c r="AW137">
        <f>ABS(100*(AF137-AF138)/(AVERAGE(AF137:AF138)))</f>
        <v>3.0899997873879514</v>
      </c>
      <c r="BC137">
        <f>ABS(100*(AG137-AG138)/(AVERAGE(AG137:AG138)))</f>
        <v>0.5917748507183993</v>
      </c>
      <c r="BG137" s="3">
        <f>AVERAGE(AD137:AD138)</f>
        <v>5.6218543203786311</v>
      </c>
      <c r="BH137" s="3">
        <f>AVERAGE(AE137:AE138)</f>
        <v>9.1356146852684468</v>
      </c>
      <c r="BI137" s="3">
        <f>AVERAGE(AF137:AF138)</f>
        <v>3.5137603648898166</v>
      </c>
      <c r="BJ137" s="3">
        <f>AVERAGE(AG137:AG138)</f>
        <v>0.38015663482605944</v>
      </c>
    </row>
    <row r="138" spans="1:62" x14ac:dyDescent="0.2">
      <c r="A138">
        <v>114</v>
      </c>
      <c r="B138">
        <v>5</v>
      </c>
      <c r="C138" t="s">
        <v>63</v>
      </c>
      <c r="D138" t="s">
        <v>27</v>
      </c>
      <c r="G138">
        <v>0.6</v>
      </c>
      <c r="H138">
        <v>0.6</v>
      </c>
      <c r="I138">
        <v>6818</v>
      </c>
      <c r="J138">
        <v>11426</v>
      </c>
      <c r="L138">
        <v>4177</v>
      </c>
      <c r="M138">
        <v>4.7050000000000001</v>
      </c>
      <c r="N138">
        <v>8.2989999999999995</v>
      </c>
      <c r="O138">
        <v>3.5939999999999999</v>
      </c>
      <c r="Q138">
        <v>0.26700000000000002</v>
      </c>
      <c r="R138">
        <v>1</v>
      </c>
      <c r="S138">
        <v>0</v>
      </c>
      <c r="T138">
        <v>0</v>
      </c>
      <c r="V138">
        <v>0</v>
      </c>
      <c r="Y138" s="1">
        <v>44789</v>
      </c>
      <c r="Z138" s="6">
        <v>0.51825231481481482</v>
      </c>
      <c r="AB138">
        <v>1</v>
      </c>
      <c r="AD138" s="3">
        <f t="shared" si="8"/>
        <v>5.6120475925478832</v>
      </c>
      <c r="AE138" s="3">
        <f t="shared" si="9"/>
        <v>9.1800955513399085</v>
      </c>
      <c r="AF138" s="3">
        <f t="shared" si="10"/>
        <v>3.5680479587920253</v>
      </c>
      <c r="AG138" s="3">
        <f t="shared" si="11"/>
        <v>0.37903179914694041</v>
      </c>
      <c r="AH138" s="3"/>
    </row>
    <row r="139" spans="1:62" x14ac:dyDescent="0.2">
      <c r="A139">
        <v>115</v>
      </c>
      <c r="B139">
        <v>6</v>
      </c>
      <c r="C139" t="s">
        <v>94</v>
      </c>
      <c r="D139" t="s">
        <v>27</v>
      </c>
      <c r="G139">
        <v>0.5</v>
      </c>
      <c r="H139">
        <v>0.5</v>
      </c>
      <c r="I139">
        <v>9005</v>
      </c>
      <c r="J139">
        <v>13476</v>
      </c>
      <c r="L139">
        <v>2090</v>
      </c>
      <c r="M139">
        <v>7.3239999999999998</v>
      </c>
      <c r="N139">
        <v>11.695</v>
      </c>
      <c r="O139">
        <v>4.3719999999999999</v>
      </c>
      <c r="Q139">
        <v>0.10299999999999999</v>
      </c>
      <c r="R139">
        <v>1</v>
      </c>
      <c r="S139">
        <v>0</v>
      </c>
      <c r="T139">
        <v>0</v>
      </c>
      <c r="V139">
        <v>0</v>
      </c>
      <c r="Y139" s="1">
        <v>44789</v>
      </c>
      <c r="Z139" s="6">
        <v>0.53168981481481481</v>
      </c>
      <c r="AB139">
        <v>1</v>
      </c>
      <c r="AD139" s="3">
        <f t="shared" si="8"/>
        <v>8.7933992325787163</v>
      </c>
      <c r="AE139" s="3">
        <f t="shared" si="9"/>
        <v>12.935815197323587</v>
      </c>
      <c r="AF139" s="3">
        <f t="shared" si="10"/>
        <v>4.1424159647448704</v>
      </c>
      <c r="AG139" s="3">
        <f t="shared" si="11"/>
        <v>0.2381428916851224</v>
      </c>
      <c r="AH139" s="3"/>
    </row>
    <row r="140" spans="1:62" x14ac:dyDescent="0.2">
      <c r="A140">
        <v>116</v>
      </c>
      <c r="B140">
        <v>6</v>
      </c>
      <c r="C140" t="s">
        <v>94</v>
      </c>
      <c r="D140" t="s">
        <v>27</v>
      </c>
      <c r="G140">
        <v>0.5</v>
      </c>
      <c r="H140">
        <v>0.5</v>
      </c>
      <c r="I140">
        <v>10403</v>
      </c>
      <c r="J140">
        <v>13463</v>
      </c>
      <c r="L140">
        <v>2035</v>
      </c>
      <c r="M140">
        <v>8.3960000000000008</v>
      </c>
      <c r="N140">
        <v>11.683999999999999</v>
      </c>
      <c r="O140">
        <v>3.2879999999999998</v>
      </c>
      <c r="Q140">
        <v>9.7000000000000003E-2</v>
      </c>
      <c r="R140">
        <v>1</v>
      </c>
      <c r="S140">
        <v>0</v>
      </c>
      <c r="T140">
        <v>0</v>
      </c>
      <c r="V140">
        <v>0</v>
      </c>
      <c r="Y140" s="1">
        <v>44789</v>
      </c>
      <c r="Z140" s="6">
        <v>0.53916666666666668</v>
      </c>
      <c r="AB140">
        <v>1</v>
      </c>
      <c r="AD140" s="3">
        <f t="shared" si="8"/>
        <v>10.109540561287778</v>
      </c>
      <c r="AE140" s="3">
        <f t="shared" si="9"/>
        <v>12.923641486609291</v>
      </c>
      <c r="AF140" s="3">
        <f t="shared" si="10"/>
        <v>2.8141009253215135</v>
      </c>
      <c r="AG140" s="3">
        <f t="shared" si="11"/>
        <v>0.23243218746805663</v>
      </c>
      <c r="AH140" s="3"/>
      <c r="AK140">
        <f>ABS(100*(AD140-AD141)/(AVERAGE(AD140:AD141)))</f>
        <v>0.64975369402689775</v>
      </c>
      <c r="AQ140">
        <f>ABS(100*(AE140-AE141)/(AVERAGE(AE140:AE141)))</f>
        <v>0.2677408673089306</v>
      </c>
      <c r="AW140">
        <f>ABS(100*(AF140-AF141)/(AVERAGE(AF140:AF141)))</f>
        <v>1.1167855218113865</v>
      </c>
      <c r="BC140">
        <f>ABS(100*(AG140-AG141)/(AVERAGE(AG140:AG141)))</f>
        <v>0.7173077412335549</v>
      </c>
      <c r="BG140" s="3">
        <f>AVERAGE(AD140:AD141)</f>
        <v>10.142491166799093</v>
      </c>
      <c r="BH140" s="3">
        <f>AVERAGE(AE140:AE141)</f>
        <v>12.940965613395019</v>
      </c>
      <c r="BI140" s="3">
        <f>AVERAGE(AF140:AF141)</f>
        <v>2.7984744465959261</v>
      </c>
      <c r="BJ140" s="3">
        <f>AVERAGE(AG140:AG141)</f>
        <v>0.23160153958193797</v>
      </c>
    </row>
    <row r="141" spans="1:62" x14ac:dyDescent="0.2">
      <c r="A141">
        <v>117</v>
      </c>
      <c r="B141">
        <v>6</v>
      </c>
      <c r="C141" t="s">
        <v>94</v>
      </c>
      <c r="D141" t="s">
        <v>27</v>
      </c>
      <c r="G141">
        <v>0.5</v>
      </c>
      <c r="H141">
        <v>0.5</v>
      </c>
      <c r="I141">
        <v>10473</v>
      </c>
      <c r="J141">
        <v>13500</v>
      </c>
      <c r="L141">
        <v>2019</v>
      </c>
      <c r="M141">
        <v>8.4499999999999993</v>
      </c>
      <c r="N141">
        <v>11.715</v>
      </c>
      <c r="O141">
        <v>3.2650000000000001</v>
      </c>
      <c r="Q141">
        <v>9.5000000000000001E-2</v>
      </c>
      <c r="R141">
        <v>1</v>
      </c>
      <c r="S141">
        <v>0</v>
      </c>
      <c r="T141">
        <v>0</v>
      </c>
      <c r="V141">
        <v>0</v>
      </c>
      <c r="Y141" s="1">
        <v>44789</v>
      </c>
      <c r="Z141" s="6">
        <v>0.54706018518518518</v>
      </c>
      <c r="AB141">
        <v>1</v>
      </c>
      <c r="AD141" s="3">
        <f t="shared" si="8"/>
        <v>10.175441772310407</v>
      </c>
      <c r="AE141" s="3">
        <f t="shared" si="9"/>
        <v>12.958289740180746</v>
      </c>
      <c r="AF141" s="3">
        <f t="shared" si="10"/>
        <v>2.7828479678703388</v>
      </c>
      <c r="AG141" s="3">
        <f t="shared" si="11"/>
        <v>0.2307708916958193</v>
      </c>
      <c r="AH141" s="3"/>
    </row>
    <row r="142" spans="1:62" x14ac:dyDescent="0.2">
      <c r="A142">
        <v>118</v>
      </c>
      <c r="B142">
        <v>7</v>
      </c>
      <c r="C142" t="s">
        <v>95</v>
      </c>
      <c r="D142" t="s">
        <v>27</v>
      </c>
      <c r="G142">
        <v>0.5</v>
      </c>
      <c r="H142">
        <v>0.5</v>
      </c>
      <c r="I142">
        <v>12960</v>
      </c>
      <c r="J142">
        <v>17428</v>
      </c>
      <c r="L142">
        <v>5349</v>
      </c>
      <c r="M142">
        <v>10.358000000000001</v>
      </c>
      <c r="N142">
        <v>15.042999999999999</v>
      </c>
      <c r="O142">
        <v>4.6859999999999999</v>
      </c>
      <c r="Q142">
        <v>0.443</v>
      </c>
      <c r="R142">
        <v>1</v>
      </c>
      <c r="S142">
        <v>0</v>
      </c>
      <c r="T142">
        <v>0</v>
      </c>
      <c r="V142">
        <v>0</v>
      </c>
      <c r="Y142" s="1">
        <v>44789</v>
      </c>
      <c r="Z142" s="6">
        <v>0.56126157407407407</v>
      </c>
    </row>
    <row r="143" spans="1:62" x14ac:dyDescent="0.2">
      <c r="A143">
        <v>119</v>
      </c>
      <c r="B143">
        <v>7</v>
      </c>
      <c r="C143" t="s">
        <v>95</v>
      </c>
      <c r="D143" t="s">
        <v>27</v>
      </c>
      <c r="G143">
        <v>0.5</v>
      </c>
      <c r="H143">
        <v>0.5</v>
      </c>
      <c r="I143">
        <v>14011</v>
      </c>
      <c r="J143">
        <v>17491</v>
      </c>
      <c r="L143">
        <v>5445</v>
      </c>
      <c r="M143">
        <v>11.164</v>
      </c>
      <c r="N143">
        <v>15.097</v>
      </c>
      <c r="O143">
        <v>3.9329999999999998</v>
      </c>
      <c r="Q143">
        <v>0.45300000000000001</v>
      </c>
      <c r="R143">
        <v>1</v>
      </c>
      <c r="S143">
        <v>0</v>
      </c>
      <c r="T143">
        <v>0</v>
      </c>
      <c r="V143">
        <v>0</v>
      </c>
      <c r="Y143" s="1">
        <v>44789</v>
      </c>
      <c r="Z143" s="6">
        <v>0.56901620370370376</v>
      </c>
    </row>
    <row r="144" spans="1:62" x14ac:dyDescent="0.2">
      <c r="A144">
        <v>120</v>
      </c>
      <c r="B144">
        <v>7</v>
      </c>
      <c r="C144" t="s">
        <v>95</v>
      </c>
      <c r="D144" t="s">
        <v>27</v>
      </c>
      <c r="G144">
        <v>0.5</v>
      </c>
      <c r="H144">
        <v>0.5</v>
      </c>
      <c r="I144">
        <v>14061</v>
      </c>
      <c r="J144">
        <v>17543</v>
      </c>
      <c r="L144">
        <v>5464</v>
      </c>
      <c r="M144">
        <v>11.202</v>
      </c>
      <c r="N144">
        <v>15.14</v>
      </c>
      <c r="O144">
        <v>3.9380000000000002</v>
      </c>
      <c r="Q144">
        <v>0.45500000000000002</v>
      </c>
      <c r="R144">
        <v>1</v>
      </c>
      <c r="S144">
        <v>0</v>
      </c>
      <c r="T144">
        <v>0</v>
      </c>
      <c r="V144">
        <v>0</v>
      </c>
      <c r="Y144" s="1">
        <v>44789</v>
      </c>
      <c r="Z144" s="6">
        <v>0.57709490740740743</v>
      </c>
    </row>
  </sheetData>
  <conditionalFormatting sqref="BC33:BD34 AK36:AL37 AW36:AX37 AQ36:AR37 AK39:AL40 AL38 AQ39:AR40 AR38 AW39:AX40 AX38 BD38 BC36:BD37 BD35 BD32">
    <cfRule type="cellIs" dxfId="975" priority="315" operator="greaterThan">
      <formula>20</formula>
    </cfRule>
  </conditionalFormatting>
  <conditionalFormatting sqref="AS49:AT49 AY49:AZ49 BE49 AM49:AN49 BE32:BE38 AM43:AN44 BE43:BE44 AY43:AZ44 AS43:AT44 AM36:AN40 AY36:AZ40 AS36:AT40">
    <cfRule type="cellIs" dxfId="974" priority="314" operator="between">
      <formula>80</formula>
      <formula>120</formula>
    </cfRule>
  </conditionalFormatting>
  <conditionalFormatting sqref="BC40">
    <cfRule type="cellIs" dxfId="973" priority="313" operator="greaterThan">
      <formula>20</formula>
    </cfRule>
  </conditionalFormatting>
  <conditionalFormatting sqref="AL44 AX44 BD44 BC49:BD49 AW49:AX49 AK49:AL49">
    <cfRule type="cellIs" dxfId="972" priority="312" operator="greaterThan">
      <formula>20</formula>
    </cfRule>
  </conditionalFormatting>
  <conditionalFormatting sqref="AK49">
    <cfRule type="cellIs" dxfId="971" priority="310" operator="greaterThan">
      <formula>20</formula>
    </cfRule>
  </conditionalFormatting>
  <conditionalFormatting sqref="BC49">
    <cfRule type="cellIs" dxfId="970" priority="307" operator="greaterThan">
      <formula>20</formula>
    </cfRule>
  </conditionalFormatting>
  <conditionalFormatting sqref="AM31:AN36 AY31:AZ36">
    <cfRule type="cellIs" dxfId="969" priority="305" operator="between">
      <formula>80</formula>
      <formula>120</formula>
    </cfRule>
  </conditionalFormatting>
  <conditionalFormatting sqref="AR44 AQ49:AR49">
    <cfRule type="cellIs" dxfId="968" priority="311" operator="greaterThan">
      <formula>20</formula>
    </cfRule>
  </conditionalFormatting>
  <conditionalFormatting sqref="AQ31:AR31 AQ36:AR36 AR35 AQ33:AR34 AR32">
    <cfRule type="cellIs" dxfId="967" priority="304" operator="greaterThan">
      <formula>20</formula>
    </cfRule>
  </conditionalFormatting>
  <conditionalFormatting sqref="AS31:AT36">
    <cfRule type="cellIs" dxfId="966" priority="303" operator="between">
      <formula>80</formula>
      <formula>120</formula>
    </cfRule>
  </conditionalFormatting>
  <conditionalFormatting sqref="AQ49">
    <cfRule type="cellIs" dxfId="965" priority="309" operator="greaterThan">
      <formula>20</formula>
    </cfRule>
  </conditionalFormatting>
  <conditionalFormatting sqref="AW49">
    <cfRule type="cellIs" dxfId="964" priority="308" operator="greaterThan">
      <formula>20</formula>
    </cfRule>
  </conditionalFormatting>
  <conditionalFormatting sqref="AK31:AL31 AW31:AX31 AK36:AL36 AL35 AK33:AL34 AL32 AW36:AX36 AX35 AW33:AX34 AX32">
    <cfRule type="cellIs" dxfId="963" priority="306" operator="greaterThan">
      <formula>20</formula>
    </cfRule>
  </conditionalFormatting>
  <conditionalFormatting sqref="BC49">
    <cfRule type="cellIs" dxfId="962" priority="301" operator="greaterThan">
      <formula>20</formula>
    </cfRule>
  </conditionalFormatting>
  <conditionalFormatting sqref="AW49">
    <cfRule type="cellIs" dxfId="961" priority="302" operator="greaterThan">
      <formula>20</formula>
    </cfRule>
  </conditionalFormatting>
  <conditionalFormatting sqref="BE80">
    <cfRule type="cellIs" dxfId="960" priority="197" operator="between">
      <formula>80</formula>
      <formula>120</formula>
    </cfRule>
  </conditionalFormatting>
  <conditionalFormatting sqref="AK45">
    <cfRule type="cellIs" dxfId="959" priority="300" operator="greaterThan">
      <formula>20</formula>
    </cfRule>
  </conditionalFormatting>
  <conditionalFormatting sqref="AQ45">
    <cfRule type="cellIs" dxfId="958" priority="299" operator="greaterThan">
      <formula>20</formula>
    </cfRule>
  </conditionalFormatting>
  <conditionalFormatting sqref="AW45">
    <cfRule type="cellIs" dxfId="957" priority="298" operator="greaterThan">
      <formula>20</formula>
    </cfRule>
  </conditionalFormatting>
  <conditionalFormatting sqref="BC45">
    <cfRule type="cellIs" dxfId="956" priority="297" operator="greaterThan">
      <formula>20</formula>
    </cfRule>
  </conditionalFormatting>
  <conditionalFormatting sqref="AK42">
    <cfRule type="cellIs" dxfId="955" priority="296" operator="greaterThan">
      <formula>20</formula>
    </cfRule>
  </conditionalFormatting>
  <conditionalFormatting sqref="AQ42">
    <cfRule type="cellIs" dxfId="954" priority="295" operator="greaterThan">
      <formula>20</formula>
    </cfRule>
  </conditionalFormatting>
  <conditionalFormatting sqref="AW42">
    <cfRule type="cellIs" dxfId="953" priority="294" operator="greaterThan">
      <formula>20</formula>
    </cfRule>
  </conditionalFormatting>
  <conditionalFormatting sqref="BC42">
    <cfRule type="cellIs" dxfId="952" priority="293" operator="greaterThan">
      <formula>20</formula>
    </cfRule>
  </conditionalFormatting>
  <conditionalFormatting sqref="AK43">
    <cfRule type="cellIs" dxfId="951" priority="292" operator="greaterThan">
      <formula>20</formula>
    </cfRule>
  </conditionalFormatting>
  <conditionalFormatting sqref="AQ43">
    <cfRule type="cellIs" dxfId="950" priority="291" operator="greaterThan">
      <formula>20</formula>
    </cfRule>
  </conditionalFormatting>
  <conditionalFormatting sqref="AW43">
    <cfRule type="cellIs" dxfId="949" priority="290" operator="greaterThan">
      <formula>20</formula>
    </cfRule>
  </conditionalFormatting>
  <conditionalFormatting sqref="BC43">
    <cfRule type="cellIs" dxfId="948" priority="289" operator="greaterThan">
      <formula>20</formula>
    </cfRule>
  </conditionalFormatting>
  <conditionalFormatting sqref="AW85">
    <cfRule type="cellIs" dxfId="947" priority="191" operator="greaterThan">
      <formula>20</formula>
    </cfRule>
  </conditionalFormatting>
  <conditionalFormatting sqref="BC85">
    <cfRule type="cellIs" dxfId="946" priority="190" operator="greaterThan">
      <formula>20</formula>
    </cfRule>
  </conditionalFormatting>
  <conditionalFormatting sqref="AK91 AK88">
    <cfRule type="cellIs" dxfId="945" priority="189" operator="greaterThan">
      <formula>20</formula>
    </cfRule>
  </conditionalFormatting>
  <conditionalFormatting sqref="AQ91 AQ88">
    <cfRule type="cellIs" dxfId="944" priority="188" operator="greaterThan">
      <formula>20</formula>
    </cfRule>
  </conditionalFormatting>
  <conditionalFormatting sqref="AK48">
    <cfRule type="cellIs" dxfId="943" priority="288" operator="greaterThan">
      <formula>20</formula>
    </cfRule>
  </conditionalFormatting>
  <conditionalFormatting sqref="AQ48">
    <cfRule type="cellIs" dxfId="942" priority="287" operator="greaterThan">
      <formula>20</formula>
    </cfRule>
  </conditionalFormatting>
  <conditionalFormatting sqref="AW48">
    <cfRule type="cellIs" dxfId="941" priority="286" operator="greaterThan">
      <formula>20</formula>
    </cfRule>
  </conditionalFormatting>
  <conditionalFormatting sqref="BC48">
    <cfRule type="cellIs" dxfId="940" priority="285" operator="greaterThan">
      <formula>20</formula>
    </cfRule>
  </conditionalFormatting>
  <conditionalFormatting sqref="AK82 AK79 AK76 AK73 AK70 AK67 AK64 AK61 AK58 AK55 AK52">
    <cfRule type="cellIs" dxfId="939" priority="284" operator="greaterThan">
      <formula>20</formula>
    </cfRule>
  </conditionalFormatting>
  <conditionalFormatting sqref="AQ82 AQ79 AQ76 AQ73 AQ70 AQ67 AQ64 AQ61 AQ58 AQ55 AQ52">
    <cfRule type="cellIs" dxfId="938" priority="283" operator="greaterThan">
      <formula>20</formula>
    </cfRule>
  </conditionalFormatting>
  <conditionalFormatting sqref="AW82 AW79 AW76 AW73 AW70 AW67 AW64 AW61 AW58 AW55 AW52">
    <cfRule type="cellIs" dxfId="937" priority="282" operator="greaterThan">
      <formula>20</formula>
    </cfRule>
  </conditionalFormatting>
  <conditionalFormatting sqref="BC82 BC79 BC76 BC73 BC70 BC67 BC64 BC61 BC58 BC55 BC52">
    <cfRule type="cellIs" dxfId="936" priority="281" operator="greaterThan">
      <formula>20</formula>
    </cfRule>
  </conditionalFormatting>
  <conditionalFormatting sqref="AK92 AK89">
    <cfRule type="cellIs" dxfId="935" priority="280" operator="greaterThan">
      <formula>20</formula>
    </cfRule>
  </conditionalFormatting>
  <conditionalFormatting sqref="AQ92 AQ89">
    <cfRule type="cellIs" dxfId="934" priority="279" operator="greaterThan">
      <formula>20</formula>
    </cfRule>
  </conditionalFormatting>
  <conditionalFormatting sqref="AW92 AW89">
    <cfRule type="cellIs" dxfId="933" priority="278" operator="greaterThan">
      <formula>20</formula>
    </cfRule>
  </conditionalFormatting>
  <conditionalFormatting sqref="BC92 BC89">
    <cfRule type="cellIs" dxfId="932" priority="277" operator="greaterThan">
      <formula>20</formula>
    </cfRule>
  </conditionalFormatting>
  <conditionalFormatting sqref="AM83:AN83">
    <cfRule type="cellIs" dxfId="931" priority="276" operator="between">
      <formula>80</formula>
      <formula>120</formula>
    </cfRule>
  </conditionalFormatting>
  <conditionalFormatting sqref="AL82">
    <cfRule type="cellIs" dxfId="930" priority="275" operator="greaterThan">
      <formula>20</formula>
    </cfRule>
  </conditionalFormatting>
  <conditionalFormatting sqref="AM82:AN82">
    <cfRule type="cellIs" dxfId="929" priority="274" operator="between">
      <formula>80</formula>
      <formula>120</formula>
    </cfRule>
  </conditionalFormatting>
  <conditionalFormatting sqref="AM82:AN82">
    <cfRule type="cellIs" dxfId="928" priority="273" operator="between">
      <formula>80</formula>
      <formula>120</formula>
    </cfRule>
  </conditionalFormatting>
  <conditionalFormatting sqref="AR80">
    <cfRule type="cellIs" dxfId="927" priority="212" operator="greaterThan">
      <formula>20</formula>
    </cfRule>
  </conditionalFormatting>
  <conditionalFormatting sqref="AM84:AN84">
    <cfRule type="cellIs" dxfId="926" priority="272" operator="between">
      <formula>80</formula>
      <formula>120</formula>
    </cfRule>
  </conditionalFormatting>
  <conditionalFormatting sqref="AK83 AK80 AK77 AK74 AK71 AK68 AK65 AK62 AK59 AK56 AK53 AK50">
    <cfRule type="cellIs" dxfId="925" priority="227" operator="greaterThan">
      <formula>20</formula>
    </cfRule>
  </conditionalFormatting>
  <conditionalFormatting sqref="AQ83 AQ80 AQ77 AQ74 AQ71 AQ68 AQ65 AQ62 AQ59 AQ56 AQ53 AQ50">
    <cfRule type="cellIs" dxfId="924" priority="226" operator="greaterThan">
      <formula>20</formula>
    </cfRule>
  </conditionalFormatting>
  <conditionalFormatting sqref="AW83 AW80 AW77 AW74 AW71 AW68 AW65 AW62 AW59 AW56 AW53 AW50">
    <cfRule type="cellIs" dxfId="923" priority="225" operator="greaterThan">
      <formula>20</formula>
    </cfRule>
  </conditionalFormatting>
  <conditionalFormatting sqref="BC83 BC80 BC77 BC74 BC71 BC68 BC65 BC62 BC59 BC56 BC53 BC50">
    <cfRule type="cellIs" dxfId="922" priority="224" operator="greaterThan">
      <formula>20</formula>
    </cfRule>
  </conditionalFormatting>
  <conditionalFormatting sqref="AQ90 AQ87">
    <cfRule type="cellIs" dxfId="921" priority="222" operator="greaterThan">
      <formula>20</formula>
    </cfRule>
  </conditionalFormatting>
  <conditionalFormatting sqref="AW90 AW87">
    <cfRule type="cellIs" dxfId="920" priority="221" operator="greaterThan">
      <formula>20</formula>
    </cfRule>
  </conditionalFormatting>
  <conditionalFormatting sqref="AS83:AT83">
    <cfRule type="cellIs" dxfId="919" priority="271" operator="between">
      <formula>80</formula>
      <formula>120</formula>
    </cfRule>
  </conditionalFormatting>
  <conditionalFormatting sqref="AS83:AT83">
    <cfRule type="cellIs" dxfId="918" priority="270" operator="between">
      <formula>80</formula>
      <formula>120</formula>
    </cfRule>
  </conditionalFormatting>
  <conditionalFormatting sqref="AR82">
    <cfRule type="cellIs" dxfId="917" priority="269" operator="greaterThan">
      <formula>20</formula>
    </cfRule>
  </conditionalFormatting>
  <conditionalFormatting sqref="AS82:AT82">
    <cfRule type="cellIs" dxfId="916" priority="268" operator="between">
      <formula>80</formula>
      <formula>120</formula>
    </cfRule>
  </conditionalFormatting>
  <conditionalFormatting sqref="AS82:AT82">
    <cfRule type="cellIs" dxfId="915" priority="267" operator="between">
      <formula>80</formula>
      <formula>120</formula>
    </cfRule>
  </conditionalFormatting>
  <conditionalFormatting sqref="AS82:AT82">
    <cfRule type="cellIs" dxfId="914" priority="266" operator="between">
      <formula>80</formula>
      <formula>120</formula>
    </cfRule>
  </conditionalFormatting>
  <conditionalFormatting sqref="AS84:AT84">
    <cfRule type="cellIs" dxfId="913" priority="265" operator="between">
      <formula>80</formula>
      <formula>120</formula>
    </cfRule>
  </conditionalFormatting>
  <conditionalFormatting sqref="AS84:AT84">
    <cfRule type="cellIs" dxfId="912" priority="264" operator="between">
      <formula>80</formula>
      <formula>120</formula>
    </cfRule>
  </conditionalFormatting>
  <conditionalFormatting sqref="AY83:AZ83">
    <cfRule type="cellIs" dxfId="911" priority="263" operator="between">
      <formula>80</formula>
      <formula>120</formula>
    </cfRule>
  </conditionalFormatting>
  <conditionalFormatting sqref="AX82">
    <cfRule type="cellIs" dxfId="910" priority="262" operator="greaterThan">
      <formula>20</formula>
    </cfRule>
  </conditionalFormatting>
  <conditionalFormatting sqref="AY82:AZ82">
    <cfRule type="cellIs" dxfId="909" priority="261" operator="between">
      <formula>80</formula>
      <formula>120</formula>
    </cfRule>
  </conditionalFormatting>
  <conditionalFormatting sqref="AY82:AZ82">
    <cfRule type="cellIs" dxfId="908" priority="259" operator="between">
      <formula>80</formula>
      <formula>120</formula>
    </cfRule>
  </conditionalFormatting>
  <conditionalFormatting sqref="AY82:AZ82">
    <cfRule type="cellIs" dxfId="907" priority="260" operator="between">
      <formula>80</formula>
      <formula>120</formula>
    </cfRule>
  </conditionalFormatting>
  <conditionalFormatting sqref="AY84:AZ84">
    <cfRule type="cellIs" dxfId="906" priority="258" operator="between">
      <formula>80</formula>
      <formula>120</formula>
    </cfRule>
  </conditionalFormatting>
  <conditionalFormatting sqref="BE83">
    <cfRule type="cellIs" dxfId="905" priority="257" operator="between">
      <formula>80</formula>
      <formula>120</formula>
    </cfRule>
  </conditionalFormatting>
  <conditionalFormatting sqref="BD82">
    <cfRule type="cellIs" dxfId="904" priority="256" operator="greaterThan">
      <formula>20</formula>
    </cfRule>
  </conditionalFormatting>
  <conditionalFormatting sqref="BE82">
    <cfRule type="cellIs" dxfId="903" priority="255" operator="between">
      <formula>80</formula>
      <formula>120</formula>
    </cfRule>
  </conditionalFormatting>
  <conditionalFormatting sqref="BE82">
    <cfRule type="cellIs" dxfId="902" priority="254" operator="between">
      <formula>80</formula>
      <formula>120</formula>
    </cfRule>
  </conditionalFormatting>
  <conditionalFormatting sqref="BE82">
    <cfRule type="cellIs" dxfId="901" priority="252" operator="between">
      <formula>80</formula>
      <formula>120</formula>
    </cfRule>
  </conditionalFormatting>
  <conditionalFormatting sqref="BE82">
    <cfRule type="cellIs" dxfId="900" priority="253" operator="between">
      <formula>80</formula>
      <formula>120</formula>
    </cfRule>
  </conditionalFormatting>
  <conditionalFormatting sqref="BE84">
    <cfRule type="cellIs" dxfId="899" priority="251" operator="between">
      <formula>80</formula>
      <formula>120</formula>
    </cfRule>
  </conditionalFormatting>
  <conditionalFormatting sqref="AW91 AW88">
    <cfRule type="cellIs" dxfId="898" priority="187" operator="greaterThan">
      <formula>20</formula>
    </cfRule>
  </conditionalFormatting>
  <conditionalFormatting sqref="AQ92 AQ89 AQ86">
    <cfRule type="cellIs" dxfId="897" priority="184" operator="greaterThan">
      <formula>20</formula>
    </cfRule>
  </conditionalFormatting>
  <conditionalFormatting sqref="AS93:AT93">
    <cfRule type="cellIs" dxfId="896" priority="180" operator="between">
      <formula>80</formula>
      <formula>120</formula>
    </cfRule>
  </conditionalFormatting>
  <conditionalFormatting sqref="BE93">
    <cfRule type="cellIs" dxfId="895" priority="177" operator="between">
      <formula>80</formula>
      <formula>120</formula>
    </cfRule>
  </conditionalFormatting>
  <conditionalFormatting sqref="AS94:AT94 AY94:AZ94 BE94 AM94:AN94">
    <cfRule type="cellIs" dxfId="894" priority="176" operator="between">
      <formula>80</formula>
      <formula>120</formula>
    </cfRule>
  </conditionalFormatting>
  <conditionalFormatting sqref="BC94:BD94 AW94:AX94 AK94:AL94">
    <cfRule type="cellIs" dxfId="893" priority="175" operator="greaterThan">
      <formula>20</formula>
    </cfRule>
  </conditionalFormatting>
  <conditionalFormatting sqref="BC39">
    <cfRule type="cellIs" dxfId="892" priority="250" operator="greaterThan">
      <formula>20</formula>
    </cfRule>
  </conditionalFormatting>
  <conditionalFormatting sqref="AK43:AL43 AW43:AX43 BC43:BD43">
    <cfRule type="cellIs" dxfId="891" priority="249" operator="greaterThan">
      <formula>20</formula>
    </cfRule>
  </conditionalFormatting>
  <conditionalFormatting sqref="AQ43:AR43">
    <cfRule type="cellIs" dxfId="890" priority="248" operator="greaterThan">
      <formula>20</formula>
    </cfRule>
  </conditionalFormatting>
  <conditionalFormatting sqref="AQ43">
    <cfRule type="cellIs" dxfId="889" priority="246" operator="greaterThan">
      <formula>20</formula>
    </cfRule>
  </conditionalFormatting>
  <conditionalFormatting sqref="BC43 BC45">
    <cfRule type="cellIs" dxfId="888" priority="244" operator="greaterThan">
      <formula>20</formula>
    </cfRule>
  </conditionalFormatting>
  <conditionalFormatting sqref="AK43">
    <cfRule type="cellIs" dxfId="887" priority="247" operator="greaterThan">
      <formula>20</formula>
    </cfRule>
  </conditionalFormatting>
  <conditionalFormatting sqref="AW43 AW45">
    <cfRule type="cellIs" dxfId="886" priority="245" operator="greaterThan">
      <formula>20</formula>
    </cfRule>
  </conditionalFormatting>
  <conditionalFormatting sqref="AK45:AL45 AW45:AX45 BC45:BD45">
    <cfRule type="cellIs" dxfId="885" priority="243" operator="greaterThan">
      <formula>20</formula>
    </cfRule>
  </conditionalFormatting>
  <conditionalFormatting sqref="AM45:AN45 BE45 AY45:AZ45">
    <cfRule type="cellIs" dxfId="884" priority="242" operator="between">
      <formula>80</formula>
      <formula>120</formula>
    </cfRule>
  </conditionalFormatting>
  <conditionalFormatting sqref="AQ45:AR45">
    <cfRule type="cellIs" dxfId="883" priority="241" operator="greaterThan">
      <formula>20</formula>
    </cfRule>
  </conditionalFormatting>
  <conditionalFormatting sqref="AS45:AT45">
    <cfRule type="cellIs" dxfId="882" priority="240" operator="between">
      <formula>80</formula>
      <formula>120</formula>
    </cfRule>
  </conditionalFormatting>
  <conditionalFormatting sqref="AK42">
    <cfRule type="cellIs" dxfId="881" priority="239" operator="greaterThan">
      <formula>20</formula>
    </cfRule>
  </conditionalFormatting>
  <conditionalFormatting sqref="AQ42">
    <cfRule type="cellIs" dxfId="880" priority="238" operator="greaterThan">
      <formula>20</formula>
    </cfRule>
  </conditionalFormatting>
  <conditionalFormatting sqref="AW42">
    <cfRule type="cellIs" dxfId="879" priority="237" operator="greaterThan">
      <formula>20</formula>
    </cfRule>
  </conditionalFormatting>
  <conditionalFormatting sqref="BC42">
    <cfRule type="cellIs" dxfId="878" priority="236" operator="greaterThan">
      <formula>20</formula>
    </cfRule>
  </conditionalFormatting>
  <conditionalFormatting sqref="AK46">
    <cfRule type="cellIs" dxfId="877" priority="235" operator="greaterThan">
      <formula>20</formula>
    </cfRule>
  </conditionalFormatting>
  <conditionalFormatting sqref="AQ46">
    <cfRule type="cellIs" dxfId="876" priority="234" operator="greaterThan">
      <formula>20</formula>
    </cfRule>
  </conditionalFormatting>
  <conditionalFormatting sqref="AW46">
    <cfRule type="cellIs" dxfId="875" priority="233" operator="greaterThan">
      <formula>20</formula>
    </cfRule>
  </conditionalFormatting>
  <conditionalFormatting sqref="BC46">
    <cfRule type="cellIs" dxfId="874" priority="232" operator="greaterThan">
      <formula>20</formula>
    </cfRule>
  </conditionalFormatting>
  <conditionalFormatting sqref="AK47">
    <cfRule type="cellIs" dxfId="873" priority="231" operator="greaterThan">
      <formula>20</formula>
    </cfRule>
  </conditionalFormatting>
  <conditionalFormatting sqref="AQ47">
    <cfRule type="cellIs" dxfId="872" priority="230" operator="greaterThan">
      <formula>20</formula>
    </cfRule>
  </conditionalFormatting>
  <conditionalFormatting sqref="AW47">
    <cfRule type="cellIs" dxfId="871" priority="229" operator="greaterThan">
      <formula>20</formula>
    </cfRule>
  </conditionalFormatting>
  <conditionalFormatting sqref="BC47">
    <cfRule type="cellIs" dxfId="870" priority="228" operator="greaterThan">
      <formula>20</formula>
    </cfRule>
  </conditionalFormatting>
  <conditionalFormatting sqref="AK90 AK87">
    <cfRule type="cellIs" dxfId="869" priority="223" operator="greaterThan">
      <formula>20</formula>
    </cfRule>
  </conditionalFormatting>
  <conditionalFormatting sqref="BC90 BC87">
    <cfRule type="cellIs" dxfId="868" priority="220" operator="greaterThan">
      <formula>20</formula>
    </cfRule>
  </conditionalFormatting>
  <conditionalFormatting sqref="AM81:AN81">
    <cfRule type="cellIs" dxfId="867" priority="219" operator="between">
      <formula>80</formula>
      <formula>120</formula>
    </cfRule>
  </conditionalFormatting>
  <conditionalFormatting sqref="AL80">
    <cfRule type="cellIs" dxfId="866" priority="218" operator="greaterThan">
      <formula>20</formula>
    </cfRule>
  </conditionalFormatting>
  <conditionalFormatting sqref="AM80:AN80">
    <cfRule type="cellIs" dxfId="865" priority="217" operator="between">
      <formula>80</formula>
      <formula>120</formula>
    </cfRule>
  </conditionalFormatting>
  <conditionalFormatting sqref="AM80:AN80">
    <cfRule type="cellIs" dxfId="864" priority="216" operator="between">
      <formula>80</formula>
      <formula>120</formula>
    </cfRule>
  </conditionalFormatting>
  <conditionalFormatting sqref="AM82:AN83">
    <cfRule type="cellIs" dxfId="863" priority="215" operator="between">
      <formula>80</formula>
      <formula>120</formula>
    </cfRule>
  </conditionalFormatting>
  <conditionalFormatting sqref="AS81:AT81">
    <cfRule type="cellIs" dxfId="862" priority="214" operator="between">
      <formula>80</formula>
      <formula>120</formula>
    </cfRule>
  </conditionalFormatting>
  <conditionalFormatting sqref="AS81:AT81">
    <cfRule type="cellIs" dxfId="861" priority="213" operator="between">
      <formula>80</formula>
      <formula>120</formula>
    </cfRule>
  </conditionalFormatting>
  <conditionalFormatting sqref="AS80:AT80">
    <cfRule type="cellIs" dxfId="860" priority="211" operator="between">
      <formula>80</formula>
      <formula>120</formula>
    </cfRule>
  </conditionalFormatting>
  <conditionalFormatting sqref="AS80:AT80">
    <cfRule type="cellIs" dxfId="859" priority="210" operator="between">
      <formula>80</formula>
      <formula>120</formula>
    </cfRule>
  </conditionalFormatting>
  <conditionalFormatting sqref="AS80:AT80">
    <cfRule type="cellIs" dxfId="858" priority="209" operator="between">
      <formula>80</formula>
      <formula>120</formula>
    </cfRule>
  </conditionalFormatting>
  <conditionalFormatting sqref="AS82:AT83">
    <cfRule type="cellIs" dxfId="857" priority="208" operator="between">
      <formula>80</formula>
      <formula>120</formula>
    </cfRule>
  </conditionalFormatting>
  <conditionalFormatting sqref="AS82:AT83">
    <cfRule type="cellIs" dxfId="856" priority="207" operator="between">
      <formula>80</formula>
      <formula>120</formula>
    </cfRule>
  </conditionalFormatting>
  <conditionalFormatting sqref="BD80">
    <cfRule type="cellIs" dxfId="855" priority="199" operator="greaterThan">
      <formula>20</formula>
    </cfRule>
  </conditionalFormatting>
  <conditionalFormatting sqref="AY81:AZ81">
    <cfRule type="cellIs" dxfId="854" priority="206" operator="between">
      <formula>80</formula>
      <formula>120</formula>
    </cfRule>
  </conditionalFormatting>
  <conditionalFormatting sqref="AX80">
    <cfRule type="cellIs" dxfId="853" priority="205" operator="greaterThan">
      <formula>20</formula>
    </cfRule>
  </conditionalFormatting>
  <conditionalFormatting sqref="AY80:AZ80">
    <cfRule type="cellIs" dxfId="852" priority="204" operator="between">
      <formula>80</formula>
      <formula>120</formula>
    </cfRule>
  </conditionalFormatting>
  <conditionalFormatting sqref="AY80:AZ80">
    <cfRule type="cellIs" dxfId="851" priority="202" operator="between">
      <formula>80</formula>
      <formula>120</formula>
    </cfRule>
  </conditionalFormatting>
  <conditionalFormatting sqref="AY80:AZ80">
    <cfRule type="cellIs" dxfId="850" priority="203" operator="between">
      <formula>80</formula>
      <formula>120</formula>
    </cfRule>
  </conditionalFormatting>
  <conditionalFormatting sqref="AY82:AZ83">
    <cfRule type="cellIs" dxfId="849" priority="201" operator="between">
      <formula>80</formula>
      <formula>120</formula>
    </cfRule>
  </conditionalFormatting>
  <conditionalFormatting sqref="AK85">
    <cfRule type="cellIs" dxfId="848" priority="193" operator="greaterThan">
      <formula>20</formula>
    </cfRule>
  </conditionalFormatting>
  <conditionalFormatting sqref="BE81">
    <cfRule type="cellIs" dxfId="847" priority="200" operator="between">
      <formula>80</formula>
      <formula>120</formula>
    </cfRule>
  </conditionalFormatting>
  <conditionalFormatting sqref="BE80">
    <cfRule type="cellIs" dxfId="846" priority="198" operator="between">
      <formula>80</formula>
      <formula>120</formula>
    </cfRule>
  </conditionalFormatting>
  <conditionalFormatting sqref="BE80">
    <cfRule type="cellIs" dxfId="845" priority="195" operator="between">
      <formula>80</formula>
      <formula>120</formula>
    </cfRule>
  </conditionalFormatting>
  <conditionalFormatting sqref="BE80">
    <cfRule type="cellIs" dxfId="844" priority="196" operator="between">
      <formula>80</formula>
      <formula>120</formula>
    </cfRule>
  </conditionalFormatting>
  <conditionalFormatting sqref="AK92 AK89 AK86">
    <cfRule type="cellIs" dxfId="843" priority="185" operator="greaterThan">
      <formula>20</formula>
    </cfRule>
  </conditionalFormatting>
  <conditionalFormatting sqref="BE82:BE83">
    <cfRule type="cellIs" dxfId="842" priority="194" operator="between">
      <formula>80</formula>
      <formula>120</formula>
    </cfRule>
  </conditionalFormatting>
  <conditionalFormatting sqref="AW92 AW89 AW86">
    <cfRule type="cellIs" dxfId="841" priority="183" operator="greaterThan">
      <formula>20</formula>
    </cfRule>
  </conditionalFormatting>
  <conditionalFormatting sqref="AQ85">
    <cfRule type="cellIs" dxfId="840" priority="192" operator="greaterThan">
      <formula>20</formula>
    </cfRule>
  </conditionalFormatting>
  <conditionalFormatting sqref="BC91 BC88">
    <cfRule type="cellIs" dxfId="839" priority="186" operator="greaterThan">
      <formula>20</formula>
    </cfRule>
  </conditionalFormatting>
  <conditionalFormatting sqref="BC92 BC89 BC86">
    <cfRule type="cellIs" dxfId="838" priority="182" operator="greaterThan">
      <formula>20</formula>
    </cfRule>
  </conditionalFormatting>
  <conditionalFormatting sqref="AM93:AN93">
    <cfRule type="cellIs" dxfId="837" priority="181" operator="between">
      <formula>80</formula>
      <formula>120</formula>
    </cfRule>
  </conditionalFormatting>
  <conditionalFormatting sqref="AS93:AT93">
    <cfRule type="cellIs" dxfId="836" priority="179" operator="between">
      <formula>80</formula>
      <formula>120</formula>
    </cfRule>
  </conditionalFormatting>
  <conditionalFormatting sqref="AY93:AZ93">
    <cfRule type="cellIs" dxfId="835" priority="178" operator="between">
      <formula>80</formula>
      <formula>120</formula>
    </cfRule>
  </conditionalFormatting>
  <conditionalFormatting sqref="AK94">
    <cfRule type="cellIs" dxfId="834" priority="173" operator="greaterThan">
      <formula>20</formula>
    </cfRule>
  </conditionalFormatting>
  <conditionalFormatting sqref="BC94">
    <cfRule type="cellIs" dxfId="833" priority="170" operator="greaterThan">
      <formula>20</formula>
    </cfRule>
  </conditionalFormatting>
  <conditionalFormatting sqref="AQ94:AR94">
    <cfRule type="cellIs" dxfId="832" priority="174" operator="greaterThan">
      <formula>20</formula>
    </cfRule>
  </conditionalFormatting>
  <conditionalFormatting sqref="AQ94">
    <cfRule type="cellIs" dxfId="831" priority="172" operator="greaterThan">
      <formula>20</formula>
    </cfRule>
  </conditionalFormatting>
  <conditionalFormatting sqref="AW94">
    <cfRule type="cellIs" dxfId="830" priority="171" operator="greaterThan">
      <formula>20</formula>
    </cfRule>
  </conditionalFormatting>
  <conditionalFormatting sqref="BC94">
    <cfRule type="cellIs" dxfId="829" priority="168" operator="greaterThan">
      <formula>20</formula>
    </cfRule>
  </conditionalFormatting>
  <conditionalFormatting sqref="AW94">
    <cfRule type="cellIs" dxfId="828" priority="169" operator="greaterThan">
      <formula>20</formula>
    </cfRule>
  </conditionalFormatting>
  <conditionalFormatting sqref="AK127 AK124 AK121 AK118 AK115 AK112 AK109 AK106 AK103 AK100 AK97">
    <cfRule type="cellIs" dxfId="827" priority="167" operator="greaterThan">
      <formula>20</formula>
    </cfRule>
  </conditionalFormatting>
  <conditionalFormatting sqref="AQ127 AQ124 AQ121 AQ118 AQ115 AQ112 AQ109 AQ106 AQ103 AQ100 AQ97">
    <cfRule type="cellIs" dxfId="826" priority="166" operator="greaterThan">
      <formula>20</formula>
    </cfRule>
  </conditionalFormatting>
  <conditionalFormatting sqref="AW127 AW124 AW121 AW118 AW115 AW112 AW109 AW106 AW103 AW100 AW97">
    <cfRule type="cellIs" dxfId="825" priority="165" operator="greaterThan">
      <formula>20</formula>
    </cfRule>
  </conditionalFormatting>
  <conditionalFormatting sqref="BC127 BC124 BC121 BC118 BC115 BC112 BC109 BC106 BC103 BC100 BC97">
    <cfRule type="cellIs" dxfId="824" priority="164" operator="greaterThan">
      <formula>20</formula>
    </cfRule>
  </conditionalFormatting>
  <conditionalFormatting sqref="AK134">
    <cfRule type="cellIs" dxfId="823" priority="163" operator="greaterThan">
      <formula>20</formula>
    </cfRule>
  </conditionalFormatting>
  <conditionalFormatting sqref="AQ134">
    <cfRule type="cellIs" dxfId="822" priority="162" operator="greaterThan">
      <formula>20</formula>
    </cfRule>
  </conditionalFormatting>
  <conditionalFormatting sqref="AW134">
    <cfRule type="cellIs" dxfId="821" priority="161" operator="greaterThan">
      <formula>20</formula>
    </cfRule>
  </conditionalFormatting>
  <conditionalFormatting sqref="BC134">
    <cfRule type="cellIs" dxfId="820" priority="160" operator="greaterThan">
      <formula>20</formula>
    </cfRule>
  </conditionalFormatting>
  <conditionalFormatting sqref="AM128:AN128">
    <cfRule type="cellIs" dxfId="819" priority="159" operator="between">
      <formula>80</formula>
      <formula>120</formula>
    </cfRule>
  </conditionalFormatting>
  <conditionalFormatting sqref="AL127">
    <cfRule type="cellIs" dxfId="818" priority="158" operator="greaterThan">
      <formula>20</formula>
    </cfRule>
  </conditionalFormatting>
  <conditionalFormatting sqref="AM127:AN127">
    <cfRule type="cellIs" dxfId="817" priority="157" operator="between">
      <formula>80</formula>
      <formula>120</formula>
    </cfRule>
  </conditionalFormatting>
  <conditionalFormatting sqref="AM127:AN127">
    <cfRule type="cellIs" dxfId="816" priority="156" operator="between">
      <formula>80</formula>
      <formula>120</formula>
    </cfRule>
  </conditionalFormatting>
  <conditionalFormatting sqref="AM129:AN129">
    <cfRule type="cellIs" dxfId="815" priority="155" operator="between">
      <formula>80</formula>
      <formula>120</formula>
    </cfRule>
  </conditionalFormatting>
  <conditionalFormatting sqref="AS128:AT128">
    <cfRule type="cellIs" dxfId="814" priority="154" operator="between">
      <formula>80</formula>
      <formula>120</formula>
    </cfRule>
  </conditionalFormatting>
  <conditionalFormatting sqref="AS128:AT128">
    <cfRule type="cellIs" dxfId="813" priority="153" operator="between">
      <formula>80</formula>
      <formula>120</formula>
    </cfRule>
  </conditionalFormatting>
  <conditionalFormatting sqref="AR127">
    <cfRule type="cellIs" dxfId="812" priority="152" operator="greaterThan">
      <formula>20</formula>
    </cfRule>
  </conditionalFormatting>
  <conditionalFormatting sqref="AS127:AT127">
    <cfRule type="cellIs" dxfId="811" priority="151" operator="between">
      <formula>80</formula>
      <formula>120</formula>
    </cfRule>
  </conditionalFormatting>
  <conditionalFormatting sqref="AS127:AT127">
    <cfRule type="cellIs" dxfId="810" priority="150" operator="between">
      <formula>80</formula>
      <formula>120</formula>
    </cfRule>
  </conditionalFormatting>
  <conditionalFormatting sqref="AS127:AT127">
    <cfRule type="cellIs" dxfId="809" priority="149" operator="between">
      <formula>80</formula>
      <formula>120</formula>
    </cfRule>
  </conditionalFormatting>
  <conditionalFormatting sqref="AS129:AT129">
    <cfRule type="cellIs" dxfId="808" priority="148" operator="between">
      <formula>80</formula>
      <formula>120</formula>
    </cfRule>
  </conditionalFormatting>
  <conditionalFormatting sqref="AS129:AT129">
    <cfRule type="cellIs" dxfId="807" priority="147" operator="between">
      <formula>80</formula>
      <formula>120</formula>
    </cfRule>
  </conditionalFormatting>
  <conditionalFormatting sqref="AY128:AZ128">
    <cfRule type="cellIs" dxfId="806" priority="146" operator="between">
      <formula>80</formula>
      <formula>120</formula>
    </cfRule>
  </conditionalFormatting>
  <conditionalFormatting sqref="AX127">
    <cfRule type="cellIs" dxfId="805" priority="145" operator="greaterThan">
      <formula>20</formula>
    </cfRule>
  </conditionalFormatting>
  <conditionalFormatting sqref="AY127:AZ127">
    <cfRule type="cellIs" dxfId="804" priority="144" operator="between">
      <formula>80</formula>
      <formula>120</formula>
    </cfRule>
  </conditionalFormatting>
  <conditionalFormatting sqref="AY127:AZ127">
    <cfRule type="cellIs" dxfId="803" priority="142" operator="between">
      <formula>80</formula>
      <formula>120</formula>
    </cfRule>
  </conditionalFormatting>
  <conditionalFormatting sqref="AY127:AZ127">
    <cfRule type="cellIs" dxfId="802" priority="143" operator="between">
      <formula>80</formula>
      <formula>120</formula>
    </cfRule>
  </conditionalFormatting>
  <conditionalFormatting sqref="AY129:AZ129">
    <cfRule type="cellIs" dxfId="801" priority="141" operator="between">
      <formula>80</formula>
      <formula>120</formula>
    </cfRule>
  </conditionalFormatting>
  <conditionalFormatting sqref="BE128">
    <cfRule type="cellIs" dxfId="800" priority="140" operator="between">
      <formula>80</formula>
      <formula>120</formula>
    </cfRule>
  </conditionalFormatting>
  <conditionalFormatting sqref="BD127">
    <cfRule type="cellIs" dxfId="799" priority="139" operator="greaterThan">
      <formula>20</formula>
    </cfRule>
  </conditionalFormatting>
  <conditionalFormatting sqref="BE127">
    <cfRule type="cellIs" dxfId="798" priority="138" operator="between">
      <formula>80</formula>
      <formula>120</formula>
    </cfRule>
  </conditionalFormatting>
  <conditionalFormatting sqref="BE127">
    <cfRule type="cellIs" dxfId="797" priority="137" operator="between">
      <formula>80</formula>
      <formula>120</formula>
    </cfRule>
  </conditionalFormatting>
  <conditionalFormatting sqref="BE127">
    <cfRule type="cellIs" dxfId="796" priority="135" operator="between">
      <formula>80</formula>
      <formula>120</formula>
    </cfRule>
  </conditionalFormatting>
  <conditionalFormatting sqref="BE127">
    <cfRule type="cellIs" dxfId="795" priority="136" operator="between">
      <formula>80</formula>
      <formula>120</formula>
    </cfRule>
  </conditionalFormatting>
  <conditionalFormatting sqref="BE129">
    <cfRule type="cellIs" dxfId="794" priority="134" operator="between">
      <formula>80</formula>
      <formula>120</formula>
    </cfRule>
  </conditionalFormatting>
  <conditionalFormatting sqref="AK128 AK125 AK122 AK119 AK116 AK113 AK110 AK107 AK104 AK101 AK98 AK95">
    <cfRule type="cellIs" dxfId="793" priority="133" operator="greaterThan">
      <formula>20</formula>
    </cfRule>
  </conditionalFormatting>
  <conditionalFormatting sqref="AQ128 AQ125 AQ122 AQ119 AQ116 AQ113 AQ110 AQ107 AQ104 AQ101 AQ98 AQ95">
    <cfRule type="cellIs" dxfId="792" priority="132" operator="greaterThan">
      <formula>20</formula>
    </cfRule>
  </conditionalFormatting>
  <conditionalFormatting sqref="AW128 AW125 AW122 AW119 AW116 AW113 AW110 AW107 AW104 AW101 AW98 AW95">
    <cfRule type="cellIs" dxfId="791" priority="131" operator="greaterThan">
      <formula>20</formula>
    </cfRule>
  </conditionalFormatting>
  <conditionalFormatting sqref="BC128 BC125 BC122 BC119 BC116 BC113 BC110 BC107 BC104 BC101 BC98 BC95">
    <cfRule type="cellIs" dxfId="790" priority="130" operator="greaterThan">
      <formula>20</formula>
    </cfRule>
  </conditionalFormatting>
  <conditionalFormatting sqref="AK135 AK132">
    <cfRule type="cellIs" dxfId="789" priority="129" operator="greaterThan">
      <formula>20</formula>
    </cfRule>
  </conditionalFormatting>
  <conditionalFormatting sqref="AQ135 AQ132">
    <cfRule type="cellIs" dxfId="788" priority="128" operator="greaterThan">
      <formula>20</formula>
    </cfRule>
  </conditionalFormatting>
  <conditionalFormatting sqref="AW135 AW132">
    <cfRule type="cellIs" dxfId="787" priority="127" operator="greaterThan">
      <formula>20</formula>
    </cfRule>
  </conditionalFormatting>
  <conditionalFormatting sqref="BC135 BC132">
    <cfRule type="cellIs" dxfId="786" priority="126" operator="greaterThan">
      <formula>20</formula>
    </cfRule>
  </conditionalFormatting>
  <conditionalFormatting sqref="AL128">
    <cfRule type="cellIs" dxfId="785" priority="118" operator="lessThan">
      <formula>20</formula>
    </cfRule>
  </conditionalFormatting>
  <conditionalFormatting sqref="AM126:AN126">
    <cfRule type="cellIs" dxfId="784" priority="125" operator="between">
      <formula>80</formula>
      <formula>120</formula>
    </cfRule>
  </conditionalFormatting>
  <conditionalFormatting sqref="AL125">
    <cfRule type="cellIs" dxfId="783" priority="124" operator="greaterThan">
      <formula>20</formula>
    </cfRule>
  </conditionalFormatting>
  <conditionalFormatting sqref="AM125:AN125">
    <cfRule type="cellIs" dxfId="782" priority="123" operator="between">
      <formula>80</formula>
      <formula>120</formula>
    </cfRule>
  </conditionalFormatting>
  <conditionalFormatting sqref="AM125:AN125">
    <cfRule type="cellIs" dxfId="781" priority="122" operator="between">
      <formula>80</formula>
      <formula>120</formula>
    </cfRule>
  </conditionalFormatting>
  <conditionalFormatting sqref="AL128">
    <cfRule type="cellIs" dxfId="780" priority="121" operator="greaterThan">
      <formula>20</formula>
    </cfRule>
  </conditionalFormatting>
  <conditionalFormatting sqref="AM127:AN128">
    <cfRule type="cellIs" dxfId="779" priority="120" operator="between">
      <formula>80</formula>
      <formula>120</formula>
    </cfRule>
  </conditionalFormatting>
  <conditionalFormatting sqref="AL128">
    <cfRule type="cellIs" dxfId="778" priority="119" operator="greaterThan">
      <formula>20</formula>
    </cfRule>
  </conditionalFormatting>
  <conditionalFormatting sqref="AS126:AT126">
    <cfRule type="cellIs" dxfId="777" priority="117" operator="between">
      <formula>80</formula>
      <formula>120</formula>
    </cfRule>
  </conditionalFormatting>
  <conditionalFormatting sqref="AS126:AT126">
    <cfRule type="cellIs" dxfId="776" priority="116" operator="between">
      <formula>80</formula>
      <formula>120</formula>
    </cfRule>
  </conditionalFormatting>
  <conditionalFormatting sqref="AR125">
    <cfRule type="cellIs" dxfId="775" priority="115" operator="greaterThan">
      <formula>20</formula>
    </cfRule>
  </conditionalFormatting>
  <conditionalFormatting sqref="AS125:AT125">
    <cfRule type="cellIs" dxfId="774" priority="114" operator="between">
      <formula>80</formula>
      <formula>120</formula>
    </cfRule>
  </conditionalFormatting>
  <conditionalFormatting sqref="AS125:AT125">
    <cfRule type="cellIs" dxfId="773" priority="113" operator="between">
      <formula>80</formula>
      <formula>120</formula>
    </cfRule>
  </conditionalFormatting>
  <conditionalFormatting sqref="AS125:AT125">
    <cfRule type="cellIs" dxfId="772" priority="112" operator="between">
      <formula>80</formula>
      <formula>120</formula>
    </cfRule>
  </conditionalFormatting>
  <conditionalFormatting sqref="AR128">
    <cfRule type="cellIs" dxfId="771" priority="111" operator="greaterThan">
      <formula>20</formula>
    </cfRule>
  </conditionalFormatting>
  <conditionalFormatting sqref="AS127:AT128">
    <cfRule type="cellIs" dxfId="770" priority="110" operator="between">
      <formula>80</formula>
      <formula>120</formula>
    </cfRule>
  </conditionalFormatting>
  <conditionalFormatting sqref="AS127:AT128">
    <cfRule type="cellIs" dxfId="769" priority="109" operator="between">
      <formula>80</formula>
      <formula>120</formula>
    </cfRule>
  </conditionalFormatting>
  <conditionalFormatting sqref="AR128">
    <cfRule type="cellIs" dxfId="768" priority="108" operator="greaterThan">
      <formula>20</formula>
    </cfRule>
  </conditionalFormatting>
  <conditionalFormatting sqref="AR128">
    <cfRule type="cellIs" dxfId="767" priority="107" operator="lessThan">
      <formula>20</formula>
    </cfRule>
  </conditionalFormatting>
  <conditionalFormatting sqref="AY126:AZ126">
    <cfRule type="cellIs" dxfId="766" priority="106" operator="between">
      <formula>80</formula>
      <formula>120</formula>
    </cfRule>
  </conditionalFormatting>
  <conditionalFormatting sqref="AX125">
    <cfRule type="cellIs" dxfId="765" priority="105" operator="greaterThan">
      <formula>20</formula>
    </cfRule>
  </conditionalFormatting>
  <conditionalFormatting sqref="AY125:AZ125">
    <cfRule type="cellIs" dxfId="764" priority="104" operator="between">
      <formula>80</formula>
      <formula>120</formula>
    </cfRule>
  </conditionalFormatting>
  <conditionalFormatting sqref="AY125:AZ125">
    <cfRule type="cellIs" dxfId="763" priority="102" operator="between">
      <formula>80</formula>
      <formula>120</formula>
    </cfRule>
  </conditionalFormatting>
  <conditionalFormatting sqref="AY125:AZ125">
    <cfRule type="cellIs" dxfId="762" priority="103" operator="between">
      <formula>80</formula>
      <formula>120</formula>
    </cfRule>
  </conditionalFormatting>
  <conditionalFormatting sqref="AX128">
    <cfRule type="cellIs" dxfId="761" priority="101" operator="greaterThan">
      <formula>20</formula>
    </cfRule>
  </conditionalFormatting>
  <conditionalFormatting sqref="AY127:AZ128">
    <cfRule type="cellIs" dxfId="760" priority="100" operator="between">
      <formula>80</formula>
      <formula>120</formula>
    </cfRule>
  </conditionalFormatting>
  <conditionalFormatting sqref="AX128">
    <cfRule type="cellIs" dxfId="759" priority="99" operator="greaterThan">
      <formula>20</formula>
    </cfRule>
  </conditionalFormatting>
  <conditionalFormatting sqref="AX128">
    <cfRule type="cellIs" dxfId="758" priority="98" operator="lessThan">
      <formula>20</formula>
    </cfRule>
  </conditionalFormatting>
  <conditionalFormatting sqref="BE126">
    <cfRule type="cellIs" dxfId="757" priority="97" operator="between">
      <formula>80</formula>
      <formula>120</formula>
    </cfRule>
  </conditionalFormatting>
  <conditionalFormatting sqref="BD125">
    <cfRule type="cellIs" dxfId="756" priority="96" operator="greaterThan">
      <formula>20</formula>
    </cfRule>
  </conditionalFormatting>
  <conditionalFormatting sqref="BE125">
    <cfRule type="cellIs" dxfId="755" priority="95" operator="between">
      <formula>80</formula>
      <formula>120</formula>
    </cfRule>
  </conditionalFormatting>
  <conditionalFormatting sqref="BE125">
    <cfRule type="cellIs" dxfId="754" priority="94" operator="between">
      <formula>80</formula>
      <formula>120</formula>
    </cfRule>
  </conditionalFormatting>
  <conditionalFormatting sqref="BE125">
    <cfRule type="cellIs" dxfId="753" priority="92" operator="between">
      <formula>80</formula>
      <formula>120</formula>
    </cfRule>
  </conditionalFormatting>
  <conditionalFormatting sqref="BE125">
    <cfRule type="cellIs" dxfId="752" priority="93" operator="between">
      <formula>80</formula>
      <formula>120</formula>
    </cfRule>
  </conditionalFormatting>
  <conditionalFormatting sqref="BD128">
    <cfRule type="cellIs" dxfId="751" priority="91" operator="greaterThan">
      <formula>20</formula>
    </cfRule>
  </conditionalFormatting>
  <conditionalFormatting sqref="BE127:BE128">
    <cfRule type="cellIs" dxfId="750" priority="90" operator="between">
      <formula>80</formula>
      <formula>120</formula>
    </cfRule>
  </conditionalFormatting>
  <conditionalFormatting sqref="BD128">
    <cfRule type="cellIs" dxfId="749" priority="89" operator="greaterThan">
      <formula>20</formula>
    </cfRule>
  </conditionalFormatting>
  <conditionalFormatting sqref="BD128">
    <cfRule type="cellIs" dxfId="748" priority="88" operator="lessThan">
      <formula>20</formula>
    </cfRule>
  </conditionalFormatting>
  <conditionalFormatting sqref="AK130">
    <cfRule type="cellIs" dxfId="747" priority="87" operator="greaterThan">
      <formula>20</formula>
    </cfRule>
  </conditionalFormatting>
  <conditionalFormatting sqref="AQ130">
    <cfRule type="cellIs" dxfId="746" priority="86" operator="greaterThan">
      <formula>20</formula>
    </cfRule>
  </conditionalFormatting>
  <conditionalFormatting sqref="AW130">
    <cfRule type="cellIs" dxfId="745" priority="85" operator="greaterThan">
      <formula>20</formula>
    </cfRule>
  </conditionalFormatting>
  <conditionalFormatting sqref="BC130">
    <cfRule type="cellIs" dxfId="744" priority="84" operator="greaterThan">
      <formula>20</formula>
    </cfRule>
  </conditionalFormatting>
  <conditionalFormatting sqref="AK133">
    <cfRule type="cellIs" dxfId="743" priority="83" operator="greaterThan">
      <formula>20</formula>
    </cfRule>
  </conditionalFormatting>
  <conditionalFormatting sqref="AQ133">
    <cfRule type="cellIs" dxfId="742" priority="82" operator="greaterThan">
      <formula>20</formula>
    </cfRule>
  </conditionalFormatting>
  <conditionalFormatting sqref="AW133">
    <cfRule type="cellIs" dxfId="741" priority="81" operator="greaterThan">
      <formula>20</formula>
    </cfRule>
  </conditionalFormatting>
  <conditionalFormatting sqref="BC133">
    <cfRule type="cellIs" dxfId="740" priority="80" operator="greaterThan">
      <formula>20</formula>
    </cfRule>
  </conditionalFormatting>
  <conditionalFormatting sqref="AK134 AK131">
    <cfRule type="cellIs" dxfId="739" priority="79" operator="greaterThan">
      <formula>20</formula>
    </cfRule>
  </conditionalFormatting>
  <conditionalFormatting sqref="AQ134 AQ131">
    <cfRule type="cellIs" dxfId="738" priority="78" operator="greaterThan">
      <formula>20</formula>
    </cfRule>
  </conditionalFormatting>
  <conditionalFormatting sqref="AW134 AW131">
    <cfRule type="cellIs" dxfId="737" priority="77" operator="greaterThan">
      <formula>20</formula>
    </cfRule>
  </conditionalFormatting>
  <conditionalFormatting sqref="BC134 BC131">
    <cfRule type="cellIs" dxfId="736" priority="76" operator="greaterThan">
      <formula>20</formula>
    </cfRule>
  </conditionalFormatting>
  <conditionalFormatting sqref="AM86:AN86">
    <cfRule type="cellIs" dxfId="735" priority="75" operator="between">
      <formula>80</formula>
      <formula>120</formula>
    </cfRule>
  </conditionalFormatting>
  <conditionalFormatting sqref="AL85">
    <cfRule type="cellIs" dxfId="734" priority="74" operator="greaterThan">
      <formula>20</formula>
    </cfRule>
  </conditionalFormatting>
  <conditionalFormatting sqref="AM85:AN85">
    <cfRule type="cellIs" dxfId="733" priority="73" operator="between">
      <formula>80</formula>
      <formula>120</formula>
    </cfRule>
  </conditionalFormatting>
  <conditionalFormatting sqref="AM85:AN85">
    <cfRule type="cellIs" dxfId="732" priority="72" operator="between">
      <formula>80</formula>
      <formula>120</formula>
    </cfRule>
  </conditionalFormatting>
  <conditionalFormatting sqref="AL86">
    <cfRule type="cellIs" dxfId="731" priority="65" operator="lessThan">
      <formula>20</formula>
    </cfRule>
  </conditionalFormatting>
  <conditionalFormatting sqref="AM84:AN84">
    <cfRule type="cellIs" dxfId="730" priority="71" operator="between">
      <formula>80</formula>
      <formula>120</formula>
    </cfRule>
  </conditionalFormatting>
  <conditionalFormatting sqref="AM83:AN83">
    <cfRule type="cellIs" dxfId="729" priority="70" operator="between">
      <formula>80</formula>
      <formula>120</formula>
    </cfRule>
  </conditionalFormatting>
  <conditionalFormatting sqref="AM83:AN83">
    <cfRule type="cellIs" dxfId="728" priority="69" operator="between">
      <formula>80</formula>
      <formula>120</formula>
    </cfRule>
  </conditionalFormatting>
  <conditionalFormatting sqref="AL86">
    <cfRule type="cellIs" dxfId="727" priority="68" operator="greaterThan">
      <formula>20</formula>
    </cfRule>
  </conditionalFormatting>
  <conditionalFormatting sqref="AM85:AN86">
    <cfRule type="cellIs" dxfId="726" priority="67" operator="between">
      <formula>80</formula>
      <formula>120</formula>
    </cfRule>
  </conditionalFormatting>
  <conditionalFormatting sqref="AL86">
    <cfRule type="cellIs" dxfId="725" priority="66" operator="greaterThan">
      <formula>20</formula>
    </cfRule>
  </conditionalFormatting>
  <conditionalFormatting sqref="AS86:AT86">
    <cfRule type="cellIs" dxfId="724" priority="64" operator="between">
      <formula>80</formula>
      <formula>120</formula>
    </cfRule>
  </conditionalFormatting>
  <conditionalFormatting sqref="AS86:AT86">
    <cfRule type="cellIs" dxfId="723" priority="63" operator="between">
      <formula>80</formula>
      <formula>120</formula>
    </cfRule>
  </conditionalFormatting>
  <conditionalFormatting sqref="AR85">
    <cfRule type="cellIs" dxfId="722" priority="62" operator="greaterThan">
      <formula>20</formula>
    </cfRule>
  </conditionalFormatting>
  <conditionalFormatting sqref="AS85:AT85">
    <cfRule type="cellIs" dxfId="721" priority="61" operator="between">
      <formula>80</formula>
      <formula>120</formula>
    </cfRule>
  </conditionalFormatting>
  <conditionalFormatting sqref="AS85:AT85">
    <cfRule type="cellIs" dxfId="720" priority="60" operator="between">
      <formula>80</formula>
      <formula>120</formula>
    </cfRule>
  </conditionalFormatting>
  <conditionalFormatting sqref="AS85:AT85">
    <cfRule type="cellIs" dxfId="719" priority="59" operator="between">
      <formula>80</formula>
      <formula>120</formula>
    </cfRule>
  </conditionalFormatting>
  <conditionalFormatting sqref="AS84:AT84">
    <cfRule type="cellIs" dxfId="718" priority="58" operator="between">
      <formula>80</formula>
      <formula>120</formula>
    </cfRule>
  </conditionalFormatting>
  <conditionalFormatting sqref="AS84:AT84">
    <cfRule type="cellIs" dxfId="717" priority="57" operator="between">
      <formula>80</formula>
      <formula>120</formula>
    </cfRule>
  </conditionalFormatting>
  <conditionalFormatting sqref="AS83:AT83">
    <cfRule type="cellIs" dxfId="716" priority="56" operator="between">
      <formula>80</formula>
      <formula>120</formula>
    </cfRule>
  </conditionalFormatting>
  <conditionalFormatting sqref="AS83:AT83">
    <cfRule type="cellIs" dxfId="715" priority="55" operator="between">
      <formula>80</formula>
      <formula>120</formula>
    </cfRule>
  </conditionalFormatting>
  <conditionalFormatting sqref="AS83:AT83">
    <cfRule type="cellIs" dxfId="714" priority="54" operator="between">
      <formula>80</formula>
      <formula>120</formula>
    </cfRule>
  </conditionalFormatting>
  <conditionalFormatting sqref="AR86">
    <cfRule type="cellIs" dxfId="713" priority="53" operator="greaterThan">
      <formula>20</formula>
    </cfRule>
  </conditionalFormatting>
  <conditionalFormatting sqref="AS85:AT86">
    <cfRule type="cellIs" dxfId="712" priority="52" operator="between">
      <formula>80</formula>
      <formula>120</formula>
    </cfRule>
  </conditionalFormatting>
  <conditionalFormatting sqref="AS85:AT86">
    <cfRule type="cellIs" dxfId="711" priority="51" operator="between">
      <formula>80</formula>
      <formula>120</formula>
    </cfRule>
  </conditionalFormatting>
  <conditionalFormatting sqref="AR86">
    <cfRule type="cellIs" dxfId="710" priority="50" operator="greaterThan">
      <formula>20</formula>
    </cfRule>
  </conditionalFormatting>
  <conditionalFormatting sqref="AR86">
    <cfRule type="cellIs" dxfId="709" priority="49" operator="lessThan">
      <formula>20</formula>
    </cfRule>
  </conditionalFormatting>
  <conditionalFormatting sqref="AY86:AZ86">
    <cfRule type="cellIs" dxfId="708" priority="48" operator="between">
      <formula>80</formula>
      <formula>120</formula>
    </cfRule>
  </conditionalFormatting>
  <conditionalFormatting sqref="AX85">
    <cfRule type="cellIs" dxfId="707" priority="47" operator="greaterThan">
      <formula>20</formula>
    </cfRule>
  </conditionalFormatting>
  <conditionalFormatting sqref="AY85:AZ85">
    <cfRule type="cellIs" dxfId="706" priority="46" operator="between">
      <formula>80</formula>
      <formula>120</formula>
    </cfRule>
  </conditionalFormatting>
  <conditionalFormatting sqref="AY85:AZ85">
    <cfRule type="cellIs" dxfId="705" priority="44" operator="between">
      <formula>80</formula>
      <formula>120</formula>
    </cfRule>
  </conditionalFormatting>
  <conditionalFormatting sqref="AY85:AZ85">
    <cfRule type="cellIs" dxfId="704" priority="45" operator="between">
      <formula>80</formula>
      <formula>120</formula>
    </cfRule>
  </conditionalFormatting>
  <conditionalFormatting sqref="AY84:AZ84">
    <cfRule type="cellIs" dxfId="703" priority="43" operator="between">
      <formula>80</formula>
      <formula>120</formula>
    </cfRule>
  </conditionalFormatting>
  <conditionalFormatting sqref="AY83:AZ83">
    <cfRule type="cellIs" dxfId="702" priority="42" operator="between">
      <formula>80</formula>
      <formula>120</formula>
    </cfRule>
  </conditionalFormatting>
  <conditionalFormatting sqref="AY83:AZ83">
    <cfRule type="cellIs" dxfId="701" priority="40" operator="between">
      <formula>80</formula>
      <formula>120</formula>
    </cfRule>
  </conditionalFormatting>
  <conditionalFormatting sqref="AY83:AZ83">
    <cfRule type="cellIs" dxfId="700" priority="41" operator="between">
      <formula>80</formula>
      <formula>120</formula>
    </cfRule>
  </conditionalFormatting>
  <conditionalFormatting sqref="AX86">
    <cfRule type="cellIs" dxfId="699" priority="39" operator="greaterThan">
      <formula>20</formula>
    </cfRule>
  </conditionalFormatting>
  <conditionalFormatting sqref="AY85:AZ86">
    <cfRule type="cellIs" dxfId="698" priority="38" operator="between">
      <formula>80</formula>
      <formula>120</formula>
    </cfRule>
  </conditionalFormatting>
  <conditionalFormatting sqref="AX86">
    <cfRule type="cellIs" dxfId="697" priority="37" operator="greaterThan">
      <formula>20</formula>
    </cfRule>
  </conditionalFormatting>
  <conditionalFormatting sqref="AX86">
    <cfRule type="cellIs" dxfId="696" priority="36" operator="lessThan">
      <formula>20</formula>
    </cfRule>
  </conditionalFormatting>
  <conditionalFormatting sqref="BE83">
    <cfRule type="cellIs" dxfId="695" priority="27" operator="between">
      <formula>80</formula>
      <formula>120</formula>
    </cfRule>
  </conditionalFormatting>
  <conditionalFormatting sqref="BE86">
    <cfRule type="cellIs" dxfId="694" priority="35" operator="between">
      <formula>80</formula>
      <formula>120</formula>
    </cfRule>
  </conditionalFormatting>
  <conditionalFormatting sqref="BD85">
    <cfRule type="cellIs" dxfId="693" priority="34" operator="greaterThan">
      <formula>20</formula>
    </cfRule>
  </conditionalFormatting>
  <conditionalFormatting sqref="BE85">
    <cfRule type="cellIs" dxfId="692" priority="33" operator="between">
      <formula>80</formula>
      <formula>120</formula>
    </cfRule>
  </conditionalFormatting>
  <conditionalFormatting sqref="BE85">
    <cfRule type="cellIs" dxfId="691" priority="32" operator="between">
      <formula>80</formula>
      <formula>120</formula>
    </cfRule>
  </conditionalFormatting>
  <conditionalFormatting sqref="BE85">
    <cfRule type="cellIs" dxfId="690" priority="30" operator="between">
      <formula>80</formula>
      <formula>120</formula>
    </cfRule>
  </conditionalFormatting>
  <conditionalFormatting sqref="BE85">
    <cfRule type="cellIs" dxfId="689" priority="31" operator="between">
      <formula>80</formula>
      <formula>120</formula>
    </cfRule>
  </conditionalFormatting>
  <conditionalFormatting sqref="BE84">
    <cfRule type="cellIs" dxfId="688" priority="29" operator="between">
      <formula>80</formula>
      <formula>120</formula>
    </cfRule>
  </conditionalFormatting>
  <conditionalFormatting sqref="BC137">
    <cfRule type="cellIs" dxfId="687" priority="17" operator="greaterThan">
      <formula>20</formula>
    </cfRule>
  </conditionalFormatting>
  <conditionalFormatting sqref="BE83">
    <cfRule type="cellIs" dxfId="686" priority="28" operator="between">
      <formula>80</formula>
      <formula>120</formula>
    </cfRule>
  </conditionalFormatting>
  <conditionalFormatting sqref="BE83">
    <cfRule type="cellIs" dxfId="685" priority="25" operator="between">
      <formula>80</formula>
      <formula>120</formula>
    </cfRule>
  </conditionalFormatting>
  <conditionalFormatting sqref="BE83">
    <cfRule type="cellIs" dxfId="684" priority="26" operator="between">
      <formula>80</formula>
      <formula>120</formula>
    </cfRule>
  </conditionalFormatting>
  <conditionalFormatting sqref="BD86">
    <cfRule type="cellIs" dxfId="683" priority="24" operator="greaterThan">
      <formula>20</formula>
    </cfRule>
  </conditionalFormatting>
  <conditionalFormatting sqref="BE85:BE86">
    <cfRule type="cellIs" dxfId="682" priority="23" operator="between">
      <formula>80</formula>
      <formula>120</formula>
    </cfRule>
  </conditionalFormatting>
  <conditionalFormatting sqref="BD86">
    <cfRule type="cellIs" dxfId="681" priority="22" operator="greaterThan">
      <formula>20</formula>
    </cfRule>
  </conditionalFormatting>
  <conditionalFormatting sqref="BD86">
    <cfRule type="cellIs" dxfId="680" priority="21" operator="lessThan">
      <formula>20</formula>
    </cfRule>
  </conditionalFormatting>
  <conditionalFormatting sqref="AK137">
    <cfRule type="cellIs" dxfId="679" priority="20" operator="greaterThan">
      <formula>20</formula>
    </cfRule>
  </conditionalFormatting>
  <conditionalFormatting sqref="AQ137">
    <cfRule type="cellIs" dxfId="678" priority="19" operator="greaterThan">
      <formula>20</formula>
    </cfRule>
  </conditionalFormatting>
  <conditionalFormatting sqref="AW137">
    <cfRule type="cellIs" dxfId="677" priority="18" operator="greaterThan">
      <formula>20</formula>
    </cfRule>
  </conditionalFormatting>
  <conditionalFormatting sqref="AK140">
    <cfRule type="cellIs" dxfId="676" priority="16" operator="greaterThan">
      <formula>20</formula>
    </cfRule>
  </conditionalFormatting>
  <conditionalFormatting sqref="AQ140">
    <cfRule type="cellIs" dxfId="675" priority="15" operator="greaterThan">
      <formula>20</formula>
    </cfRule>
  </conditionalFormatting>
  <conditionalFormatting sqref="AW140">
    <cfRule type="cellIs" dxfId="674" priority="14" operator="greaterThan">
      <formula>20</formula>
    </cfRule>
  </conditionalFormatting>
  <conditionalFormatting sqref="BC140">
    <cfRule type="cellIs" dxfId="673" priority="13" operator="greaterThan">
      <formula>20</formula>
    </cfRule>
  </conditionalFormatting>
  <conditionalFormatting sqref="AK26 AK29 AK32 AK35 AK38 AK41 AK44">
    <cfRule type="cellIs" dxfId="672" priority="12" operator="greaterThan">
      <formula>20</formula>
    </cfRule>
  </conditionalFormatting>
  <conditionalFormatting sqref="AQ26 AQ29 AQ32 AQ35 AQ38 AQ41 AQ44">
    <cfRule type="cellIs" dxfId="671" priority="11" operator="greaterThan">
      <formula>20</formula>
    </cfRule>
  </conditionalFormatting>
  <conditionalFormatting sqref="AW26 AW29 AW32 AW35 AW38 AW41 AW44">
    <cfRule type="cellIs" dxfId="670" priority="10" operator="greaterThan">
      <formula>20</formula>
    </cfRule>
  </conditionalFormatting>
  <conditionalFormatting sqref="BC26 BC29 BC32 BC35 BC38 BC41 BC44">
    <cfRule type="cellIs" dxfId="669" priority="9" operator="greaterThan">
      <formula>20</formula>
    </cfRule>
  </conditionalFormatting>
  <conditionalFormatting sqref="AJ32 AJ35 AJ38 AJ41 AJ44">
    <cfRule type="cellIs" dxfId="668" priority="8" operator="lessThan">
      <formula>20.1</formula>
    </cfRule>
  </conditionalFormatting>
  <conditionalFormatting sqref="AP32 AP35 AP38 AP41 AP44">
    <cfRule type="cellIs" dxfId="667" priority="7" operator="lessThan">
      <formula>20.1</formula>
    </cfRule>
  </conditionalFormatting>
  <conditionalFormatting sqref="AV32 AV35 AV38 AV41 AV44">
    <cfRule type="cellIs" dxfId="666" priority="6" operator="lessThan">
      <formula>20.1</formula>
    </cfRule>
  </conditionalFormatting>
  <conditionalFormatting sqref="BB32 BB35 BB38 BB41 BB44">
    <cfRule type="cellIs" dxfId="665" priority="5" operator="lessThan">
      <formula>20.1</formula>
    </cfRule>
  </conditionalFormatting>
  <conditionalFormatting sqref="AI26 AI92 AI134">
    <cfRule type="cellIs" dxfId="664" priority="4" operator="between">
      <formula>80</formula>
      <formula>120</formula>
    </cfRule>
  </conditionalFormatting>
  <conditionalFormatting sqref="AO26 AO92 AO134">
    <cfRule type="cellIs" dxfId="663" priority="3" operator="between">
      <formula>80</formula>
      <formula>120</formula>
    </cfRule>
  </conditionalFormatting>
  <conditionalFormatting sqref="AU26 AU92 AU134">
    <cfRule type="cellIs" dxfId="662" priority="2" operator="between">
      <formula>80</formula>
      <formula>120</formula>
    </cfRule>
  </conditionalFormatting>
  <conditionalFormatting sqref="BA26 BA92 BA134">
    <cfRule type="cellIs" dxfId="661" priority="1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9622-E38E-4B16-B36B-0A3ACFB62645}">
  <dimension ref="A1:BJ151"/>
  <sheetViews>
    <sheetView topLeftCell="A10" zoomScale="85" zoomScaleNormal="85" workbookViewId="0">
      <selection activeCell="C136" sqref="C136:C147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AVERAGE(I29:I30) -(A16*G29/0.5)</f>
        <v>0</v>
      </c>
      <c r="G14">
        <v>0</v>
      </c>
      <c r="H14" s="2">
        <f>AVERAGE(J29:J30) - (B16*H29/0.5)</f>
        <v>0</v>
      </c>
      <c r="I14">
        <v>0</v>
      </c>
      <c r="J14" s="2">
        <f>AVERAGE(L29:L30) - (C16*H29/0.5)</f>
        <v>0</v>
      </c>
      <c r="L14">
        <v>0.5</v>
      </c>
      <c r="M14" s="3">
        <f>((F14*$F$21)+$F$22)*1000/L14</f>
        <v>0.16888786797716016</v>
      </c>
      <c r="N14" s="3">
        <f>((H14*$H$21)+$H$22)*1000/L14</f>
        <v>0.30371951972374067</v>
      </c>
      <c r="O14" s="3">
        <f>N14-M14</f>
        <v>0.13483165174658052</v>
      </c>
      <c r="P14" s="3">
        <f>((J14*$J$21)+$J$22)*1000/L14</f>
        <v>1.6175359699183472E-2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1111.7</v>
      </c>
      <c r="G15">
        <f>6*H32/1000</f>
        <v>1.2000000000000001E-3</v>
      </c>
      <c r="H15" s="2">
        <f>AVERAGE(J32:J33) - (B16*H32/0.5)</f>
        <v>2282.1</v>
      </c>
      <c r="I15">
        <f>0.3*H32/1000</f>
        <v>5.9999999999999995E-5</v>
      </c>
      <c r="J15" s="2">
        <f>AVERAGE(L32:L33) - (C16*H32/0.5)</f>
        <v>1153.5</v>
      </c>
      <c r="L15">
        <v>0.2</v>
      </c>
      <c r="M15" s="3">
        <f t="shared" ref="M15:M19" si="0">((F15*$F$21)+$F$22)*1000/L15</f>
        <v>2.9591651263578145</v>
      </c>
      <c r="N15" s="3">
        <f t="shared" ref="N15:N19" si="1">((H15*$H$21)+$H$22)*1000/L15</f>
        <v>5.9719426575623835</v>
      </c>
      <c r="O15" s="3">
        <f t="shared" ref="O15:O19" si="2">N15-M15</f>
        <v>3.012777531204569</v>
      </c>
      <c r="P15" s="3">
        <f t="shared" ref="P15:P19" si="3">((J15*$J$21)+$J$22)*1000/L15</f>
        <v>0.30250241615569384</v>
      </c>
    </row>
    <row r="16" spans="1:16" x14ac:dyDescent="0.2">
      <c r="A16">
        <f>AVERAGE(I29:I30)</f>
        <v>589.5</v>
      </c>
      <c r="B16">
        <f>AVERAGE(J29:J30)</f>
        <v>1108.5</v>
      </c>
      <c r="C16">
        <f>AVERAGE(L29:L30)</f>
        <v>525</v>
      </c>
      <c r="E16">
        <f>3*G35/1000</f>
        <v>1.7999999999999997E-3</v>
      </c>
      <c r="F16" s="2">
        <f>AVERAGE(I35:I36) - (A16*G35/0.5)</f>
        <v>3585.6</v>
      </c>
      <c r="G16">
        <f>6*H35/1000</f>
        <v>3.5999999999999995E-3</v>
      </c>
      <c r="H16" s="2">
        <f>AVERAGE(J35:J36) - (B16*H35/0.5)</f>
        <v>7424.3</v>
      </c>
      <c r="I16">
        <f>0.3*H35/1000</f>
        <v>1.7999999999999998E-4</v>
      </c>
      <c r="J16" s="2">
        <f>AVERAGE(L35:L36) - (C16*H35/0.5)</f>
        <v>3553</v>
      </c>
      <c r="L16">
        <v>0.6</v>
      </c>
      <c r="M16" s="3">
        <f t="shared" si="0"/>
        <v>2.8682358057020294</v>
      </c>
      <c r="N16" s="3">
        <f t="shared" si="1"/>
        <v>5.9058217704061837</v>
      </c>
      <c r="O16" s="3">
        <f t="shared" si="2"/>
        <v>3.0375859647041543</v>
      </c>
      <c r="P16" s="3">
        <f t="shared" si="3"/>
        <v>0.28254851773030015</v>
      </c>
    </row>
    <row r="17" spans="1:62" x14ac:dyDescent="0.2">
      <c r="E17">
        <f>9*G38/1000</f>
        <v>2.9970000000000005E-3</v>
      </c>
      <c r="F17" s="2">
        <f>AVERAGE(I38:I39) - (A16*G38/0.5)</f>
        <v>6200.893</v>
      </c>
      <c r="G17">
        <f>18*H38/1000</f>
        <v>5.9940000000000011E-3</v>
      </c>
      <c r="H17" s="2">
        <f>AVERAGE(J38:J39) - (B16*H38/0.5)</f>
        <v>12287.239</v>
      </c>
      <c r="I17">
        <f>0.9*H38/1000</f>
        <v>2.9970000000000002E-4</v>
      </c>
      <c r="J17" s="2">
        <f>AVERAGE(L38:L39) - (C16*H38/0.5)</f>
        <v>6233.85</v>
      </c>
      <c r="L17">
        <v>0.33300000000000002</v>
      </c>
      <c r="M17" s="3">
        <f t="shared" si="0"/>
        <v>8.7525011360954732</v>
      </c>
      <c r="N17" s="3">
        <f t="shared" si="1"/>
        <v>17.312381843692251</v>
      </c>
      <c r="O17" s="3">
        <f t="shared" si="2"/>
        <v>8.5598807075967773</v>
      </c>
      <c r="P17" s="3">
        <f t="shared" si="3"/>
        <v>0.8749001096455653</v>
      </c>
    </row>
    <row r="18" spans="1:62" x14ac:dyDescent="0.2">
      <c r="E18">
        <f>9*G41/1000</f>
        <v>4.2030000000000001E-3</v>
      </c>
      <c r="F18" s="2">
        <f>AVERAGE(I41:I42) - (A16*G41/0.5)</f>
        <v>9192.4069999999992</v>
      </c>
      <c r="G18">
        <f>18*H41/1000</f>
        <v>8.4060000000000003E-3</v>
      </c>
      <c r="H18" s="2">
        <f>AVERAGE(J41:J42) - (B16*H41/0.5)</f>
        <v>18084.161</v>
      </c>
      <c r="I18">
        <f>0.9*H41/1000</f>
        <v>4.2030000000000002E-4</v>
      </c>
      <c r="J18" s="2">
        <f>AVERAGE(L41:L42) - (B16*H41/0.5)</f>
        <v>9367.1610000000001</v>
      </c>
      <c r="L18">
        <v>0.46700000000000003</v>
      </c>
      <c r="M18" s="3">
        <f t="shared" si="0"/>
        <v>9.1647423017055569</v>
      </c>
      <c r="N18" s="3">
        <f t="shared" si="1"/>
        <v>18.015467844704229</v>
      </c>
      <c r="O18" s="3">
        <f t="shared" si="2"/>
        <v>8.8507255429986724</v>
      </c>
      <c r="P18" s="3">
        <f t="shared" si="3"/>
        <v>0.92872229745388923</v>
      </c>
    </row>
    <row r="19" spans="1:62" x14ac:dyDescent="0.2">
      <c r="E19">
        <f>9*G44/1000</f>
        <v>5.3999999999999994E-3</v>
      </c>
      <c r="F19" s="2">
        <f>AVERAGE(I44:I45) - (A16*G44/0.5)</f>
        <v>11664.6</v>
      </c>
      <c r="G19">
        <f>18*H44/1000</f>
        <v>1.0799999999999999E-2</v>
      </c>
      <c r="H19" s="2">
        <f>AVERAGE(J44:J45) - (B16*H44/0.5)</f>
        <v>23597.8</v>
      </c>
      <c r="I19">
        <f>0.9*H44/1000</f>
        <v>5.4000000000000001E-4</v>
      </c>
      <c r="J19" s="2">
        <f>AVERAGE(L44:L45) - (C16*H44/0.5)</f>
        <v>11636.5</v>
      </c>
      <c r="L19">
        <v>0.6</v>
      </c>
      <c r="M19" s="3">
        <f t="shared" si="0"/>
        <v>9.0137733735039198</v>
      </c>
      <c r="N19" s="3">
        <f t="shared" si="1"/>
        <v>18.220020014925911</v>
      </c>
      <c r="O19" s="3">
        <f t="shared" si="2"/>
        <v>9.2062466414219912</v>
      </c>
      <c r="P19" s="3">
        <f t="shared" si="3"/>
        <v>0.89471279476358356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4.5640828576322996E-7</v>
      </c>
      <c r="G21" s="5"/>
      <c r="H21" s="5">
        <f>SLOPE(G13:G19,H13:H19)</f>
        <v>4.5682869797581455E-7</v>
      </c>
      <c r="I21" s="5"/>
      <c r="J21" s="5">
        <f>SLOPE(I13:I19,J13:J19)</f>
        <v>4.5438061015645462E-8</v>
      </c>
    </row>
    <row r="22" spans="1:62" x14ac:dyDescent="0.2">
      <c r="D22" t="s">
        <v>34</v>
      </c>
      <c r="F22" s="5">
        <f>INTERCEPT(E13:E19,F13:F19)</f>
        <v>8.4443933988580071E-5</v>
      </c>
      <c r="G22" s="5"/>
      <c r="H22" s="5">
        <f>INTERCEPT(G13:G19,H13:H19)</f>
        <v>1.5185975986187032E-4</v>
      </c>
      <c r="I22" s="5"/>
      <c r="J22" s="5">
        <f>INTERCEPT(I13:I19,J13:J19)</f>
        <v>8.0876798495917353E-6</v>
      </c>
    </row>
    <row r="23" spans="1:62" x14ac:dyDescent="0.2">
      <c r="D23" t="s">
        <v>35</v>
      </c>
      <c r="F23" s="4">
        <f>RSQ(E13:E19,F13:F19)</f>
        <v>0.99880278985347282</v>
      </c>
      <c r="G23" s="4"/>
      <c r="H23" s="4">
        <f>RSQ(G13:G19,H13:H19)</f>
        <v>0.99890223790045252</v>
      </c>
      <c r="I23" s="4"/>
      <c r="J23" s="4">
        <f>RSQ(I13:I19,J13:J19)</f>
        <v>0.99801370608198281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7823</v>
      </c>
      <c r="J25">
        <v>12767</v>
      </c>
      <c r="L25">
        <v>7219</v>
      </c>
      <c r="M25">
        <v>10.694000000000001</v>
      </c>
      <c r="N25">
        <v>18.491</v>
      </c>
      <c r="O25">
        <v>7.7969999999999997</v>
      </c>
      <c r="Q25">
        <v>1.0649999999999999</v>
      </c>
      <c r="R25">
        <v>1</v>
      </c>
      <c r="S25">
        <v>0</v>
      </c>
      <c r="T25">
        <v>0</v>
      </c>
      <c r="V25">
        <v>0</v>
      </c>
      <c r="Y25" s="1">
        <v>44789</v>
      </c>
      <c r="Z25" s="6">
        <v>0.59763888888888894</v>
      </c>
      <c r="AB25">
        <v>1</v>
      </c>
      <c r="AD25" s="3">
        <f t="shared" ref="AD25:AD88" si="4">((I25*$F$21)+$F$22)*1000/G25</f>
        <v>12.183086511714427</v>
      </c>
      <c r="AE25" s="3">
        <f t="shared" ref="AE25:AE88" si="5">((J25*$H$21)+$H$22)*1000/H25</f>
        <v>19.947305823063651</v>
      </c>
      <c r="AF25" s="3">
        <f t="shared" ref="AF25:AF88" si="6">AE25-AD25</f>
        <v>7.7642193113492244</v>
      </c>
      <c r="AG25" s="3">
        <f t="shared" ref="AG25:AG88" si="7">((L25*$J$21)+$J$22)*1000/H25</f>
        <v>1.1203501410717878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7263</v>
      </c>
      <c r="J26">
        <v>12756</v>
      </c>
      <c r="L26">
        <v>7223</v>
      </c>
      <c r="M26">
        <v>9.9789999999999992</v>
      </c>
      <c r="N26">
        <v>18.475999999999999</v>
      </c>
      <c r="O26">
        <v>8.4969999999999999</v>
      </c>
      <c r="Q26">
        <v>1.0660000000000001</v>
      </c>
      <c r="R26">
        <v>1</v>
      </c>
      <c r="S26">
        <v>0</v>
      </c>
      <c r="T26">
        <v>0</v>
      </c>
      <c r="V26">
        <v>0</v>
      </c>
      <c r="Y26" s="1">
        <v>44789</v>
      </c>
      <c r="Z26" s="6">
        <v>0.60476851851851854</v>
      </c>
      <c r="AB26">
        <v>1</v>
      </c>
      <c r="AD26" s="3">
        <f t="shared" si="4"/>
        <v>11.331124378289731</v>
      </c>
      <c r="AE26" s="3">
        <f t="shared" si="5"/>
        <v>19.930555437471202</v>
      </c>
      <c r="AF26" s="3">
        <f t="shared" si="6"/>
        <v>8.5994310591814713</v>
      </c>
      <c r="AG26" s="3">
        <f t="shared" si="7"/>
        <v>1.1209559818853299</v>
      </c>
      <c r="AH26" s="3"/>
      <c r="AI26">
        <f>100*(AVERAGE(I26:I27))/(AVERAGE(I$26:I$27))</f>
        <v>100</v>
      </c>
      <c r="AK26">
        <f>ABS(100*(AD26-AD27)/(AVERAGE(AD26:AD27)))</f>
        <v>1.2429042315348298</v>
      </c>
      <c r="AO26">
        <f>100*(AVERAGE(J26:J27))/(AVERAGE(J$26:J$27))</f>
        <v>100</v>
      </c>
      <c r="AQ26">
        <f>ABS(100*(AE26-AE27)/(AVERAGE(AE26:AE27)))</f>
        <v>0.2289478332425651</v>
      </c>
      <c r="AU26">
        <f>100*(((AVERAGE(J26:J27))-(AVERAGE(I26:I27)))/((AVERAGE(J$26:J$27))-(AVERAGE($I26:I$27))))</f>
        <v>100</v>
      </c>
      <c r="AW26">
        <f>ABS(100*(AF26-AF27)/(AVERAGE(AF26:AF27)))</f>
        <v>2.1357872651085432</v>
      </c>
      <c r="BA26">
        <f>100*(AVERAGE(L26:L27))/(AVERAGE(L$26:L$27))</f>
        <v>100</v>
      </c>
      <c r="BC26">
        <f>ABS(100*(AG26-AG27)/(AVERAGE(AG26:AG27)))</f>
        <v>1.7412284094697184</v>
      </c>
      <c r="BG26" s="3">
        <f>AVERAGE(AD26:AD27)</f>
        <v>11.261141774472701</v>
      </c>
      <c r="BH26" s="3">
        <f>AVERAGE(AE26:AE27)</f>
        <v>19.953396872369993</v>
      </c>
      <c r="BI26" s="3">
        <f>AVERAGE(AF26:AF27)</f>
        <v>8.6922550978972914</v>
      </c>
      <c r="BJ26" s="3">
        <f>AVERAGE(AG26:AG27)</f>
        <v>1.1308008951053863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7171</v>
      </c>
      <c r="J27">
        <v>12786</v>
      </c>
      <c r="L27">
        <v>7353</v>
      </c>
      <c r="M27">
        <v>9.8610000000000007</v>
      </c>
      <c r="N27">
        <v>18.516999999999999</v>
      </c>
      <c r="O27">
        <v>8.657</v>
      </c>
      <c r="Q27">
        <v>1.0880000000000001</v>
      </c>
      <c r="R27">
        <v>1</v>
      </c>
      <c r="S27">
        <v>0</v>
      </c>
      <c r="T27">
        <v>0</v>
      </c>
      <c r="V27">
        <v>0</v>
      </c>
      <c r="Y27" s="1">
        <v>44789</v>
      </c>
      <c r="Z27" s="6">
        <v>0.61236111111111113</v>
      </c>
      <c r="AB27">
        <v>1</v>
      </c>
      <c r="AD27" s="3">
        <f t="shared" si="4"/>
        <v>11.191159170655673</v>
      </c>
      <c r="AE27" s="3">
        <f t="shared" si="5"/>
        <v>19.976238307268783</v>
      </c>
      <c r="AF27" s="3">
        <f t="shared" si="6"/>
        <v>8.7850791366131098</v>
      </c>
      <c r="AG27" s="3">
        <f t="shared" si="7"/>
        <v>1.1406458083254427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3954</v>
      </c>
      <c r="J28">
        <v>1075</v>
      </c>
      <c r="L28">
        <v>587</v>
      </c>
      <c r="M28">
        <v>3.448</v>
      </c>
      <c r="N28">
        <v>1.1890000000000001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44789</v>
      </c>
      <c r="Z28" s="6">
        <v>0.62505787037037031</v>
      </c>
      <c r="AB28">
        <v>1</v>
      </c>
      <c r="AD28" s="3">
        <f t="shared" si="4"/>
        <v>3.7781645917927826</v>
      </c>
      <c r="AE28" s="3">
        <f t="shared" si="5"/>
        <v>1.2859012203717419</v>
      </c>
      <c r="AF28" s="3">
        <f t="shared" si="6"/>
        <v>-2.4922633714210409</v>
      </c>
      <c r="AG28" s="3">
        <f t="shared" si="7"/>
        <v>6.9519643331551237E-2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630</v>
      </c>
      <c r="J29">
        <v>1078</v>
      </c>
      <c r="L29">
        <v>515</v>
      </c>
      <c r="M29">
        <v>0.89800000000000002</v>
      </c>
      <c r="N29">
        <v>1.1919999999999999</v>
      </c>
      <c r="O29">
        <v>0.29399999999999998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44789</v>
      </c>
      <c r="Z29" s="6">
        <v>0.63150462962962961</v>
      </c>
      <c r="AB29">
        <v>1</v>
      </c>
      <c r="AD29" s="3">
        <f t="shared" si="4"/>
        <v>0.7439623080388299</v>
      </c>
      <c r="AE29" s="3">
        <f t="shared" si="5"/>
        <v>1.2886421925595968</v>
      </c>
      <c r="AF29" s="3">
        <f t="shared" si="6"/>
        <v>0.54467988452076688</v>
      </c>
      <c r="AG29" s="3">
        <f t="shared" si="7"/>
        <v>6.2976562545298292E-2</v>
      </c>
      <c r="AH29" s="3"/>
      <c r="AK29">
        <f>ABS(100*(AD29-AD30)/(AVERAGE(AD29:AD30)))</f>
        <v>10.458111681333829</v>
      </c>
      <c r="AQ29">
        <f>ABS(100*(AE29-AE30)/(AVERAGE(AE29:AE30)))</f>
        <v>4.2334015207741569</v>
      </c>
      <c r="AW29">
        <f>ABS(100*(AF29-AF30)/(AVERAGE(AF29:AF30)))</f>
        <v>21.274478191004182</v>
      </c>
      <c r="BC29">
        <f>ABS(100*(AG29-AG30)/(AVERAGE(AG29:AG30)))</f>
        <v>2.8449764883310844</v>
      </c>
      <c r="BG29" s="3">
        <f>AVERAGE(AD29:AD30)</f>
        <v>0.70699323689200821</v>
      </c>
      <c r="BH29" s="3">
        <f>AVERAGE(AE29:AE30)</f>
        <v>1.3165087431361213</v>
      </c>
      <c r="BI29" s="3">
        <f>AVERAGE(AF29:AF30)</f>
        <v>0.6095155062441131</v>
      </c>
      <c r="BJ29" s="3">
        <f>AVERAGE(AG29:AG30)</f>
        <v>6.3885323765611207E-2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549</v>
      </c>
      <c r="J30">
        <v>1139</v>
      </c>
      <c r="L30">
        <v>535</v>
      </c>
      <c r="M30">
        <v>0.83599999999999997</v>
      </c>
      <c r="N30">
        <v>1.2430000000000001</v>
      </c>
      <c r="O30">
        <v>0.40799999999999997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44789</v>
      </c>
      <c r="Z30" s="6">
        <v>0.63847222222222222</v>
      </c>
      <c r="AB30">
        <v>1</v>
      </c>
      <c r="AD30" s="3">
        <f t="shared" si="4"/>
        <v>0.67002416574518664</v>
      </c>
      <c r="AE30" s="3">
        <f t="shared" si="5"/>
        <v>1.3443752937126461</v>
      </c>
      <c r="AF30" s="3">
        <f t="shared" si="6"/>
        <v>0.67435112796745944</v>
      </c>
      <c r="AG30" s="3">
        <f t="shared" si="7"/>
        <v>6.4794084985924122E-2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671</v>
      </c>
      <c r="J31">
        <v>2652</v>
      </c>
      <c r="L31">
        <v>1338</v>
      </c>
      <c r="M31">
        <v>2.3239999999999998</v>
      </c>
      <c r="N31">
        <v>6.3129999999999997</v>
      </c>
      <c r="O31">
        <v>3.9889999999999999</v>
      </c>
      <c r="Q31">
        <v>0.06</v>
      </c>
      <c r="R31">
        <v>1</v>
      </c>
      <c r="S31">
        <v>0</v>
      </c>
      <c r="T31">
        <v>0</v>
      </c>
      <c r="V31">
        <v>0</v>
      </c>
      <c r="Y31" s="1">
        <v>44789</v>
      </c>
      <c r="Z31" s="6">
        <v>0.65023148148148147</v>
      </c>
      <c r="AB31">
        <v>1</v>
      </c>
      <c r="AD31" s="3">
        <f t="shared" si="4"/>
        <v>1.9534694686785365</v>
      </c>
      <c r="AE31" s="3">
        <f t="shared" si="5"/>
        <v>6.816847334468652</v>
      </c>
      <c r="AF31" s="3">
        <f t="shared" si="6"/>
        <v>4.863377865790115</v>
      </c>
      <c r="AG31" s="3">
        <f t="shared" si="7"/>
        <v>0.34441902744262681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1335</v>
      </c>
      <c r="J32">
        <v>2729</v>
      </c>
      <c r="L32">
        <v>1357</v>
      </c>
      <c r="M32">
        <v>3.5979999999999999</v>
      </c>
      <c r="N32">
        <v>6.4770000000000003</v>
      </c>
      <c r="O32">
        <v>2.879</v>
      </c>
      <c r="Q32">
        <v>6.5000000000000002E-2</v>
      </c>
      <c r="R32">
        <v>1</v>
      </c>
      <c r="S32">
        <v>0</v>
      </c>
      <c r="T32">
        <v>0</v>
      </c>
      <c r="V32">
        <v>0</v>
      </c>
      <c r="Y32" s="1">
        <v>44789</v>
      </c>
      <c r="Z32" s="6">
        <v>0.65666666666666662</v>
      </c>
      <c r="AB32">
        <v>1</v>
      </c>
      <c r="AD32" s="3">
        <f t="shared" si="4"/>
        <v>3.4687449774124604</v>
      </c>
      <c r="AE32" s="3">
        <f t="shared" si="5"/>
        <v>6.99272638318934</v>
      </c>
      <c r="AF32" s="3">
        <f t="shared" si="6"/>
        <v>3.5239814057768797</v>
      </c>
      <c r="AG32" s="3">
        <f t="shared" si="7"/>
        <v>0.34873564323911316</v>
      </c>
      <c r="AH32" s="3"/>
      <c r="AJ32">
        <f>ABS(100*((AVERAGE(AD32:AD33))-3)/3)</f>
        <v>16.575683175755412</v>
      </c>
      <c r="AK32">
        <f>ABS(100*(AD32-AD33)/(AVERAGE(AD32:AD33)))</f>
        <v>1.6313017765574791</v>
      </c>
      <c r="AP32">
        <f>ABS(100*((AVERAGE(AE32:AE33))-6)/6)</f>
        <v>16.412198016246055</v>
      </c>
      <c r="AQ32">
        <f>ABS(100*(AE32-AE33)/(AVERAGE(AE32:AE33)))</f>
        <v>0.22891364624467062</v>
      </c>
      <c r="AV32">
        <f>ABS(100*((AVERAGE(AF32:AF33))-3)/3)</f>
        <v>16.248712856736702</v>
      </c>
      <c r="AW32">
        <f>ABS(100*(AF32-AF33)/(AVERAGE(AF32:AF33)))</f>
        <v>2.0943612579914559</v>
      </c>
      <c r="BB32">
        <f>ABS(100*((AVERAGE(AG32:AG33))-0.3)/0.3)</f>
        <v>16.737460074040552</v>
      </c>
      <c r="BC32">
        <f>ABS(100*(AG32-AG33)/(AVERAGE(AG32:AG33)))</f>
        <v>0.84333796656294135</v>
      </c>
      <c r="BG32" s="3">
        <f>AVERAGE(AD32:AD33)</f>
        <v>3.4972704952726623</v>
      </c>
      <c r="BH32" s="3">
        <f>AVERAGE(AE32:AE33)</f>
        <v>6.9847318809747634</v>
      </c>
      <c r="BI32" s="3">
        <f>AVERAGE(AF32:AF33)</f>
        <v>3.4874613857021011</v>
      </c>
      <c r="BJ32" s="3">
        <f>AVERAGE(AG32:AG33)</f>
        <v>0.35021238022212164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1360</v>
      </c>
      <c r="J33">
        <v>2722</v>
      </c>
      <c r="L33">
        <v>1370</v>
      </c>
      <c r="M33">
        <v>3.6459999999999999</v>
      </c>
      <c r="N33">
        <v>6.46</v>
      </c>
      <c r="O33">
        <v>2.8149999999999999</v>
      </c>
      <c r="Q33">
        <v>6.8000000000000005E-2</v>
      </c>
      <c r="R33">
        <v>1</v>
      </c>
      <c r="S33">
        <v>0</v>
      </c>
      <c r="T33">
        <v>0</v>
      </c>
      <c r="V33">
        <v>0</v>
      </c>
      <c r="Y33" s="1">
        <v>44789</v>
      </c>
      <c r="Z33" s="6">
        <v>0.66356481481481489</v>
      </c>
      <c r="AB33">
        <v>1</v>
      </c>
      <c r="AD33" s="3">
        <f t="shared" si="4"/>
        <v>3.5257960131328638</v>
      </c>
      <c r="AE33" s="3">
        <f t="shared" si="5"/>
        <v>6.9767373787601867</v>
      </c>
      <c r="AF33" s="3">
        <f t="shared" si="6"/>
        <v>3.4509413656273229</v>
      </c>
      <c r="AG33" s="3">
        <f t="shared" si="7"/>
        <v>0.35168911720513008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4220</v>
      </c>
      <c r="J34">
        <v>8691</v>
      </c>
      <c r="L34">
        <v>4212</v>
      </c>
      <c r="M34">
        <v>3.044</v>
      </c>
      <c r="N34">
        <v>6.3680000000000003</v>
      </c>
      <c r="O34">
        <v>3.3239999999999998</v>
      </c>
      <c r="Q34">
        <v>0.27</v>
      </c>
      <c r="R34">
        <v>1</v>
      </c>
      <c r="S34">
        <v>0</v>
      </c>
      <c r="T34">
        <v>0</v>
      </c>
      <c r="V34">
        <v>0</v>
      </c>
      <c r="Y34" s="1">
        <v>44789</v>
      </c>
      <c r="Z34" s="6">
        <v>0.67704861111111114</v>
      </c>
      <c r="AB34">
        <v>1</v>
      </c>
      <c r="AD34" s="3">
        <f t="shared" si="4"/>
        <v>3.3508114998490179</v>
      </c>
      <c r="AE34" s="3">
        <f t="shared" si="5"/>
        <v>6.8702632899494578</v>
      </c>
      <c r="AF34" s="3">
        <f t="shared" si="6"/>
        <v>3.5194517901004398</v>
      </c>
      <c r="AG34" s="3">
        <f t="shared" si="7"/>
        <v>0.33245465474581737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4341</v>
      </c>
      <c r="J35">
        <v>8814</v>
      </c>
      <c r="L35">
        <v>4222</v>
      </c>
      <c r="M35">
        <v>3.121</v>
      </c>
      <c r="N35">
        <v>6.4539999999999997</v>
      </c>
      <c r="O35">
        <v>3.3340000000000001</v>
      </c>
      <c r="Q35">
        <v>0.27100000000000002</v>
      </c>
      <c r="R35">
        <v>1</v>
      </c>
      <c r="S35">
        <v>0</v>
      </c>
      <c r="T35">
        <v>0</v>
      </c>
      <c r="V35">
        <v>0</v>
      </c>
      <c r="Y35" s="1">
        <v>44789</v>
      </c>
      <c r="Z35" s="6">
        <v>0.68429398148148157</v>
      </c>
      <c r="AB35">
        <v>1</v>
      </c>
      <c r="AD35" s="3">
        <f t="shared" si="4"/>
        <v>3.4428538374779358</v>
      </c>
      <c r="AE35" s="3">
        <f t="shared" si="5"/>
        <v>6.9639131730344994</v>
      </c>
      <c r="AF35" s="3">
        <f t="shared" si="6"/>
        <v>3.5210593355565636</v>
      </c>
      <c r="AG35" s="3">
        <f t="shared" si="7"/>
        <v>0.33321195576274482</v>
      </c>
      <c r="AH35" s="3"/>
      <c r="AJ35">
        <f>ABS(100*((AVERAGE(AD35:AD36))-3)/3)</f>
        <v>13.544705820562575</v>
      </c>
      <c r="AK35">
        <f>ABS(100*(AD35-AD36)/(AVERAGE(AD35:AD36)))</f>
        <v>2.1438053905545904</v>
      </c>
      <c r="AP35">
        <f>ABS(100*((AVERAGE(AE35:AE36))-6)/6)</f>
        <v>15.310183230309422</v>
      </c>
      <c r="AQ35">
        <f>ABS(100*(AE35-AE36)/(AVERAGE(AE35:AE36)))</f>
        <v>1.3095744003069196</v>
      </c>
      <c r="AV35">
        <f>ABS(100*((AVERAGE(AF35:AF36))-3)/3)</f>
        <v>17.07566064005627</v>
      </c>
      <c r="AW35">
        <f>ABS(100*(AF35-AF36)/(AVERAGE(AF35:AF36)))</f>
        <v>0.50050348107214893</v>
      </c>
      <c r="BB35">
        <f>ABS(100*((AVERAGE(AG35:AG36))-0.3)/0.3)</f>
        <v>10.086160598909284</v>
      </c>
      <c r="BC35">
        <f>ABS(100*(AG35-AG36)/(AVERAGE(AG35:AG36)))</f>
        <v>1.7885832635994607</v>
      </c>
      <c r="BG35" s="3">
        <f>AVERAGE(AD35:AD36)</f>
        <v>3.4063411746168772</v>
      </c>
      <c r="BH35" s="3">
        <f>AVERAGE(AE35:AE36)</f>
        <v>6.9186109938185654</v>
      </c>
      <c r="BI35" s="3">
        <f>AVERAGE(AF35:AF36)</f>
        <v>3.5122698192016881</v>
      </c>
      <c r="BJ35" s="3">
        <f>AVERAGE(AG35:AG36)</f>
        <v>0.33025848179672784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4245</v>
      </c>
      <c r="J36">
        <v>8695</v>
      </c>
      <c r="L36">
        <v>4144</v>
      </c>
      <c r="M36">
        <v>3.06</v>
      </c>
      <c r="N36">
        <v>6.37</v>
      </c>
      <c r="O36">
        <v>3.3109999999999999</v>
      </c>
      <c r="Q36">
        <v>0.26400000000000001</v>
      </c>
      <c r="R36">
        <v>1</v>
      </c>
      <c r="S36">
        <v>0</v>
      </c>
      <c r="T36">
        <v>0</v>
      </c>
      <c r="V36">
        <v>0</v>
      </c>
      <c r="Y36" s="1">
        <v>44789</v>
      </c>
      <c r="Z36" s="6">
        <v>0.6921180555555555</v>
      </c>
      <c r="AB36">
        <v>1</v>
      </c>
      <c r="AD36" s="3">
        <f t="shared" si="4"/>
        <v>3.3698285117558187</v>
      </c>
      <c r="AE36" s="3">
        <f t="shared" si="5"/>
        <v>6.8733088146026313</v>
      </c>
      <c r="AF36" s="3">
        <f t="shared" si="6"/>
        <v>3.5034803028468127</v>
      </c>
      <c r="AG36" s="3">
        <f t="shared" si="7"/>
        <v>0.32730500783071087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4936</v>
      </c>
      <c r="J37">
        <v>12753</v>
      </c>
      <c r="L37">
        <v>6482</v>
      </c>
      <c r="M37">
        <v>6.3090000000000002</v>
      </c>
      <c r="N37">
        <v>16.64</v>
      </c>
      <c r="O37">
        <v>10.332000000000001</v>
      </c>
      <c r="Q37">
        <v>0.84399999999999997</v>
      </c>
      <c r="R37">
        <v>1</v>
      </c>
      <c r="S37">
        <v>0</v>
      </c>
      <c r="T37">
        <v>0</v>
      </c>
      <c r="V37">
        <v>0</v>
      </c>
      <c r="Y37" s="1">
        <v>44789</v>
      </c>
      <c r="Z37" s="6">
        <v>0.70535879629629628</v>
      </c>
      <c r="AB37">
        <v>1</v>
      </c>
      <c r="AD37" s="3">
        <f t="shared" si="4"/>
        <v>7.0188445420897381</v>
      </c>
      <c r="AE37" s="3">
        <f t="shared" si="5"/>
        <v>17.951339775217516</v>
      </c>
      <c r="AF37" s="3">
        <f t="shared" si="6"/>
        <v>10.932495233127778</v>
      </c>
      <c r="AG37" s="3">
        <f t="shared" si="7"/>
        <v>0.90876033439341031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6566</v>
      </c>
      <c r="J38">
        <v>13037</v>
      </c>
      <c r="L38">
        <v>6551</v>
      </c>
      <c r="M38">
        <v>8.1859999999999999</v>
      </c>
      <c r="N38">
        <v>17.001999999999999</v>
      </c>
      <c r="O38">
        <v>8.8160000000000007</v>
      </c>
      <c r="Q38">
        <v>0.85499999999999998</v>
      </c>
      <c r="R38">
        <v>1</v>
      </c>
      <c r="S38">
        <v>0</v>
      </c>
      <c r="T38">
        <v>0</v>
      </c>
      <c r="V38">
        <v>0</v>
      </c>
      <c r="Y38" s="1">
        <v>44789</v>
      </c>
      <c r="Z38" s="6">
        <v>0.71258101851851852</v>
      </c>
      <c r="AB38">
        <v>1</v>
      </c>
      <c r="AD38" s="3">
        <f t="shared" si="4"/>
        <v>9.252915130059904</v>
      </c>
      <c r="AE38" s="3">
        <f t="shared" si="5"/>
        <v>18.340947433551243</v>
      </c>
      <c r="AF38" s="3">
        <f t="shared" si="6"/>
        <v>9.0880323034913388</v>
      </c>
      <c r="AG38" s="3">
        <f t="shared" si="7"/>
        <v>0.91817542811737285</v>
      </c>
      <c r="AH38" s="3"/>
      <c r="AJ38">
        <f>ABS(100*((AVERAGE(AD38:AD39))-9)/9)</f>
        <v>3.2289611667813349</v>
      </c>
      <c r="AK38">
        <f>ABS(100*(AD38-AD39)/(AVERAGE(AD38:AD39)))</f>
        <v>0.81138674703509484</v>
      </c>
      <c r="AP38">
        <f>ABS(100*((AVERAGE(AE38:AE39))-18)/18)</f>
        <v>1.8065059283590774</v>
      </c>
      <c r="AQ38">
        <f>ABS(100*(AE38-AE39)/(AVERAGE(AE38:AE39)))</f>
        <v>0.17218247391895458</v>
      </c>
      <c r="AV38">
        <f>ABS(100*((AVERAGE(AF38:AF39))-9)/9)</f>
        <v>0.38405068993678054</v>
      </c>
      <c r="AW38">
        <f>ABS(100*(AF38-AF39)/(AVERAGE(AF38:AF39)))</f>
        <v>1.1836263060504002</v>
      </c>
      <c r="BB38">
        <f>ABS(100*((AVERAGE(AG38:AG39))-0.9)/0.9)</f>
        <v>2.5122304124436514</v>
      </c>
      <c r="BC38">
        <f>ABS(100*(AG38-AG39)/(AVERAGE(AG38:AG39)))</f>
        <v>0.96132607283981997</v>
      </c>
      <c r="BG38" s="3">
        <f>AVERAGE(AD38:AD39)</f>
        <v>9.2906065050103201</v>
      </c>
      <c r="BH38" s="3">
        <f>AVERAGE(AE38:AE39)</f>
        <v>18.325171067104634</v>
      </c>
      <c r="BI38" s="3">
        <f>AVERAGE(AF38:AF39)</f>
        <v>9.0345645620943102</v>
      </c>
      <c r="BJ38" s="3">
        <f>AVERAGE(AG38:AG39)</f>
        <v>0.92261007371199288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6621</v>
      </c>
      <c r="J39">
        <v>13014</v>
      </c>
      <c r="L39">
        <v>6616</v>
      </c>
      <c r="M39">
        <v>8.25</v>
      </c>
      <c r="N39">
        <v>16.972999999999999</v>
      </c>
      <c r="O39">
        <v>8.7230000000000008</v>
      </c>
      <c r="Q39">
        <v>0.86499999999999999</v>
      </c>
      <c r="R39">
        <v>1</v>
      </c>
      <c r="S39">
        <v>0</v>
      </c>
      <c r="T39">
        <v>0</v>
      </c>
      <c r="V39">
        <v>0</v>
      </c>
      <c r="Y39" s="1">
        <v>44789</v>
      </c>
      <c r="Z39" s="6">
        <v>0.72024305555555557</v>
      </c>
      <c r="AB39">
        <v>1</v>
      </c>
      <c r="AD39" s="3">
        <f t="shared" si="4"/>
        <v>9.3282978799607381</v>
      </c>
      <c r="AE39" s="3">
        <f t="shared" si="5"/>
        <v>18.309394700658022</v>
      </c>
      <c r="AF39" s="3">
        <f t="shared" si="6"/>
        <v>8.9810968206972834</v>
      </c>
      <c r="AG39" s="3">
        <f t="shared" si="7"/>
        <v>0.92704471930661292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9519</v>
      </c>
      <c r="J40">
        <v>19095</v>
      </c>
      <c r="L40">
        <v>10165</v>
      </c>
      <c r="M40">
        <v>8.2629999999999999</v>
      </c>
      <c r="N40">
        <v>17.617999999999999</v>
      </c>
      <c r="O40">
        <v>9.3550000000000004</v>
      </c>
      <c r="Q40">
        <v>1.014</v>
      </c>
      <c r="R40">
        <v>1</v>
      </c>
      <c r="S40">
        <v>0</v>
      </c>
      <c r="T40">
        <v>0</v>
      </c>
      <c r="V40">
        <v>0</v>
      </c>
      <c r="Y40" s="1">
        <v>44789</v>
      </c>
      <c r="Z40" s="6">
        <v>0.73456018518518518</v>
      </c>
      <c r="AB40">
        <v>1</v>
      </c>
      <c r="AD40" s="3">
        <f t="shared" si="4"/>
        <v>9.4839280646012121</v>
      </c>
      <c r="AE40" s="3">
        <f t="shared" si="5"/>
        <v>19.004290680321304</v>
      </c>
      <c r="AF40" s="3">
        <f t="shared" si="6"/>
        <v>9.5203626157200922</v>
      </c>
      <c r="AG40" s="3">
        <f t="shared" si="7"/>
        <v>1.0063502571169762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9882</v>
      </c>
      <c r="J41">
        <v>19189</v>
      </c>
      <c r="L41">
        <v>10395</v>
      </c>
      <c r="M41">
        <v>8.5619999999999994</v>
      </c>
      <c r="N41">
        <v>17.704000000000001</v>
      </c>
      <c r="O41">
        <v>9.1419999999999995</v>
      </c>
      <c r="Q41">
        <v>1.04</v>
      </c>
      <c r="R41">
        <v>1</v>
      </c>
      <c r="S41">
        <v>0</v>
      </c>
      <c r="T41">
        <v>0</v>
      </c>
      <c r="V41">
        <v>0</v>
      </c>
      <c r="Y41" s="1">
        <v>44789</v>
      </c>
      <c r="Z41" s="6">
        <v>0.7424074074074074</v>
      </c>
      <c r="AB41">
        <v>1</v>
      </c>
      <c r="AD41" s="3">
        <f t="shared" si="4"/>
        <v>9.8386951047126736</v>
      </c>
      <c r="AE41" s="3">
        <f t="shared" si="5"/>
        <v>19.096243351862473</v>
      </c>
      <c r="AF41" s="3">
        <f t="shared" si="6"/>
        <v>9.2575482471497992</v>
      </c>
      <c r="AG41" s="3">
        <f t="shared" si="7"/>
        <v>1.0287287454116194</v>
      </c>
      <c r="AH41" s="3"/>
      <c r="AJ41">
        <f>ABS(100*((AVERAGE(AD41:AD42))-9)/9)</f>
        <v>7.8094185624489523</v>
      </c>
      <c r="AK41">
        <f>ABS(100*(AD41-AD42)/(AVERAGE(AD41:AD42)))</f>
        <v>2.8001559687184452</v>
      </c>
      <c r="AP41">
        <f>ABS(100*((AVERAGE(AE41:AE42))-18)/18)</f>
        <v>5.7125392673144955</v>
      </c>
      <c r="AQ41">
        <f>ABS(100*(AE41-AE42)/(AVERAGE(AE41:AE42)))</f>
        <v>0.71458235509946011</v>
      </c>
      <c r="AV41">
        <f>ABS(100*((AVERAGE(AF41:AF42))-9)/9)</f>
        <v>3.6156599721800395</v>
      </c>
      <c r="AW41">
        <f>ABS(100*(AF41-AF42)/(AVERAGE(AF41:AF42)))</f>
        <v>1.4554031346789891</v>
      </c>
      <c r="BB41">
        <f>ABS(100*((AVERAGE(AG41:AG42))-0.9)/0.9)</f>
        <v>14.384275413952794</v>
      </c>
      <c r="BC41">
        <f>ABS(100*(AG41-AG42)/(AVERAGE(AG41:AG42)))</f>
        <v>0.1417703246971434</v>
      </c>
      <c r="BG41" s="3">
        <f>AVERAGE(AD41:AD42)</f>
        <v>9.7028476706204057</v>
      </c>
      <c r="BH41" s="3">
        <f>AVERAGE(AE41:AE42)</f>
        <v>19.028257068116609</v>
      </c>
      <c r="BI41" s="3">
        <f>AVERAGE(AF41:AF42)</f>
        <v>9.3254093974962036</v>
      </c>
      <c r="BJ41" s="3">
        <f>AVERAGE(AG41:AG42)</f>
        <v>1.0294584787255752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9604</v>
      </c>
      <c r="J42">
        <v>19050</v>
      </c>
      <c r="L42">
        <v>10410</v>
      </c>
      <c r="M42">
        <v>8.3330000000000002</v>
      </c>
      <c r="N42">
        <v>17.577999999999999</v>
      </c>
      <c r="O42">
        <v>9.2449999999999992</v>
      </c>
      <c r="Q42">
        <v>1.0409999999999999</v>
      </c>
      <c r="R42">
        <v>1</v>
      </c>
      <c r="S42">
        <v>0</v>
      </c>
      <c r="T42">
        <v>0</v>
      </c>
      <c r="V42">
        <v>0</v>
      </c>
      <c r="Y42" s="1">
        <v>44789</v>
      </c>
      <c r="Z42" s="6">
        <v>0.75048611111111108</v>
      </c>
      <c r="AB42">
        <v>1</v>
      </c>
      <c r="AD42" s="3">
        <f t="shared" si="4"/>
        <v>9.5670002365281377</v>
      </c>
      <c r="AE42" s="3">
        <f t="shared" si="5"/>
        <v>18.960270784370746</v>
      </c>
      <c r="AF42" s="3">
        <f t="shared" si="6"/>
        <v>9.393270547842608</v>
      </c>
      <c r="AG42" s="3">
        <f t="shared" si="7"/>
        <v>1.0301882120395309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12310</v>
      </c>
      <c r="J43">
        <v>24697</v>
      </c>
      <c r="L43">
        <v>12058</v>
      </c>
      <c r="M43">
        <v>8.2159999999999993</v>
      </c>
      <c r="N43">
        <v>17.667999999999999</v>
      </c>
      <c r="O43">
        <v>9.452</v>
      </c>
      <c r="Q43">
        <v>0.95399999999999996</v>
      </c>
      <c r="R43">
        <v>1</v>
      </c>
      <c r="S43">
        <v>0</v>
      </c>
      <c r="T43">
        <v>0</v>
      </c>
      <c r="V43">
        <v>0</v>
      </c>
      <c r="Y43" s="1">
        <v>44789</v>
      </c>
      <c r="Z43" s="6">
        <v>0.76531249999999995</v>
      </c>
      <c r="AB43">
        <v>1</v>
      </c>
      <c r="AD43" s="3">
        <f t="shared" si="4"/>
        <v>9.5047165528899029</v>
      </c>
      <c r="AE43" s="3">
        <f t="shared" si="5"/>
        <v>19.056930189617606</v>
      </c>
      <c r="AF43" s="3">
        <f t="shared" si="6"/>
        <v>9.5522136367277035</v>
      </c>
      <c r="AG43" s="3">
        <f t="shared" si="7"/>
        <v>0.92663303262707464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12538</v>
      </c>
      <c r="J44">
        <v>24966</v>
      </c>
      <c r="L44">
        <v>12382</v>
      </c>
      <c r="M44">
        <v>8.3620000000000001</v>
      </c>
      <c r="N44">
        <v>17.858000000000001</v>
      </c>
      <c r="O44">
        <v>9.4960000000000004</v>
      </c>
      <c r="Q44">
        <v>0.98299999999999998</v>
      </c>
      <c r="R44">
        <v>1</v>
      </c>
      <c r="S44">
        <v>0</v>
      </c>
      <c r="T44">
        <v>0</v>
      </c>
      <c r="V44">
        <v>0</v>
      </c>
      <c r="Y44" s="1">
        <v>44789</v>
      </c>
      <c r="Z44" s="6">
        <v>0.77342592592592585</v>
      </c>
      <c r="AB44">
        <v>1</v>
      </c>
      <c r="AD44" s="3">
        <f t="shared" si="4"/>
        <v>9.6781517014799299</v>
      </c>
      <c r="AE44" s="3">
        <f t="shared" si="5"/>
        <v>19.26174172254343</v>
      </c>
      <c r="AF44" s="3">
        <f t="shared" si="6"/>
        <v>9.5835900210635003</v>
      </c>
      <c r="AG44" s="3">
        <f t="shared" si="7"/>
        <v>0.95116958557552311</v>
      </c>
      <c r="AH44" s="3"/>
      <c r="AJ44">
        <f>ABS(100*((AVERAGE(AD44:AD45))-9)/9)</f>
        <v>6.1319860268752064</v>
      </c>
      <c r="AK44">
        <f>ABS(100*(AD44-AD45)/(AVERAGE(AD44:AD45)))</f>
        <v>2.6439397414122938</v>
      </c>
      <c r="AP44">
        <f>ABS(100*((AVERAGE(AE44:AE45))-18)/18)</f>
        <v>6.8489402129905246</v>
      </c>
      <c r="AQ44">
        <f>ABS(100*(AE44-AE45)/(AVERAGE(AE44:AE45)))</f>
        <v>0.30086591975822535</v>
      </c>
      <c r="AV44">
        <f>ABS(100*((AVERAGE(AF44:AF45))-9)/9)</f>
        <v>7.5658943991058436</v>
      </c>
      <c r="AW44">
        <f>ABS(100*(AF44-AF45)/(AVERAGE(AF44:AF45)))</f>
        <v>2.0109735298079916</v>
      </c>
      <c r="BB44">
        <f>ABS(100*((AVERAGE(AG44:AG45))-0.9)/0.9)</f>
        <v>4.7136398700012609</v>
      </c>
      <c r="BC44">
        <f>ABS(100*(AG44-AG45)/(AVERAGE(AG44:AG45)))</f>
        <v>1.8562426816539783</v>
      </c>
      <c r="BG44" s="3">
        <f>AVERAGE(AD44:AD45)</f>
        <v>9.5518787424187686</v>
      </c>
      <c r="BH44" s="3">
        <f>AVERAGE(AE44:AE45)</f>
        <v>19.232809238338294</v>
      </c>
      <c r="BI44" s="3">
        <f>AVERAGE(AF44:AF45)</f>
        <v>9.6809304959195259</v>
      </c>
      <c r="BJ44" s="3">
        <f>AVERAGE(AG44:AG45)</f>
        <v>0.94242275883001136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12206</v>
      </c>
      <c r="J45">
        <v>24890</v>
      </c>
      <c r="L45">
        <v>12151</v>
      </c>
      <c r="M45">
        <v>8.1489999999999991</v>
      </c>
      <c r="N45">
        <v>17.803999999999998</v>
      </c>
      <c r="O45">
        <v>9.6549999999999994</v>
      </c>
      <c r="Q45">
        <v>0.96199999999999997</v>
      </c>
      <c r="R45">
        <v>1</v>
      </c>
      <c r="S45">
        <v>0</v>
      </c>
      <c r="T45">
        <v>0</v>
      </c>
      <c r="V45">
        <v>0</v>
      </c>
      <c r="Y45" s="1">
        <v>44789</v>
      </c>
      <c r="Z45" s="6">
        <v>0.78206018518518527</v>
      </c>
      <c r="AB45">
        <v>1</v>
      </c>
      <c r="AD45" s="3">
        <f t="shared" si="4"/>
        <v>9.4256057833576072</v>
      </c>
      <c r="AE45" s="3">
        <f t="shared" si="5"/>
        <v>19.203876754133159</v>
      </c>
      <c r="AF45" s="3">
        <f t="shared" si="6"/>
        <v>9.7782709707755515</v>
      </c>
      <c r="AG45" s="3">
        <f t="shared" si="7"/>
        <v>0.9336759320844995</v>
      </c>
      <c r="AH45" s="3"/>
    </row>
    <row r="46" spans="1:62" x14ac:dyDescent="0.2">
      <c r="A46">
        <v>22</v>
      </c>
      <c r="B46">
        <v>3</v>
      </c>
      <c r="C46" t="s">
        <v>28</v>
      </c>
      <c r="D46" t="s">
        <v>27</v>
      </c>
      <c r="G46">
        <v>0.5</v>
      </c>
      <c r="H46">
        <v>0.5</v>
      </c>
      <c r="I46">
        <v>3333</v>
      </c>
      <c r="J46">
        <v>1143</v>
      </c>
      <c r="L46">
        <v>582</v>
      </c>
      <c r="M46">
        <v>2.972</v>
      </c>
      <c r="N46">
        <v>1.2470000000000001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1">
        <v>44789</v>
      </c>
      <c r="Z46" s="6">
        <v>0.79505787037037035</v>
      </c>
      <c r="AB46">
        <v>1</v>
      </c>
      <c r="AD46" s="3">
        <f t="shared" si="4"/>
        <v>3.2113055008748508</v>
      </c>
      <c r="AE46" s="3">
        <f t="shared" si="5"/>
        <v>1.3480299232964528</v>
      </c>
      <c r="AF46" s="3">
        <f t="shared" si="6"/>
        <v>-1.863275577578398</v>
      </c>
      <c r="AG46" s="3">
        <f t="shared" si="7"/>
        <v>6.9065262721394793E-2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3</v>
      </c>
      <c r="C47" t="s">
        <v>28</v>
      </c>
      <c r="D47" t="s">
        <v>27</v>
      </c>
      <c r="G47">
        <v>0.5</v>
      </c>
      <c r="H47">
        <v>0.5</v>
      </c>
      <c r="I47">
        <v>543</v>
      </c>
      <c r="J47">
        <v>1140</v>
      </c>
      <c r="L47">
        <v>502</v>
      </c>
      <c r="M47">
        <v>0.83099999999999996</v>
      </c>
      <c r="N47">
        <v>1.244</v>
      </c>
      <c r="O47">
        <v>0.41299999999999998</v>
      </c>
      <c r="Q47">
        <v>0</v>
      </c>
      <c r="R47">
        <v>1</v>
      </c>
      <c r="S47">
        <v>0</v>
      </c>
      <c r="T47">
        <v>0</v>
      </c>
      <c r="V47">
        <v>0</v>
      </c>
      <c r="Y47" s="1">
        <v>44789</v>
      </c>
      <c r="Z47" s="6">
        <v>0.80155092592592592</v>
      </c>
      <c r="AB47">
        <v>1</v>
      </c>
      <c r="AD47" s="3">
        <f t="shared" si="4"/>
        <v>0.6645472663160279</v>
      </c>
      <c r="AE47" s="3">
        <f t="shared" si="5"/>
        <v>1.3452889511085977</v>
      </c>
      <c r="AF47" s="3">
        <f t="shared" si="6"/>
        <v>0.6807416847925698</v>
      </c>
      <c r="AG47" s="3">
        <f t="shared" si="7"/>
        <v>6.179517295889151E-2</v>
      </c>
      <c r="AH47" s="3"/>
      <c r="AK47">
        <f>ABS(100*(AD47-AD48)/(AVERAGE(AD47:AD48)))</f>
        <v>9.6469725383125002</v>
      </c>
      <c r="AQ47">
        <f>ABS(100*(AE47-AE48)/(AVERAGE(AE47:AE48)))</f>
        <v>1.4364654682897993</v>
      </c>
      <c r="AW47">
        <f>ABS(100*(AF47-AF48)/(AVERAGE(AF47:AF48)))</f>
        <v>5.9812244448437752</v>
      </c>
      <c r="BC47">
        <f>ABS(100*(AG47-AG48)/(AVERAGE(AG47:AG48)))</f>
        <v>2.0802578102282334</v>
      </c>
      <c r="BG47" s="3">
        <f>AVERAGE(AD47:AD48)</f>
        <v>0.63396791116989148</v>
      </c>
      <c r="BH47" s="3">
        <f>AVERAGE(AE47:AE48)</f>
        <v>1.3356955484511057</v>
      </c>
      <c r="BI47" s="3">
        <f>AVERAGE(AF47:AF48)</f>
        <v>0.70172763728121412</v>
      </c>
      <c r="BJ47" s="3">
        <f>AVERAGE(AG47:AG48)</f>
        <v>6.1159040104672477E-2</v>
      </c>
    </row>
    <row r="48" spans="1:62" x14ac:dyDescent="0.2">
      <c r="A48">
        <v>24</v>
      </c>
      <c r="B48">
        <v>3</v>
      </c>
      <c r="C48" t="s">
        <v>28</v>
      </c>
      <c r="D48" t="s">
        <v>27</v>
      </c>
      <c r="G48">
        <v>0.5</v>
      </c>
      <c r="H48">
        <v>0.5</v>
      </c>
      <c r="I48">
        <v>476</v>
      </c>
      <c r="J48">
        <v>1119</v>
      </c>
      <c r="L48">
        <v>488</v>
      </c>
      <c r="M48">
        <v>0.78</v>
      </c>
      <c r="N48">
        <v>1.2270000000000001</v>
      </c>
      <c r="O48">
        <v>0.44600000000000001</v>
      </c>
      <c r="Q48">
        <v>0</v>
      </c>
      <c r="R48">
        <v>1</v>
      </c>
      <c r="S48">
        <v>0</v>
      </c>
      <c r="T48">
        <v>0</v>
      </c>
      <c r="V48">
        <v>0</v>
      </c>
      <c r="Y48" s="1">
        <v>44789</v>
      </c>
      <c r="Z48" s="6">
        <v>0.80849537037037045</v>
      </c>
      <c r="AB48">
        <v>1</v>
      </c>
      <c r="AD48" s="3">
        <f t="shared" si="4"/>
        <v>0.60338855602375507</v>
      </c>
      <c r="AE48" s="3">
        <f t="shared" si="5"/>
        <v>1.3261021457936135</v>
      </c>
      <c r="AF48" s="3">
        <f t="shared" si="6"/>
        <v>0.72271358976985844</v>
      </c>
      <c r="AG48" s="3">
        <f t="shared" si="7"/>
        <v>6.0522907250453443E-2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2565</v>
      </c>
      <c r="J49">
        <v>7043</v>
      </c>
      <c r="L49">
        <v>3289</v>
      </c>
      <c r="M49">
        <v>2.383</v>
      </c>
      <c r="N49">
        <v>6.2460000000000004</v>
      </c>
      <c r="O49">
        <v>3.863</v>
      </c>
      <c r="Q49">
        <v>0.22800000000000001</v>
      </c>
      <c r="R49">
        <v>1</v>
      </c>
      <c r="S49">
        <v>0</v>
      </c>
      <c r="T49">
        <v>0</v>
      </c>
      <c r="V49">
        <v>0</v>
      </c>
      <c r="Y49" s="1">
        <v>44789</v>
      </c>
      <c r="Z49" s="6">
        <v>0.82109953703703698</v>
      </c>
      <c r="AB49">
        <v>1</v>
      </c>
      <c r="AD49" s="3">
        <f t="shared" si="4"/>
        <v>2.5102623739425298</v>
      </c>
      <c r="AE49" s="3">
        <f t="shared" si="5"/>
        <v>6.7386085594110643</v>
      </c>
      <c r="AF49" s="3">
        <f t="shared" si="6"/>
        <v>4.2283461854685349</v>
      </c>
      <c r="AG49" s="3">
        <f t="shared" si="7"/>
        <v>0.31506692506009937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3493</v>
      </c>
      <c r="J50">
        <v>7131</v>
      </c>
      <c r="L50">
        <v>3234</v>
      </c>
      <c r="M50">
        <v>3.0950000000000002</v>
      </c>
      <c r="N50">
        <v>6.319</v>
      </c>
      <c r="O50">
        <v>3.2250000000000001</v>
      </c>
      <c r="Q50">
        <v>0.222</v>
      </c>
      <c r="R50">
        <v>1</v>
      </c>
      <c r="S50">
        <v>0</v>
      </c>
      <c r="T50">
        <v>0</v>
      </c>
      <c r="V50">
        <v>0</v>
      </c>
      <c r="Y50" s="1">
        <v>44789</v>
      </c>
      <c r="Z50" s="6">
        <v>0.82828703703703699</v>
      </c>
      <c r="AB50">
        <v>1</v>
      </c>
      <c r="AD50" s="3">
        <f t="shared" si="4"/>
        <v>3.3573561523190847</v>
      </c>
      <c r="AE50" s="3">
        <f t="shared" si="5"/>
        <v>6.8190104102548075</v>
      </c>
      <c r="AF50" s="3">
        <f t="shared" si="6"/>
        <v>3.4616542579357228</v>
      </c>
      <c r="AG50" s="3">
        <f t="shared" si="7"/>
        <v>0.31006873834837828</v>
      </c>
      <c r="AH50" s="3"/>
      <c r="AK50">
        <f>ABS(100*(AD50-AD51)/(AVERAGE(AD50:AD51)))</f>
        <v>1.6447285431544527</v>
      </c>
      <c r="AQ50">
        <f>ABS(100*(AE50-AE51)/(AVERAGE(AE50:AE51)))</f>
        <v>2.6793770337866594E-2</v>
      </c>
      <c r="AW50">
        <f>ABS(100*(AF50-AF51)/(AVERAGE(AF50:AF51)))</f>
        <v>1.6216928597978844</v>
      </c>
      <c r="BC50">
        <f>ABS(100*(AG50-AG51)/(AVERAGE(AG50:AG51)))</f>
        <v>0.70588370088854802</v>
      </c>
      <c r="BG50" s="3">
        <f>AVERAGE(AD50:AD51)</f>
        <v>3.3299716551732907</v>
      </c>
      <c r="BH50" s="3">
        <f>AVERAGE(AE50:AE51)</f>
        <v>6.8199240676507591</v>
      </c>
      <c r="BI50" s="3">
        <f>AVERAGE(AF50:AF51)</f>
        <v>3.4899524124774683</v>
      </c>
      <c r="BJ50" s="3">
        <f>AVERAGE(AG50:AG51)</f>
        <v>0.30897822488400284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3433</v>
      </c>
      <c r="J51">
        <v>7133</v>
      </c>
      <c r="L51">
        <v>3210</v>
      </c>
      <c r="M51">
        <v>3.0489999999999999</v>
      </c>
      <c r="N51">
        <v>6.3209999999999997</v>
      </c>
      <c r="O51">
        <v>3.2719999999999998</v>
      </c>
      <c r="Q51">
        <v>0.22</v>
      </c>
      <c r="R51">
        <v>1</v>
      </c>
      <c r="S51">
        <v>0</v>
      </c>
      <c r="T51">
        <v>0</v>
      </c>
      <c r="V51">
        <v>0</v>
      </c>
      <c r="Y51" s="1">
        <v>44789</v>
      </c>
      <c r="Z51" s="6">
        <v>0.83585648148148151</v>
      </c>
      <c r="AB51">
        <v>1</v>
      </c>
      <c r="AD51" s="3">
        <f t="shared" si="4"/>
        <v>3.3025871580274968</v>
      </c>
      <c r="AE51" s="3">
        <f t="shared" si="5"/>
        <v>6.8208377250467107</v>
      </c>
      <c r="AF51" s="3">
        <f t="shared" si="6"/>
        <v>3.5182505670192139</v>
      </c>
      <c r="AG51" s="3">
        <f t="shared" si="7"/>
        <v>0.30788771141962734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98</v>
      </c>
      <c r="D52" t="s">
        <v>27</v>
      </c>
      <c r="G52">
        <v>0.5</v>
      </c>
      <c r="H52">
        <v>0.5</v>
      </c>
      <c r="I52">
        <v>5536</v>
      </c>
      <c r="J52">
        <v>11476</v>
      </c>
      <c r="L52">
        <v>13471</v>
      </c>
      <c r="M52">
        <v>4.6619999999999999</v>
      </c>
      <c r="N52">
        <v>10.000999999999999</v>
      </c>
      <c r="O52">
        <v>5.3390000000000004</v>
      </c>
      <c r="Q52">
        <v>1.2929999999999999</v>
      </c>
      <c r="R52">
        <v>1</v>
      </c>
      <c r="S52">
        <v>0</v>
      </c>
      <c r="T52">
        <v>0</v>
      </c>
      <c r="V52">
        <v>0</v>
      </c>
      <c r="Y52" s="1">
        <v>44789</v>
      </c>
      <c r="Z52" s="6">
        <v>0.84901620370370379</v>
      </c>
      <c r="AB52">
        <v>1</v>
      </c>
      <c r="AD52" s="3">
        <f t="shared" si="4"/>
        <v>5.2222404079476421</v>
      </c>
      <c r="AE52" s="3">
        <f t="shared" si="5"/>
        <v>10.788851795664637</v>
      </c>
      <c r="AF52" s="3">
        <f t="shared" si="6"/>
        <v>5.5666113877169954</v>
      </c>
      <c r="AG52" s="3">
        <f t="shared" si="7"/>
        <v>1.2403675995827035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98</v>
      </c>
      <c r="D53" t="s">
        <v>27</v>
      </c>
      <c r="G53">
        <v>0.5</v>
      </c>
      <c r="H53">
        <v>0.5</v>
      </c>
      <c r="I53">
        <v>6576</v>
      </c>
      <c r="J53">
        <v>11507</v>
      </c>
      <c r="L53">
        <v>13753</v>
      </c>
      <c r="M53">
        <v>5.46</v>
      </c>
      <c r="N53">
        <v>10.026999999999999</v>
      </c>
      <c r="O53">
        <v>4.5670000000000002</v>
      </c>
      <c r="Q53">
        <v>1.3220000000000001</v>
      </c>
      <c r="R53">
        <v>1</v>
      </c>
      <c r="S53">
        <v>0</v>
      </c>
      <c r="T53">
        <v>0</v>
      </c>
      <c r="V53">
        <v>0</v>
      </c>
      <c r="Y53" s="1">
        <v>44789</v>
      </c>
      <c r="Z53" s="6">
        <v>0.85631944444444441</v>
      </c>
      <c r="AB53">
        <v>1</v>
      </c>
      <c r="AD53" s="3">
        <f t="shared" si="4"/>
        <v>6.1715696423351609</v>
      </c>
      <c r="AE53" s="3">
        <f t="shared" si="5"/>
        <v>10.817175174939136</v>
      </c>
      <c r="AF53" s="3">
        <f t="shared" si="6"/>
        <v>4.6456055326039749</v>
      </c>
      <c r="AG53" s="3">
        <f t="shared" si="7"/>
        <v>1.2659946659955275</v>
      </c>
      <c r="AH53" s="3"/>
      <c r="AK53">
        <f>ABS(100*(AD53-AD54)/(AVERAGE(AD53:AD54)))</f>
        <v>0.50415046264618002</v>
      </c>
      <c r="AQ53">
        <f>ABS(100*(AE53-AE54)/(AVERAGE(AE53:AE54)))</f>
        <v>0.36253506419674603</v>
      </c>
      <c r="AW53">
        <f>ABS(100*(AF53-AF54)/(AVERAGE(AF53:AF54)))</f>
        <v>1.5023826379666991</v>
      </c>
      <c r="BC53">
        <f>ABS(100*(AG53-AG54)/(AVERAGE(AG53:AG54)))</f>
        <v>0.52538798885417237</v>
      </c>
      <c r="BG53" s="3">
        <f>AVERAGE(AD53:AD54)</f>
        <v>6.1560517606192109</v>
      </c>
      <c r="BH53" s="3">
        <f>AVERAGE(AE53:AE54)</f>
        <v>10.836818808952096</v>
      </c>
      <c r="BI53" s="3">
        <f>AVERAGE(AF53:AF54)</f>
        <v>4.6807670483328847</v>
      </c>
      <c r="BJ53" s="3">
        <f>AVERAGE(AG53:AG54)</f>
        <v>1.2626776875413854</v>
      </c>
    </row>
    <row r="54" spans="1:62" x14ac:dyDescent="0.2">
      <c r="A54">
        <v>30</v>
      </c>
      <c r="B54">
        <v>9</v>
      </c>
      <c r="C54" t="s">
        <v>98</v>
      </c>
      <c r="D54" t="s">
        <v>27</v>
      </c>
      <c r="G54">
        <v>0.5</v>
      </c>
      <c r="H54">
        <v>0.5</v>
      </c>
      <c r="I54">
        <v>6542</v>
      </c>
      <c r="J54">
        <v>11550</v>
      </c>
      <c r="L54">
        <v>13680</v>
      </c>
      <c r="M54">
        <v>5.4340000000000002</v>
      </c>
      <c r="N54">
        <v>10.064</v>
      </c>
      <c r="O54">
        <v>4.63</v>
      </c>
      <c r="Q54">
        <v>1.3149999999999999</v>
      </c>
      <c r="R54">
        <v>1</v>
      </c>
      <c r="S54">
        <v>0</v>
      </c>
      <c r="T54">
        <v>0</v>
      </c>
      <c r="V54">
        <v>0</v>
      </c>
      <c r="Y54" s="1">
        <v>44789</v>
      </c>
      <c r="Z54" s="6">
        <v>0.86409722222222218</v>
      </c>
      <c r="AB54">
        <v>1</v>
      </c>
      <c r="AD54" s="3">
        <f t="shared" si="4"/>
        <v>6.1405338789032609</v>
      </c>
      <c r="AE54" s="3">
        <f t="shared" si="5"/>
        <v>10.856462442965055</v>
      </c>
      <c r="AF54" s="3">
        <f t="shared" si="6"/>
        <v>4.7159285640617945</v>
      </c>
      <c r="AG54" s="3">
        <f t="shared" si="7"/>
        <v>1.2593607090872434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73</v>
      </c>
      <c r="D55" t="s">
        <v>27</v>
      </c>
      <c r="G55">
        <v>0.5</v>
      </c>
      <c r="H55">
        <v>0.5</v>
      </c>
      <c r="I55">
        <v>5478</v>
      </c>
      <c r="J55">
        <v>8769</v>
      </c>
      <c r="L55">
        <v>4203</v>
      </c>
      <c r="M55">
        <v>4.617</v>
      </c>
      <c r="N55">
        <v>7.7080000000000002</v>
      </c>
      <c r="O55">
        <v>3.09</v>
      </c>
      <c r="Q55">
        <v>0.32400000000000001</v>
      </c>
      <c r="R55">
        <v>1</v>
      </c>
      <c r="S55">
        <v>0</v>
      </c>
      <c r="T55">
        <v>0</v>
      </c>
      <c r="V55">
        <v>0</v>
      </c>
      <c r="Y55" s="1">
        <v>44789</v>
      </c>
      <c r="Z55" s="6">
        <v>0.87737268518518519</v>
      </c>
      <c r="AB55">
        <v>1</v>
      </c>
      <c r="AD55" s="3">
        <f t="shared" si="4"/>
        <v>5.169297046799108</v>
      </c>
      <c r="AE55" s="3">
        <f t="shared" si="5"/>
        <v>8.3155812248235748</v>
      </c>
      <c r="AF55" s="3">
        <f t="shared" si="6"/>
        <v>3.1462841780244668</v>
      </c>
      <c r="AG55" s="3">
        <f t="shared" si="7"/>
        <v>0.39812770059669922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73</v>
      </c>
      <c r="D56" t="s">
        <v>27</v>
      </c>
      <c r="G56">
        <v>0.5</v>
      </c>
      <c r="H56">
        <v>0.5</v>
      </c>
      <c r="I56">
        <v>5138</v>
      </c>
      <c r="J56">
        <v>8790</v>
      </c>
      <c r="L56">
        <v>4181</v>
      </c>
      <c r="M56">
        <v>4.3559999999999999</v>
      </c>
      <c r="N56">
        <v>7.7249999999999996</v>
      </c>
      <c r="O56">
        <v>3.3690000000000002</v>
      </c>
      <c r="Q56">
        <v>0.32100000000000001</v>
      </c>
      <c r="R56">
        <v>1</v>
      </c>
      <c r="S56">
        <v>0</v>
      </c>
      <c r="T56">
        <v>0</v>
      </c>
      <c r="V56">
        <v>0</v>
      </c>
      <c r="Y56" s="1">
        <v>44789</v>
      </c>
      <c r="Z56" s="6">
        <v>0.88460648148148147</v>
      </c>
      <c r="AB56">
        <v>1</v>
      </c>
      <c r="AD56" s="3">
        <f t="shared" si="4"/>
        <v>4.8589394124801117</v>
      </c>
      <c r="AE56" s="3">
        <f t="shared" si="5"/>
        <v>8.3347680301385605</v>
      </c>
      <c r="AF56" s="3">
        <f t="shared" si="6"/>
        <v>3.4758286176584487</v>
      </c>
      <c r="AG56" s="3">
        <f t="shared" si="7"/>
        <v>0.39612842591201081</v>
      </c>
      <c r="AH56" s="3"/>
      <c r="AK56">
        <f>ABS(100*(AD56-AD57)/(AVERAGE(AD56:AD57)))</f>
        <v>1.8390304576558392</v>
      </c>
      <c r="AQ56">
        <f>ABS(100*(AE56-AE57)/(AVERAGE(AE56:AE57)))</f>
        <v>7.6763462296769835E-2</v>
      </c>
      <c r="AW56">
        <f>ABS(100*(AF56-AF57)/(AVERAGE(AF56:AF57)))</f>
        <v>2.3357942827120555</v>
      </c>
      <c r="BC56">
        <f>ABS(100*(AG56-AG57)/(AVERAGE(AG56:AG57)))</f>
        <v>0.39076026595802338</v>
      </c>
      <c r="BG56" s="3">
        <f>AVERAGE(AD56:AD57)</f>
        <v>4.8146678087610777</v>
      </c>
      <c r="BH56" s="3">
        <f>AVERAGE(AE56:AE57)</f>
        <v>8.3315702292527298</v>
      </c>
      <c r="BI56" s="3">
        <f>AVERAGE(AF56:AF57)</f>
        <v>3.5169024204916517</v>
      </c>
      <c r="BJ56" s="3">
        <f>AVERAGE(AG56:AG57)</f>
        <v>0.39535597887474483</v>
      </c>
    </row>
    <row r="57" spans="1:62" x14ac:dyDescent="0.2">
      <c r="A57">
        <v>33</v>
      </c>
      <c r="B57">
        <v>10</v>
      </c>
      <c r="C57" t="s">
        <v>73</v>
      </c>
      <c r="D57" t="s">
        <v>27</v>
      </c>
      <c r="G57">
        <v>0.5</v>
      </c>
      <c r="H57">
        <v>0.5</v>
      </c>
      <c r="I57">
        <v>5041</v>
      </c>
      <c r="J57">
        <v>8783</v>
      </c>
      <c r="L57">
        <v>4164</v>
      </c>
      <c r="M57">
        <v>4.282</v>
      </c>
      <c r="N57">
        <v>7.72</v>
      </c>
      <c r="O57">
        <v>3.4380000000000002</v>
      </c>
      <c r="Q57">
        <v>0.32</v>
      </c>
      <c r="R57">
        <v>1</v>
      </c>
      <c r="S57">
        <v>0</v>
      </c>
      <c r="T57">
        <v>0</v>
      </c>
      <c r="V57">
        <v>0</v>
      </c>
      <c r="Y57" s="1">
        <v>44789</v>
      </c>
      <c r="Z57" s="6">
        <v>0.89224537037037033</v>
      </c>
      <c r="AB57">
        <v>1</v>
      </c>
      <c r="AD57" s="3">
        <f t="shared" si="4"/>
        <v>4.7703962050420445</v>
      </c>
      <c r="AE57" s="3">
        <f t="shared" si="5"/>
        <v>8.3283724283668992</v>
      </c>
      <c r="AF57" s="3">
        <f t="shared" si="6"/>
        <v>3.5579762233248546</v>
      </c>
      <c r="AG57" s="3">
        <f t="shared" si="7"/>
        <v>0.39458353183747891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74</v>
      </c>
      <c r="D58" t="s">
        <v>27</v>
      </c>
      <c r="G58">
        <v>0.5</v>
      </c>
      <c r="H58">
        <v>0.5</v>
      </c>
      <c r="I58">
        <v>6323</v>
      </c>
      <c r="J58">
        <v>9510</v>
      </c>
      <c r="L58">
        <v>8497</v>
      </c>
      <c r="M58">
        <v>5.266</v>
      </c>
      <c r="N58">
        <v>8.3350000000000009</v>
      </c>
      <c r="O58">
        <v>3.07</v>
      </c>
      <c r="Q58">
        <v>0.77300000000000002</v>
      </c>
      <c r="R58">
        <v>1</v>
      </c>
      <c r="S58">
        <v>0</v>
      </c>
      <c r="T58">
        <v>0</v>
      </c>
      <c r="V58">
        <v>0</v>
      </c>
      <c r="Y58" s="1">
        <v>44789</v>
      </c>
      <c r="Z58" s="6">
        <v>0.90553240740740737</v>
      </c>
      <c r="AB58">
        <v>1</v>
      </c>
      <c r="AD58" s="3">
        <f t="shared" si="4"/>
        <v>5.9406270497389659</v>
      </c>
      <c r="AE58" s="3">
        <f t="shared" si="5"/>
        <v>8.9926013552237336</v>
      </c>
      <c r="AF58" s="3">
        <f t="shared" si="6"/>
        <v>3.0519743054847677</v>
      </c>
      <c r="AG58" s="3">
        <f t="shared" si="7"/>
        <v>0.78834976859906247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74</v>
      </c>
      <c r="D59" t="s">
        <v>27</v>
      </c>
      <c r="G59">
        <v>0.5</v>
      </c>
      <c r="H59">
        <v>0.5</v>
      </c>
      <c r="I59">
        <v>7024</v>
      </c>
      <c r="J59">
        <v>9545</v>
      </c>
      <c r="L59">
        <v>8770</v>
      </c>
      <c r="M59">
        <v>5.8029999999999999</v>
      </c>
      <c r="N59">
        <v>8.3650000000000002</v>
      </c>
      <c r="O59">
        <v>2.5619999999999998</v>
      </c>
      <c r="Q59">
        <v>0.80100000000000005</v>
      </c>
      <c r="R59">
        <v>1</v>
      </c>
      <c r="S59">
        <v>0</v>
      </c>
      <c r="T59">
        <v>0</v>
      </c>
      <c r="V59">
        <v>0</v>
      </c>
      <c r="Y59" s="1">
        <v>44789</v>
      </c>
      <c r="Z59" s="6">
        <v>0.91276620370370365</v>
      </c>
      <c r="AB59">
        <v>1</v>
      </c>
      <c r="AD59" s="3">
        <f t="shared" si="4"/>
        <v>6.580511466379015</v>
      </c>
      <c r="AE59" s="3">
        <f t="shared" si="5"/>
        <v>9.0245793640820402</v>
      </c>
      <c r="AF59" s="3">
        <f t="shared" si="6"/>
        <v>2.4440678977030252</v>
      </c>
      <c r="AG59" s="3">
        <f t="shared" si="7"/>
        <v>0.81315894991360482</v>
      </c>
      <c r="AH59" s="3"/>
      <c r="AK59">
        <f>ABS(100*(AD59-AD60)/(AVERAGE(AD59:AD60)))</f>
        <v>1.5516839921858583</v>
      </c>
      <c r="AQ59">
        <f>ABS(100*(AE59-AE60)/(AVERAGE(AE59:AE60)))</f>
        <v>0.23258349860109848</v>
      </c>
      <c r="AW59">
        <f>ABS(100*(AF59-AF60)/(AVERAGE(AF59:AF60)))</f>
        <v>4.8832423770251392</v>
      </c>
      <c r="BC59">
        <f>ABS(100*(AG59-AG60)/(AVERAGE(AG59:AG60)))</f>
        <v>1.6791582692403628</v>
      </c>
      <c r="BG59" s="3">
        <f>AVERAGE(AD59:AD60)</f>
        <v>6.529850146659296</v>
      </c>
      <c r="BH59" s="3">
        <f>AVERAGE(AE59:AE60)</f>
        <v>9.0350864241354838</v>
      </c>
      <c r="BI59" s="3">
        <f>AVERAGE(AF59:AF60)</f>
        <v>2.5052362774761874</v>
      </c>
      <c r="BJ59" s="3">
        <f>AVERAGE(AG59:AG60)</f>
        <v>0.80638867882227361</v>
      </c>
    </row>
    <row r="60" spans="1:62" x14ac:dyDescent="0.2">
      <c r="A60">
        <v>36</v>
      </c>
      <c r="B60">
        <v>11</v>
      </c>
      <c r="C60" t="s">
        <v>74</v>
      </c>
      <c r="D60" t="s">
        <v>27</v>
      </c>
      <c r="G60">
        <v>0.5</v>
      </c>
      <c r="H60">
        <v>0.5</v>
      </c>
      <c r="I60">
        <v>6913</v>
      </c>
      <c r="J60">
        <v>9568</v>
      </c>
      <c r="L60">
        <v>8621</v>
      </c>
      <c r="M60">
        <v>5.7190000000000003</v>
      </c>
      <c r="N60">
        <v>8.3849999999999998</v>
      </c>
      <c r="O60">
        <v>2.6659999999999999</v>
      </c>
      <c r="Q60">
        <v>0.78600000000000003</v>
      </c>
      <c r="R60">
        <v>1</v>
      </c>
      <c r="S60">
        <v>0</v>
      </c>
      <c r="T60">
        <v>0</v>
      </c>
      <c r="V60">
        <v>0</v>
      </c>
      <c r="Y60" s="1">
        <v>44789</v>
      </c>
      <c r="Z60" s="6">
        <v>0.92053240740740738</v>
      </c>
      <c r="AB60">
        <v>1</v>
      </c>
      <c r="AD60" s="3">
        <f t="shared" si="4"/>
        <v>6.4791888269395779</v>
      </c>
      <c r="AE60" s="3">
        <f t="shared" si="5"/>
        <v>9.0455934841889274</v>
      </c>
      <c r="AF60" s="3">
        <f t="shared" si="6"/>
        <v>2.5664046572493495</v>
      </c>
      <c r="AG60" s="3">
        <f t="shared" si="7"/>
        <v>0.7996184077309425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75</v>
      </c>
      <c r="D61" t="s">
        <v>27</v>
      </c>
      <c r="G61">
        <v>0.5</v>
      </c>
      <c r="H61">
        <v>0.5</v>
      </c>
      <c r="I61">
        <v>4538</v>
      </c>
      <c r="J61">
        <v>7700</v>
      </c>
      <c r="L61">
        <v>4472</v>
      </c>
      <c r="M61">
        <v>3.8969999999999998</v>
      </c>
      <c r="N61">
        <v>6.8019999999999996</v>
      </c>
      <c r="O61">
        <v>2.9049999999999998</v>
      </c>
      <c r="Q61">
        <v>0.35199999999999998</v>
      </c>
      <c r="R61">
        <v>1</v>
      </c>
      <c r="S61">
        <v>0</v>
      </c>
      <c r="T61">
        <v>0</v>
      </c>
      <c r="V61">
        <v>0</v>
      </c>
      <c r="Y61" s="1">
        <v>44789</v>
      </c>
      <c r="Z61" s="6">
        <v>0.93373842592592593</v>
      </c>
      <c r="AB61">
        <v>1</v>
      </c>
      <c r="AD61" s="3">
        <f t="shared" si="4"/>
        <v>4.3112494695642356</v>
      </c>
      <c r="AE61" s="3">
        <f t="shared" si="5"/>
        <v>7.3388814685512846</v>
      </c>
      <c r="AF61" s="3">
        <f t="shared" si="6"/>
        <v>3.027631998987049</v>
      </c>
      <c r="AG61" s="3">
        <f t="shared" si="7"/>
        <v>0.42257337742311651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75</v>
      </c>
      <c r="D62" t="s">
        <v>27</v>
      </c>
      <c r="G62">
        <v>0.5</v>
      </c>
      <c r="H62">
        <v>0.5</v>
      </c>
      <c r="I62">
        <v>3719</v>
      </c>
      <c r="J62">
        <v>7699</v>
      </c>
      <c r="L62">
        <v>4359</v>
      </c>
      <c r="M62">
        <v>3.2679999999999998</v>
      </c>
      <c r="N62">
        <v>6.8010000000000002</v>
      </c>
      <c r="O62">
        <v>3.5339999999999998</v>
      </c>
      <c r="Q62">
        <v>0.34</v>
      </c>
      <c r="R62">
        <v>1</v>
      </c>
      <c r="S62">
        <v>0</v>
      </c>
      <c r="T62">
        <v>0</v>
      </c>
      <c r="V62">
        <v>0</v>
      </c>
      <c r="Y62" s="1">
        <v>44789</v>
      </c>
      <c r="Z62" s="6">
        <v>0.94093749999999998</v>
      </c>
      <c r="AB62">
        <v>1</v>
      </c>
      <c r="AD62" s="3">
        <f t="shared" si="4"/>
        <v>3.5636526974840645</v>
      </c>
      <c r="AE62" s="3">
        <f t="shared" si="5"/>
        <v>7.337967811155333</v>
      </c>
      <c r="AF62" s="3">
        <f t="shared" si="6"/>
        <v>3.7743151136712685</v>
      </c>
      <c r="AG62" s="3">
        <f t="shared" si="7"/>
        <v>0.41230437563358063</v>
      </c>
      <c r="AH62" s="3"/>
      <c r="AK62">
        <f>ABS(100*(AD62-AD63)/(AVERAGE(AD62:AD63)))</f>
        <v>1.8353279609816775</v>
      </c>
      <c r="AQ62">
        <f>ABS(100*(AE62-AE63)/(AVERAGE(AE62:AE63)))</f>
        <v>4.9816788345562496E-2</v>
      </c>
      <c r="AW62">
        <f>ABS(100*(AF62-AF63)/(AVERAGE(AF62:AF63)))</f>
        <v>1.607281739995658</v>
      </c>
      <c r="BC62">
        <f>ABS(100*(AG62-AG63)/(AVERAGE(AG62:AG63)))</f>
        <v>0.85592133373324564</v>
      </c>
      <c r="BG62" s="3">
        <f>AVERAGE(AD62:AD63)</f>
        <v>3.5312477091948753</v>
      </c>
      <c r="BH62" s="3">
        <f>AVERAGE(AE62:AE63)</f>
        <v>7.3361404963634298</v>
      </c>
      <c r="BI62" s="3">
        <f>AVERAGE(AF62:AF63)</f>
        <v>3.8048927871685545</v>
      </c>
      <c r="BJ62" s="3">
        <f>AVERAGE(AG62:AG63)</f>
        <v>0.41407646001319076</v>
      </c>
    </row>
    <row r="63" spans="1:62" x14ac:dyDescent="0.2">
      <c r="A63">
        <v>39</v>
      </c>
      <c r="B63">
        <v>12</v>
      </c>
      <c r="C63" t="s">
        <v>75</v>
      </c>
      <c r="D63" t="s">
        <v>27</v>
      </c>
      <c r="G63">
        <v>0.5</v>
      </c>
      <c r="H63">
        <v>0.5</v>
      </c>
      <c r="I63">
        <v>3648</v>
      </c>
      <c r="J63">
        <v>7695</v>
      </c>
      <c r="L63">
        <v>4398</v>
      </c>
      <c r="M63">
        <v>3.214</v>
      </c>
      <c r="N63">
        <v>6.7969999999999997</v>
      </c>
      <c r="O63">
        <v>3.5840000000000001</v>
      </c>
      <c r="Q63">
        <v>0.34399999999999997</v>
      </c>
      <c r="R63">
        <v>1</v>
      </c>
      <c r="S63">
        <v>0</v>
      </c>
      <c r="T63">
        <v>0</v>
      </c>
      <c r="V63">
        <v>0</v>
      </c>
      <c r="Y63" s="1">
        <v>44789</v>
      </c>
      <c r="Z63" s="6">
        <v>0.94853009259259258</v>
      </c>
      <c r="AB63">
        <v>1</v>
      </c>
      <c r="AD63" s="3">
        <f t="shared" si="4"/>
        <v>3.498842720905686</v>
      </c>
      <c r="AE63" s="3">
        <f t="shared" si="5"/>
        <v>7.3343131815715266</v>
      </c>
      <c r="AF63" s="3">
        <f t="shared" si="6"/>
        <v>3.8354704606658405</v>
      </c>
      <c r="AG63" s="3">
        <f t="shared" si="7"/>
        <v>0.41584854439280095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80</v>
      </c>
      <c r="D64" t="s">
        <v>27</v>
      </c>
      <c r="G64">
        <v>0.5</v>
      </c>
      <c r="H64">
        <v>0.5</v>
      </c>
      <c r="I64">
        <v>3316</v>
      </c>
      <c r="J64">
        <v>9157</v>
      </c>
      <c r="L64">
        <v>7532</v>
      </c>
      <c r="M64">
        <v>2.9590000000000001</v>
      </c>
      <c r="N64">
        <v>8.0359999999999996</v>
      </c>
      <c r="O64">
        <v>5.077</v>
      </c>
      <c r="Q64">
        <v>0.67200000000000004</v>
      </c>
      <c r="R64">
        <v>1</v>
      </c>
      <c r="S64">
        <v>0</v>
      </c>
      <c r="T64">
        <v>0</v>
      </c>
      <c r="V64">
        <v>0</v>
      </c>
      <c r="Y64" s="1">
        <v>44789</v>
      </c>
      <c r="Z64" s="6">
        <v>0.9616203703703704</v>
      </c>
      <c r="AB64">
        <v>1</v>
      </c>
      <c r="AD64" s="3">
        <f t="shared" si="4"/>
        <v>3.1957876191589012</v>
      </c>
      <c r="AE64" s="3">
        <f t="shared" si="5"/>
        <v>8.6700802944528075</v>
      </c>
      <c r="AF64" s="3">
        <f t="shared" si="6"/>
        <v>5.4742926752939063</v>
      </c>
      <c r="AG64" s="3">
        <f t="shared" si="7"/>
        <v>0.70065431083886676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80</v>
      </c>
      <c r="D65" t="s">
        <v>27</v>
      </c>
      <c r="G65">
        <v>0.5</v>
      </c>
      <c r="H65">
        <v>0.5</v>
      </c>
      <c r="I65">
        <v>3308</v>
      </c>
      <c r="J65">
        <v>9154</v>
      </c>
      <c r="L65">
        <v>7504</v>
      </c>
      <c r="M65">
        <v>2.9529999999999998</v>
      </c>
      <c r="N65">
        <v>8.0340000000000007</v>
      </c>
      <c r="O65">
        <v>5.0810000000000004</v>
      </c>
      <c r="Q65">
        <v>0.66900000000000004</v>
      </c>
      <c r="R65">
        <v>1</v>
      </c>
      <c r="S65">
        <v>0</v>
      </c>
      <c r="T65">
        <v>0</v>
      </c>
      <c r="V65">
        <v>0</v>
      </c>
      <c r="Y65" s="1">
        <v>44789</v>
      </c>
      <c r="Z65" s="6">
        <v>0.96879629629629627</v>
      </c>
      <c r="AB65">
        <v>1</v>
      </c>
      <c r="AD65" s="3">
        <f t="shared" si="4"/>
        <v>3.1884850865866898</v>
      </c>
      <c r="AE65" s="3">
        <f t="shared" si="5"/>
        <v>8.6673393222649544</v>
      </c>
      <c r="AF65" s="3">
        <f t="shared" si="6"/>
        <v>5.4788542356782646</v>
      </c>
      <c r="AG65" s="3">
        <f t="shared" si="7"/>
        <v>0.69810977942199059</v>
      </c>
      <c r="AH65" s="3"/>
      <c r="AK65">
        <f>ABS(100*(AD65-AD66)/(AVERAGE(AD65:AD66)))</f>
        <v>1.5870641427955521</v>
      </c>
      <c r="AQ65">
        <f>ABS(100*(AE65-AE66)/(AVERAGE(AE65:AE66)))</f>
        <v>0.1579958263541236</v>
      </c>
      <c r="AW65">
        <f>ABS(100*(AF65-AF66)/(AVERAGE(AF65:AF66)))</f>
        <v>1.1597166760804576</v>
      </c>
      <c r="BC65">
        <f>ABS(100*(AG65-AG66)/(AVERAGE(AG65:AG66)))</f>
        <v>1.5499883832931685</v>
      </c>
      <c r="BG65" s="3">
        <f>AVERAGE(AD65:AD66)</f>
        <v>3.1633826308697119</v>
      </c>
      <c r="BH65" s="3">
        <f>AVERAGE(AE65:AE66)</f>
        <v>8.6741917527345915</v>
      </c>
      <c r="BI65" s="3">
        <f>AVERAGE(AF65:AF66)</f>
        <v>5.5108091218648791</v>
      </c>
      <c r="BJ65" s="3">
        <f>AVERAGE(AG65:AG66)</f>
        <v>0.70356234674386797</v>
      </c>
    </row>
    <row r="66" spans="1:62" x14ac:dyDescent="0.2">
      <c r="A66">
        <v>42</v>
      </c>
      <c r="B66">
        <v>13</v>
      </c>
      <c r="C66" t="s">
        <v>80</v>
      </c>
      <c r="D66" t="s">
        <v>27</v>
      </c>
      <c r="G66">
        <v>0.5</v>
      </c>
      <c r="H66">
        <v>0.5</v>
      </c>
      <c r="I66">
        <v>3253</v>
      </c>
      <c r="J66">
        <v>9169</v>
      </c>
      <c r="L66">
        <v>7624</v>
      </c>
      <c r="M66">
        <v>2.911</v>
      </c>
      <c r="N66">
        <v>8.0459999999999994</v>
      </c>
      <c r="O66">
        <v>5.1349999999999998</v>
      </c>
      <c r="Q66">
        <v>0.68100000000000005</v>
      </c>
      <c r="R66">
        <v>1</v>
      </c>
      <c r="S66">
        <v>0</v>
      </c>
      <c r="T66">
        <v>0</v>
      </c>
      <c r="V66">
        <v>0</v>
      </c>
      <c r="Y66" s="1">
        <v>44789</v>
      </c>
      <c r="Z66" s="6">
        <v>0.97627314814814825</v>
      </c>
      <c r="AB66">
        <v>1</v>
      </c>
      <c r="AD66" s="3">
        <f t="shared" si="4"/>
        <v>3.1382801751527341</v>
      </c>
      <c r="AE66" s="3">
        <f t="shared" si="5"/>
        <v>8.6810441832042287</v>
      </c>
      <c r="AF66" s="3">
        <f t="shared" si="6"/>
        <v>5.5427640080514946</v>
      </c>
      <c r="AG66" s="3">
        <f t="shared" si="7"/>
        <v>0.70901491406574535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81</v>
      </c>
      <c r="D67" t="s">
        <v>27</v>
      </c>
      <c r="G67">
        <v>0.5</v>
      </c>
      <c r="H67">
        <v>0.5</v>
      </c>
      <c r="I67">
        <v>3144</v>
      </c>
      <c r="J67">
        <v>7502</v>
      </c>
      <c r="L67">
        <v>3324</v>
      </c>
      <c r="M67">
        <v>2.827</v>
      </c>
      <c r="N67">
        <v>6.6340000000000003</v>
      </c>
      <c r="O67">
        <v>3.8079999999999998</v>
      </c>
      <c r="Q67">
        <v>0.23200000000000001</v>
      </c>
      <c r="R67">
        <v>1</v>
      </c>
      <c r="S67">
        <v>0</v>
      </c>
      <c r="T67">
        <v>0</v>
      </c>
      <c r="V67">
        <v>0</v>
      </c>
      <c r="Y67" s="1">
        <v>44789</v>
      </c>
      <c r="Z67" s="6">
        <v>0.98931712962962959</v>
      </c>
      <c r="AB67">
        <v>1</v>
      </c>
      <c r="AD67" s="3">
        <f t="shared" si="4"/>
        <v>3.0387831688563502</v>
      </c>
      <c r="AE67" s="3">
        <f t="shared" si="5"/>
        <v>7.1579773041528618</v>
      </c>
      <c r="AF67" s="3">
        <f t="shared" si="6"/>
        <v>4.119194135296512</v>
      </c>
      <c r="AG67" s="3">
        <f t="shared" si="7"/>
        <v>0.31824758933119446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81</v>
      </c>
      <c r="D68" t="s">
        <v>27</v>
      </c>
      <c r="G68">
        <v>0.5</v>
      </c>
      <c r="H68">
        <v>0.5</v>
      </c>
      <c r="I68">
        <v>3187</v>
      </c>
      <c r="J68">
        <v>7474</v>
      </c>
      <c r="L68">
        <v>3197</v>
      </c>
      <c r="M68">
        <v>2.86</v>
      </c>
      <c r="N68">
        <v>6.61</v>
      </c>
      <c r="O68">
        <v>3.7509999999999999</v>
      </c>
      <c r="Q68">
        <v>0.218</v>
      </c>
      <c r="R68">
        <v>1</v>
      </c>
      <c r="S68">
        <v>0</v>
      </c>
      <c r="T68">
        <v>0</v>
      </c>
      <c r="V68">
        <v>0</v>
      </c>
      <c r="Y68" s="1">
        <v>44789</v>
      </c>
      <c r="Z68" s="6">
        <v>0.99641203703703696</v>
      </c>
      <c r="AB68">
        <v>1</v>
      </c>
      <c r="AD68" s="3">
        <f t="shared" si="4"/>
        <v>3.0780342814319877</v>
      </c>
      <c r="AE68" s="3">
        <f t="shared" si="5"/>
        <v>7.1323948970662165</v>
      </c>
      <c r="AF68" s="3">
        <f t="shared" si="6"/>
        <v>4.0543606156342289</v>
      </c>
      <c r="AG68" s="3">
        <f t="shared" si="7"/>
        <v>0.30670632183322055</v>
      </c>
      <c r="AH68" s="3"/>
      <c r="AK68">
        <f>ABS(100*(AD68-AD69)/(AVERAGE(AD68:AD69)))</f>
        <v>2.6137755409786081</v>
      </c>
      <c r="AQ68">
        <f>ABS(100*(AE68-AE69)/(AVERAGE(AE68:AE69)))</f>
        <v>0.34527200054556534</v>
      </c>
      <c r="AW68">
        <f>ABS(100*(AF68-AF69)/(AVERAGE(AF68:AF69)))</f>
        <v>2.5346709467968456</v>
      </c>
      <c r="BC68">
        <f>ABS(100*(AG68-AG69)/(AVERAGE(AG68:AG69)))</f>
        <v>2.3426106031143656</v>
      </c>
      <c r="BG68" s="3">
        <f>AVERAGE(AD68:AD69)</f>
        <v>3.0383267605705866</v>
      </c>
      <c r="BH68" s="3">
        <f>AVERAGE(AE68:AE69)</f>
        <v>7.1447292719115634</v>
      </c>
      <c r="BI68" s="3">
        <f>AVERAGE(AF68:AF69)</f>
        <v>4.1064025113409768</v>
      </c>
      <c r="BJ68" s="3">
        <f>AVERAGE(AG68:AG69)</f>
        <v>0.31034136671447221</v>
      </c>
    </row>
    <row r="69" spans="1:62" x14ac:dyDescent="0.2">
      <c r="A69">
        <v>45</v>
      </c>
      <c r="B69">
        <v>14</v>
      </c>
      <c r="C69" t="s">
        <v>81</v>
      </c>
      <c r="D69" t="s">
        <v>27</v>
      </c>
      <c r="G69">
        <v>0.5</v>
      </c>
      <c r="H69">
        <v>0.5</v>
      </c>
      <c r="I69">
        <v>3100</v>
      </c>
      <c r="J69">
        <v>7501</v>
      </c>
      <c r="L69">
        <v>3277</v>
      </c>
      <c r="M69">
        <v>2.7930000000000001</v>
      </c>
      <c r="N69">
        <v>6.633</v>
      </c>
      <c r="O69">
        <v>3.84</v>
      </c>
      <c r="Q69">
        <v>0.22700000000000001</v>
      </c>
      <c r="R69">
        <v>1</v>
      </c>
      <c r="S69">
        <v>0</v>
      </c>
      <c r="T69">
        <v>0</v>
      </c>
      <c r="V69">
        <v>0</v>
      </c>
      <c r="Y69" s="1">
        <v>44790</v>
      </c>
      <c r="Z69" s="6">
        <v>3.9583333333333337E-3</v>
      </c>
      <c r="AB69">
        <v>1</v>
      </c>
      <c r="AD69" s="3">
        <f t="shared" si="4"/>
        <v>2.998619239709186</v>
      </c>
      <c r="AE69" s="3">
        <f t="shared" si="5"/>
        <v>7.1570636467569102</v>
      </c>
      <c r="AF69" s="3">
        <f t="shared" si="6"/>
        <v>4.1584444070477247</v>
      </c>
      <c r="AG69" s="3">
        <f t="shared" si="7"/>
        <v>0.31397641159572381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79</v>
      </c>
      <c r="D70" t="s">
        <v>27</v>
      </c>
      <c r="G70">
        <v>0.5</v>
      </c>
      <c r="H70">
        <v>0.5</v>
      </c>
      <c r="I70">
        <v>5075</v>
      </c>
      <c r="J70">
        <v>8999</v>
      </c>
      <c r="L70">
        <v>4535</v>
      </c>
      <c r="M70">
        <v>4.3079999999999998</v>
      </c>
      <c r="N70">
        <v>7.9020000000000001</v>
      </c>
      <c r="O70">
        <v>3.5939999999999999</v>
      </c>
      <c r="Q70">
        <v>0.35799999999999998</v>
      </c>
      <c r="R70">
        <v>1</v>
      </c>
      <c r="S70">
        <v>0</v>
      </c>
      <c r="T70">
        <v>0</v>
      </c>
      <c r="V70">
        <v>0</v>
      </c>
      <c r="Y70" s="1">
        <v>44790</v>
      </c>
      <c r="Z70" s="6">
        <v>1.7037037037037038E-2</v>
      </c>
      <c r="AB70">
        <v>1</v>
      </c>
      <c r="AD70" s="3">
        <f t="shared" si="4"/>
        <v>4.8014319684739446</v>
      </c>
      <c r="AE70" s="3">
        <f t="shared" si="5"/>
        <v>8.5257224258924502</v>
      </c>
      <c r="AF70" s="3">
        <f t="shared" si="6"/>
        <v>3.7242904574185056</v>
      </c>
      <c r="AG70" s="3">
        <f t="shared" si="7"/>
        <v>0.42829857311108782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79</v>
      </c>
      <c r="D71" t="s">
        <v>27</v>
      </c>
      <c r="G71">
        <v>0.5</v>
      </c>
      <c r="H71">
        <v>0.5</v>
      </c>
      <c r="I71">
        <v>6014</v>
      </c>
      <c r="J71">
        <v>8942</v>
      </c>
      <c r="L71">
        <v>4611</v>
      </c>
      <c r="M71">
        <v>5.0289999999999999</v>
      </c>
      <c r="N71">
        <v>7.8540000000000001</v>
      </c>
      <c r="O71">
        <v>2.8260000000000001</v>
      </c>
      <c r="Q71">
        <v>0.36599999999999999</v>
      </c>
      <c r="R71">
        <v>1</v>
      </c>
      <c r="S71">
        <v>0</v>
      </c>
      <c r="T71">
        <v>0</v>
      </c>
      <c r="V71">
        <v>0</v>
      </c>
      <c r="Y71" s="1">
        <v>44790</v>
      </c>
      <c r="Z71" s="6">
        <v>2.4351851851851857E-2</v>
      </c>
      <c r="AB71">
        <v>1</v>
      </c>
      <c r="AD71" s="3">
        <f t="shared" si="4"/>
        <v>5.6585667291372896</v>
      </c>
      <c r="AE71" s="3">
        <f t="shared" si="5"/>
        <v>8.473643954323208</v>
      </c>
      <c r="AF71" s="3">
        <f t="shared" si="6"/>
        <v>2.8150772251859184</v>
      </c>
      <c r="AG71" s="3">
        <f t="shared" si="7"/>
        <v>0.43520515838546592</v>
      </c>
      <c r="AH71" s="3"/>
      <c r="AK71">
        <f>ABS(100*(AD71-AD72)/(AVERAGE(AD71:AD72)))</f>
        <v>1.5115761359395457</v>
      </c>
      <c r="AQ71">
        <f>ABS(100*(AE71-AE72)/(AVERAGE(AE71:AE72)))</f>
        <v>8.6221560975669298E-2</v>
      </c>
      <c r="AW71">
        <f>ABS(100*(AF71-AF72)/(AVERAGE(AF71:AF72)))</f>
        <v>3.222491084014758</v>
      </c>
      <c r="BC71">
        <f>ABS(100*(AG71-AG72)/(AVERAGE(AG71:AG72)))</f>
        <v>2.0888307969078017</v>
      </c>
      <c r="BG71" s="3">
        <f>AVERAGE(AD71:AD72)</f>
        <v>5.6161207585613102</v>
      </c>
      <c r="BH71" s="3">
        <f>AVERAGE(AE71:AE72)</f>
        <v>8.4772985839070145</v>
      </c>
      <c r="BI71" s="3">
        <f>AVERAGE(AF71:AF72)</f>
        <v>2.8611778253457048</v>
      </c>
      <c r="BJ71" s="3">
        <f>AVERAGE(AG71:AG72)</f>
        <v>0.43070679034491705</v>
      </c>
    </row>
    <row r="72" spans="1:62" x14ac:dyDescent="0.2">
      <c r="A72">
        <v>48</v>
      </c>
      <c r="B72">
        <v>15</v>
      </c>
      <c r="C72" t="s">
        <v>79</v>
      </c>
      <c r="D72" t="s">
        <v>27</v>
      </c>
      <c r="G72">
        <v>0.5</v>
      </c>
      <c r="H72">
        <v>0.5</v>
      </c>
      <c r="I72">
        <v>5921</v>
      </c>
      <c r="J72">
        <v>8950</v>
      </c>
      <c r="L72">
        <v>4512</v>
      </c>
      <c r="M72">
        <v>4.9569999999999999</v>
      </c>
      <c r="N72">
        <v>7.8609999999999998</v>
      </c>
      <c r="O72">
        <v>2.9039999999999999</v>
      </c>
      <c r="Q72">
        <v>0.35599999999999998</v>
      </c>
      <c r="R72">
        <v>1</v>
      </c>
      <c r="S72">
        <v>0</v>
      </c>
      <c r="T72">
        <v>0</v>
      </c>
      <c r="V72">
        <v>0</v>
      </c>
      <c r="Y72" s="1">
        <v>44790</v>
      </c>
      <c r="Z72" s="6">
        <v>3.1967592592592589E-2</v>
      </c>
      <c r="AB72">
        <v>1</v>
      </c>
      <c r="AD72" s="3">
        <f t="shared" si="4"/>
        <v>5.5736747879853299</v>
      </c>
      <c r="AE72" s="3">
        <f t="shared" si="5"/>
        <v>8.480953213490821</v>
      </c>
      <c r="AF72" s="3">
        <f t="shared" si="6"/>
        <v>2.9072784255054911</v>
      </c>
      <c r="AG72" s="3">
        <f t="shared" si="7"/>
        <v>0.42620842230436817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88</v>
      </c>
      <c r="D73" t="s">
        <v>27</v>
      </c>
      <c r="G73">
        <v>0.5</v>
      </c>
      <c r="H73">
        <v>0.5</v>
      </c>
      <c r="I73">
        <v>8243</v>
      </c>
      <c r="J73">
        <v>12446</v>
      </c>
      <c r="L73">
        <v>1969</v>
      </c>
      <c r="M73">
        <v>6.7389999999999999</v>
      </c>
      <c r="N73">
        <v>10.823</v>
      </c>
      <c r="O73">
        <v>4.0839999999999996</v>
      </c>
      <c r="Q73">
        <v>0.09</v>
      </c>
      <c r="R73">
        <v>1</v>
      </c>
      <c r="S73">
        <v>0</v>
      </c>
      <c r="T73">
        <v>0</v>
      </c>
      <c r="V73">
        <v>0</v>
      </c>
      <c r="Y73" s="1">
        <v>44790</v>
      </c>
      <c r="Z73" s="6">
        <v>4.5451388888888888E-2</v>
      </c>
      <c r="AB73">
        <v>1</v>
      </c>
      <c r="AD73" s="3">
        <f t="shared" si="4"/>
        <v>7.6932348670697692</v>
      </c>
      <c r="AE73" s="3">
        <f t="shared" si="5"/>
        <v>11.675099469737717</v>
      </c>
      <c r="AF73" s="3">
        <f t="shared" si="6"/>
        <v>3.9818646026679474</v>
      </c>
      <c r="AG73" s="3">
        <f t="shared" si="7"/>
        <v>0.19511044397879529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88</v>
      </c>
      <c r="D74" t="s">
        <v>27</v>
      </c>
      <c r="G74">
        <v>0.5</v>
      </c>
      <c r="H74">
        <v>0.5</v>
      </c>
      <c r="I74">
        <v>9479</v>
      </c>
      <c r="J74">
        <v>12489</v>
      </c>
      <c r="L74">
        <v>1873</v>
      </c>
      <c r="M74">
        <v>7.6870000000000003</v>
      </c>
      <c r="N74">
        <v>10.859</v>
      </c>
      <c r="O74">
        <v>3.1720000000000002</v>
      </c>
      <c r="Q74">
        <v>0.08</v>
      </c>
      <c r="R74">
        <v>1</v>
      </c>
      <c r="S74">
        <v>0</v>
      </c>
      <c r="T74">
        <v>0</v>
      </c>
      <c r="V74">
        <v>0</v>
      </c>
      <c r="Y74" s="1">
        <v>44790</v>
      </c>
      <c r="Z74" s="6">
        <v>5.2928240740740741E-2</v>
      </c>
      <c r="AB74">
        <v>1</v>
      </c>
      <c r="AD74" s="3">
        <f t="shared" si="4"/>
        <v>8.8214761494764744</v>
      </c>
      <c r="AE74" s="3">
        <f t="shared" si="5"/>
        <v>11.714386737763636</v>
      </c>
      <c r="AF74" s="3">
        <f t="shared" si="6"/>
        <v>2.8929105882871617</v>
      </c>
      <c r="AG74" s="3">
        <f t="shared" si="7"/>
        <v>0.18638633626379136</v>
      </c>
      <c r="AH74" s="3"/>
      <c r="AK74">
        <f>ABS(100*(AD74-AD75)/(AVERAGE(AD74:AD75)))</f>
        <v>1.9855746108749861</v>
      </c>
      <c r="AQ74">
        <f>ABS(100*(AE74-AE75)/(AVERAGE(AE74:AE75)))</f>
        <v>0.18701169970348308</v>
      </c>
      <c r="AW74">
        <f>ABS(100*(AF74-AF75)/(AVERAGE(AF74:AF75)))</f>
        <v>6.5325836068396326</v>
      </c>
      <c r="BC74">
        <f>ABS(100*(AG74-AG75)/(AVERAGE(AG74:AG75)))</f>
        <v>0.24408180850659419</v>
      </c>
      <c r="BG74" s="3">
        <f>AVERAGE(AD74:AD75)</f>
        <v>8.7347585751814592</v>
      </c>
      <c r="BH74" s="3">
        <f>AVERAGE(AE74:AE75)</f>
        <v>11.725350626515056</v>
      </c>
      <c r="BI74" s="3">
        <f>AVERAGE(AF74:AF75)</f>
        <v>2.9905920513335955</v>
      </c>
      <c r="BJ74" s="3">
        <f>AVERAGE(AG74:AG75)</f>
        <v>0.18615914595871313</v>
      </c>
    </row>
    <row r="75" spans="1:62" x14ac:dyDescent="0.2">
      <c r="A75">
        <v>51</v>
      </c>
      <c r="B75">
        <v>16</v>
      </c>
      <c r="C75" t="s">
        <v>88</v>
      </c>
      <c r="D75" t="s">
        <v>27</v>
      </c>
      <c r="G75">
        <v>0.5</v>
      </c>
      <c r="H75">
        <v>0.5</v>
      </c>
      <c r="I75">
        <v>9289</v>
      </c>
      <c r="J75">
        <v>12513</v>
      </c>
      <c r="L75">
        <v>1868</v>
      </c>
      <c r="M75">
        <v>7.5410000000000004</v>
      </c>
      <c r="N75">
        <v>10.879</v>
      </c>
      <c r="O75">
        <v>3.3380000000000001</v>
      </c>
      <c r="Q75">
        <v>7.9000000000000001E-2</v>
      </c>
      <c r="R75">
        <v>1</v>
      </c>
      <c r="S75">
        <v>0</v>
      </c>
      <c r="T75">
        <v>0</v>
      </c>
      <c r="V75">
        <v>0</v>
      </c>
      <c r="Y75" s="1">
        <v>44790</v>
      </c>
      <c r="Z75" s="6">
        <v>6.084490740740741E-2</v>
      </c>
      <c r="AB75">
        <v>1</v>
      </c>
      <c r="AD75" s="3">
        <f t="shared" si="4"/>
        <v>8.6480410008864457</v>
      </c>
      <c r="AE75" s="3">
        <f t="shared" si="5"/>
        <v>11.736314515266475</v>
      </c>
      <c r="AF75" s="3">
        <f t="shared" si="6"/>
        <v>3.0882735143800293</v>
      </c>
      <c r="AG75" s="3">
        <f t="shared" si="7"/>
        <v>0.18593195565363491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99</v>
      </c>
      <c r="D76" t="s">
        <v>27</v>
      </c>
      <c r="G76">
        <v>0.5</v>
      </c>
      <c r="H76">
        <v>0.5</v>
      </c>
      <c r="I76">
        <v>10135</v>
      </c>
      <c r="J76">
        <v>13266</v>
      </c>
      <c r="L76">
        <v>2043</v>
      </c>
      <c r="M76">
        <v>8.1910000000000007</v>
      </c>
      <c r="N76">
        <v>11.516999999999999</v>
      </c>
      <c r="O76">
        <v>3.327</v>
      </c>
      <c r="Q76">
        <v>9.8000000000000004E-2</v>
      </c>
      <c r="R76">
        <v>1</v>
      </c>
      <c r="S76">
        <v>0</v>
      </c>
      <c r="T76">
        <v>0</v>
      </c>
      <c r="V76">
        <v>0</v>
      </c>
      <c r="Y76" s="1">
        <v>44790</v>
      </c>
      <c r="Z76" s="6">
        <v>7.4513888888888893E-2</v>
      </c>
      <c r="AB76">
        <v>1</v>
      </c>
      <c r="AD76" s="3">
        <f t="shared" si="4"/>
        <v>9.420283820397831</v>
      </c>
      <c r="AE76" s="3">
        <f t="shared" si="5"/>
        <v>12.424298534418051</v>
      </c>
      <c r="AF76" s="3">
        <f t="shared" si="6"/>
        <v>3.0040147140202205</v>
      </c>
      <c r="AG76" s="3">
        <f t="shared" si="7"/>
        <v>0.20183527700911083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99</v>
      </c>
      <c r="D77" t="s">
        <v>27</v>
      </c>
      <c r="G77">
        <v>0.5</v>
      </c>
      <c r="H77">
        <v>0.5</v>
      </c>
      <c r="I77">
        <v>10766</v>
      </c>
      <c r="J77">
        <v>13359</v>
      </c>
      <c r="L77">
        <v>1989</v>
      </c>
      <c r="M77">
        <v>8.6750000000000007</v>
      </c>
      <c r="N77">
        <v>11.596</v>
      </c>
      <c r="O77">
        <v>2.9220000000000002</v>
      </c>
      <c r="Q77">
        <v>9.1999999999999998E-2</v>
      </c>
      <c r="R77">
        <v>1</v>
      </c>
      <c r="S77">
        <v>0</v>
      </c>
      <c r="T77">
        <v>0</v>
      </c>
      <c r="V77">
        <v>0</v>
      </c>
      <c r="Y77" s="1">
        <v>44790</v>
      </c>
      <c r="Z77" s="6">
        <v>8.2013888888888886E-2</v>
      </c>
      <c r="AB77">
        <v>1</v>
      </c>
      <c r="AD77" s="3">
        <f t="shared" si="4"/>
        <v>9.9962710770310288</v>
      </c>
      <c r="AE77" s="3">
        <f t="shared" si="5"/>
        <v>12.509268672241554</v>
      </c>
      <c r="AF77" s="3">
        <f t="shared" si="6"/>
        <v>2.5129975952105248</v>
      </c>
      <c r="AG77" s="3">
        <f t="shared" si="7"/>
        <v>0.19692796641942112</v>
      </c>
      <c r="AH77" s="3"/>
      <c r="AK77">
        <f>ABS(100*(AD77-AD78)/(AVERAGE(AD77:AD78)))</f>
        <v>2.6836896725185735</v>
      </c>
      <c r="AQ77">
        <f>ABS(100*(AE77-AE78)/(AVERAGE(AE77:AE78)))</f>
        <v>0.2779317439881136</v>
      </c>
      <c r="AW77">
        <f>ABS(100*(AF77-AF78)/(AVERAGE(AF77:AF78)))</f>
        <v>8.7518314440289799</v>
      </c>
      <c r="BC77">
        <f>ABS(100*(AG77-AG78)/(AVERAGE(AG77:AG78)))</f>
        <v>3.330997713740826</v>
      </c>
      <c r="BG77" s="3">
        <f>AVERAGE(AD77:AD78)</f>
        <v>9.8639126741596925</v>
      </c>
      <c r="BH77" s="3">
        <f>AVERAGE(AE77:AE78)</f>
        <v>12.491909181718473</v>
      </c>
      <c r="BI77" s="3">
        <f>AVERAGE(AF77:AF78)</f>
        <v>2.6279965075587812</v>
      </c>
      <c r="BJ77" s="3">
        <f>AVERAGE(AG77:AG78)</f>
        <v>0.19370186408731027</v>
      </c>
    </row>
    <row r="78" spans="1:62" x14ac:dyDescent="0.2">
      <c r="A78">
        <v>54</v>
      </c>
      <c r="B78">
        <v>17</v>
      </c>
      <c r="C78" t="s">
        <v>99</v>
      </c>
      <c r="D78" t="s">
        <v>27</v>
      </c>
      <c r="G78">
        <v>0.5</v>
      </c>
      <c r="H78">
        <v>0.5</v>
      </c>
      <c r="I78">
        <v>10476</v>
      </c>
      <c r="J78">
        <v>13321</v>
      </c>
      <c r="L78">
        <v>1918</v>
      </c>
      <c r="M78">
        <v>8.452</v>
      </c>
      <c r="N78">
        <v>11.564</v>
      </c>
      <c r="O78">
        <v>3.113</v>
      </c>
      <c r="Q78">
        <v>8.5000000000000006E-2</v>
      </c>
      <c r="R78">
        <v>1</v>
      </c>
      <c r="S78">
        <v>0</v>
      </c>
      <c r="T78">
        <v>0</v>
      </c>
      <c r="V78">
        <v>0</v>
      </c>
      <c r="Y78" s="1">
        <v>44790</v>
      </c>
      <c r="Z78" s="6">
        <v>8.9953703703703702E-2</v>
      </c>
      <c r="AB78">
        <v>1</v>
      </c>
      <c r="AD78" s="3">
        <f t="shared" si="4"/>
        <v>9.7315542712883545</v>
      </c>
      <c r="AE78" s="3">
        <f t="shared" si="5"/>
        <v>12.474549691195392</v>
      </c>
      <c r="AF78" s="3">
        <f t="shared" si="6"/>
        <v>2.7429954199070377</v>
      </c>
      <c r="AG78" s="3">
        <f t="shared" si="7"/>
        <v>0.19047576175519945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85</v>
      </c>
      <c r="D79" t="s">
        <v>27</v>
      </c>
      <c r="G79">
        <v>0.5</v>
      </c>
      <c r="H79">
        <v>0.5</v>
      </c>
      <c r="I79">
        <v>7934</v>
      </c>
      <c r="J79">
        <v>9092</v>
      </c>
      <c r="L79">
        <v>6724</v>
      </c>
      <c r="M79">
        <v>6.5019999999999998</v>
      </c>
      <c r="N79">
        <v>7.9809999999999999</v>
      </c>
      <c r="O79">
        <v>1.4790000000000001</v>
      </c>
      <c r="Q79">
        <v>0.58699999999999997</v>
      </c>
      <c r="R79">
        <v>1</v>
      </c>
      <c r="S79">
        <v>0</v>
      </c>
      <c r="T79">
        <v>0</v>
      </c>
      <c r="V79">
        <v>0</v>
      </c>
      <c r="Y79" s="1">
        <v>44790</v>
      </c>
      <c r="Z79" s="6">
        <v>0.10335648148148148</v>
      </c>
      <c r="AB79">
        <v>1</v>
      </c>
      <c r="AD79" s="3">
        <f t="shared" si="4"/>
        <v>7.4111745464680938</v>
      </c>
      <c r="AE79" s="3">
        <f t="shared" si="5"/>
        <v>8.6106925637159524</v>
      </c>
      <c r="AF79" s="3">
        <f t="shared" si="6"/>
        <v>1.1995180172478586</v>
      </c>
      <c r="AG79" s="3">
        <f t="shared" si="7"/>
        <v>0.62722640423758358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85</v>
      </c>
      <c r="D80" t="s">
        <v>27</v>
      </c>
      <c r="G80">
        <v>0.5</v>
      </c>
      <c r="H80">
        <v>0.5</v>
      </c>
      <c r="I80">
        <v>7079</v>
      </c>
      <c r="J80">
        <v>9224</v>
      </c>
      <c r="L80">
        <v>6872</v>
      </c>
      <c r="M80">
        <v>5.8460000000000001</v>
      </c>
      <c r="N80">
        <v>8.093</v>
      </c>
      <c r="O80">
        <v>2.2469999999999999</v>
      </c>
      <c r="Q80">
        <v>0.60299999999999998</v>
      </c>
      <c r="R80">
        <v>1</v>
      </c>
      <c r="S80">
        <v>0</v>
      </c>
      <c r="T80">
        <v>0</v>
      </c>
      <c r="V80">
        <v>0</v>
      </c>
      <c r="Y80" s="1">
        <v>44790</v>
      </c>
      <c r="Z80" s="6">
        <v>0.11063657407407408</v>
      </c>
      <c r="AB80">
        <v>1</v>
      </c>
      <c r="AD80" s="3">
        <f t="shared" si="4"/>
        <v>6.6307163778129699</v>
      </c>
      <c r="AE80" s="3">
        <f t="shared" si="5"/>
        <v>8.7312953399815676</v>
      </c>
      <c r="AF80" s="3">
        <f t="shared" si="6"/>
        <v>2.1005789621685977</v>
      </c>
      <c r="AG80" s="3">
        <f t="shared" si="7"/>
        <v>0.64067607029821472</v>
      </c>
      <c r="AH80" s="3"/>
      <c r="AK80">
        <f>ABS(100*(AD80-AD81)/(AVERAGE(AD80:AD81)))</f>
        <v>2.7775767845700954</v>
      </c>
      <c r="AQ80">
        <f>ABS(100*(AE80-AE81)/(AVERAGE(AE80:AE81)))</f>
        <v>1.6990431702906976</v>
      </c>
      <c r="AW80">
        <f>ABS(100*(AF80-AF81)/(AVERAGE(AF80:AF81)))</f>
        <v>1.6314459866610376</v>
      </c>
      <c r="BC80">
        <f>ABS(100*(AG80-AG81)/(AVERAGE(AG80:AG81)))</f>
        <v>1.026519341998932</v>
      </c>
      <c r="BG80" s="3">
        <f>AVERAGE(AD80:AD81)</f>
        <v>6.5398911289460866</v>
      </c>
      <c r="BH80" s="3">
        <f>AVERAGE(AE80:AE81)</f>
        <v>8.6577459196074606</v>
      </c>
      <c r="BI80" s="3">
        <f>AVERAGE(AF80:AF81)</f>
        <v>2.1178547906613745</v>
      </c>
      <c r="BJ80" s="3">
        <f>AVERAGE(AG80:AG81)</f>
        <v>0.63740452990508811</v>
      </c>
    </row>
    <row r="81" spans="1:62" x14ac:dyDescent="0.2">
      <c r="A81">
        <v>57</v>
      </c>
      <c r="B81">
        <v>18</v>
      </c>
      <c r="C81" t="s">
        <v>85</v>
      </c>
      <c r="D81" t="s">
        <v>27</v>
      </c>
      <c r="G81">
        <v>0.5</v>
      </c>
      <c r="H81">
        <v>0.5</v>
      </c>
      <c r="I81">
        <v>6880</v>
      </c>
      <c r="J81">
        <v>9063</v>
      </c>
      <c r="L81">
        <v>6800</v>
      </c>
      <c r="M81">
        <v>5.6929999999999996</v>
      </c>
      <c r="N81">
        <v>7.9560000000000004</v>
      </c>
      <c r="O81">
        <v>2.2629999999999999</v>
      </c>
      <c r="Q81">
        <v>0.59499999999999997</v>
      </c>
      <c r="R81">
        <v>1</v>
      </c>
      <c r="S81">
        <v>0</v>
      </c>
      <c r="T81">
        <v>0</v>
      </c>
      <c r="V81">
        <v>0</v>
      </c>
      <c r="Y81" s="1">
        <v>44790</v>
      </c>
      <c r="Z81" s="6">
        <v>0.11825231481481481</v>
      </c>
      <c r="AB81">
        <v>1</v>
      </c>
      <c r="AD81" s="3">
        <f t="shared" si="4"/>
        <v>6.4490658800792042</v>
      </c>
      <c r="AE81" s="3">
        <f t="shared" si="5"/>
        <v>8.5841964992333555</v>
      </c>
      <c r="AF81" s="3">
        <f t="shared" si="6"/>
        <v>2.1351306191541513</v>
      </c>
      <c r="AG81" s="3">
        <f t="shared" si="7"/>
        <v>0.63413298951196162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7225</v>
      </c>
      <c r="J82">
        <v>15745</v>
      </c>
      <c r="L82">
        <v>10321</v>
      </c>
      <c r="M82">
        <v>5.9580000000000002</v>
      </c>
      <c r="N82">
        <v>13.618</v>
      </c>
      <c r="O82">
        <v>7.66</v>
      </c>
      <c r="Q82">
        <v>0.96299999999999997</v>
      </c>
      <c r="R82">
        <v>1</v>
      </c>
      <c r="S82">
        <v>0</v>
      </c>
      <c r="T82">
        <v>0</v>
      </c>
      <c r="V82">
        <v>0</v>
      </c>
      <c r="Y82" s="1">
        <v>44790</v>
      </c>
      <c r="Z82" s="6">
        <v>0.1320486111111111</v>
      </c>
      <c r="AB82">
        <v>1</v>
      </c>
      <c r="AD82" s="3">
        <f t="shared" si="4"/>
        <v>6.7639875972558334</v>
      </c>
      <c r="AE82" s="3">
        <f t="shared" si="5"/>
        <v>14.689255218982142</v>
      </c>
      <c r="AF82" s="3">
        <f t="shared" si="6"/>
        <v>7.9252676217263085</v>
      </c>
      <c r="AG82" s="3">
        <f t="shared" si="7"/>
        <v>0.95410781518413701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7641</v>
      </c>
      <c r="J83">
        <v>15886</v>
      </c>
      <c r="L83">
        <v>10361</v>
      </c>
      <c r="M83">
        <v>6.2770000000000001</v>
      </c>
      <c r="N83">
        <v>13.737</v>
      </c>
      <c r="O83">
        <v>7.46</v>
      </c>
      <c r="Q83">
        <v>0.96799999999999997</v>
      </c>
      <c r="R83">
        <v>1</v>
      </c>
      <c r="S83">
        <v>0</v>
      </c>
      <c r="T83">
        <v>0</v>
      </c>
      <c r="V83">
        <v>0</v>
      </c>
      <c r="Y83" s="1">
        <v>44790</v>
      </c>
      <c r="Z83" s="6">
        <v>0.13966435185185186</v>
      </c>
      <c r="AB83">
        <v>1</v>
      </c>
      <c r="AD83" s="3">
        <f t="shared" si="4"/>
        <v>7.1437192910108402</v>
      </c>
      <c r="AE83" s="3">
        <f t="shared" si="5"/>
        <v>14.81808091181132</v>
      </c>
      <c r="AF83" s="3">
        <f t="shared" si="6"/>
        <v>7.6743616208004797</v>
      </c>
      <c r="AG83" s="3">
        <f t="shared" si="7"/>
        <v>0.95774286006538889</v>
      </c>
      <c r="AH83" s="3"/>
      <c r="AK83">
        <f>ABS(100*(AD83-AD84)/(AVERAGE(AD83:AD84)))</f>
        <v>2.1177635612417598</v>
      </c>
      <c r="AM83">
        <f>100*((AVERAGE(AD83:AD84)*25.225)-(AVERAGE(AD65:AD66)*25))/(1000*0.075)</f>
        <v>132.30351720884235</v>
      </c>
      <c r="AQ83">
        <f>ABS(100*(AE83-AE84)/(AVERAGE(AE83:AE84)))</f>
        <v>0.29021443234015493</v>
      </c>
      <c r="AS83">
        <f>100*((AVERAGE(AE83:AE84)*25.225)-(AVERAGE(AE65:AE66)*25))/(2000*0.075)</f>
        <v>104.25979499898206</v>
      </c>
      <c r="AW83">
        <f>ABS(100*(AF83-AF84)/(AVERAGE(AF83:AF84)))</f>
        <v>1.3815164277007699</v>
      </c>
      <c r="AY83">
        <f>100*((AVERAGE(AF83:AF84)*25.225)-(AVERAGE(AF65:AF66)*25))/(1000*0.075)</f>
        <v>76.216072789121796</v>
      </c>
      <c r="BC83">
        <f>ABS(100*(AG83-AG84)/(AVERAGE(AG83:AG84)))</f>
        <v>0.84093215475376792</v>
      </c>
      <c r="BE83">
        <f>100*((AVERAGE(AG83:AG84)*25.225)-(AVERAGE(AG65:AG66)*25))/(100*0.075)</f>
        <v>88.960194126458418</v>
      </c>
      <c r="BG83" s="3">
        <f>AVERAGE(AD83:AD84)</f>
        <v>7.0688683321456711</v>
      </c>
      <c r="BH83" s="3">
        <f>AVERAGE(AE83:AE84)</f>
        <v>14.796609963006457</v>
      </c>
      <c r="BI83" s="3">
        <f>AVERAGE(AF83:AF84)</f>
        <v>7.7277416308607858</v>
      </c>
      <c r="BJ83" s="3">
        <f>AVERAGE(AG83:AG84)</f>
        <v>0.96178684749578114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7477</v>
      </c>
      <c r="J84">
        <v>15839</v>
      </c>
      <c r="L84">
        <v>10450</v>
      </c>
      <c r="M84">
        <v>6.1509999999999998</v>
      </c>
      <c r="N84">
        <v>13.696999999999999</v>
      </c>
      <c r="O84">
        <v>7.5460000000000003</v>
      </c>
      <c r="Q84">
        <v>0.97699999999999998</v>
      </c>
      <c r="R84">
        <v>1</v>
      </c>
      <c r="S84">
        <v>0</v>
      </c>
      <c r="T84">
        <v>0</v>
      </c>
      <c r="V84">
        <v>0</v>
      </c>
      <c r="Y84" s="1">
        <v>44790</v>
      </c>
      <c r="Z84" s="6">
        <v>0.14774305555555556</v>
      </c>
      <c r="AB84">
        <v>1</v>
      </c>
      <c r="AD84" s="3">
        <f t="shared" si="4"/>
        <v>6.9940173732805011</v>
      </c>
      <c r="AE84" s="3">
        <f t="shared" si="5"/>
        <v>14.775139014201594</v>
      </c>
      <c r="AF84" s="3">
        <f t="shared" si="6"/>
        <v>7.7811216409210928</v>
      </c>
      <c r="AG84" s="3">
        <f t="shared" si="7"/>
        <v>0.9658308349261735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6919</v>
      </c>
      <c r="J85">
        <v>9193</v>
      </c>
      <c r="L85">
        <v>7118</v>
      </c>
      <c r="M85">
        <v>5.7229999999999999</v>
      </c>
      <c r="N85">
        <v>8.0670000000000002</v>
      </c>
      <c r="O85">
        <v>2.343</v>
      </c>
      <c r="Q85">
        <v>0.628</v>
      </c>
      <c r="R85">
        <v>1</v>
      </c>
      <c r="S85">
        <v>0</v>
      </c>
      <c r="T85">
        <v>0</v>
      </c>
      <c r="V85">
        <v>0</v>
      </c>
      <c r="Y85" s="1">
        <v>44790</v>
      </c>
      <c r="Z85" s="6">
        <v>0.16123842592592594</v>
      </c>
      <c r="AB85">
        <v>1</v>
      </c>
      <c r="AD85" s="3">
        <f t="shared" si="4"/>
        <v>6.4846657263687364</v>
      </c>
      <c r="AE85" s="3">
        <f t="shared" si="5"/>
        <v>8.7029719607070657</v>
      </c>
      <c r="AF85" s="3">
        <f t="shared" si="6"/>
        <v>2.2183062343383293</v>
      </c>
      <c r="AG85" s="3">
        <f t="shared" si="7"/>
        <v>0.66303159631791231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6842</v>
      </c>
      <c r="J86">
        <v>9265</v>
      </c>
      <c r="L86">
        <v>7204</v>
      </c>
      <c r="M86">
        <v>5.6639999999999997</v>
      </c>
      <c r="N86">
        <v>8.1280000000000001</v>
      </c>
      <c r="O86">
        <v>2.464</v>
      </c>
      <c r="Q86">
        <v>0.63700000000000001</v>
      </c>
      <c r="R86">
        <v>1</v>
      </c>
      <c r="S86">
        <v>0</v>
      </c>
      <c r="T86">
        <v>0</v>
      </c>
      <c r="V86">
        <v>0</v>
      </c>
      <c r="Y86" s="1">
        <v>44790</v>
      </c>
      <c r="Z86" s="6">
        <v>0.16853009259259258</v>
      </c>
      <c r="AB86">
        <v>1</v>
      </c>
      <c r="AD86" s="3">
        <f t="shared" si="4"/>
        <v>6.4143788503611994</v>
      </c>
      <c r="AE86" s="3">
        <f t="shared" si="5"/>
        <v>8.7687552932155839</v>
      </c>
      <c r="AF86" s="3">
        <f t="shared" si="6"/>
        <v>2.3543764428543845</v>
      </c>
      <c r="AG86" s="3">
        <f t="shared" si="7"/>
        <v>0.67084694281260326</v>
      </c>
      <c r="AH86" s="3"/>
      <c r="AK86">
        <f>ABS(100*(AD86-AD87)/(AVERAGE(AD86:AD87)))</f>
        <v>1.5632802043240857</v>
      </c>
      <c r="AL86">
        <f>ABS(100*((AVERAGE(AD86:AD87)-AVERAGE(AD80:AD81))/(AVERAGE(AD80:AD81,AD86:AD87))))</f>
        <v>2.7162693642979541</v>
      </c>
      <c r="AQ86">
        <f>ABS(100*(AE86-AE87)/(AVERAGE(AE86:AE87)))</f>
        <v>0.83704583454292614</v>
      </c>
      <c r="AR86">
        <f>ABS(100*((AVERAGE(AE86:AE87)-AVERAGE(AE80:AE81))/(AVERAGE(AE80:AE81,AE86:AE87))))</f>
        <v>0.85639184374571975</v>
      </c>
      <c r="AW86">
        <f>ABS(100*(AF86-AF87)/(AVERAGE(AF86:AF87)))</f>
        <v>1.1152497349314416</v>
      </c>
      <c r="AX86">
        <f>ABS(100*((AVERAGE(AF86:AF87)-AVERAGE(AF80:AF81))/(AVERAGE(AF80:AF81,AF86:AF87))))</f>
        <v>11.134881959463694</v>
      </c>
      <c r="BC86">
        <f>ABS(100*(AG86-AG87)/(AVERAGE(AG86:AG87)))</f>
        <v>1.7491133310049898</v>
      </c>
      <c r="BD86">
        <f>ABS(100*((AVERAGE(AG86:AG87)-AVERAGE(AG80:AG81))/(AVERAGE(AG80:AG81,AG86:AG87))))</f>
        <v>4.2422589371049577</v>
      </c>
      <c r="BG86" s="3">
        <f>AVERAGE(AD86:AD87)</f>
        <v>6.3646303472130068</v>
      </c>
      <c r="BH86" s="3">
        <f>AVERAGE(AE86:AE87)</f>
        <v>8.7322089973775192</v>
      </c>
      <c r="BI86" s="3">
        <f>AVERAGE(AF86:AF87)</f>
        <v>2.3675786501645111</v>
      </c>
      <c r="BJ86" s="3">
        <f>AVERAGE(AG86:AG87)</f>
        <v>0.66503087100260072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6733</v>
      </c>
      <c r="J87">
        <v>9185</v>
      </c>
      <c r="L87">
        <v>7076</v>
      </c>
      <c r="M87">
        <v>5.58</v>
      </c>
      <c r="N87">
        <v>8.06</v>
      </c>
      <c r="O87">
        <v>2.48</v>
      </c>
      <c r="Q87">
        <v>0.624</v>
      </c>
      <c r="R87">
        <v>1</v>
      </c>
      <c r="S87">
        <v>0</v>
      </c>
      <c r="T87">
        <v>0</v>
      </c>
      <c r="V87">
        <v>0</v>
      </c>
      <c r="Y87" s="1">
        <v>44790</v>
      </c>
      <c r="Z87" s="6">
        <v>0.17627314814814812</v>
      </c>
      <c r="AB87">
        <v>1</v>
      </c>
      <c r="AD87" s="3">
        <f t="shared" si="4"/>
        <v>6.3148818440648151</v>
      </c>
      <c r="AE87" s="3">
        <f t="shared" si="5"/>
        <v>8.6956627015394528</v>
      </c>
      <c r="AF87" s="3">
        <f t="shared" si="6"/>
        <v>2.3807808574746376</v>
      </c>
      <c r="AG87" s="3">
        <f t="shared" si="7"/>
        <v>0.65921479919259818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2279</v>
      </c>
      <c r="J88">
        <v>641</v>
      </c>
      <c r="L88">
        <v>665</v>
      </c>
      <c r="M88">
        <v>2.1629999999999998</v>
      </c>
      <c r="N88">
        <v>0.82199999999999995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44790</v>
      </c>
      <c r="Z88" s="6">
        <v>0.18878472222222223</v>
      </c>
      <c r="AB88">
        <v>1</v>
      </c>
      <c r="AD88" s="3">
        <f t="shared" si="4"/>
        <v>2.2491968344859621</v>
      </c>
      <c r="AE88" s="3">
        <f t="shared" si="5"/>
        <v>0.88937391052873493</v>
      </c>
      <c r="AF88" s="3">
        <f t="shared" si="6"/>
        <v>-1.359822923957227</v>
      </c>
      <c r="AG88" s="3">
        <f t="shared" si="7"/>
        <v>7.660798084999193E-2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408</v>
      </c>
      <c r="J89">
        <v>552</v>
      </c>
      <c r="L89">
        <v>508</v>
      </c>
      <c r="M89">
        <v>0.72799999999999998</v>
      </c>
      <c r="N89">
        <v>0.746</v>
      </c>
      <c r="O89">
        <v>1.7999999999999999E-2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44790</v>
      </c>
      <c r="Z89" s="6">
        <v>0.19496527777777781</v>
      </c>
      <c r="AB89">
        <v>1</v>
      </c>
      <c r="AD89" s="3">
        <f t="shared" ref="AD89:AD141" si="8">((I89*$F$21)+$F$22)*1000/G89</f>
        <v>0.54131702915995583</v>
      </c>
      <c r="AE89" s="3">
        <f t="shared" ref="AE89:AE141" si="9">((J89*$H$21)+$H$22)*1000/H89</f>
        <v>0.80805840228903991</v>
      </c>
      <c r="AF89" s="3">
        <f t="shared" ref="AF89:AF141" si="10">AE89-AD89</f>
        <v>0.26674137312908408</v>
      </c>
      <c r="AG89" s="3">
        <f t="shared" ref="AG89:AG141" si="11">((L89*$J$21)+$J$22)*1000/H89</f>
        <v>6.2340429691079259E-2</v>
      </c>
      <c r="AH89" s="3"/>
      <c r="AK89">
        <f>ABS(100*(AD89-AD90)/(AVERAGE(AD89:AD90)))</f>
        <v>14.854577121935799</v>
      </c>
      <c r="AQ89">
        <f>ABS(100*(AE89-AE90)/(AVERAGE(AE89:AE90)))</f>
        <v>1.6817620270036284</v>
      </c>
      <c r="AW89">
        <f>ABS(100*(AF89-AF90)/(AVERAGE(AF89:AF90)))</f>
        <v>28.472774723595037</v>
      </c>
      <c r="BC89">
        <f>ABS(100*(AG89-AG90)/(AVERAGE(AG89:AG90)))</f>
        <v>0.58140083547027333</v>
      </c>
      <c r="BG89" s="3">
        <f>AVERAGE(AD89:AD90)</f>
        <v>0.50389154972737094</v>
      </c>
      <c r="BH89" s="3">
        <f>AVERAGE(AE89:AE90)</f>
        <v>0.81491083275867715</v>
      </c>
      <c r="BI89" s="3">
        <f>AVERAGE(AF89:AF90)</f>
        <v>0.31101928303130622</v>
      </c>
      <c r="BJ89" s="3">
        <f>AVERAGE(AG89:AG90)</f>
        <v>6.2522181935141835E-2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326</v>
      </c>
      <c r="J90">
        <v>567</v>
      </c>
      <c r="L90">
        <v>512</v>
      </c>
      <c r="M90">
        <v>0.66500000000000004</v>
      </c>
      <c r="N90">
        <v>0.75900000000000001</v>
      </c>
      <c r="O90">
        <v>9.4E-2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44790</v>
      </c>
      <c r="Z90" s="6">
        <v>0.20158564814814817</v>
      </c>
      <c r="AB90">
        <v>1</v>
      </c>
      <c r="AD90" s="3">
        <f t="shared" si="8"/>
        <v>0.46646607029478604</v>
      </c>
      <c r="AE90" s="3">
        <f t="shared" si="9"/>
        <v>0.82176326322831439</v>
      </c>
      <c r="AF90" s="3">
        <f t="shared" si="10"/>
        <v>0.35529719293352835</v>
      </c>
      <c r="AG90" s="3">
        <f t="shared" si="11"/>
        <v>6.2703934179204418E-2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5</v>
      </c>
      <c r="C91" t="s">
        <v>63</v>
      </c>
      <c r="D91" t="s">
        <v>27</v>
      </c>
      <c r="G91">
        <v>0.6</v>
      </c>
      <c r="H91">
        <v>0.6</v>
      </c>
      <c r="I91">
        <v>4429</v>
      </c>
      <c r="J91">
        <v>9918</v>
      </c>
      <c r="L91">
        <v>4099</v>
      </c>
      <c r="M91">
        <v>3.177</v>
      </c>
      <c r="N91">
        <v>7.234</v>
      </c>
      <c r="O91">
        <v>4.0570000000000004</v>
      </c>
      <c r="Q91">
        <v>0.26100000000000001</v>
      </c>
      <c r="R91">
        <v>1</v>
      </c>
      <c r="S91">
        <v>0</v>
      </c>
      <c r="T91">
        <v>0</v>
      </c>
      <c r="V91">
        <v>0</v>
      </c>
      <c r="Y91" s="1">
        <v>44790</v>
      </c>
      <c r="Z91" s="6">
        <v>0.21469907407407407</v>
      </c>
      <c r="AB91">
        <v>1</v>
      </c>
      <c r="AD91" s="3">
        <f t="shared" si="8"/>
        <v>3.5097937193898763</v>
      </c>
      <c r="AE91" s="3">
        <f t="shared" si="9"/>
        <v>7.8044779773099995</v>
      </c>
      <c r="AF91" s="3">
        <f t="shared" si="10"/>
        <v>4.2946842579201228</v>
      </c>
      <c r="AG91" s="3">
        <f t="shared" si="11"/>
        <v>0.3238971532545375</v>
      </c>
      <c r="AH91" s="3"/>
    </row>
    <row r="92" spans="1:62" x14ac:dyDescent="0.2">
      <c r="A92">
        <v>68</v>
      </c>
      <c r="B92">
        <v>5</v>
      </c>
      <c r="C92" t="s">
        <v>63</v>
      </c>
      <c r="D92" t="s">
        <v>27</v>
      </c>
      <c r="G92">
        <v>0.6</v>
      </c>
      <c r="H92">
        <v>0.6</v>
      </c>
      <c r="I92">
        <v>5871</v>
      </c>
      <c r="J92">
        <v>10103</v>
      </c>
      <c r="L92">
        <v>4138</v>
      </c>
      <c r="M92">
        <v>4.0990000000000002</v>
      </c>
      <c r="N92">
        <v>7.3650000000000002</v>
      </c>
      <c r="O92">
        <v>3.2650000000000001</v>
      </c>
      <c r="Q92">
        <v>0.26400000000000001</v>
      </c>
      <c r="R92">
        <v>1</v>
      </c>
      <c r="S92">
        <v>0</v>
      </c>
      <c r="T92">
        <v>0</v>
      </c>
      <c r="V92">
        <v>0</v>
      </c>
      <c r="Y92" s="1">
        <v>44790</v>
      </c>
      <c r="Z92" s="6">
        <v>0.2220486111111111</v>
      </c>
      <c r="AB92">
        <v>1</v>
      </c>
      <c r="AD92" s="3">
        <f t="shared" si="8"/>
        <v>4.6066949661741718</v>
      </c>
      <c r="AE92" s="3">
        <f t="shared" si="9"/>
        <v>7.9453334925192083</v>
      </c>
      <c r="AF92" s="3">
        <f t="shared" si="10"/>
        <v>3.3386385263450364</v>
      </c>
      <c r="AG92" s="3">
        <f t="shared" si="11"/>
        <v>0.32685062722055447</v>
      </c>
      <c r="AH92" s="3"/>
      <c r="AK92">
        <f>ABS(100*(AD92-AD93)/(AVERAGE(AD92:AD93)))</f>
        <v>1.3297831653320049</v>
      </c>
      <c r="AQ92">
        <f>ABS(100*(AE92-AE93)/(AVERAGE(AE92:AE93)))</f>
        <v>8.6207543334749087E-2</v>
      </c>
      <c r="AW92">
        <f>ABS(100*(AF92-AF93)/(AVERAGE(AF92:AF93)))</f>
        <v>2.0076213483022816</v>
      </c>
      <c r="BC92">
        <f>ABS(100*(AG92-AG93)/(AVERAGE(AG92:AG93)))</f>
        <v>0.11578111652669978</v>
      </c>
      <c r="BG92" s="3">
        <f>AVERAGE(AD92:AD93)</f>
        <v>4.57626774712329</v>
      </c>
      <c r="BH92" s="3">
        <f>AVERAGE(AE92:AE93)</f>
        <v>7.9487597077540268</v>
      </c>
      <c r="BI92" s="3">
        <f>AVERAGE(AF92:AF93)</f>
        <v>3.3724919606307369</v>
      </c>
      <c r="BJ92" s="3">
        <f>AVERAGE(AG92:AG93)</f>
        <v>0.32703995247478634</v>
      </c>
    </row>
    <row r="93" spans="1:62" x14ac:dyDescent="0.2">
      <c r="A93">
        <v>69</v>
      </c>
      <c r="B93">
        <v>5</v>
      </c>
      <c r="C93" t="s">
        <v>63</v>
      </c>
      <c r="D93" t="s">
        <v>27</v>
      </c>
      <c r="G93">
        <v>0.6</v>
      </c>
      <c r="H93">
        <v>0.6</v>
      </c>
      <c r="I93">
        <v>5791</v>
      </c>
      <c r="J93">
        <v>10112</v>
      </c>
      <c r="L93">
        <v>4143</v>
      </c>
      <c r="M93">
        <v>4.048</v>
      </c>
      <c r="N93">
        <v>7.3710000000000004</v>
      </c>
      <c r="O93">
        <v>3.323</v>
      </c>
      <c r="Q93">
        <v>0.26400000000000001</v>
      </c>
      <c r="R93">
        <v>1</v>
      </c>
      <c r="S93">
        <v>0</v>
      </c>
      <c r="T93">
        <v>0</v>
      </c>
      <c r="V93">
        <v>0</v>
      </c>
      <c r="Y93" s="1">
        <v>44790</v>
      </c>
      <c r="Z93" s="6">
        <v>0.22991898148148149</v>
      </c>
      <c r="AB93">
        <v>1</v>
      </c>
      <c r="AD93" s="3">
        <f t="shared" si="8"/>
        <v>4.5458405280724081</v>
      </c>
      <c r="AE93" s="3">
        <f t="shared" si="9"/>
        <v>7.9521859229888454</v>
      </c>
      <c r="AF93" s="3">
        <f t="shared" si="10"/>
        <v>3.4063453949164373</v>
      </c>
      <c r="AG93" s="3">
        <f t="shared" si="11"/>
        <v>0.32722927772901816</v>
      </c>
      <c r="AH93" s="3"/>
    </row>
    <row r="94" spans="1:62" x14ac:dyDescent="0.2">
      <c r="A94">
        <v>70</v>
      </c>
      <c r="B94">
        <v>21</v>
      </c>
      <c r="C94" t="s">
        <v>84</v>
      </c>
      <c r="D94" t="s">
        <v>27</v>
      </c>
      <c r="G94">
        <v>0.5</v>
      </c>
      <c r="H94">
        <v>0.5</v>
      </c>
      <c r="I94">
        <v>5187</v>
      </c>
      <c r="J94">
        <v>8521</v>
      </c>
      <c r="L94">
        <v>12240</v>
      </c>
      <c r="M94">
        <v>4.3940000000000001</v>
      </c>
      <c r="N94">
        <v>7.4980000000000002</v>
      </c>
      <c r="O94">
        <v>3.1040000000000001</v>
      </c>
      <c r="Q94">
        <v>1.1639999999999999</v>
      </c>
      <c r="R94">
        <v>1</v>
      </c>
      <c r="S94">
        <v>0</v>
      </c>
      <c r="T94">
        <v>0</v>
      </c>
      <c r="V94">
        <v>0</v>
      </c>
      <c r="Y94" s="1">
        <v>44790</v>
      </c>
      <c r="Z94" s="6">
        <v>0.24331018518518518</v>
      </c>
      <c r="AB94">
        <v>1</v>
      </c>
      <c r="AD94" s="3">
        <f t="shared" si="8"/>
        <v>4.9036674244849081</v>
      </c>
      <c r="AE94" s="3">
        <f t="shared" si="9"/>
        <v>8.088994190627572</v>
      </c>
      <c r="AF94" s="3">
        <f t="shared" si="10"/>
        <v>3.1853267661426639</v>
      </c>
      <c r="AG94" s="3">
        <f t="shared" si="11"/>
        <v>1.1284990933621843</v>
      </c>
      <c r="AH94" s="3"/>
    </row>
    <row r="95" spans="1:62" x14ac:dyDescent="0.2">
      <c r="A95">
        <v>71</v>
      </c>
      <c r="B95">
        <v>21</v>
      </c>
      <c r="C95" t="s">
        <v>84</v>
      </c>
      <c r="D95" t="s">
        <v>27</v>
      </c>
      <c r="G95">
        <v>0.5</v>
      </c>
      <c r="H95">
        <v>0.5</v>
      </c>
      <c r="I95">
        <v>5516</v>
      </c>
      <c r="J95">
        <v>8602</v>
      </c>
      <c r="L95">
        <v>12700</v>
      </c>
      <c r="M95">
        <v>4.6470000000000002</v>
      </c>
      <c r="N95">
        <v>7.5659999999999998</v>
      </c>
      <c r="O95">
        <v>2.92</v>
      </c>
      <c r="Q95">
        <v>1.212</v>
      </c>
      <c r="R95">
        <v>1</v>
      </c>
      <c r="S95">
        <v>0</v>
      </c>
      <c r="T95">
        <v>0</v>
      </c>
      <c r="V95">
        <v>0</v>
      </c>
      <c r="Y95" s="1">
        <v>44790</v>
      </c>
      <c r="Z95" s="6">
        <v>0.25059027777777781</v>
      </c>
      <c r="AB95">
        <v>1</v>
      </c>
      <c r="AD95" s="3">
        <f t="shared" si="8"/>
        <v>5.2039840765171128</v>
      </c>
      <c r="AE95" s="3">
        <f t="shared" si="9"/>
        <v>8.1630004396996529</v>
      </c>
      <c r="AF95" s="3">
        <f t="shared" si="10"/>
        <v>2.9590163631825401</v>
      </c>
      <c r="AG95" s="3">
        <f t="shared" si="11"/>
        <v>1.170302109496578</v>
      </c>
      <c r="AH95" s="3"/>
      <c r="AK95">
        <f>ABS(100*(AD95-AD96)/(AVERAGE(AD95:AD96)))</f>
        <v>2.7022133796033851</v>
      </c>
      <c r="AQ95">
        <f>ABS(100*(AE95-AE96)/(AVERAGE(AE95:AE96)))</f>
        <v>1.1193292673133987E-2</v>
      </c>
      <c r="AW95">
        <f>ABS(100*(AF95-AF96)/(AVERAGE(AF95:AF96)))</f>
        <v>4.5520965767813033</v>
      </c>
      <c r="BC95">
        <f>ABS(100*(AG95-AG96)/(AVERAGE(AG95:AG96)))</f>
        <v>1.9761616084087348</v>
      </c>
      <c r="BG95" s="3">
        <f>AVERAGE(AD95:AD96)</f>
        <v>5.1346100170811022</v>
      </c>
      <c r="BH95" s="3">
        <f>AVERAGE(AE95:AE96)</f>
        <v>8.1625436110016771</v>
      </c>
      <c r="BI95" s="3">
        <f>AVERAGE(AF95:AF96)</f>
        <v>3.0279335939205749</v>
      </c>
      <c r="BJ95" s="3">
        <f>AVERAGE(AG95:AG96)</f>
        <v>1.1588517181206355</v>
      </c>
    </row>
    <row r="96" spans="1:62" x14ac:dyDescent="0.2">
      <c r="A96">
        <v>72</v>
      </c>
      <c r="B96">
        <v>21</v>
      </c>
      <c r="C96" t="s">
        <v>84</v>
      </c>
      <c r="D96" t="s">
        <v>27</v>
      </c>
      <c r="G96">
        <v>0.5</v>
      </c>
      <c r="H96">
        <v>0.5</v>
      </c>
      <c r="I96">
        <v>5364</v>
      </c>
      <c r="J96">
        <v>8601</v>
      </c>
      <c r="L96">
        <v>12448</v>
      </c>
      <c r="M96">
        <v>4.53</v>
      </c>
      <c r="N96">
        <v>7.5650000000000004</v>
      </c>
      <c r="O96">
        <v>3.0350000000000001</v>
      </c>
      <c r="Q96">
        <v>1.1859999999999999</v>
      </c>
      <c r="R96">
        <v>1</v>
      </c>
      <c r="S96">
        <v>0</v>
      </c>
      <c r="T96">
        <v>0</v>
      </c>
      <c r="V96">
        <v>0</v>
      </c>
      <c r="Y96" s="1">
        <v>44790</v>
      </c>
      <c r="Z96" s="6">
        <v>0.25821759259259258</v>
      </c>
      <c r="AB96">
        <v>1</v>
      </c>
      <c r="AD96" s="3">
        <f t="shared" si="8"/>
        <v>5.0652359576450916</v>
      </c>
      <c r="AE96" s="3">
        <f t="shared" si="9"/>
        <v>8.1620867823037013</v>
      </c>
      <c r="AF96" s="3">
        <f t="shared" si="10"/>
        <v>3.0968508246586097</v>
      </c>
      <c r="AG96" s="3">
        <f t="shared" si="11"/>
        <v>1.147401326744693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92</v>
      </c>
      <c r="D97" t="s">
        <v>27</v>
      </c>
      <c r="G97">
        <v>0.5</v>
      </c>
      <c r="H97">
        <v>0.5</v>
      </c>
      <c r="I97">
        <v>3979</v>
      </c>
      <c r="J97">
        <v>8951</v>
      </c>
      <c r="L97">
        <v>6293</v>
      </c>
      <c r="M97">
        <v>3.468</v>
      </c>
      <c r="N97">
        <v>7.8620000000000001</v>
      </c>
      <c r="O97">
        <v>4.3940000000000001</v>
      </c>
      <c r="Q97">
        <v>0.54200000000000004</v>
      </c>
      <c r="R97">
        <v>1</v>
      </c>
      <c r="S97">
        <v>0</v>
      </c>
      <c r="T97">
        <v>0</v>
      </c>
      <c r="V97">
        <v>0</v>
      </c>
      <c r="Y97" s="1">
        <v>44790</v>
      </c>
      <c r="Z97" s="6">
        <v>0.2714699074074074</v>
      </c>
      <c r="AB97">
        <v>1</v>
      </c>
      <c r="AD97" s="3">
        <f t="shared" si="8"/>
        <v>3.800985006080944</v>
      </c>
      <c r="AE97" s="3">
        <f t="shared" si="9"/>
        <v>8.4818668708867726</v>
      </c>
      <c r="AF97" s="3">
        <f t="shared" si="10"/>
        <v>4.6808818648058281</v>
      </c>
      <c r="AG97" s="3">
        <f t="shared" si="11"/>
        <v>0.58805879564209718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92</v>
      </c>
      <c r="D98" t="s">
        <v>27</v>
      </c>
      <c r="G98">
        <v>0.5</v>
      </c>
      <c r="H98">
        <v>0.5</v>
      </c>
      <c r="I98">
        <v>3530</v>
      </c>
      <c r="J98">
        <v>8998</v>
      </c>
      <c r="L98">
        <v>6264</v>
      </c>
      <c r="M98">
        <v>3.1230000000000002</v>
      </c>
      <c r="N98">
        <v>7.9009999999999998</v>
      </c>
      <c r="O98">
        <v>4.7779999999999996</v>
      </c>
      <c r="Q98">
        <v>0.53900000000000003</v>
      </c>
      <c r="R98">
        <v>1</v>
      </c>
      <c r="S98">
        <v>0</v>
      </c>
      <c r="T98">
        <v>0</v>
      </c>
      <c r="V98">
        <v>0</v>
      </c>
      <c r="Y98" s="1">
        <v>44790</v>
      </c>
      <c r="Z98" s="6">
        <v>0.27864583333333331</v>
      </c>
      <c r="AB98">
        <v>1</v>
      </c>
      <c r="AD98" s="3">
        <f t="shared" si="8"/>
        <v>3.3911303654655636</v>
      </c>
      <c r="AE98" s="3">
        <f t="shared" si="9"/>
        <v>8.5248087684964986</v>
      </c>
      <c r="AF98" s="3">
        <f t="shared" si="10"/>
        <v>5.1336784030309346</v>
      </c>
      <c r="AG98" s="3">
        <f t="shared" si="11"/>
        <v>0.58542338810318983</v>
      </c>
      <c r="AH98" s="3"/>
      <c r="AK98">
        <f>ABS(100*(AD98-AD99)/(AVERAGE(AD98:AD99)))</f>
        <v>2.9222849131244462</v>
      </c>
      <c r="AQ98">
        <f>ABS(100*(AE98-AE99)/(AVERAGE(AE98:AE99)))</f>
        <v>4.2879708276452627E-2</v>
      </c>
      <c r="AW98">
        <f>ABS(100*(AF98-AF99)/(AVERAGE(AF98:AF99)))</f>
        <v>1.8147544458113323</v>
      </c>
      <c r="BC98">
        <f>ABS(100*(AG98-AG99)/(AVERAGE(AG98:AG99)))</f>
        <v>1.1553485560057848</v>
      </c>
      <c r="BG98" s="3">
        <f>AVERAGE(AD98:AD99)</f>
        <v>3.3422946788888979</v>
      </c>
      <c r="BH98" s="3">
        <f>AVERAGE(AE98:AE99)</f>
        <v>8.5229814537045954</v>
      </c>
      <c r="BI98" s="3">
        <f>AVERAGE(AF98:AF99)</f>
        <v>5.1806867748156984</v>
      </c>
      <c r="BJ98" s="3">
        <f>AVERAGE(AG98:AG99)</f>
        <v>0.58206097158803205</v>
      </c>
    </row>
    <row r="99" spans="1:62" x14ac:dyDescent="0.2">
      <c r="A99">
        <v>75</v>
      </c>
      <c r="B99">
        <v>22</v>
      </c>
      <c r="C99" t="s">
        <v>92</v>
      </c>
      <c r="D99" t="s">
        <v>27</v>
      </c>
      <c r="G99">
        <v>0.5</v>
      </c>
      <c r="H99">
        <v>0.5</v>
      </c>
      <c r="I99">
        <v>3423</v>
      </c>
      <c r="J99">
        <v>8994</v>
      </c>
      <c r="L99">
        <v>6190</v>
      </c>
      <c r="M99">
        <v>3.0409999999999999</v>
      </c>
      <c r="N99">
        <v>7.8979999999999997</v>
      </c>
      <c r="O99">
        <v>4.8570000000000002</v>
      </c>
      <c r="Q99">
        <v>0.53100000000000003</v>
      </c>
      <c r="R99">
        <v>1</v>
      </c>
      <c r="S99">
        <v>0</v>
      </c>
      <c r="T99">
        <v>0</v>
      </c>
      <c r="V99">
        <v>0</v>
      </c>
      <c r="Y99" s="1">
        <v>44790</v>
      </c>
      <c r="Z99" s="6">
        <v>0.28625</v>
      </c>
      <c r="AB99">
        <v>1</v>
      </c>
      <c r="AD99" s="3">
        <f t="shared" si="8"/>
        <v>3.2934589923122322</v>
      </c>
      <c r="AE99" s="3">
        <f t="shared" si="9"/>
        <v>8.5211541389126939</v>
      </c>
      <c r="AF99" s="3">
        <f t="shared" si="10"/>
        <v>5.2276951466004622</v>
      </c>
      <c r="AG99" s="3">
        <f t="shared" si="11"/>
        <v>0.57869855507287427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87</v>
      </c>
      <c r="D100" t="s">
        <v>27</v>
      </c>
      <c r="G100">
        <v>0.5</v>
      </c>
      <c r="H100">
        <v>0.5</v>
      </c>
      <c r="I100">
        <v>5478</v>
      </c>
      <c r="J100">
        <v>8699</v>
      </c>
      <c r="L100">
        <v>5714</v>
      </c>
      <c r="M100">
        <v>4.6180000000000003</v>
      </c>
      <c r="N100">
        <v>7.6479999999999997</v>
      </c>
      <c r="O100">
        <v>3.0310000000000001</v>
      </c>
      <c r="Q100">
        <v>0.48199999999999998</v>
      </c>
      <c r="R100">
        <v>1</v>
      </c>
      <c r="S100">
        <v>0</v>
      </c>
      <c r="T100">
        <v>0</v>
      </c>
      <c r="V100">
        <v>0</v>
      </c>
      <c r="Y100" s="1">
        <v>44790</v>
      </c>
      <c r="Z100" s="6">
        <v>0.29930555555555555</v>
      </c>
      <c r="AB100">
        <v>1</v>
      </c>
      <c r="AD100" s="3">
        <f t="shared" si="8"/>
        <v>5.169297046799108</v>
      </c>
      <c r="AE100" s="3">
        <f t="shared" si="9"/>
        <v>8.2516252071069616</v>
      </c>
      <c r="AF100" s="3">
        <f t="shared" si="10"/>
        <v>3.0823281603078536</v>
      </c>
      <c r="AG100" s="3">
        <f t="shared" si="11"/>
        <v>0.53544152098597986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87</v>
      </c>
      <c r="D101" t="s">
        <v>27</v>
      </c>
      <c r="G101">
        <v>0.5</v>
      </c>
      <c r="H101">
        <v>0.5</v>
      </c>
      <c r="I101">
        <v>6352</v>
      </c>
      <c r="J101">
        <v>8710</v>
      </c>
      <c r="L101">
        <v>5632</v>
      </c>
      <c r="M101">
        <v>5.2880000000000003</v>
      </c>
      <c r="N101">
        <v>7.657</v>
      </c>
      <c r="O101">
        <v>2.3690000000000002</v>
      </c>
      <c r="Q101">
        <v>0.47299999999999998</v>
      </c>
      <c r="R101">
        <v>1</v>
      </c>
      <c r="S101">
        <v>0</v>
      </c>
      <c r="T101">
        <v>0</v>
      </c>
      <c r="V101">
        <v>0</v>
      </c>
      <c r="Y101" s="1">
        <v>44790</v>
      </c>
      <c r="Z101" s="6">
        <v>0.30663194444444447</v>
      </c>
      <c r="AB101">
        <v>1</v>
      </c>
      <c r="AD101" s="3">
        <f t="shared" si="8"/>
        <v>5.967098730313233</v>
      </c>
      <c r="AE101" s="3">
        <f t="shared" si="9"/>
        <v>8.2616754384624311</v>
      </c>
      <c r="AF101" s="3">
        <f t="shared" si="10"/>
        <v>2.2945767081491981</v>
      </c>
      <c r="AG101" s="3">
        <f t="shared" si="11"/>
        <v>0.52798967897941385</v>
      </c>
      <c r="AH101" s="3"/>
      <c r="AK101">
        <f>ABS(100*(AD101-AD102)/(AVERAGE(AD101:AD102)))</f>
        <v>0.36781505434730211</v>
      </c>
      <c r="AQ101">
        <f>ABS(100*(AE101-AE102)/(AVERAGE(AE101:AE102)))</f>
        <v>0.36561363146178316</v>
      </c>
      <c r="AW101">
        <f>ABS(100*(AF101-AF102)/(AVERAGE(AF101:AF102)))</f>
        <v>0.35988900781897898</v>
      </c>
      <c r="BC101">
        <f>ABS(100*(AG101-AG102)/(AVERAGE(AG101:AG102)))</f>
        <v>1.5201998240756189</v>
      </c>
      <c r="BG101" s="3">
        <f>AVERAGE(AD101:AD102)</f>
        <v>5.9561449314549151</v>
      </c>
      <c r="BH101" s="3">
        <f>AVERAGE(AE101:AE102)</f>
        <v>8.2466000914292295</v>
      </c>
      <c r="BI101" s="3">
        <f>AVERAGE(AF101:AF102)</f>
        <v>2.290455159974313</v>
      </c>
      <c r="BJ101" s="3">
        <f>AVERAGE(AG101:AG102)</f>
        <v>0.53203366640980632</v>
      </c>
    </row>
    <row r="102" spans="1:62" x14ac:dyDescent="0.2">
      <c r="A102">
        <v>78</v>
      </c>
      <c r="B102">
        <v>23</v>
      </c>
      <c r="C102" t="s">
        <v>87</v>
      </c>
      <c r="D102" t="s">
        <v>27</v>
      </c>
      <c r="G102">
        <v>0.5</v>
      </c>
      <c r="H102">
        <v>0.5</v>
      </c>
      <c r="I102">
        <v>6328</v>
      </c>
      <c r="J102">
        <v>8677</v>
      </c>
      <c r="L102">
        <v>5721</v>
      </c>
      <c r="M102">
        <v>5.27</v>
      </c>
      <c r="N102">
        <v>7.63</v>
      </c>
      <c r="O102">
        <v>2.36</v>
      </c>
      <c r="Q102">
        <v>0.48199999999999998</v>
      </c>
      <c r="R102">
        <v>1</v>
      </c>
      <c r="S102">
        <v>0</v>
      </c>
      <c r="T102">
        <v>0</v>
      </c>
      <c r="V102">
        <v>0</v>
      </c>
      <c r="Y102" s="1">
        <v>44790</v>
      </c>
      <c r="Z102" s="6">
        <v>0.31436342592592592</v>
      </c>
      <c r="AB102">
        <v>1</v>
      </c>
      <c r="AD102" s="3">
        <f t="shared" si="8"/>
        <v>5.945191132596598</v>
      </c>
      <c r="AE102" s="3">
        <f t="shared" si="9"/>
        <v>8.231524744396026</v>
      </c>
      <c r="AF102" s="3">
        <f t="shared" si="10"/>
        <v>2.286333611799428</v>
      </c>
      <c r="AG102" s="3">
        <f t="shared" si="11"/>
        <v>0.53607765384019879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98</v>
      </c>
      <c r="D103" t="s">
        <v>27</v>
      </c>
      <c r="G103">
        <v>0.5</v>
      </c>
      <c r="H103">
        <v>0.5</v>
      </c>
      <c r="I103">
        <v>6433</v>
      </c>
      <c r="J103">
        <v>11602</v>
      </c>
      <c r="L103">
        <v>13731</v>
      </c>
      <c r="M103">
        <v>5.35</v>
      </c>
      <c r="N103">
        <v>10.106999999999999</v>
      </c>
      <c r="O103">
        <v>4.7569999999999997</v>
      </c>
      <c r="Q103">
        <v>1.32</v>
      </c>
      <c r="R103">
        <v>1</v>
      </c>
      <c r="S103">
        <v>0</v>
      </c>
      <c r="T103">
        <v>0</v>
      </c>
      <c r="V103">
        <v>0</v>
      </c>
      <c r="Y103" s="1">
        <v>44790</v>
      </c>
      <c r="Z103" s="6">
        <v>0.32771990740740742</v>
      </c>
      <c r="AB103">
        <v>1</v>
      </c>
      <c r="AD103" s="3">
        <f t="shared" si="8"/>
        <v>6.0410368726068766</v>
      </c>
      <c r="AE103" s="3">
        <f t="shared" si="9"/>
        <v>10.903972627554541</v>
      </c>
      <c r="AF103" s="3">
        <f t="shared" si="10"/>
        <v>4.8629357549476646</v>
      </c>
      <c r="AG103" s="3">
        <f t="shared" si="11"/>
        <v>1.2639953913108393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98</v>
      </c>
      <c r="D104" t="s">
        <v>27</v>
      </c>
      <c r="G104">
        <v>0.5</v>
      </c>
      <c r="H104">
        <v>0.5</v>
      </c>
      <c r="I104">
        <v>6573</v>
      </c>
      <c r="J104">
        <v>11607</v>
      </c>
      <c r="L104">
        <v>13795</v>
      </c>
      <c r="M104">
        <v>5.4580000000000002</v>
      </c>
      <c r="N104">
        <v>10.112</v>
      </c>
      <c r="O104">
        <v>4.6550000000000002</v>
      </c>
      <c r="Q104">
        <v>1.327</v>
      </c>
      <c r="R104">
        <v>1</v>
      </c>
      <c r="S104">
        <v>0</v>
      </c>
      <c r="T104">
        <v>0</v>
      </c>
      <c r="V104">
        <v>0</v>
      </c>
      <c r="Y104" s="1">
        <v>44790</v>
      </c>
      <c r="Z104" s="6">
        <v>0.33516203703703701</v>
      </c>
      <c r="AB104">
        <v>1</v>
      </c>
      <c r="AD104" s="3">
        <f t="shared" si="8"/>
        <v>6.1688311926205817</v>
      </c>
      <c r="AE104" s="3">
        <f t="shared" si="9"/>
        <v>10.908540914534301</v>
      </c>
      <c r="AF104" s="3">
        <f t="shared" si="10"/>
        <v>4.7397097219137194</v>
      </c>
      <c r="AG104" s="3">
        <f t="shared" si="11"/>
        <v>1.2698114631208417</v>
      </c>
      <c r="AH104" s="3"/>
      <c r="AK104">
        <f>ABS(100*(AD104-AD105)/(AVERAGE(AD104:AD105)))</f>
        <v>0.1478629717996974</v>
      </c>
      <c r="AQ104">
        <f>ABS(100*(AE104-AE105)/(AVERAGE(AE104:AE105)))</f>
        <v>4.1869308282939062E-2</v>
      </c>
      <c r="AW104">
        <f>ABS(100*(AF104-AF105)/(AVERAGE(AF104:AF105)))</f>
        <v>9.6252165093987888E-2</v>
      </c>
      <c r="BC104">
        <f>ABS(100*(AG104-AG105)/(AVERAGE(AG104:AG105)))</f>
        <v>1.6537145205229729</v>
      </c>
      <c r="BG104" s="3">
        <f>AVERAGE(AD104:AD105)</f>
        <v>6.1733952754782138</v>
      </c>
      <c r="BH104" s="3">
        <f>AVERAGE(AE104:AE105)</f>
        <v>10.91082505802418</v>
      </c>
      <c r="BI104" s="3">
        <f>AVERAGE(AF104:AF105)</f>
        <v>4.7374297825459655</v>
      </c>
      <c r="BJ104" s="3">
        <f>AVERAGE(AG104:AG105)</f>
        <v>1.2803985313374873</v>
      </c>
    </row>
    <row r="105" spans="1:62" x14ac:dyDescent="0.2">
      <c r="A105">
        <v>81</v>
      </c>
      <c r="B105">
        <v>24</v>
      </c>
      <c r="C105" t="s">
        <v>98</v>
      </c>
      <c r="D105" t="s">
        <v>27</v>
      </c>
      <c r="G105">
        <v>0.5</v>
      </c>
      <c r="H105">
        <v>0.5</v>
      </c>
      <c r="I105">
        <v>6583</v>
      </c>
      <c r="J105">
        <v>11612</v>
      </c>
      <c r="L105">
        <v>14028</v>
      </c>
      <c r="M105">
        <v>5.4649999999999999</v>
      </c>
      <c r="N105">
        <v>10.116</v>
      </c>
      <c r="O105">
        <v>4.6509999999999998</v>
      </c>
      <c r="Q105">
        <v>1.351</v>
      </c>
      <c r="R105">
        <v>1</v>
      </c>
      <c r="S105">
        <v>0</v>
      </c>
      <c r="T105">
        <v>0</v>
      </c>
      <c r="V105">
        <v>0</v>
      </c>
      <c r="Y105" s="1">
        <v>44790</v>
      </c>
      <c r="Z105" s="6">
        <v>0.34297453703703701</v>
      </c>
      <c r="AB105">
        <v>1</v>
      </c>
      <c r="AD105" s="3">
        <f t="shared" si="8"/>
        <v>6.1779593583358459</v>
      </c>
      <c r="AE105" s="3">
        <f t="shared" si="9"/>
        <v>10.913109201514057</v>
      </c>
      <c r="AF105" s="3">
        <f t="shared" si="10"/>
        <v>4.7351498431782115</v>
      </c>
      <c r="AG105" s="3">
        <f t="shared" si="11"/>
        <v>1.2909855995541326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91</v>
      </c>
      <c r="D106" t="s">
        <v>27</v>
      </c>
      <c r="G106">
        <v>0.5</v>
      </c>
      <c r="H106">
        <v>0.5</v>
      </c>
      <c r="I106">
        <v>5836</v>
      </c>
      <c r="J106">
        <v>9167</v>
      </c>
      <c r="L106">
        <v>4504</v>
      </c>
      <c r="M106">
        <v>4.8920000000000003</v>
      </c>
      <c r="N106">
        <v>8.0440000000000005</v>
      </c>
      <c r="O106">
        <v>3.1520000000000001</v>
      </c>
      <c r="Q106">
        <v>0.35499999999999998</v>
      </c>
      <c r="R106">
        <v>1</v>
      </c>
      <c r="S106">
        <v>0</v>
      </c>
      <c r="T106">
        <v>0</v>
      </c>
      <c r="V106">
        <v>0</v>
      </c>
      <c r="Y106" s="1">
        <v>44790</v>
      </c>
      <c r="Z106" s="6">
        <v>0.35644675925925928</v>
      </c>
      <c r="AB106">
        <v>1</v>
      </c>
      <c r="AD106" s="3">
        <f t="shared" si="8"/>
        <v>5.4960853794055806</v>
      </c>
      <c r="AE106" s="3">
        <f t="shared" si="9"/>
        <v>8.6792168684123254</v>
      </c>
      <c r="AF106" s="3">
        <f t="shared" si="10"/>
        <v>3.1831314890067448</v>
      </c>
      <c r="AG106" s="3">
        <f t="shared" si="11"/>
        <v>0.42548141332811779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91</v>
      </c>
      <c r="D107" t="s">
        <v>27</v>
      </c>
      <c r="G107">
        <v>0.5</v>
      </c>
      <c r="H107">
        <v>0.5</v>
      </c>
      <c r="I107">
        <v>5771</v>
      </c>
      <c r="J107">
        <v>9230</v>
      </c>
      <c r="L107">
        <v>4491</v>
      </c>
      <c r="M107">
        <v>4.8419999999999996</v>
      </c>
      <c r="N107">
        <v>8.0980000000000008</v>
      </c>
      <c r="O107">
        <v>3.2559999999999998</v>
      </c>
      <c r="Q107">
        <v>0.35399999999999998</v>
      </c>
      <c r="R107">
        <v>1</v>
      </c>
      <c r="S107">
        <v>0</v>
      </c>
      <c r="T107">
        <v>0</v>
      </c>
      <c r="V107">
        <v>0</v>
      </c>
      <c r="Y107" s="1">
        <v>44790</v>
      </c>
      <c r="Z107" s="6">
        <v>0.36373842592592592</v>
      </c>
      <c r="AB107">
        <v>1</v>
      </c>
      <c r="AD107" s="3">
        <f t="shared" si="8"/>
        <v>5.4367523022563597</v>
      </c>
      <c r="AE107" s="3">
        <f t="shared" si="9"/>
        <v>8.7367772843572773</v>
      </c>
      <c r="AF107" s="3">
        <f t="shared" si="10"/>
        <v>3.3000249821009175</v>
      </c>
      <c r="AG107" s="3">
        <f t="shared" si="11"/>
        <v>0.42430002374171105</v>
      </c>
      <c r="AH107" s="3"/>
      <c r="AK107">
        <f>ABS(100*(AD107-AD108)/(AVERAGE(AD107:AD108)))</f>
        <v>2.5850259213167441</v>
      </c>
      <c r="AQ107">
        <f>ABS(100*(AE107-AE108)/(AVERAGE(AE107:AE108)))</f>
        <v>7.323001735731817E-2</v>
      </c>
      <c r="AW107">
        <f>ABS(100*(AF107-AF108)/(AVERAGE(AF107:AF108)))</f>
        <v>3.9318064381308351</v>
      </c>
      <c r="BC107">
        <f>ABS(100*(AG107-AG108)/(AVERAGE(AG107:AG108)))</f>
        <v>1.0983110005157652</v>
      </c>
      <c r="BG107" s="3">
        <f>AVERAGE(AD107:AD108)</f>
        <v>5.3673782428203491</v>
      </c>
      <c r="BH107" s="3">
        <f>AVERAGE(AE107:AE108)</f>
        <v>8.7335794834714466</v>
      </c>
      <c r="BI107" s="3">
        <f>AVERAGE(AF107:AF108)</f>
        <v>3.3662012406510975</v>
      </c>
      <c r="BJ107" s="3">
        <f>AVERAGE(AG107:AG108)</f>
        <v>0.42198268262991312</v>
      </c>
    </row>
    <row r="108" spans="1:62" x14ac:dyDescent="0.2">
      <c r="A108">
        <v>84</v>
      </c>
      <c r="B108">
        <v>25</v>
      </c>
      <c r="C108" t="s">
        <v>91</v>
      </c>
      <c r="D108" t="s">
        <v>27</v>
      </c>
      <c r="G108">
        <v>0.5</v>
      </c>
      <c r="H108">
        <v>0.5</v>
      </c>
      <c r="I108">
        <v>5619</v>
      </c>
      <c r="J108">
        <v>9223</v>
      </c>
      <c r="L108">
        <v>4440</v>
      </c>
      <c r="M108">
        <v>4.726</v>
      </c>
      <c r="N108">
        <v>8.0920000000000005</v>
      </c>
      <c r="O108">
        <v>3.367</v>
      </c>
      <c r="Q108">
        <v>0.34799999999999998</v>
      </c>
      <c r="R108">
        <v>1</v>
      </c>
      <c r="S108">
        <v>0</v>
      </c>
      <c r="T108">
        <v>0</v>
      </c>
      <c r="V108">
        <v>0</v>
      </c>
      <c r="Y108" s="1">
        <v>44790</v>
      </c>
      <c r="Z108" s="6">
        <v>0.37145833333333328</v>
      </c>
      <c r="AB108">
        <v>1</v>
      </c>
      <c r="AD108" s="3">
        <f t="shared" si="8"/>
        <v>5.2980041833843385</v>
      </c>
      <c r="AE108" s="3">
        <f t="shared" si="9"/>
        <v>8.730381682585616</v>
      </c>
      <c r="AF108" s="3">
        <f t="shared" si="10"/>
        <v>3.4323774992012774</v>
      </c>
      <c r="AG108" s="3">
        <f t="shared" si="11"/>
        <v>0.41966534151811519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95</v>
      </c>
      <c r="D109" t="s">
        <v>27</v>
      </c>
      <c r="G109">
        <v>0.5</v>
      </c>
      <c r="H109">
        <v>0.5</v>
      </c>
      <c r="I109">
        <v>11328</v>
      </c>
      <c r="J109">
        <v>17390</v>
      </c>
      <c r="L109">
        <v>5628</v>
      </c>
      <c r="M109">
        <v>9.1059999999999999</v>
      </c>
      <c r="N109">
        <v>15.010999999999999</v>
      </c>
      <c r="O109">
        <v>5.9059999999999997</v>
      </c>
      <c r="Q109">
        <v>0.47299999999999998</v>
      </c>
      <c r="R109">
        <v>1</v>
      </c>
      <c r="S109">
        <v>0</v>
      </c>
      <c r="T109">
        <v>0</v>
      </c>
      <c r="V109">
        <v>0</v>
      </c>
      <c r="Y109" s="1">
        <v>44790</v>
      </c>
      <c r="Z109" s="6">
        <v>0.38511574074074079</v>
      </c>
      <c r="AB109">
        <v>1</v>
      </c>
      <c r="AD109" s="3">
        <f t="shared" si="8"/>
        <v>10.509273990228898</v>
      </c>
      <c r="AE109" s="3">
        <f t="shared" si="9"/>
        <v>16.192221635322571</v>
      </c>
      <c r="AF109" s="3">
        <f t="shared" si="10"/>
        <v>5.6829476450936731</v>
      </c>
      <c r="AG109" s="3">
        <f t="shared" si="11"/>
        <v>0.52762617449128879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95</v>
      </c>
      <c r="D110" t="s">
        <v>27</v>
      </c>
      <c r="G110">
        <v>0.5</v>
      </c>
      <c r="H110">
        <v>0.5</v>
      </c>
      <c r="I110">
        <v>13805</v>
      </c>
      <c r="J110">
        <v>17445</v>
      </c>
      <c r="L110">
        <v>5638</v>
      </c>
      <c r="M110">
        <v>11.006</v>
      </c>
      <c r="N110">
        <v>15.058</v>
      </c>
      <c r="O110">
        <v>4.0510000000000002</v>
      </c>
      <c r="Q110">
        <v>0.47399999999999998</v>
      </c>
      <c r="R110">
        <v>1</v>
      </c>
      <c r="S110">
        <v>0</v>
      </c>
      <c r="T110">
        <v>0</v>
      </c>
      <c r="V110">
        <v>0</v>
      </c>
      <c r="Y110" s="1">
        <v>44790</v>
      </c>
      <c r="Z110" s="6">
        <v>0.39284722222222218</v>
      </c>
      <c r="AB110">
        <v>1</v>
      </c>
      <c r="AD110" s="3">
        <f t="shared" si="8"/>
        <v>12.770320637899939</v>
      </c>
      <c r="AE110" s="3">
        <f t="shared" si="9"/>
        <v>16.24247279209991</v>
      </c>
      <c r="AF110" s="3">
        <f t="shared" si="10"/>
        <v>3.4721521541999714</v>
      </c>
      <c r="AG110" s="3">
        <f t="shared" si="11"/>
        <v>0.52853493571160171</v>
      </c>
      <c r="AH110" s="3"/>
      <c r="AK110">
        <f>ABS(100*(AD110-AD111)/(AVERAGE(AD110:AD111)))</f>
        <v>0.83282803645276882</v>
      </c>
      <c r="AQ110">
        <f>ABS(100*(AE110-AE111)/(AVERAGE(AE110:AE111)))</f>
        <v>0.19143689618867024</v>
      </c>
      <c r="AW110">
        <f>ABS(100*(AF110-AF111)/(AVERAGE(AF110:AF111)))</f>
        <v>4.0509835350931374</v>
      </c>
      <c r="BC110">
        <f>ABS(100*(AG110-AG111)/(AVERAGE(AG110:AG111)))</f>
        <v>0.1376464029048789</v>
      </c>
      <c r="BG110" s="3">
        <f>AVERAGE(AD110:AD111)</f>
        <v>12.823720407334235</v>
      </c>
      <c r="BH110" s="3">
        <f>AVERAGE(AE110:AE111)</f>
        <v>16.226940616368733</v>
      </c>
      <c r="BI110" s="3">
        <f>AVERAGE(AF110:AF111)</f>
        <v>3.4032202090344965</v>
      </c>
      <c r="BJ110" s="3">
        <f>AVERAGE(AG110:AG111)</f>
        <v>0.52817143122347654</v>
      </c>
    </row>
    <row r="111" spans="1:62" x14ac:dyDescent="0.2">
      <c r="A111">
        <v>87</v>
      </c>
      <c r="B111">
        <v>26</v>
      </c>
      <c r="C111" t="s">
        <v>95</v>
      </c>
      <c r="D111" t="s">
        <v>27</v>
      </c>
      <c r="G111">
        <v>0.5</v>
      </c>
      <c r="H111">
        <v>0.5</v>
      </c>
      <c r="I111">
        <v>13922</v>
      </c>
      <c r="J111">
        <v>17411</v>
      </c>
      <c r="L111">
        <v>5630</v>
      </c>
      <c r="M111">
        <v>11.096</v>
      </c>
      <c r="N111">
        <v>15.029</v>
      </c>
      <c r="O111">
        <v>3.9329999999999998</v>
      </c>
      <c r="Q111">
        <v>0.47299999999999998</v>
      </c>
      <c r="R111">
        <v>1</v>
      </c>
      <c r="S111">
        <v>0</v>
      </c>
      <c r="T111">
        <v>0</v>
      </c>
      <c r="V111">
        <v>0</v>
      </c>
      <c r="Y111" s="1">
        <v>44790</v>
      </c>
      <c r="Z111" s="6">
        <v>0.40094907407407404</v>
      </c>
      <c r="AB111">
        <v>1</v>
      </c>
      <c r="AD111" s="3">
        <f t="shared" si="8"/>
        <v>12.877120176768534</v>
      </c>
      <c r="AE111" s="3">
        <f t="shared" si="9"/>
        <v>16.211408440637555</v>
      </c>
      <c r="AF111" s="3">
        <f t="shared" si="10"/>
        <v>3.3342882638690217</v>
      </c>
      <c r="AG111" s="3">
        <f t="shared" si="11"/>
        <v>0.52780792673535137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83</v>
      </c>
      <c r="D112" t="s">
        <v>27</v>
      </c>
      <c r="G112">
        <v>0.5</v>
      </c>
      <c r="H112">
        <v>0.5</v>
      </c>
      <c r="I112">
        <v>10792</v>
      </c>
      <c r="J112">
        <v>12689</v>
      </c>
      <c r="L112">
        <v>1888</v>
      </c>
      <c r="M112">
        <v>8.6940000000000008</v>
      </c>
      <c r="N112">
        <v>11.029</v>
      </c>
      <c r="O112">
        <v>2.3340000000000001</v>
      </c>
      <c r="Q112">
        <v>8.1000000000000003E-2</v>
      </c>
      <c r="R112">
        <v>1</v>
      </c>
      <c r="S112">
        <v>0</v>
      </c>
      <c r="T112">
        <v>0</v>
      </c>
      <c r="V112">
        <v>0</v>
      </c>
      <c r="Y112" s="1">
        <v>44790</v>
      </c>
      <c r="Z112" s="6">
        <v>0.41453703703703698</v>
      </c>
      <c r="AB112">
        <v>1</v>
      </c>
      <c r="AD112" s="3">
        <f t="shared" si="8"/>
        <v>10.020004307890716</v>
      </c>
      <c r="AE112" s="3">
        <f t="shared" si="9"/>
        <v>11.897118216953961</v>
      </c>
      <c r="AF112" s="3">
        <f t="shared" si="10"/>
        <v>1.8771139090632456</v>
      </c>
      <c r="AG112" s="3">
        <f t="shared" si="11"/>
        <v>0.18774947809426074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83</v>
      </c>
      <c r="D113" t="s">
        <v>27</v>
      </c>
      <c r="G113">
        <v>0.5</v>
      </c>
      <c r="H113">
        <v>0.5</v>
      </c>
      <c r="I113">
        <v>9517</v>
      </c>
      <c r="J113">
        <v>12702</v>
      </c>
      <c r="L113">
        <v>1907</v>
      </c>
      <c r="M113">
        <v>7.7160000000000002</v>
      </c>
      <c r="N113">
        <v>11.039</v>
      </c>
      <c r="O113">
        <v>3.323</v>
      </c>
      <c r="Q113">
        <v>8.3000000000000004E-2</v>
      </c>
      <c r="R113">
        <v>1</v>
      </c>
      <c r="S113">
        <v>0</v>
      </c>
      <c r="T113">
        <v>0</v>
      </c>
      <c r="V113">
        <v>0</v>
      </c>
      <c r="Y113" s="1">
        <v>44790</v>
      </c>
      <c r="Z113" s="6">
        <v>0.42206018518518523</v>
      </c>
      <c r="AB113">
        <v>1</v>
      </c>
      <c r="AD113" s="3">
        <f t="shared" si="8"/>
        <v>8.8561631791944784</v>
      </c>
      <c r="AE113" s="3">
        <f t="shared" si="9"/>
        <v>11.908995763101334</v>
      </c>
      <c r="AF113" s="3">
        <f t="shared" si="10"/>
        <v>3.0528325839068557</v>
      </c>
      <c r="AG113" s="3">
        <f t="shared" si="11"/>
        <v>0.18947612441285527</v>
      </c>
      <c r="AH113" s="3"/>
      <c r="AK113">
        <f>ABS(100*(AD113-AD114)/(AVERAGE(AD113:AD114)))</f>
        <v>0.74487753869381723</v>
      </c>
      <c r="AQ113">
        <f>ABS(100*(AE113-AE114)/(AVERAGE(AE113:AE114)))</f>
        <v>3.0683266470388135E-2</v>
      </c>
      <c r="AW113">
        <f>ABS(100*(AF113-AF114)/(AVERAGE(AF113:AF114)))</f>
        <v>2.2470265335468769</v>
      </c>
      <c r="BC113">
        <f>ABS(100*(AG113-AG114)/(AVERAGE(AG113:AG114)))</f>
        <v>1.0122952867819921</v>
      </c>
      <c r="BG113" s="3">
        <f>AVERAGE(AD113:AD114)</f>
        <v>8.8233017826195272</v>
      </c>
      <c r="BH113" s="3">
        <f>AVERAGE(AE113:AE114)</f>
        <v>11.910823077893237</v>
      </c>
      <c r="BI113" s="3">
        <f>AVERAGE(AF113:AF114)</f>
        <v>3.087521295273711</v>
      </c>
      <c r="BJ113" s="3">
        <f>AVERAGE(AG113:AG114)</f>
        <v>0.18852192513152671</v>
      </c>
    </row>
    <row r="114" spans="1:62" x14ac:dyDescent="0.2">
      <c r="A114">
        <v>90</v>
      </c>
      <c r="B114">
        <v>27</v>
      </c>
      <c r="C114" t="s">
        <v>83</v>
      </c>
      <c r="D114" t="s">
        <v>27</v>
      </c>
      <c r="G114">
        <v>0.5</v>
      </c>
      <c r="H114">
        <v>0.5</v>
      </c>
      <c r="I114">
        <v>9445</v>
      </c>
      <c r="J114">
        <v>12706</v>
      </c>
      <c r="L114">
        <v>1886</v>
      </c>
      <c r="M114">
        <v>7.6609999999999996</v>
      </c>
      <c r="N114">
        <v>11.042</v>
      </c>
      <c r="O114">
        <v>3.3820000000000001</v>
      </c>
      <c r="Q114">
        <v>8.1000000000000003E-2</v>
      </c>
      <c r="R114">
        <v>1</v>
      </c>
      <c r="S114">
        <v>0</v>
      </c>
      <c r="T114">
        <v>0</v>
      </c>
      <c r="V114">
        <v>0</v>
      </c>
      <c r="Y114" s="1">
        <v>44790</v>
      </c>
      <c r="Z114" s="6">
        <v>0.43003472222222222</v>
      </c>
      <c r="AB114">
        <v>1</v>
      </c>
      <c r="AD114" s="3">
        <f t="shared" si="8"/>
        <v>8.7904403860445743</v>
      </c>
      <c r="AE114" s="3">
        <f t="shared" si="9"/>
        <v>11.912650392685141</v>
      </c>
      <c r="AF114" s="3">
        <f t="shared" si="10"/>
        <v>3.1222100066405662</v>
      </c>
      <c r="AG114" s="3">
        <f t="shared" si="11"/>
        <v>0.18756772585019815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78</v>
      </c>
      <c r="D115" t="s">
        <v>27</v>
      </c>
      <c r="G115">
        <v>0.5</v>
      </c>
      <c r="H115">
        <v>0.5</v>
      </c>
      <c r="I115">
        <v>7588</v>
      </c>
      <c r="J115">
        <v>9199</v>
      </c>
      <c r="L115">
        <v>6123</v>
      </c>
      <c r="M115">
        <v>6.2370000000000001</v>
      </c>
      <c r="N115">
        <v>8.0719999999999992</v>
      </c>
      <c r="O115">
        <v>1.835</v>
      </c>
      <c r="Q115">
        <v>0.52400000000000002</v>
      </c>
      <c r="R115">
        <v>1</v>
      </c>
      <c r="S115">
        <v>0</v>
      </c>
      <c r="T115">
        <v>0</v>
      </c>
      <c r="V115">
        <v>0</v>
      </c>
      <c r="Y115" s="1">
        <v>44790</v>
      </c>
      <c r="Z115" s="6">
        <v>0.44337962962962968</v>
      </c>
      <c r="AB115">
        <v>1</v>
      </c>
      <c r="AD115" s="3">
        <f t="shared" si="8"/>
        <v>7.0953400127199382</v>
      </c>
      <c r="AE115" s="3">
        <f t="shared" si="9"/>
        <v>8.7084539050827772</v>
      </c>
      <c r="AF115" s="3">
        <f t="shared" si="10"/>
        <v>1.613113892362839</v>
      </c>
      <c r="AG115" s="3">
        <f t="shared" si="11"/>
        <v>0.57260985489677785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78</v>
      </c>
      <c r="D116" t="s">
        <v>27</v>
      </c>
      <c r="G116">
        <v>0.5</v>
      </c>
      <c r="H116">
        <v>0.5</v>
      </c>
      <c r="I116">
        <v>6881</v>
      </c>
      <c r="J116">
        <v>9276</v>
      </c>
      <c r="L116">
        <v>6134</v>
      </c>
      <c r="M116">
        <v>5.694</v>
      </c>
      <c r="N116">
        <v>8.1370000000000005</v>
      </c>
      <c r="O116">
        <v>2.444</v>
      </c>
      <c r="Q116">
        <v>0.52500000000000002</v>
      </c>
      <c r="R116">
        <v>1</v>
      </c>
      <c r="S116">
        <v>0</v>
      </c>
      <c r="T116">
        <v>0</v>
      </c>
      <c r="V116">
        <v>0</v>
      </c>
      <c r="Y116" s="1">
        <v>44790</v>
      </c>
      <c r="Z116" s="6">
        <v>0.45074074074074072</v>
      </c>
      <c r="AB116">
        <v>1</v>
      </c>
      <c r="AD116" s="3">
        <f t="shared" si="8"/>
        <v>6.4499786966507315</v>
      </c>
      <c r="AE116" s="3">
        <f t="shared" si="9"/>
        <v>8.7788055245710517</v>
      </c>
      <c r="AF116" s="3">
        <f t="shared" si="10"/>
        <v>2.3288268279203201</v>
      </c>
      <c r="AG116" s="3">
        <f t="shared" si="11"/>
        <v>0.57360949223912194</v>
      </c>
      <c r="AH116" s="3"/>
      <c r="AK116">
        <f>ABS(100*(AD116-AD117)/(AVERAGE(AD116:AD117)))</f>
        <v>1.2962005755705732</v>
      </c>
      <c r="AQ116">
        <f>ABS(100*(AE116-AE117)/(AVERAGE(AE116:AE117)))</f>
        <v>8.3225645654139729E-2</v>
      </c>
      <c r="AW116">
        <f>ABS(100*(AF116-AF117)/(AVERAGE(AF116:AF117)))</f>
        <v>3.8068665095153347</v>
      </c>
      <c r="BC116">
        <f>ABS(100*(AG116-AG117)/(AVERAGE(AG116:AG117)))</f>
        <v>1.8054810773636911</v>
      </c>
      <c r="BG116" s="3">
        <f>AVERAGE(AD116:AD117)</f>
        <v>6.4084455426462776</v>
      </c>
      <c r="BH116" s="3">
        <f>AVERAGE(AE116:AE117)</f>
        <v>8.7824601541548581</v>
      </c>
      <c r="BI116" s="3">
        <f>AVERAGE(AF116:AF117)</f>
        <v>2.3740146115085805</v>
      </c>
      <c r="BJ116" s="3">
        <f>AVERAGE(AG116:AG117)</f>
        <v>0.5788348692559212</v>
      </c>
    </row>
    <row r="117" spans="1:62" x14ac:dyDescent="0.2">
      <c r="A117">
        <v>93</v>
      </c>
      <c r="B117">
        <v>28</v>
      </c>
      <c r="C117" t="s">
        <v>78</v>
      </c>
      <c r="D117" t="s">
        <v>27</v>
      </c>
      <c r="G117">
        <v>0.5</v>
      </c>
      <c r="H117">
        <v>0.5</v>
      </c>
      <c r="I117">
        <v>6790</v>
      </c>
      <c r="J117">
        <v>9284</v>
      </c>
      <c r="L117">
        <v>6249</v>
      </c>
      <c r="M117">
        <v>5.6239999999999997</v>
      </c>
      <c r="N117">
        <v>8.1440000000000001</v>
      </c>
      <c r="O117">
        <v>2.52</v>
      </c>
      <c r="Q117">
        <v>0.53800000000000003</v>
      </c>
      <c r="R117">
        <v>1</v>
      </c>
      <c r="S117">
        <v>0</v>
      </c>
      <c r="T117">
        <v>0</v>
      </c>
      <c r="V117">
        <v>0</v>
      </c>
      <c r="Y117" s="1">
        <v>44790</v>
      </c>
      <c r="Z117" s="6">
        <v>0.45847222222222223</v>
      </c>
      <c r="AB117">
        <v>1</v>
      </c>
      <c r="AD117" s="3">
        <f t="shared" si="8"/>
        <v>6.3669123886418237</v>
      </c>
      <c r="AE117" s="3">
        <f t="shared" si="9"/>
        <v>8.7861147837386646</v>
      </c>
      <c r="AF117" s="3">
        <f t="shared" si="10"/>
        <v>2.4192023950968409</v>
      </c>
      <c r="AG117" s="3">
        <f t="shared" si="11"/>
        <v>0.58406024627272046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86</v>
      </c>
      <c r="D118" t="s">
        <v>27</v>
      </c>
      <c r="G118">
        <v>0.5</v>
      </c>
      <c r="H118">
        <v>0.5</v>
      </c>
      <c r="I118">
        <v>3927</v>
      </c>
      <c r="J118">
        <v>4992</v>
      </c>
      <c r="L118">
        <v>1871</v>
      </c>
      <c r="M118">
        <v>3.4279999999999999</v>
      </c>
      <c r="N118">
        <v>4.508</v>
      </c>
      <c r="O118">
        <v>1.08</v>
      </c>
      <c r="Q118">
        <v>0.08</v>
      </c>
      <c r="R118">
        <v>1</v>
      </c>
      <c r="S118">
        <v>0</v>
      </c>
      <c r="T118">
        <v>0</v>
      </c>
      <c r="V118">
        <v>0</v>
      </c>
      <c r="Y118" s="1">
        <v>44790</v>
      </c>
      <c r="Z118" s="6">
        <v>0.47148148148148145</v>
      </c>
      <c r="AB118">
        <v>1</v>
      </c>
      <c r="AD118" s="3">
        <f t="shared" si="8"/>
        <v>3.7535185443615684</v>
      </c>
      <c r="AE118" s="3">
        <f t="shared" si="9"/>
        <v>4.864697240314273</v>
      </c>
      <c r="AF118" s="3">
        <f t="shared" si="10"/>
        <v>1.1111786959527046</v>
      </c>
      <c r="AG118" s="3">
        <f t="shared" si="11"/>
        <v>0.18620458401972881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86</v>
      </c>
      <c r="D119" t="s">
        <v>27</v>
      </c>
      <c r="G119">
        <v>0.5</v>
      </c>
      <c r="H119">
        <v>0.5</v>
      </c>
      <c r="I119">
        <v>2822</v>
      </c>
      <c r="J119">
        <v>5019</v>
      </c>
      <c r="L119">
        <v>1910</v>
      </c>
      <c r="M119">
        <v>2.58</v>
      </c>
      <c r="N119">
        <v>4.53</v>
      </c>
      <c r="O119">
        <v>1.95</v>
      </c>
      <c r="Q119">
        <v>8.4000000000000005E-2</v>
      </c>
      <c r="R119">
        <v>1</v>
      </c>
      <c r="S119">
        <v>0</v>
      </c>
      <c r="T119">
        <v>0</v>
      </c>
      <c r="V119">
        <v>0</v>
      </c>
      <c r="Y119" s="1">
        <v>44790</v>
      </c>
      <c r="Z119" s="6">
        <v>0.47847222222222219</v>
      </c>
      <c r="AB119">
        <v>1</v>
      </c>
      <c r="AD119" s="3">
        <f t="shared" si="8"/>
        <v>2.74485623282483</v>
      </c>
      <c r="AE119" s="3">
        <f t="shared" si="9"/>
        <v>4.8893659900049675</v>
      </c>
      <c r="AF119" s="3">
        <f t="shared" si="10"/>
        <v>2.1445097571801375</v>
      </c>
      <c r="AG119" s="3">
        <f t="shared" si="11"/>
        <v>0.18974875277894915</v>
      </c>
      <c r="AH119" s="3"/>
      <c r="AK119">
        <f>ABS(100*(AD119-AD120)/(AVERAGE(AD119:AD120)))</f>
        <v>2.1512471939233277</v>
      </c>
      <c r="AQ119">
        <f>ABS(100*(AE119-AE120)/(AVERAGE(AE119:AE120)))</f>
        <v>0.1308919694148962</v>
      </c>
      <c r="AW119">
        <f>ABS(100*(AF119-AF120)/(AVERAGE(AF119:AF120)))</f>
        <v>2.3968730439379602</v>
      </c>
      <c r="BC119">
        <f>ABS(100*(AG119-AG120)/(AVERAGE(AG119:AG120)))</f>
        <v>0.6682598275629098</v>
      </c>
      <c r="BG119" s="3">
        <f>AVERAGE(AD119:AD120)</f>
        <v>2.7156461025359833</v>
      </c>
      <c r="BH119" s="3">
        <f>AVERAGE(AE119:AE120)</f>
        <v>4.886168189119136</v>
      </c>
      <c r="BI119" s="3">
        <f>AVERAGE(AF119:AF120)</f>
        <v>2.1705220865831532</v>
      </c>
      <c r="BJ119" s="3">
        <f>AVERAGE(AG119:AG120)</f>
        <v>0.19038488563316819</v>
      </c>
    </row>
    <row r="120" spans="1:62" x14ac:dyDescent="0.2">
      <c r="A120">
        <v>96</v>
      </c>
      <c r="B120">
        <v>29</v>
      </c>
      <c r="C120" t="s">
        <v>86</v>
      </c>
      <c r="D120" t="s">
        <v>27</v>
      </c>
      <c r="G120">
        <v>0.5</v>
      </c>
      <c r="H120">
        <v>0.5</v>
      </c>
      <c r="I120">
        <v>2758</v>
      </c>
      <c r="J120">
        <v>5012</v>
      </c>
      <c r="L120">
        <v>1924</v>
      </c>
      <c r="M120">
        <v>2.5310000000000001</v>
      </c>
      <c r="N120">
        <v>4.5250000000000004</v>
      </c>
      <c r="O120">
        <v>1.994</v>
      </c>
      <c r="Q120">
        <v>8.5000000000000006E-2</v>
      </c>
      <c r="R120">
        <v>1</v>
      </c>
      <c r="S120">
        <v>0</v>
      </c>
      <c r="T120">
        <v>0</v>
      </c>
      <c r="V120">
        <v>0</v>
      </c>
      <c r="Y120" s="1">
        <v>44790</v>
      </c>
      <c r="Z120" s="6">
        <v>0.48591435185185183</v>
      </c>
      <c r="AB120">
        <v>1</v>
      </c>
      <c r="AD120" s="3">
        <f t="shared" si="8"/>
        <v>2.6864359722471365</v>
      </c>
      <c r="AE120" s="3">
        <f t="shared" si="9"/>
        <v>4.8829703882333053</v>
      </c>
      <c r="AF120" s="3">
        <f t="shared" si="10"/>
        <v>2.1965344159861688</v>
      </c>
      <c r="AG120" s="3">
        <f t="shared" si="11"/>
        <v>0.1910210184873872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100</v>
      </c>
      <c r="D121" t="s">
        <v>27</v>
      </c>
      <c r="G121">
        <v>0.5</v>
      </c>
      <c r="H121">
        <v>0.5</v>
      </c>
      <c r="I121">
        <v>3572</v>
      </c>
      <c r="J121">
        <v>7987</v>
      </c>
      <c r="L121">
        <v>3685</v>
      </c>
      <c r="M121">
        <v>3.1549999999999998</v>
      </c>
      <c r="N121">
        <v>7.0449999999999999</v>
      </c>
      <c r="O121">
        <v>3.89</v>
      </c>
      <c r="Q121">
        <v>0.26900000000000002</v>
      </c>
      <c r="R121">
        <v>1</v>
      </c>
      <c r="S121">
        <v>0</v>
      </c>
      <c r="T121">
        <v>0</v>
      </c>
      <c r="V121">
        <v>0</v>
      </c>
      <c r="Y121" s="1">
        <v>44790</v>
      </c>
      <c r="Z121" s="6">
        <v>0.49887731481481484</v>
      </c>
      <c r="AB121">
        <v>1</v>
      </c>
      <c r="AD121" s="3">
        <f t="shared" si="8"/>
        <v>3.429468661469675</v>
      </c>
      <c r="AE121" s="3">
        <f t="shared" si="9"/>
        <v>7.6011011411894023</v>
      </c>
      <c r="AF121" s="3">
        <f t="shared" si="10"/>
        <v>4.1716324797197277</v>
      </c>
      <c r="AG121" s="3">
        <f t="shared" si="11"/>
        <v>0.35105386938449057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100</v>
      </c>
      <c r="D122" t="s">
        <v>27</v>
      </c>
      <c r="G122">
        <v>0.5</v>
      </c>
      <c r="H122">
        <v>0.5</v>
      </c>
      <c r="I122">
        <v>3965</v>
      </c>
      <c r="J122">
        <v>8057</v>
      </c>
      <c r="L122">
        <v>3739</v>
      </c>
      <c r="M122">
        <v>3.4569999999999999</v>
      </c>
      <c r="N122">
        <v>7.1050000000000004</v>
      </c>
      <c r="O122">
        <v>3.6480000000000001</v>
      </c>
      <c r="Q122">
        <v>0.27500000000000002</v>
      </c>
      <c r="R122">
        <v>1</v>
      </c>
      <c r="S122">
        <v>0</v>
      </c>
      <c r="T122">
        <v>0</v>
      </c>
      <c r="V122">
        <v>0</v>
      </c>
      <c r="Y122" s="1">
        <v>44790</v>
      </c>
      <c r="Z122" s="6">
        <v>0.50601851851851853</v>
      </c>
      <c r="AB122">
        <v>1</v>
      </c>
      <c r="AD122" s="3">
        <f t="shared" si="8"/>
        <v>3.7882055740795737</v>
      </c>
      <c r="AE122" s="3">
        <f t="shared" si="9"/>
        <v>7.6650571589060164</v>
      </c>
      <c r="AF122" s="3">
        <f t="shared" si="10"/>
        <v>3.8768515848264427</v>
      </c>
      <c r="AG122" s="3">
        <f t="shared" si="11"/>
        <v>0.3559611799741802</v>
      </c>
      <c r="AH122" s="3"/>
      <c r="AK122">
        <f>ABS(100*(AD122-AD123)/(AVERAGE(AD122:AD123)))</f>
        <v>1.0307997185749875</v>
      </c>
      <c r="AQ122">
        <f>ABS(100*(AE122-AE123)/(AVERAGE(AE122:AE123)))</f>
        <v>0.62175509062887424</v>
      </c>
      <c r="AW122">
        <f>ABS(100*(AF122-AF123)/(AVERAGE(AF122:AF123)))</f>
        <v>2.2632569441137704</v>
      </c>
      <c r="BC122">
        <f>ABS(100*(AG122-AG123)/(AVERAGE(AG122:AG123)))</f>
        <v>2.2199314437606481</v>
      </c>
      <c r="BG122" s="3">
        <f>AVERAGE(AD122:AD123)</f>
        <v>3.8078311303673926</v>
      </c>
      <c r="BH122" s="3">
        <f>AVERAGE(AE122:AE123)</f>
        <v>7.6413020666112743</v>
      </c>
      <c r="BI122" s="3">
        <f>AVERAGE(AF122:AF123)</f>
        <v>3.8334709362438812</v>
      </c>
      <c r="BJ122" s="3">
        <f>AVERAGE(AG122:AG123)</f>
        <v>0.35205350672683466</v>
      </c>
    </row>
    <row r="123" spans="1:62" x14ac:dyDescent="0.2">
      <c r="A123">
        <v>99</v>
      </c>
      <c r="B123">
        <v>30</v>
      </c>
      <c r="C123" t="s">
        <v>100</v>
      </c>
      <c r="D123" t="s">
        <v>27</v>
      </c>
      <c r="G123">
        <v>0.5</v>
      </c>
      <c r="H123">
        <v>0.5</v>
      </c>
      <c r="I123">
        <v>4008</v>
      </c>
      <c r="J123">
        <v>8005</v>
      </c>
      <c r="L123">
        <v>3653</v>
      </c>
      <c r="M123">
        <v>3.4889999999999999</v>
      </c>
      <c r="N123">
        <v>7.06</v>
      </c>
      <c r="O123">
        <v>3.5710000000000002</v>
      </c>
      <c r="Q123">
        <v>0.26600000000000001</v>
      </c>
      <c r="R123">
        <v>1</v>
      </c>
      <c r="S123">
        <v>0</v>
      </c>
      <c r="T123">
        <v>0</v>
      </c>
      <c r="V123">
        <v>0</v>
      </c>
      <c r="Y123" s="1">
        <v>44790</v>
      </c>
      <c r="Z123" s="6">
        <v>0.51359953703703709</v>
      </c>
      <c r="AB123">
        <v>1</v>
      </c>
      <c r="AD123" s="3">
        <f t="shared" si="8"/>
        <v>3.8274566866552115</v>
      </c>
      <c r="AE123" s="3">
        <f t="shared" si="9"/>
        <v>7.6175469743165314</v>
      </c>
      <c r="AF123" s="3">
        <f t="shared" si="10"/>
        <v>3.7900902876613198</v>
      </c>
      <c r="AG123" s="3">
        <f t="shared" si="11"/>
        <v>0.34814583347948919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8247</v>
      </c>
      <c r="J124">
        <v>16403</v>
      </c>
      <c r="L124">
        <v>8369</v>
      </c>
      <c r="M124">
        <v>6.742</v>
      </c>
      <c r="N124">
        <v>14.175000000000001</v>
      </c>
      <c r="O124">
        <v>7.4340000000000002</v>
      </c>
      <c r="Q124">
        <v>0.75900000000000001</v>
      </c>
      <c r="R124">
        <v>1</v>
      </c>
      <c r="S124">
        <v>0</v>
      </c>
      <c r="T124">
        <v>0</v>
      </c>
      <c r="V124">
        <v>0</v>
      </c>
      <c r="Y124" s="1">
        <v>44790</v>
      </c>
      <c r="Z124" s="6">
        <v>0.52746527777777774</v>
      </c>
      <c r="AB124">
        <v>1</v>
      </c>
      <c r="AD124" s="3">
        <f t="shared" si="8"/>
        <v>7.6968861333558749</v>
      </c>
      <c r="AE124" s="3">
        <f t="shared" si="9"/>
        <v>15.290441785518311</v>
      </c>
      <c r="AF124" s="3">
        <f t="shared" si="10"/>
        <v>7.5935556521624363</v>
      </c>
      <c r="AG124" s="3">
        <f t="shared" si="11"/>
        <v>0.77671762497905716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9897</v>
      </c>
      <c r="J125">
        <v>16506</v>
      </c>
      <c r="L125">
        <v>8446</v>
      </c>
      <c r="M125">
        <v>8.0079999999999991</v>
      </c>
      <c r="N125">
        <v>14.262</v>
      </c>
      <c r="O125">
        <v>6.2549999999999999</v>
      </c>
      <c r="Q125">
        <v>0.76700000000000002</v>
      </c>
      <c r="R125">
        <v>1</v>
      </c>
      <c r="S125">
        <v>0</v>
      </c>
      <c r="T125">
        <v>0</v>
      </c>
      <c r="V125">
        <v>0</v>
      </c>
      <c r="Y125" s="1">
        <v>44790</v>
      </c>
      <c r="Z125" s="6">
        <v>0.53511574074074075</v>
      </c>
      <c r="AB125">
        <v>1</v>
      </c>
      <c r="AD125" s="3">
        <f t="shared" si="8"/>
        <v>9.2030334763745341</v>
      </c>
      <c r="AE125" s="3">
        <f t="shared" si="9"/>
        <v>15.38454849730133</v>
      </c>
      <c r="AF125" s="3">
        <f t="shared" si="10"/>
        <v>6.1815150209267955</v>
      </c>
      <c r="AG125" s="3">
        <f t="shared" si="11"/>
        <v>0.78371508637546661</v>
      </c>
      <c r="AH125" s="3"/>
      <c r="AK125">
        <f>ABS(100*(AD125-AD126)/(AVERAGE(AD125:AD126)))</f>
        <v>0.58349297924397048</v>
      </c>
      <c r="AM125">
        <f>100*((AVERAGE(AD125:AD126)*25.225)-(AVERAGE(AD107:AD108)*25))/(1000*0.075)</f>
        <v>131.52176588337758</v>
      </c>
      <c r="AQ125">
        <f>ABS(100*(AE125-AE126)/(AVERAGE(AE125:AE126)))</f>
        <v>0.3675289005360034</v>
      </c>
      <c r="AS125">
        <f>100*((AVERAGE(AE125:AE126)*25.225)-(AVERAGE(AE107:AE108)*25))/(2000*0.075)</f>
        <v>113.63347066655949</v>
      </c>
      <c r="AW125">
        <f>ABS(100*(AF125-AF126)/(AVERAGE(AF125:AF126)))</f>
        <v>4.513377500920103E-2</v>
      </c>
      <c r="AY125">
        <f>100*((AVERAGE(AF125:AF126)*25.225)-(AVERAGE(AF107:AF108)*25))/(1000*0.075)</f>
        <v>95.745175449741367</v>
      </c>
      <c r="BC125">
        <f>ABS(100*(AG125-AG126)/(AVERAGE(AG125:AG126)))</f>
        <v>1.6559349990024073</v>
      </c>
      <c r="BE125">
        <f>100*((AVERAGE(AG125:AG126)*25.225)-(AVERAGE(AG107:AG108)*25))/(100*0.075)</f>
        <v>125.12926934542062</v>
      </c>
      <c r="BG125" s="3">
        <f>AVERAGE(AD125:AD126)</f>
        <v>9.2299615652345643</v>
      </c>
      <c r="BH125" s="3">
        <f>AVERAGE(AE125:AE126)</f>
        <v>15.412871876575831</v>
      </c>
      <c r="BI125" s="3">
        <f>AVERAGE(AF125:AF126)</f>
        <v>6.1829103113412662</v>
      </c>
      <c r="BJ125" s="3">
        <f>AVERAGE(AG125:AG126)</f>
        <v>0.79025816716171948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9956</v>
      </c>
      <c r="J126">
        <v>16568</v>
      </c>
      <c r="L126">
        <v>8590</v>
      </c>
      <c r="M126">
        <v>8.0530000000000008</v>
      </c>
      <c r="N126">
        <v>14.314</v>
      </c>
      <c r="O126">
        <v>6.2619999999999996</v>
      </c>
      <c r="Q126">
        <v>0.78200000000000003</v>
      </c>
      <c r="R126">
        <v>1</v>
      </c>
      <c r="S126">
        <v>0</v>
      </c>
      <c r="T126">
        <v>0</v>
      </c>
      <c r="V126">
        <v>0</v>
      </c>
      <c r="Y126" s="1">
        <v>44790</v>
      </c>
      <c r="Z126" s="6">
        <v>0.5431597222222222</v>
      </c>
      <c r="AB126">
        <v>1</v>
      </c>
      <c r="AD126" s="3">
        <f t="shared" si="8"/>
        <v>9.2568896540945946</v>
      </c>
      <c r="AE126" s="3">
        <f t="shared" si="9"/>
        <v>15.441195255850332</v>
      </c>
      <c r="AF126" s="3">
        <f t="shared" si="10"/>
        <v>6.184305601755737</v>
      </c>
      <c r="AG126" s="3">
        <f t="shared" si="11"/>
        <v>0.79680124794797247</v>
      </c>
      <c r="AH126" s="3"/>
    </row>
    <row r="127" spans="1:62" x14ac:dyDescent="0.2">
      <c r="A127">
        <v>103</v>
      </c>
      <c r="B127">
        <v>32</v>
      </c>
      <c r="C127" t="s">
        <v>65</v>
      </c>
      <c r="D127" t="s">
        <v>27</v>
      </c>
      <c r="G127">
        <v>0.5</v>
      </c>
      <c r="H127">
        <v>0.5</v>
      </c>
      <c r="I127">
        <v>5793</v>
      </c>
      <c r="J127">
        <v>8258</v>
      </c>
      <c r="L127">
        <v>3970</v>
      </c>
      <c r="M127">
        <v>4.859</v>
      </c>
      <c r="N127">
        <v>7.274</v>
      </c>
      <c r="O127">
        <v>2.415</v>
      </c>
      <c r="Q127">
        <v>0.29899999999999999</v>
      </c>
      <c r="R127">
        <v>1</v>
      </c>
      <c r="S127">
        <v>0</v>
      </c>
      <c r="T127">
        <v>0</v>
      </c>
      <c r="V127">
        <v>0</v>
      </c>
      <c r="Y127" s="1">
        <v>44790</v>
      </c>
      <c r="Z127" s="6">
        <v>0.55667824074074079</v>
      </c>
      <c r="AB127">
        <v>1</v>
      </c>
      <c r="AD127" s="3">
        <f t="shared" si="8"/>
        <v>5.4568342668299428</v>
      </c>
      <c r="AE127" s="3">
        <f t="shared" si="9"/>
        <v>7.8487022954922931</v>
      </c>
      <c r="AF127" s="3">
        <f t="shared" si="10"/>
        <v>2.3918680286623504</v>
      </c>
      <c r="AG127" s="3">
        <f t="shared" si="11"/>
        <v>0.37695356416340847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65</v>
      </c>
      <c r="D128" t="s">
        <v>27</v>
      </c>
      <c r="G128">
        <v>0.5</v>
      </c>
      <c r="H128">
        <v>0.5</v>
      </c>
      <c r="I128">
        <v>4092</v>
      </c>
      <c r="J128">
        <v>8245</v>
      </c>
      <c r="L128">
        <v>3915</v>
      </c>
      <c r="M128">
        <v>3.5539999999999998</v>
      </c>
      <c r="N128">
        <v>7.2629999999999999</v>
      </c>
      <c r="O128">
        <v>3.7090000000000001</v>
      </c>
      <c r="Q128">
        <v>0.29299999999999998</v>
      </c>
      <c r="R128">
        <v>1</v>
      </c>
      <c r="S128">
        <v>0</v>
      </c>
      <c r="T128">
        <v>0</v>
      </c>
      <c r="V128">
        <v>0</v>
      </c>
      <c r="Y128" s="1">
        <v>44790</v>
      </c>
      <c r="Z128" s="6">
        <v>0.56388888888888888</v>
      </c>
      <c r="AB128">
        <v>1</v>
      </c>
      <c r="AD128" s="3">
        <f t="shared" si="8"/>
        <v>3.904133278663434</v>
      </c>
      <c r="AE128" s="3">
        <f t="shared" si="9"/>
        <v>7.8368247493449221</v>
      </c>
      <c r="AF128" s="3">
        <f t="shared" si="10"/>
        <v>3.9326914706814882</v>
      </c>
      <c r="AG128" s="3">
        <f t="shared" si="11"/>
        <v>0.37195537745168744</v>
      </c>
      <c r="AH128" s="3"/>
      <c r="AK128">
        <f>ABS(100*(AD128-AD129)/(AVERAGE(AD128:AD129)))</f>
        <v>0.28096343439399113</v>
      </c>
      <c r="AL128">
        <f>ABS(100*((AVERAGE(AD128:AD129)-AVERAGE(AD122:AD123))/(AVERAGE(AD122:AD123,AD128:AD129))))</f>
        <v>2.357111427319432</v>
      </c>
      <c r="AQ128">
        <f>ABS(100*(AE128-AE129)/(AVERAGE(AE128:AE129)))</f>
        <v>6.9926633316617678E-2</v>
      </c>
      <c r="AR128">
        <f>ABS(100*((AVERAGE(AE128:AE129)-AVERAGE(AE122:AE123))/(AVERAGE(AE122:AE123,AE128:AE129))))</f>
        <v>2.5614023404210302</v>
      </c>
      <c r="AW128">
        <f>ABS(100*(AF128-AF129)/(AVERAGE(AF128:AF129)))</f>
        <v>0.41705458833119241</v>
      </c>
      <c r="AX128">
        <f>ABS(100*((AVERAGE(AF128:AF129)-AVERAGE(AF122:AF123))/(AVERAGE(AF122:AF123,AF128:AF129))))</f>
        <v>2.763909204471402</v>
      </c>
      <c r="BC128">
        <f>ABS(100*(AG128-AG129)/(AVERAGE(AG128:AG129)))</f>
        <v>0.17117034144533733</v>
      </c>
      <c r="BD128">
        <f>ABS(100*((AVERAGE(AG128:AG129)-AVERAGE(AG122:AG123))/(AVERAGE(AG122:AG123,AG128:AG129))))</f>
        <v>5.4122019562421153</v>
      </c>
      <c r="BG128" s="3">
        <f>AVERAGE(AD128:AD129)</f>
        <v>3.8986563792342754</v>
      </c>
      <c r="BH128" s="3">
        <f>AVERAGE(AE128:AE129)</f>
        <v>7.8395657215327779</v>
      </c>
      <c r="BI128" s="3">
        <f>AVERAGE(AF128:AF129)</f>
        <v>3.9409093422985024</v>
      </c>
      <c r="BJ128" s="3">
        <f>AVERAGE(AG128:AG129)</f>
        <v>0.37163731102457792</v>
      </c>
    </row>
    <row r="129" spans="1:62" x14ac:dyDescent="0.2">
      <c r="A129">
        <v>105</v>
      </c>
      <c r="B129">
        <v>32</v>
      </c>
      <c r="C129" t="s">
        <v>65</v>
      </c>
      <c r="D129" t="s">
        <v>27</v>
      </c>
      <c r="G129">
        <v>0.5</v>
      </c>
      <c r="H129">
        <v>0.5</v>
      </c>
      <c r="I129">
        <v>4080</v>
      </c>
      <c r="J129">
        <v>8251</v>
      </c>
      <c r="L129">
        <v>3908</v>
      </c>
      <c r="M129">
        <v>3.5449999999999999</v>
      </c>
      <c r="N129">
        <v>7.2679999999999998</v>
      </c>
      <c r="O129">
        <v>3.7229999999999999</v>
      </c>
      <c r="Q129">
        <v>0.29299999999999998</v>
      </c>
      <c r="R129">
        <v>1</v>
      </c>
      <c r="S129">
        <v>0</v>
      </c>
      <c r="T129">
        <v>0</v>
      </c>
      <c r="V129">
        <v>0</v>
      </c>
      <c r="Y129" s="1">
        <v>44790</v>
      </c>
      <c r="Z129" s="6">
        <v>0.57148148148148148</v>
      </c>
      <c r="AB129">
        <v>1</v>
      </c>
      <c r="AD129" s="3">
        <f t="shared" si="8"/>
        <v>3.8931794798051169</v>
      </c>
      <c r="AE129" s="3">
        <f t="shared" si="9"/>
        <v>7.8423066937206336</v>
      </c>
      <c r="AF129" s="3">
        <f t="shared" si="10"/>
        <v>3.9491272139155167</v>
      </c>
      <c r="AG129" s="3">
        <f t="shared" si="11"/>
        <v>0.3713192445974684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1402</v>
      </c>
      <c r="J130">
        <v>563</v>
      </c>
      <c r="L130">
        <v>413</v>
      </c>
      <c r="M130">
        <v>1.49</v>
      </c>
      <c r="N130">
        <v>0.75600000000000001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44790</v>
      </c>
      <c r="Z130" s="6">
        <v>0.58403935185185185</v>
      </c>
      <c r="AB130">
        <v>1</v>
      </c>
      <c r="AD130" s="3">
        <f t="shared" si="8"/>
        <v>1.4486567012572569</v>
      </c>
      <c r="AE130" s="3">
        <f t="shared" si="9"/>
        <v>0.81810863364450781</v>
      </c>
      <c r="AF130" s="3">
        <f t="shared" si="10"/>
        <v>-0.63054806761274906</v>
      </c>
      <c r="AG130" s="3">
        <f t="shared" si="11"/>
        <v>5.3707198098106625E-2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274</v>
      </c>
      <c r="J131">
        <v>560</v>
      </c>
      <c r="L131">
        <v>487</v>
      </c>
      <c r="M131">
        <v>0.625</v>
      </c>
      <c r="N131">
        <v>0.753</v>
      </c>
      <c r="O131">
        <v>0.128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44790</v>
      </c>
      <c r="Z131" s="6">
        <v>0.59018518518518526</v>
      </c>
      <c r="AB131">
        <v>1</v>
      </c>
      <c r="AD131" s="3">
        <f t="shared" si="8"/>
        <v>0.41899960857541013</v>
      </c>
      <c r="AE131" s="3">
        <f t="shared" si="9"/>
        <v>0.81536766145665296</v>
      </c>
      <c r="AF131" s="3">
        <f t="shared" si="10"/>
        <v>0.39636805288124283</v>
      </c>
      <c r="AG131" s="3">
        <f t="shared" si="11"/>
        <v>6.0432031128422152E-2</v>
      </c>
      <c r="AH131" s="3"/>
      <c r="AK131">
        <f>ABS(100*(AD131-AD132)/(AVERAGE(AD131:AD132)))</f>
        <v>4.91051252686119</v>
      </c>
      <c r="AQ131">
        <f>ABS(100*(AE131-AE132)/(AVERAGE(AE131:AE132)))</f>
        <v>1.5565557765471707</v>
      </c>
      <c r="AW131">
        <f>ABS(100*(AF131-AF132)/(AVERAGE(AF131:AF132)))</f>
        <v>7.9633718168982757</v>
      </c>
      <c r="BC131">
        <f>ABS(100*(AG131-AG132)/(AVERAGE(AG131:AG132)))</f>
        <v>1.8209587598761381</v>
      </c>
      <c r="BG131" s="3">
        <f>AVERAGE(AD131:AD132)</f>
        <v>0.40895862628861912</v>
      </c>
      <c r="BH131" s="3">
        <f>AVERAGE(AE131:AE132)</f>
        <v>0.82176326322831439</v>
      </c>
      <c r="BI131" s="3">
        <f>AVERAGE(AF131:AF132)</f>
        <v>0.41280463693969527</v>
      </c>
      <c r="BJ131" s="3">
        <f>AVERAGE(AG131:AG132)</f>
        <v>5.988677439623441E-2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252</v>
      </c>
      <c r="J132">
        <v>574</v>
      </c>
      <c r="L132">
        <v>475</v>
      </c>
      <c r="M132">
        <v>0.60799999999999998</v>
      </c>
      <c r="N132">
        <v>0.76500000000000001</v>
      </c>
      <c r="O132">
        <v>0.156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44790</v>
      </c>
      <c r="Z132" s="6">
        <v>0.59682870370370367</v>
      </c>
      <c r="AB132">
        <v>1</v>
      </c>
      <c r="AD132" s="3">
        <f t="shared" si="8"/>
        <v>0.39891764400182805</v>
      </c>
      <c r="AE132" s="3">
        <f t="shared" si="9"/>
        <v>0.82815886499997582</v>
      </c>
      <c r="AF132" s="3">
        <f t="shared" si="10"/>
        <v>0.42924122099814777</v>
      </c>
      <c r="AG132" s="3">
        <f t="shared" si="11"/>
        <v>5.9341517664046661E-2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3057</v>
      </c>
      <c r="J133">
        <v>11127</v>
      </c>
      <c r="L133">
        <v>6946</v>
      </c>
      <c r="M133">
        <v>4.601</v>
      </c>
      <c r="N133">
        <v>16.175000000000001</v>
      </c>
      <c r="O133">
        <v>11.574</v>
      </c>
      <c r="Q133">
        <v>1.0169999999999999</v>
      </c>
      <c r="R133">
        <v>1</v>
      </c>
      <c r="S133">
        <v>0</v>
      </c>
      <c r="T133">
        <v>0</v>
      </c>
      <c r="V133">
        <v>0</v>
      </c>
      <c r="Y133" s="1">
        <v>44790</v>
      </c>
      <c r="Z133" s="6">
        <v>0.60939814814814819</v>
      </c>
      <c r="AB133">
        <v>1</v>
      </c>
      <c r="AD133" s="3">
        <f t="shared" si="8"/>
        <v>4.932280211889247</v>
      </c>
      <c r="AE133" s="3">
        <f t="shared" si="9"/>
        <v>17.44997560746253</v>
      </c>
      <c r="AF133" s="3">
        <f t="shared" si="10"/>
        <v>12.517695395573284</v>
      </c>
      <c r="AG133" s="3">
        <f t="shared" si="11"/>
        <v>1.0790015055475506</v>
      </c>
      <c r="AH133" s="3"/>
    </row>
    <row r="134" spans="1:62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5242</v>
      </c>
      <c r="J134">
        <v>11250</v>
      </c>
      <c r="L134">
        <v>7023</v>
      </c>
      <c r="M134">
        <v>7.3940000000000001</v>
      </c>
      <c r="N134">
        <v>16.347999999999999</v>
      </c>
      <c r="O134">
        <v>8.9540000000000006</v>
      </c>
      <c r="Q134">
        <v>1.0309999999999999</v>
      </c>
      <c r="R134">
        <v>1</v>
      </c>
      <c r="S134">
        <v>0</v>
      </c>
      <c r="T134">
        <v>0</v>
      </c>
      <c r="V134">
        <v>0</v>
      </c>
      <c r="Y134" s="1">
        <v>44790</v>
      </c>
      <c r="Z134" s="6">
        <v>0.61657407407407405</v>
      </c>
      <c r="AB134">
        <v>1</v>
      </c>
      <c r="AD134" s="3">
        <f t="shared" si="8"/>
        <v>8.2564538931981062</v>
      </c>
      <c r="AE134" s="3">
        <f t="shared" si="9"/>
        <v>17.637275373632612</v>
      </c>
      <c r="AF134" s="3">
        <f t="shared" si="10"/>
        <v>9.3808214804345056</v>
      </c>
      <c r="AG134" s="3">
        <f t="shared" si="11"/>
        <v>1.0906639412082326</v>
      </c>
      <c r="AH134" s="3"/>
      <c r="AI134">
        <f>100*(AVERAGE(I134:I135))/(AVERAGE(I$26:I$27))</f>
        <v>74.525426077317448</v>
      </c>
      <c r="AK134">
        <f>ABS(100*(AD134-AD135)/(AVERAGE(AD134:AD135)))</f>
        <v>4.9069667794195171</v>
      </c>
      <c r="AO134">
        <f>100*(AVERAGE(J134:J135))/(AVERAGE(J$26:J$27))</f>
        <v>87.847466917234357</v>
      </c>
      <c r="AQ134">
        <f>ABS(100*(AE134-AE135)/(AVERAGE(AE134:AE135)))</f>
        <v>0.53673047142925256</v>
      </c>
      <c r="AU134">
        <f>100*(((AVERAGE(J134:J135))-(AVERAGE(I134:I135)))/((AVERAGE(J$26:J$27))-(AVERAGE($I$27:I134))))</f>
        <v>82.738890849157954</v>
      </c>
      <c r="AW134">
        <f>ABS(100*(AF134-AF135)/(AVERAGE(AF134:AF135)))</f>
        <v>5.5856409460930756</v>
      </c>
      <c r="BA134">
        <f>100*(AVERAGE(L134:L135))/(AVERAGE(L$26:L$27))</f>
        <v>96.501097694840837</v>
      </c>
      <c r="BC134">
        <f>ABS(100*(AG134-AG135)/(AVERAGE(AG134:AG135)))</f>
        <v>0.27735429215794172</v>
      </c>
      <c r="BG134" s="3">
        <f>AVERAGE(AD134:AD135)</f>
        <v>8.4641196632203766</v>
      </c>
      <c r="BH134" s="3">
        <f>AVERAGE(AE134:AE135)</f>
        <v>17.590069741508444</v>
      </c>
      <c r="BI134" s="3">
        <f>AVERAGE(AF134:AF135)</f>
        <v>9.1259500782880707</v>
      </c>
      <c r="BJ134" s="3">
        <f>AVERAGE(AG134:AG135)</f>
        <v>1.0921785432420876</v>
      </c>
    </row>
    <row r="135" spans="1:62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5515</v>
      </c>
      <c r="J135">
        <v>11188</v>
      </c>
      <c r="L135">
        <v>7043</v>
      </c>
      <c r="M135">
        <v>7.7430000000000003</v>
      </c>
      <c r="N135">
        <v>16.262</v>
      </c>
      <c r="O135">
        <v>8.5190000000000001</v>
      </c>
      <c r="Q135">
        <v>1.034</v>
      </c>
      <c r="R135">
        <v>1</v>
      </c>
      <c r="S135">
        <v>0</v>
      </c>
      <c r="T135">
        <v>0</v>
      </c>
      <c r="V135">
        <v>0</v>
      </c>
      <c r="Y135" s="1">
        <v>44790</v>
      </c>
      <c r="Z135" s="6">
        <v>0.62416666666666665</v>
      </c>
      <c r="AB135">
        <v>1</v>
      </c>
      <c r="AD135" s="3">
        <f t="shared" si="8"/>
        <v>8.6717854332426452</v>
      </c>
      <c r="AE135" s="3">
        <f t="shared" si="9"/>
        <v>17.542864109384279</v>
      </c>
      <c r="AF135" s="3">
        <f t="shared" si="10"/>
        <v>8.871078676141634</v>
      </c>
      <c r="AG135" s="3">
        <f t="shared" si="11"/>
        <v>1.0936931452759426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9</v>
      </c>
      <c r="C136" t="s">
        <v>76</v>
      </c>
      <c r="D136" t="s">
        <v>27</v>
      </c>
      <c r="G136">
        <v>0.5</v>
      </c>
      <c r="H136">
        <v>0.5</v>
      </c>
      <c r="I136">
        <v>5372</v>
      </c>
      <c r="J136">
        <v>8561</v>
      </c>
      <c r="L136">
        <v>4261</v>
      </c>
      <c r="M136">
        <v>4.5359999999999996</v>
      </c>
      <c r="N136">
        <v>7.532</v>
      </c>
      <c r="O136">
        <v>2.9950000000000001</v>
      </c>
      <c r="Q136">
        <v>0.33</v>
      </c>
      <c r="R136">
        <v>1</v>
      </c>
      <c r="S136">
        <v>0</v>
      </c>
      <c r="T136">
        <v>0</v>
      </c>
      <c r="V136">
        <v>0</v>
      </c>
      <c r="Y136" s="1">
        <v>44790</v>
      </c>
      <c r="Z136" s="6">
        <v>0.63760416666666664</v>
      </c>
      <c r="AB136">
        <v>1</v>
      </c>
      <c r="AD136" s="3">
        <f t="shared" si="8"/>
        <v>5.072538490217303</v>
      </c>
      <c r="AE136" s="3">
        <f t="shared" si="9"/>
        <v>8.1255404864656366</v>
      </c>
      <c r="AF136" s="3">
        <f t="shared" si="10"/>
        <v>3.0530019962483337</v>
      </c>
      <c r="AG136" s="3">
        <f t="shared" si="11"/>
        <v>0.40339851567451412</v>
      </c>
      <c r="AH136" s="3"/>
    </row>
    <row r="137" spans="1:62" x14ac:dyDescent="0.2">
      <c r="A137">
        <v>113</v>
      </c>
      <c r="B137">
        <v>9</v>
      </c>
      <c r="C137" t="s">
        <v>76</v>
      </c>
      <c r="D137" t="s">
        <v>27</v>
      </c>
      <c r="G137">
        <v>0.5</v>
      </c>
      <c r="H137">
        <v>0.5</v>
      </c>
      <c r="I137">
        <v>3845</v>
      </c>
      <c r="J137">
        <v>8506</v>
      </c>
      <c r="L137">
        <v>4235</v>
      </c>
      <c r="M137">
        <v>3.3650000000000002</v>
      </c>
      <c r="N137">
        <v>7.4850000000000003</v>
      </c>
      <c r="O137">
        <v>4.12</v>
      </c>
      <c r="Q137">
        <v>0.32700000000000001</v>
      </c>
      <c r="R137">
        <v>1</v>
      </c>
      <c r="S137">
        <v>0</v>
      </c>
      <c r="T137">
        <v>0</v>
      </c>
      <c r="V137">
        <v>0</v>
      </c>
      <c r="Y137" s="1">
        <v>44790</v>
      </c>
      <c r="Z137" s="6">
        <v>0.64476851851851846</v>
      </c>
      <c r="AB137">
        <v>1</v>
      </c>
      <c r="AD137" s="3">
        <f t="shared" si="8"/>
        <v>3.6786675854963984</v>
      </c>
      <c r="AE137" s="3">
        <f t="shared" si="9"/>
        <v>8.0752893296882977</v>
      </c>
      <c r="AF137" s="3">
        <f t="shared" si="10"/>
        <v>4.3966217441918989</v>
      </c>
      <c r="AG137" s="3">
        <f t="shared" si="11"/>
        <v>0.40103573650170055</v>
      </c>
      <c r="AH137" s="3"/>
      <c r="AK137">
        <f>ABS(100*(AD137-AD138)/(AVERAGE(AD137:AD138)))</f>
        <v>0.19831342331142401</v>
      </c>
      <c r="AQ137">
        <f>ABS(100*(AE137-AE138)/(AVERAGE(AE137:AE138)))</f>
        <v>0.22602901104934639</v>
      </c>
      <c r="AW137">
        <f>ABS(100*(AF137-AF138)/(AVERAGE(AF137:AF138)))</f>
        <v>0.24921282507594603</v>
      </c>
      <c r="BC137">
        <f>ABS(100*(AG137-AG138)/(AVERAGE(AG137:AG138)))</f>
        <v>0.86481693557376538</v>
      </c>
      <c r="BG137" s="3">
        <f>AVERAGE(AD137:AD138)</f>
        <v>3.6823188517825045</v>
      </c>
      <c r="BH137" s="3">
        <f>AVERAGE(AE137:AE138)</f>
        <v>8.0844259036478139</v>
      </c>
      <c r="BI137" s="3">
        <f>AVERAGE(AF137:AF138)</f>
        <v>4.4021070518653094</v>
      </c>
      <c r="BJ137" s="3">
        <f>AVERAGE(AG137:AG138)</f>
        <v>0.39930909018310601</v>
      </c>
    </row>
    <row r="138" spans="1:62" x14ac:dyDescent="0.2">
      <c r="A138">
        <v>114</v>
      </c>
      <c r="B138">
        <v>9</v>
      </c>
      <c r="C138" t="s">
        <v>76</v>
      </c>
      <c r="D138" t="s">
        <v>27</v>
      </c>
      <c r="G138">
        <v>0.5</v>
      </c>
      <c r="H138">
        <v>0.5</v>
      </c>
      <c r="I138">
        <v>3853</v>
      </c>
      <c r="J138">
        <v>8526</v>
      </c>
      <c r="L138">
        <v>4197</v>
      </c>
      <c r="M138">
        <v>3.371</v>
      </c>
      <c r="N138">
        <v>7.5019999999999998</v>
      </c>
      <c r="O138">
        <v>4.1310000000000002</v>
      </c>
      <c r="Q138">
        <v>0.32300000000000001</v>
      </c>
      <c r="R138">
        <v>1</v>
      </c>
      <c r="S138">
        <v>0</v>
      </c>
      <c r="T138">
        <v>0</v>
      </c>
      <c r="V138">
        <v>0</v>
      </c>
      <c r="Y138" s="1">
        <v>44790</v>
      </c>
      <c r="Z138" s="6">
        <v>0.65238425925925925</v>
      </c>
      <c r="AB138">
        <v>1</v>
      </c>
      <c r="AD138" s="3">
        <f t="shared" si="8"/>
        <v>3.6859701180686102</v>
      </c>
      <c r="AE138" s="3">
        <f t="shared" si="9"/>
        <v>8.0935624776073301</v>
      </c>
      <c r="AF138" s="3">
        <f t="shared" si="10"/>
        <v>4.4075923595387199</v>
      </c>
      <c r="AG138" s="3">
        <f t="shared" si="11"/>
        <v>0.39758244386451153</v>
      </c>
      <c r="AH138" s="3"/>
    </row>
    <row r="139" spans="1:62" x14ac:dyDescent="0.2">
      <c r="A139">
        <v>115</v>
      </c>
      <c r="B139">
        <v>10</v>
      </c>
      <c r="C139" t="s">
        <v>101</v>
      </c>
      <c r="D139" t="s">
        <v>27</v>
      </c>
      <c r="G139">
        <v>0.5</v>
      </c>
      <c r="H139">
        <v>0.5</v>
      </c>
      <c r="I139">
        <v>3892</v>
      </c>
      <c r="J139">
        <v>11410</v>
      </c>
      <c r="L139">
        <v>7036</v>
      </c>
      <c r="M139">
        <v>3.4</v>
      </c>
      <c r="N139">
        <v>9.9450000000000003</v>
      </c>
      <c r="O139">
        <v>6.5439999999999996</v>
      </c>
      <c r="Q139">
        <v>0.62</v>
      </c>
      <c r="R139">
        <v>1</v>
      </c>
      <c r="S139">
        <v>0</v>
      </c>
      <c r="T139">
        <v>0</v>
      </c>
      <c r="V139">
        <v>0</v>
      </c>
      <c r="Y139" s="1">
        <v>44790</v>
      </c>
      <c r="Z139" s="6">
        <v>0.66583333333333339</v>
      </c>
      <c r="AB139">
        <v>1</v>
      </c>
      <c r="AD139" s="3">
        <f t="shared" si="8"/>
        <v>3.7215699643581419</v>
      </c>
      <c r="AE139" s="3">
        <f t="shared" si="9"/>
        <v>10.728550407531829</v>
      </c>
      <c r="AF139" s="3">
        <f t="shared" si="10"/>
        <v>7.0069804431736866</v>
      </c>
      <c r="AG139" s="3">
        <f t="shared" si="11"/>
        <v>0.6555797543113463</v>
      </c>
      <c r="AH139" s="3"/>
    </row>
    <row r="140" spans="1:62" x14ac:dyDescent="0.2">
      <c r="A140">
        <v>116</v>
      </c>
      <c r="B140">
        <v>10</v>
      </c>
      <c r="C140" t="s">
        <v>101</v>
      </c>
      <c r="D140" t="s">
        <v>27</v>
      </c>
      <c r="G140">
        <v>0.5</v>
      </c>
      <c r="H140">
        <v>0.5</v>
      </c>
      <c r="I140">
        <v>4033</v>
      </c>
      <c r="J140">
        <v>11426</v>
      </c>
      <c r="L140">
        <v>6940</v>
      </c>
      <c r="M140">
        <v>3.5089999999999999</v>
      </c>
      <c r="N140">
        <v>9.9580000000000002</v>
      </c>
      <c r="O140">
        <v>6.4489999999999998</v>
      </c>
      <c r="Q140">
        <v>0.61</v>
      </c>
      <c r="R140">
        <v>1</v>
      </c>
      <c r="S140">
        <v>0</v>
      </c>
      <c r="T140">
        <v>0</v>
      </c>
      <c r="V140">
        <v>0</v>
      </c>
      <c r="Y140" s="1">
        <v>44790</v>
      </c>
      <c r="Z140" s="6">
        <v>0.67325231481481485</v>
      </c>
      <c r="AB140">
        <v>1</v>
      </c>
      <c r="AD140" s="3">
        <f t="shared" si="8"/>
        <v>3.8502771009433729</v>
      </c>
      <c r="AE140" s="3">
        <f t="shared" si="9"/>
        <v>10.743168925867055</v>
      </c>
      <c r="AF140" s="3">
        <f t="shared" si="10"/>
        <v>6.8928918249236819</v>
      </c>
      <c r="AG140" s="3">
        <f t="shared" si="11"/>
        <v>0.64685564659634243</v>
      </c>
      <c r="AH140" s="3"/>
      <c r="AK140">
        <f>ABS(100*(AD140-AD141)/(AVERAGE(AD140:AD141)))</f>
        <v>3.4486763583987434</v>
      </c>
      <c r="AQ140">
        <f>ABS(100*(AE140-AE141)/(AVERAGE(AE140:AE141)))</f>
        <v>0.5512715782955242</v>
      </c>
      <c r="AW140">
        <f>ABS(100*(AF140-AF141)/(AVERAGE(AF140:AF141)))</f>
        <v>2.7178666408860956</v>
      </c>
      <c r="BC140">
        <f>ABS(100*(AG140-AG141)/(AVERAGE(AG140:AG141)))</f>
        <v>2.3326874680934071</v>
      </c>
      <c r="BG140" s="3">
        <f>AVERAGE(AD140:AD141)</f>
        <v>3.7850107160792312</v>
      </c>
      <c r="BH140" s="3">
        <f>AVERAGE(AE140:AE141)</f>
        <v>10.772862791235482</v>
      </c>
      <c r="BI140" s="3">
        <f>AVERAGE(AF140:AF141)</f>
        <v>6.9878520751562512</v>
      </c>
      <c r="BJ140" s="3">
        <f>AVERAGE(AG140:AG141)</f>
        <v>0.65448924084697091</v>
      </c>
    </row>
    <row r="141" spans="1:62" x14ac:dyDescent="0.2">
      <c r="A141">
        <v>117</v>
      </c>
      <c r="B141">
        <v>10</v>
      </c>
      <c r="C141" t="s">
        <v>101</v>
      </c>
      <c r="D141" t="s">
        <v>27</v>
      </c>
      <c r="G141">
        <v>0.5</v>
      </c>
      <c r="H141">
        <v>0.5</v>
      </c>
      <c r="I141">
        <v>3890</v>
      </c>
      <c r="J141">
        <v>11491</v>
      </c>
      <c r="L141">
        <v>7108</v>
      </c>
      <c r="M141">
        <v>3.399</v>
      </c>
      <c r="N141">
        <v>10.013999999999999</v>
      </c>
      <c r="O141">
        <v>6.6139999999999999</v>
      </c>
      <c r="Q141">
        <v>0.627</v>
      </c>
      <c r="R141">
        <v>1</v>
      </c>
      <c r="S141">
        <v>0</v>
      </c>
      <c r="T141">
        <v>0</v>
      </c>
      <c r="V141">
        <v>0</v>
      </c>
      <c r="Y141" s="1">
        <v>44790</v>
      </c>
      <c r="Z141" s="6">
        <v>0.68098379629629635</v>
      </c>
      <c r="AB141">
        <v>1</v>
      </c>
      <c r="AD141" s="3">
        <f t="shared" si="8"/>
        <v>3.7197443312150895</v>
      </c>
      <c r="AE141" s="3">
        <f t="shared" si="9"/>
        <v>10.80255665660391</v>
      </c>
      <c r="AF141" s="3">
        <f t="shared" si="10"/>
        <v>7.0828123253888204</v>
      </c>
      <c r="AG141" s="3">
        <f t="shared" si="11"/>
        <v>0.66212283509759939</v>
      </c>
      <c r="AH141" s="3"/>
    </row>
    <row r="142" spans="1:62" x14ac:dyDescent="0.2">
      <c r="A142">
        <v>118</v>
      </c>
      <c r="B142">
        <v>11</v>
      </c>
      <c r="C142" t="s">
        <v>89</v>
      </c>
      <c r="D142" t="s">
        <v>27</v>
      </c>
      <c r="G142">
        <v>0.5</v>
      </c>
      <c r="H142">
        <v>0.5</v>
      </c>
      <c r="I142">
        <v>9119</v>
      </c>
      <c r="J142">
        <v>14159</v>
      </c>
      <c r="L142">
        <v>2736</v>
      </c>
      <c r="M142">
        <v>7.4109999999999996</v>
      </c>
      <c r="N142">
        <v>12.273999999999999</v>
      </c>
      <c r="O142">
        <v>4.8630000000000004</v>
      </c>
      <c r="Q142">
        <v>0.17</v>
      </c>
      <c r="R142">
        <v>1</v>
      </c>
      <c r="S142">
        <v>0</v>
      </c>
      <c r="T142">
        <v>0</v>
      </c>
      <c r="V142">
        <v>0</v>
      </c>
      <c r="Y142" s="1">
        <v>44790</v>
      </c>
      <c r="Z142" s="6">
        <v>0.69459490740740737</v>
      </c>
      <c r="AB142">
        <v>1</v>
      </c>
      <c r="AD142" s="3">
        <f t="shared" ref="AD142:AD150" si="12">((I142*$F$21)+$F$22)*1000/G142</f>
        <v>8.4928621837269489</v>
      </c>
      <c r="AE142" s="3">
        <f t="shared" ref="AE142:AE150" si="13">((J142*$H$21)+$H$22)*1000/H142</f>
        <v>13.240194589002858</v>
      </c>
      <c r="AF142" s="3">
        <f t="shared" ref="AF142:AF150" si="14">AE142-AD142</f>
        <v>4.7473324052759089</v>
      </c>
      <c r="AG142" s="3">
        <f t="shared" ref="AG142:AG150" si="15">((L142*$J$21)+$J$22)*1000/H142</f>
        <v>0.26481242957679541</v>
      </c>
    </row>
    <row r="143" spans="1:62" x14ac:dyDescent="0.2">
      <c r="A143">
        <v>119</v>
      </c>
      <c r="B143">
        <v>11</v>
      </c>
      <c r="C143" t="s">
        <v>89</v>
      </c>
      <c r="D143" t="s">
        <v>27</v>
      </c>
      <c r="G143">
        <v>0.5</v>
      </c>
      <c r="H143">
        <v>0.5</v>
      </c>
      <c r="I143">
        <v>11250</v>
      </c>
      <c r="J143">
        <v>14168</v>
      </c>
      <c r="L143">
        <v>2731</v>
      </c>
      <c r="M143">
        <v>9.0449999999999999</v>
      </c>
      <c r="N143">
        <v>12.281000000000001</v>
      </c>
      <c r="O143">
        <v>3.2360000000000002</v>
      </c>
      <c r="Q143">
        <v>0.17</v>
      </c>
      <c r="R143">
        <v>1</v>
      </c>
      <c r="S143">
        <v>0</v>
      </c>
      <c r="T143">
        <v>0</v>
      </c>
      <c r="V143">
        <v>0</v>
      </c>
      <c r="Y143" s="1">
        <v>44790</v>
      </c>
      <c r="Z143" s="6">
        <v>0.70211805555555562</v>
      </c>
      <c r="AB143">
        <v>1</v>
      </c>
      <c r="AD143" s="3">
        <f t="shared" si="12"/>
        <v>10.438074297649834</v>
      </c>
      <c r="AE143" s="3">
        <f t="shared" si="13"/>
        <v>13.248417505566422</v>
      </c>
      <c r="AF143" s="3">
        <f t="shared" si="14"/>
        <v>2.8103432079165884</v>
      </c>
      <c r="AG143" s="3">
        <f t="shared" si="15"/>
        <v>0.264358048966639</v>
      </c>
      <c r="AH143" s="3"/>
      <c r="AK143">
        <f>ABS(100*(AD143-AD144)/(AVERAGE(AD143:AD144)))</f>
        <v>0.74057820676563024</v>
      </c>
      <c r="AQ143">
        <f>ABS(100*(AE143-AE144)/(AVERAGE(AE143:AE144)))</f>
        <v>2.0686913553471884E-2</v>
      </c>
      <c r="AW143">
        <f>ABS(100*(AF143-AF144)/(AVERAGE(AF143:AF144)))</f>
        <v>2.6992651667561649</v>
      </c>
      <c r="BC143">
        <f>ABS(100*(AG143-AG144)/(AVERAGE(AG143:AG144)))</f>
        <v>0.48011080835657943</v>
      </c>
      <c r="BG143" s="3">
        <f>AVERAGE(AD143:AD144)</f>
        <v>10.476869001939708</v>
      </c>
      <c r="BH143" s="3">
        <f>AVERAGE(AE143:AE144)</f>
        <v>13.249787991660348</v>
      </c>
      <c r="BI143" s="3">
        <f>AVERAGE(AF143:AF144)</f>
        <v>2.7729189897206403</v>
      </c>
      <c r="BJ143" s="3">
        <f>AVERAGE(AG143:AG144)</f>
        <v>0.26499418182085799</v>
      </c>
    </row>
    <row r="144" spans="1:62" x14ac:dyDescent="0.2">
      <c r="A144">
        <v>120</v>
      </c>
      <c r="B144">
        <v>11</v>
      </c>
      <c r="C144" t="s">
        <v>89</v>
      </c>
      <c r="D144" t="s">
        <v>27</v>
      </c>
      <c r="G144">
        <v>0.5</v>
      </c>
      <c r="H144">
        <v>0.5</v>
      </c>
      <c r="I144">
        <v>11335</v>
      </c>
      <c r="J144">
        <v>14171</v>
      </c>
      <c r="L144">
        <v>2745</v>
      </c>
      <c r="M144">
        <v>9.1110000000000007</v>
      </c>
      <c r="N144">
        <v>12.284000000000001</v>
      </c>
      <c r="O144">
        <v>3.173</v>
      </c>
      <c r="Q144">
        <v>0.17100000000000001</v>
      </c>
      <c r="R144">
        <v>1</v>
      </c>
      <c r="S144">
        <v>0</v>
      </c>
      <c r="T144">
        <v>0</v>
      </c>
      <c r="V144">
        <v>0</v>
      </c>
      <c r="Y144" s="1">
        <v>44790</v>
      </c>
      <c r="Z144" s="6">
        <v>0.7101736111111111</v>
      </c>
      <c r="AB144">
        <v>1</v>
      </c>
      <c r="AD144" s="3">
        <f t="shared" si="12"/>
        <v>10.515663706229583</v>
      </c>
      <c r="AE144" s="3">
        <f t="shared" si="13"/>
        <v>13.251158477754275</v>
      </c>
      <c r="AF144" s="3">
        <f t="shared" si="14"/>
        <v>2.7354947715246922</v>
      </c>
      <c r="AG144" s="3">
        <f t="shared" si="15"/>
        <v>0.26563031467507703</v>
      </c>
    </row>
    <row r="145" spans="1:62" x14ac:dyDescent="0.2">
      <c r="A145">
        <v>121</v>
      </c>
      <c r="B145">
        <v>12</v>
      </c>
      <c r="C145" t="s">
        <v>82</v>
      </c>
      <c r="D145" t="s">
        <v>27</v>
      </c>
      <c r="G145">
        <v>0.5</v>
      </c>
      <c r="H145">
        <v>0.5</v>
      </c>
      <c r="I145">
        <v>6567</v>
      </c>
      <c r="J145">
        <v>11018</v>
      </c>
      <c r="L145">
        <v>5020</v>
      </c>
      <c r="M145">
        <v>5.4530000000000003</v>
      </c>
      <c r="N145">
        <v>9.6129999999999995</v>
      </c>
      <c r="O145">
        <v>4.16</v>
      </c>
      <c r="Q145">
        <v>0.40899999999999997</v>
      </c>
      <c r="R145">
        <v>1</v>
      </c>
      <c r="S145">
        <v>0</v>
      </c>
      <c r="T145">
        <v>0</v>
      </c>
      <c r="V145">
        <v>0</v>
      </c>
      <c r="Y145" s="1">
        <v>44790</v>
      </c>
      <c r="Z145" s="6">
        <v>0.72400462962962964</v>
      </c>
      <c r="AB145">
        <v>1</v>
      </c>
      <c r="AD145" s="3">
        <f t="shared" si="12"/>
        <v>6.1633542931914231</v>
      </c>
      <c r="AE145" s="3">
        <f t="shared" si="13"/>
        <v>10.37039670831879</v>
      </c>
      <c r="AF145" s="3">
        <f t="shared" si="14"/>
        <v>4.2070424151273667</v>
      </c>
      <c r="AG145" s="3">
        <f t="shared" si="15"/>
        <v>0.47237349229626391</v>
      </c>
    </row>
    <row r="146" spans="1:62" x14ac:dyDescent="0.2">
      <c r="A146">
        <v>122</v>
      </c>
      <c r="B146">
        <v>12</v>
      </c>
      <c r="C146" t="s">
        <v>82</v>
      </c>
      <c r="D146" t="s">
        <v>27</v>
      </c>
      <c r="G146">
        <v>0.5</v>
      </c>
      <c r="H146">
        <v>0.5</v>
      </c>
      <c r="I146">
        <v>4500</v>
      </c>
      <c r="J146">
        <v>11033</v>
      </c>
      <c r="L146">
        <v>5016</v>
      </c>
      <c r="M146">
        <v>3.867</v>
      </c>
      <c r="N146">
        <v>9.6259999999999994</v>
      </c>
      <c r="O146">
        <v>5.758</v>
      </c>
      <c r="Q146">
        <v>0.40899999999999997</v>
      </c>
      <c r="R146">
        <v>1</v>
      </c>
      <c r="S146">
        <v>0</v>
      </c>
      <c r="T146">
        <v>0</v>
      </c>
      <c r="V146">
        <v>0</v>
      </c>
      <c r="Y146" s="1">
        <v>44790</v>
      </c>
      <c r="Z146" s="6">
        <v>0.73135416666666664</v>
      </c>
      <c r="AB146">
        <v>1</v>
      </c>
      <c r="AD146" s="3">
        <f t="shared" si="12"/>
        <v>4.2765624398462299</v>
      </c>
      <c r="AE146" s="3">
        <f t="shared" si="13"/>
        <v>10.384101569258064</v>
      </c>
      <c r="AF146" s="3">
        <f t="shared" si="14"/>
        <v>6.1075391294118342</v>
      </c>
      <c r="AG146" s="3">
        <f t="shared" si="15"/>
        <v>0.47200998780813874</v>
      </c>
      <c r="AH146" s="3"/>
      <c r="AK146">
        <f>ABS(100*(AD146-AD147)/(AVERAGE(AD146:AD147)))</f>
        <v>1.3105544906177369</v>
      </c>
      <c r="AQ146">
        <f>ABS(100*(AE146-AE147)/(AVERAGE(AE146:AE147)))</f>
        <v>9.6831653571651785E-2</v>
      </c>
      <c r="AW146">
        <f>ABS(100*(AF146-AF147)/(AVERAGE(AF146:AF147)))</f>
        <v>0.7443546109375504</v>
      </c>
      <c r="BC146">
        <f>ABS(100*(AG146-AG147)/(AVERAGE(AG146:AG147)))</f>
        <v>0.78627003642486593</v>
      </c>
      <c r="BG146" s="3">
        <f>AVERAGE(AD146:AD147)</f>
        <v>4.2487215344146723</v>
      </c>
      <c r="BH146" s="3">
        <f>AVERAGE(AE146:AE147)</f>
        <v>10.37907645358033</v>
      </c>
      <c r="BI146" s="3">
        <f>AVERAGE(AF146:AF147)</f>
        <v>6.1303549191656579</v>
      </c>
      <c r="BJ146" s="3">
        <f>AVERAGE(AG146:AG147)</f>
        <v>0.47387294830978022</v>
      </c>
    </row>
    <row r="147" spans="1:62" x14ac:dyDescent="0.2">
      <c r="A147">
        <v>123</v>
      </c>
      <c r="B147">
        <v>12</v>
      </c>
      <c r="C147" t="s">
        <v>82</v>
      </c>
      <c r="D147" t="s">
        <v>27</v>
      </c>
      <c r="G147">
        <v>0.5</v>
      </c>
      <c r="H147">
        <v>0.5</v>
      </c>
      <c r="I147">
        <v>4439</v>
      </c>
      <c r="J147">
        <v>11022</v>
      </c>
      <c r="L147">
        <v>5057</v>
      </c>
      <c r="M147">
        <v>3.8210000000000002</v>
      </c>
      <c r="N147">
        <v>9.6159999999999997</v>
      </c>
      <c r="O147">
        <v>5.7960000000000003</v>
      </c>
      <c r="Q147">
        <v>0.41299999999999998</v>
      </c>
      <c r="R147">
        <v>1</v>
      </c>
      <c r="S147">
        <v>0</v>
      </c>
      <c r="T147">
        <v>0</v>
      </c>
      <c r="V147">
        <v>0</v>
      </c>
      <c r="Y147" s="1">
        <v>44790</v>
      </c>
      <c r="Z147" s="6">
        <v>0.73910879629629633</v>
      </c>
      <c r="AB147">
        <v>1</v>
      </c>
      <c r="AD147" s="3">
        <f t="shared" si="12"/>
        <v>4.2208806289831156</v>
      </c>
      <c r="AE147" s="3">
        <f t="shared" si="13"/>
        <v>10.374051337902596</v>
      </c>
      <c r="AF147" s="3">
        <f t="shared" si="14"/>
        <v>6.1531707089194807</v>
      </c>
      <c r="AG147" s="3">
        <f t="shared" si="15"/>
        <v>0.47573590881142164</v>
      </c>
    </row>
    <row r="148" spans="1:62" x14ac:dyDescent="0.2">
      <c r="A148">
        <v>124</v>
      </c>
      <c r="B148">
        <v>1</v>
      </c>
      <c r="C148" t="s">
        <v>93</v>
      </c>
      <c r="D148" t="s">
        <v>27</v>
      </c>
      <c r="G148">
        <v>0.3</v>
      </c>
      <c r="H148">
        <v>0.3</v>
      </c>
      <c r="I148">
        <v>4199</v>
      </c>
      <c r="J148">
        <v>11413</v>
      </c>
      <c r="L148">
        <v>6937</v>
      </c>
      <c r="M148">
        <v>6.0609999999999999</v>
      </c>
      <c r="N148">
        <v>16.579000000000001</v>
      </c>
      <c r="O148">
        <v>10.519</v>
      </c>
      <c r="Q148">
        <v>1.016</v>
      </c>
      <c r="R148">
        <v>1</v>
      </c>
      <c r="S148">
        <v>0</v>
      </c>
      <c r="T148">
        <v>0</v>
      </c>
      <c r="V148">
        <v>0</v>
      </c>
      <c r="Y148" s="1">
        <v>44790</v>
      </c>
      <c r="Z148" s="6">
        <v>0.75217592592592597</v>
      </c>
      <c r="AB148">
        <v>1</v>
      </c>
      <c r="AD148" s="3">
        <f t="shared" si="12"/>
        <v>6.6696744196946085</v>
      </c>
      <c r="AE148" s="3">
        <f t="shared" si="13"/>
        <v>17.885485632866139</v>
      </c>
      <c r="AF148" s="3">
        <f t="shared" si="14"/>
        <v>11.215811213171531</v>
      </c>
      <c r="AG148" s="3">
        <f t="shared" si="15"/>
        <v>1.077638363717081</v>
      </c>
    </row>
    <row r="149" spans="1:62" x14ac:dyDescent="0.2">
      <c r="A149">
        <v>125</v>
      </c>
      <c r="B149">
        <v>1</v>
      </c>
      <c r="C149" t="s">
        <v>93</v>
      </c>
      <c r="D149" t="s">
        <v>27</v>
      </c>
      <c r="G149">
        <v>0.3</v>
      </c>
      <c r="H149">
        <v>0.3</v>
      </c>
      <c r="I149">
        <v>5405</v>
      </c>
      <c r="J149">
        <v>11339</v>
      </c>
      <c r="L149">
        <v>6944</v>
      </c>
      <c r="M149">
        <v>7.6020000000000003</v>
      </c>
      <c r="N149">
        <v>16.475000000000001</v>
      </c>
      <c r="O149">
        <v>8.8719999999999999</v>
      </c>
      <c r="Q149">
        <v>1.0169999999999999</v>
      </c>
      <c r="R149">
        <v>1</v>
      </c>
      <c r="S149">
        <v>0</v>
      </c>
      <c r="T149">
        <v>0</v>
      </c>
      <c r="V149">
        <v>0</v>
      </c>
      <c r="Y149" s="1">
        <v>44790</v>
      </c>
      <c r="Z149" s="6">
        <v>0.75937500000000002</v>
      </c>
      <c r="AB149">
        <v>1</v>
      </c>
      <c r="AD149" s="3">
        <f t="shared" si="12"/>
        <v>8.5044357284627932</v>
      </c>
      <c r="AE149" s="3">
        <f t="shared" si="13"/>
        <v>17.772801220698771</v>
      </c>
      <c r="AF149" s="3">
        <f t="shared" si="14"/>
        <v>9.2683654922359775</v>
      </c>
      <c r="AG149" s="3">
        <f t="shared" si="15"/>
        <v>1.0786985851407795</v>
      </c>
      <c r="AH149" s="3"/>
      <c r="AI149">
        <f>100*(AVERAGE(I149:I150))/(AVERAGE(I$26:I$27))</f>
        <v>75.640847997783013</v>
      </c>
      <c r="AK149">
        <f>ABS(100*(AD149-AD150)/(AVERAGE(AD149:AD150)))</f>
        <v>1.9135302582539631</v>
      </c>
      <c r="AO149">
        <f>100*(AVERAGE(J149:J150))/(AVERAGE(J$26:J$27))</f>
        <v>88.951530811995923</v>
      </c>
      <c r="AQ149">
        <f>ABS(100*(AE149-AE150)/(AVERAGE(AE149:AE150)))</f>
        <v>0.35920702465350229</v>
      </c>
      <c r="AU149">
        <f>100*(((AVERAGE(J149:J150))-(AVERAGE(I149:I150)))/((AVERAGE(J$26:J$27))-(AVERAGE($I$27:I149))))</f>
        <v>83.743847479803122</v>
      </c>
      <c r="AW149">
        <f>ABS(100*(AF149-AF150)/(AVERAGE(AF149:AF150)))</f>
        <v>1.0886189702427387</v>
      </c>
      <c r="BA149">
        <f>100*(AVERAGE(L149:L150))/(AVERAGE(L$26:L$27))</f>
        <v>95.622941822173431</v>
      </c>
      <c r="BC149">
        <f>ABS(100*(AG149-AG150)/(AVERAGE(AG149:AG150)))</f>
        <v>0.69959487088151384</v>
      </c>
      <c r="BG149" s="3">
        <f>AVERAGE(AD149:AD150)</f>
        <v>8.5865892199001745</v>
      </c>
      <c r="BH149" s="3">
        <f>AVERAGE(AE149:AE150)</f>
        <v>17.804779229557077</v>
      </c>
      <c r="BI149" s="3">
        <f>AVERAGE(AF149:AF150)</f>
        <v>9.2181900096569045</v>
      </c>
      <c r="BJ149" s="3">
        <f>AVERAGE(AG149:AG150)</f>
        <v>1.0824850902254166</v>
      </c>
    </row>
    <row r="150" spans="1:62" x14ac:dyDescent="0.2">
      <c r="A150">
        <v>126</v>
      </c>
      <c r="B150">
        <v>1</v>
      </c>
      <c r="C150" t="s">
        <v>93</v>
      </c>
      <c r="D150" t="s">
        <v>27</v>
      </c>
      <c r="G150">
        <v>0.3</v>
      </c>
      <c r="H150">
        <v>0.3</v>
      </c>
      <c r="I150">
        <v>5513</v>
      </c>
      <c r="J150">
        <v>11381</v>
      </c>
      <c r="L150">
        <v>6994</v>
      </c>
      <c r="M150">
        <v>7.7409999999999997</v>
      </c>
      <c r="N150">
        <v>16.533000000000001</v>
      </c>
      <c r="O150">
        <v>8.7929999999999993</v>
      </c>
      <c r="Q150">
        <v>1.026</v>
      </c>
      <c r="R150">
        <v>1</v>
      </c>
      <c r="S150">
        <v>0</v>
      </c>
      <c r="T150">
        <v>0</v>
      </c>
      <c r="V150">
        <v>0</v>
      </c>
      <c r="Y150" s="1">
        <v>44790</v>
      </c>
      <c r="Z150" s="6">
        <v>0.76694444444444443</v>
      </c>
      <c r="AB150">
        <v>1</v>
      </c>
      <c r="AD150" s="3">
        <f t="shared" si="12"/>
        <v>8.6687427113375559</v>
      </c>
      <c r="AE150" s="3">
        <f t="shared" si="13"/>
        <v>17.836757238415387</v>
      </c>
      <c r="AF150" s="3">
        <f t="shared" si="14"/>
        <v>9.1680145270778315</v>
      </c>
      <c r="AG150" s="3">
        <f t="shared" si="15"/>
        <v>1.0862715953100537</v>
      </c>
    </row>
    <row r="151" spans="1:62" x14ac:dyDescent="0.2">
      <c r="A151">
        <v>127</v>
      </c>
      <c r="B151">
        <v>12</v>
      </c>
      <c r="R151">
        <v>1</v>
      </c>
    </row>
  </sheetData>
  <conditionalFormatting sqref="BC33:BD34 AK36:AL37 AW36:AX37 AQ36:AR37 AK39:AL40 AL38 AQ39:AR40 AR38 AW39:AX40 AX38 BD38 BC36:BD37 BD35 BD32">
    <cfRule type="cellIs" dxfId="660" priority="347" operator="greaterThan">
      <formula>20</formula>
    </cfRule>
  </conditionalFormatting>
  <conditionalFormatting sqref="AS49:AT49 AY49:AZ49 BE49 AM49:AN49 BE32:BE38 AM43:AN44 BE43:BE44 AY43:AZ44 AS43:AT44 AM36:AN40 AY36:AZ40 AS36:AT40">
    <cfRule type="cellIs" dxfId="659" priority="346" operator="between">
      <formula>80</formula>
      <formula>120</formula>
    </cfRule>
  </conditionalFormatting>
  <conditionalFormatting sqref="BC40">
    <cfRule type="cellIs" dxfId="658" priority="345" operator="greaterThan">
      <formula>20</formula>
    </cfRule>
  </conditionalFormatting>
  <conditionalFormatting sqref="AL44 AX44 BD44 BC49:BD49 AW49:AX49 AK49:AL49">
    <cfRule type="cellIs" dxfId="657" priority="344" operator="greaterThan">
      <formula>20</formula>
    </cfRule>
  </conditionalFormatting>
  <conditionalFormatting sqref="AK49">
    <cfRule type="cellIs" dxfId="656" priority="342" operator="greaterThan">
      <formula>20</formula>
    </cfRule>
  </conditionalFormatting>
  <conditionalFormatting sqref="BC49">
    <cfRule type="cellIs" dxfId="655" priority="339" operator="greaterThan">
      <formula>20</formula>
    </cfRule>
  </conditionalFormatting>
  <conditionalFormatting sqref="AM31:AN36 AY31:AZ36">
    <cfRule type="cellIs" dxfId="654" priority="337" operator="between">
      <formula>80</formula>
      <formula>120</formula>
    </cfRule>
  </conditionalFormatting>
  <conditionalFormatting sqref="AR44 AQ49:AR49">
    <cfRule type="cellIs" dxfId="653" priority="343" operator="greaterThan">
      <formula>20</formula>
    </cfRule>
  </conditionalFormatting>
  <conditionalFormatting sqref="AQ31:AR31 AQ36:AR36 AR35 AQ33:AR34 AR32">
    <cfRule type="cellIs" dxfId="652" priority="336" operator="greaterThan">
      <formula>20</formula>
    </cfRule>
  </conditionalFormatting>
  <conditionalFormatting sqref="AS31:AT36">
    <cfRule type="cellIs" dxfId="651" priority="335" operator="between">
      <formula>80</formula>
      <formula>120</formula>
    </cfRule>
  </conditionalFormatting>
  <conditionalFormatting sqref="AQ49">
    <cfRule type="cellIs" dxfId="650" priority="341" operator="greaterThan">
      <formula>20</formula>
    </cfRule>
  </conditionalFormatting>
  <conditionalFormatting sqref="AW49">
    <cfRule type="cellIs" dxfId="649" priority="340" operator="greaterThan">
      <formula>20</formula>
    </cfRule>
  </conditionalFormatting>
  <conditionalFormatting sqref="AK31:AL31 AW31:AX31 AK36:AL36 AL35 AK33:AL34 AL32 AW36:AX36 AX35 AW33:AX34 AX32">
    <cfRule type="cellIs" dxfId="648" priority="338" operator="greaterThan">
      <formula>20</formula>
    </cfRule>
  </conditionalFormatting>
  <conditionalFormatting sqref="BC49">
    <cfRule type="cellIs" dxfId="647" priority="333" operator="greaterThan">
      <formula>20</formula>
    </cfRule>
  </conditionalFormatting>
  <conditionalFormatting sqref="AW49">
    <cfRule type="cellIs" dxfId="646" priority="334" operator="greaterThan">
      <formula>20</formula>
    </cfRule>
  </conditionalFormatting>
  <conditionalFormatting sqref="BE80">
    <cfRule type="cellIs" dxfId="645" priority="229" operator="between">
      <formula>80</formula>
      <formula>120</formula>
    </cfRule>
  </conditionalFormatting>
  <conditionalFormatting sqref="AK45">
    <cfRule type="cellIs" dxfId="644" priority="332" operator="greaterThan">
      <formula>20</formula>
    </cfRule>
  </conditionalFormatting>
  <conditionalFormatting sqref="AQ45">
    <cfRule type="cellIs" dxfId="643" priority="331" operator="greaterThan">
      <formula>20</formula>
    </cfRule>
  </conditionalFormatting>
  <conditionalFormatting sqref="AW45">
    <cfRule type="cellIs" dxfId="642" priority="330" operator="greaterThan">
      <formula>20</formula>
    </cfRule>
  </conditionalFormatting>
  <conditionalFormatting sqref="BC45">
    <cfRule type="cellIs" dxfId="641" priority="329" operator="greaterThan">
      <formula>20</formula>
    </cfRule>
  </conditionalFormatting>
  <conditionalFormatting sqref="AK42">
    <cfRule type="cellIs" dxfId="640" priority="328" operator="greaterThan">
      <formula>20</formula>
    </cfRule>
  </conditionalFormatting>
  <conditionalFormatting sqref="AQ42">
    <cfRule type="cellIs" dxfId="639" priority="327" operator="greaterThan">
      <formula>20</formula>
    </cfRule>
  </conditionalFormatting>
  <conditionalFormatting sqref="AW42">
    <cfRule type="cellIs" dxfId="638" priority="326" operator="greaterThan">
      <formula>20</formula>
    </cfRule>
  </conditionalFormatting>
  <conditionalFormatting sqref="BC42">
    <cfRule type="cellIs" dxfId="637" priority="325" operator="greaterThan">
      <formula>20</formula>
    </cfRule>
  </conditionalFormatting>
  <conditionalFormatting sqref="AK43">
    <cfRule type="cellIs" dxfId="636" priority="324" operator="greaterThan">
      <formula>20</formula>
    </cfRule>
  </conditionalFormatting>
  <conditionalFormatting sqref="AQ43">
    <cfRule type="cellIs" dxfId="635" priority="323" operator="greaterThan">
      <formula>20</formula>
    </cfRule>
  </conditionalFormatting>
  <conditionalFormatting sqref="AW43">
    <cfRule type="cellIs" dxfId="634" priority="322" operator="greaterThan">
      <formula>20</formula>
    </cfRule>
  </conditionalFormatting>
  <conditionalFormatting sqref="BC43">
    <cfRule type="cellIs" dxfId="633" priority="321" operator="greaterThan">
      <formula>20</formula>
    </cfRule>
  </conditionalFormatting>
  <conditionalFormatting sqref="AW85">
    <cfRule type="cellIs" dxfId="632" priority="223" operator="greaterThan">
      <formula>20</formula>
    </cfRule>
  </conditionalFormatting>
  <conditionalFormatting sqref="BC85">
    <cfRule type="cellIs" dxfId="631" priority="222" operator="greaterThan">
      <formula>20</formula>
    </cfRule>
  </conditionalFormatting>
  <conditionalFormatting sqref="AK91 AK88">
    <cfRule type="cellIs" dxfId="630" priority="221" operator="greaterThan">
      <formula>20</formula>
    </cfRule>
  </conditionalFormatting>
  <conditionalFormatting sqref="AQ91 AQ88">
    <cfRule type="cellIs" dxfId="629" priority="220" operator="greaterThan">
      <formula>20</formula>
    </cfRule>
  </conditionalFormatting>
  <conditionalFormatting sqref="AK48">
    <cfRule type="cellIs" dxfId="628" priority="320" operator="greaterThan">
      <formula>20</formula>
    </cfRule>
  </conditionalFormatting>
  <conditionalFormatting sqref="AQ48">
    <cfRule type="cellIs" dxfId="627" priority="319" operator="greaterThan">
      <formula>20</formula>
    </cfRule>
  </conditionalFormatting>
  <conditionalFormatting sqref="AW48">
    <cfRule type="cellIs" dxfId="626" priority="318" operator="greaterThan">
      <formula>20</formula>
    </cfRule>
  </conditionalFormatting>
  <conditionalFormatting sqref="BC48">
    <cfRule type="cellIs" dxfId="625" priority="317" operator="greaterThan">
      <formula>20</formula>
    </cfRule>
  </conditionalFormatting>
  <conditionalFormatting sqref="AK82 AK79 AK76 AK73 AK70 AK67 AK64 AK61 AK58 AK55 AK52">
    <cfRule type="cellIs" dxfId="624" priority="316" operator="greaterThan">
      <formula>20</formula>
    </cfRule>
  </conditionalFormatting>
  <conditionalFormatting sqref="AQ82 AQ79 AQ76 AQ73 AQ70 AQ67 AQ64 AQ61 AQ58 AQ55 AQ52">
    <cfRule type="cellIs" dxfId="623" priority="315" operator="greaterThan">
      <formula>20</formula>
    </cfRule>
  </conditionalFormatting>
  <conditionalFormatting sqref="AW82 AW79 AW76 AW73 AW70 AW67 AW64 AW61 AW58 AW55 AW52">
    <cfRule type="cellIs" dxfId="622" priority="314" operator="greaterThan">
      <formula>20</formula>
    </cfRule>
  </conditionalFormatting>
  <conditionalFormatting sqref="BC82 BC79 BC76 BC73 BC70 BC67 BC64 BC61 BC58 BC55 BC52">
    <cfRule type="cellIs" dxfId="621" priority="313" operator="greaterThan">
      <formula>20</formula>
    </cfRule>
  </conditionalFormatting>
  <conditionalFormatting sqref="AK92 AK89">
    <cfRule type="cellIs" dxfId="620" priority="312" operator="greaterThan">
      <formula>20</formula>
    </cfRule>
  </conditionalFormatting>
  <conditionalFormatting sqref="AQ92 AQ89">
    <cfRule type="cellIs" dxfId="619" priority="311" operator="greaterThan">
      <formula>20</formula>
    </cfRule>
  </conditionalFormatting>
  <conditionalFormatting sqref="AW92 AW89">
    <cfRule type="cellIs" dxfId="618" priority="310" operator="greaterThan">
      <formula>20</formula>
    </cfRule>
  </conditionalFormatting>
  <conditionalFormatting sqref="BC92 BC89">
    <cfRule type="cellIs" dxfId="617" priority="309" operator="greaterThan">
      <formula>20</formula>
    </cfRule>
  </conditionalFormatting>
  <conditionalFormatting sqref="AM83:AN83">
    <cfRule type="cellIs" dxfId="616" priority="308" operator="between">
      <formula>80</formula>
      <formula>120</formula>
    </cfRule>
  </conditionalFormatting>
  <conditionalFormatting sqref="AL82">
    <cfRule type="cellIs" dxfId="615" priority="307" operator="greaterThan">
      <formula>20</formula>
    </cfRule>
  </conditionalFormatting>
  <conditionalFormatting sqref="AM82:AN82">
    <cfRule type="cellIs" dxfId="614" priority="306" operator="between">
      <formula>80</formula>
      <formula>120</formula>
    </cfRule>
  </conditionalFormatting>
  <conditionalFormatting sqref="AM82:AN82">
    <cfRule type="cellIs" dxfId="613" priority="305" operator="between">
      <formula>80</formula>
      <formula>120</formula>
    </cfRule>
  </conditionalFormatting>
  <conditionalFormatting sqref="AR80">
    <cfRule type="cellIs" dxfId="612" priority="244" operator="greaterThan">
      <formula>20</formula>
    </cfRule>
  </conditionalFormatting>
  <conditionalFormatting sqref="AM84:AN84">
    <cfRule type="cellIs" dxfId="611" priority="304" operator="between">
      <formula>80</formula>
      <formula>120</formula>
    </cfRule>
  </conditionalFormatting>
  <conditionalFormatting sqref="AK83 AK80 AK77 AK74 AK71 AK68 AK65 AK62 AK59 AK56 AK53 AK50">
    <cfRule type="cellIs" dxfId="610" priority="259" operator="greaterThan">
      <formula>20</formula>
    </cfRule>
  </conditionalFormatting>
  <conditionalFormatting sqref="AQ83 AQ80 AQ77 AQ74 AQ71 AQ68 AQ65 AQ62 AQ59 AQ56 AQ53 AQ50">
    <cfRule type="cellIs" dxfId="609" priority="258" operator="greaterThan">
      <formula>20</formula>
    </cfRule>
  </conditionalFormatting>
  <conditionalFormatting sqref="AW83 AW80 AW77 AW74 AW71 AW68 AW65 AW62 AW59 AW56 AW53 AW50">
    <cfRule type="cellIs" dxfId="608" priority="257" operator="greaterThan">
      <formula>20</formula>
    </cfRule>
  </conditionalFormatting>
  <conditionalFormatting sqref="BC83 BC80 BC77 BC74 BC71 BC68 BC65 BC62 BC59 BC56 BC53 BC50">
    <cfRule type="cellIs" dxfId="607" priority="256" operator="greaterThan">
      <formula>20</formula>
    </cfRule>
  </conditionalFormatting>
  <conditionalFormatting sqref="AQ90 AQ87">
    <cfRule type="cellIs" dxfId="606" priority="254" operator="greaterThan">
      <formula>20</formula>
    </cfRule>
  </conditionalFormatting>
  <conditionalFormatting sqref="AW90 AW87">
    <cfRule type="cellIs" dxfId="605" priority="253" operator="greaterThan">
      <formula>20</formula>
    </cfRule>
  </conditionalFormatting>
  <conditionalFormatting sqref="AS83:AT83">
    <cfRule type="cellIs" dxfId="604" priority="303" operator="between">
      <formula>80</formula>
      <formula>120</formula>
    </cfRule>
  </conditionalFormatting>
  <conditionalFormatting sqref="AS83:AT83">
    <cfRule type="cellIs" dxfId="603" priority="302" operator="between">
      <formula>80</formula>
      <formula>120</formula>
    </cfRule>
  </conditionalFormatting>
  <conditionalFormatting sqref="AR82">
    <cfRule type="cellIs" dxfId="602" priority="301" operator="greaterThan">
      <formula>20</formula>
    </cfRule>
  </conditionalFormatting>
  <conditionalFormatting sqref="AS82:AT82">
    <cfRule type="cellIs" dxfId="601" priority="300" operator="between">
      <formula>80</formula>
      <formula>120</formula>
    </cfRule>
  </conditionalFormatting>
  <conditionalFormatting sqref="AS82:AT82">
    <cfRule type="cellIs" dxfId="600" priority="299" operator="between">
      <formula>80</formula>
      <formula>120</formula>
    </cfRule>
  </conditionalFormatting>
  <conditionalFormatting sqref="AS82:AT82">
    <cfRule type="cellIs" dxfId="599" priority="298" operator="between">
      <formula>80</formula>
      <formula>120</formula>
    </cfRule>
  </conditionalFormatting>
  <conditionalFormatting sqref="AS84:AT84">
    <cfRule type="cellIs" dxfId="598" priority="297" operator="between">
      <formula>80</formula>
      <formula>120</formula>
    </cfRule>
  </conditionalFormatting>
  <conditionalFormatting sqref="AS84:AT84">
    <cfRule type="cellIs" dxfId="597" priority="296" operator="between">
      <formula>80</formula>
      <formula>120</formula>
    </cfRule>
  </conditionalFormatting>
  <conditionalFormatting sqref="AY83:AZ83">
    <cfRule type="cellIs" dxfId="596" priority="295" operator="between">
      <formula>80</formula>
      <formula>120</formula>
    </cfRule>
  </conditionalFormatting>
  <conditionalFormatting sqref="AX82">
    <cfRule type="cellIs" dxfId="595" priority="294" operator="greaterThan">
      <formula>20</formula>
    </cfRule>
  </conditionalFormatting>
  <conditionalFormatting sqref="AY82:AZ82">
    <cfRule type="cellIs" dxfId="594" priority="293" operator="between">
      <formula>80</formula>
      <formula>120</formula>
    </cfRule>
  </conditionalFormatting>
  <conditionalFormatting sqref="AY82:AZ82">
    <cfRule type="cellIs" dxfId="593" priority="291" operator="between">
      <formula>80</formula>
      <formula>120</formula>
    </cfRule>
  </conditionalFormatting>
  <conditionalFormatting sqref="AY82:AZ82">
    <cfRule type="cellIs" dxfId="592" priority="292" operator="between">
      <formula>80</formula>
      <formula>120</formula>
    </cfRule>
  </conditionalFormatting>
  <conditionalFormatting sqref="AY84:AZ84">
    <cfRule type="cellIs" dxfId="591" priority="290" operator="between">
      <formula>80</formula>
      <formula>120</formula>
    </cfRule>
  </conditionalFormatting>
  <conditionalFormatting sqref="BE83">
    <cfRule type="cellIs" dxfId="590" priority="289" operator="between">
      <formula>80</formula>
      <formula>120</formula>
    </cfRule>
  </conditionalFormatting>
  <conditionalFormatting sqref="BD82">
    <cfRule type="cellIs" dxfId="589" priority="288" operator="greaterThan">
      <formula>20</formula>
    </cfRule>
  </conditionalFormatting>
  <conditionalFormatting sqref="BE82">
    <cfRule type="cellIs" dxfId="588" priority="287" operator="between">
      <formula>80</formula>
      <formula>120</formula>
    </cfRule>
  </conditionalFormatting>
  <conditionalFormatting sqref="BE82">
    <cfRule type="cellIs" dxfId="587" priority="286" operator="between">
      <formula>80</formula>
      <formula>120</formula>
    </cfRule>
  </conditionalFormatting>
  <conditionalFormatting sqref="BE82">
    <cfRule type="cellIs" dxfId="586" priority="284" operator="between">
      <formula>80</formula>
      <formula>120</formula>
    </cfRule>
  </conditionalFormatting>
  <conditionalFormatting sqref="BE82">
    <cfRule type="cellIs" dxfId="585" priority="285" operator="between">
      <formula>80</formula>
      <formula>120</formula>
    </cfRule>
  </conditionalFormatting>
  <conditionalFormatting sqref="BE84">
    <cfRule type="cellIs" dxfId="584" priority="283" operator="between">
      <formula>80</formula>
      <formula>120</formula>
    </cfRule>
  </conditionalFormatting>
  <conditionalFormatting sqref="AW91 AW88">
    <cfRule type="cellIs" dxfId="583" priority="219" operator="greaterThan">
      <formula>20</formula>
    </cfRule>
  </conditionalFormatting>
  <conditionalFormatting sqref="AQ92 AQ89 AQ86">
    <cfRule type="cellIs" dxfId="582" priority="216" operator="greaterThan">
      <formula>20</formula>
    </cfRule>
  </conditionalFormatting>
  <conditionalFormatting sqref="AS93:AT93">
    <cfRule type="cellIs" dxfId="581" priority="212" operator="between">
      <formula>80</formula>
      <formula>120</formula>
    </cfRule>
  </conditionalFormatting>
  <conditionalFormatting sqref="BE93">
    <cfRule type="cellIs" dxfId="580" priority="209" operator="between">
      <formula>80</formula>
      <formula>120</formula>
    </cfRule>
  </conditionalFormatting>
  <conditionalFormatting sqref="AS94:AT94 AY94:AZ94 BE94 AM94:AN94">
    <cfRule type="cellIs" dxfId="579" priority="208" operator="between">
      <formula>80</formula>
      <formula>120</formula>
    </cfRule>
  </conditionalFormatting>
  <conditionalFormatting sqref="BC94:BD94 AW94:AX94 AK94:AL94">
    <cfRule type="cellIs" dxfId="578" priority="207" operator="greaterThan">
      <formula>20</formula>
    </cfRule>
  </conditionalFormatting>
  <conditionalFormatting sqref="BC39">
    <cfRule type="cellIs" dxfId="577" priority="282" operator="greaterThan">
      <formula>20</formula>
    </cfRule>
  </conditionalFormatting>
  <conditionalFormatting sqref="AK43:AL43 AW43:AX43 BC43:BD43">
    <cfRule type="cellIs" dxfId="576" priority="281" operator="greaterThan">
      <formula>20</formula>
    </cfRule>
  </conditionalFormatting>
  <conditionalFormatting sqref="AQ43:AR43">
    <cfRule type="cellIs" dxfId="575" priority="280" operator="greaterThan">
      <formula>20</formula>
    </cfRule>
  </conditionalFormatting>
  <conditionalFormatting sqref="AQ43">
    <cfRule type="cellIs" dxfId="574" priority="278" operator="greaterThan">
      <formula>20</formula>
    </cfRule>
  </conditionalFormatting>
  <conditionalFormatting sqref="BC43 BC45">
    <cfRule type="cellIs" dxfId="573" priority="276" operator="greaterThan">
      <formula>20</formula>
    </cfRule>
  </conditionalFormatting>
  <conditionalFormatting sqref="AK43">
    <cfRule type="cellIs" dxfId="572" priority="279" operator="greaterThan">
      <formula>20</formula>
    </cfRule>
  </conditionalFormatting>
  <conditionalFormatting sqref="AW43 AW45">
    <cfRule type="cellIs" dxfId="571" priority="277" operator="greaterThan">
      <formula>20</formula>
    </cfRule>
  </conditionalFormatting>
  <conditionalFormatting sqref="AK45:AL45 AW45:AX45 BC45:BD45">
    <cfRule type="cellIs" dxfId="570" priority="275" operator="greaterThan">
      <formula>20</formula>
    </cfRule>
  </conditionalFormatting>
  <conditionalFormatting sqref="AM45:AN45 BE45 AY45:AZ45">
    <cfRule type="cellIs" dxfId="569" priority="274" operator="between">
      <formula>80</formula>
      <formula>120</formula>
    </cfRule>
  </conditionalFormatting>
  <conditionalFormatting sqref="AQ45:AR45">
    <cfRule type="cellIs" dxfId="568" priority="273" operator="greaterThan">
      <formula>20</formula>
    </cfRule>
  </conditionalFormatting>
  <conditionalFormatting sqref="AS45:AT45">
    <cfRule type="cellIs" dxfId="567" priority="272" operator="between">
      <formula>80</formula>
      <formula>120</formula>
    </cfRule>
  </conditionalFormatting>
  <conditionalFormatting sqref="AK42">
    <cfRule type="cellIs" dxfId="566" priority="271" operator="greaterThan">
      <formula>20</formula>
    </cfRule>
  </conditionalFormatting>
  <conditionalFormatting sqref="AQ42">
    <cfRule type="cellIs" dxfId="565" priority="270" operator="greaterThan">
      <formula>20</formula>
    </cfRule>
  </conditionalFormatting>
  <conditionalFormatting sqref="AW42">
    <cfRule type="cellIs" dxfId="564" priority="269" operator="greaterThan">
      <formula>20</formula>
    </cfRule>
  </conditionalFormatting>
  <conditionalFormatting sqref="BC42">
    <cfRule type="cellIs" dxfId="563" priority="268" operator="greaterThan">
      <formula>20</formula>
    </cfRule>
  </conditionalFormatting>
  <conditionalFormatting sqref="AK46">
    <cfRule type="cellIs" dxfId="562" priority="267" operator="greaterThan">
      <formula>20</formula>
    </cfRule>
  </conditionalFormatting>
  <conditionalFormatting sqref="AQ46">
    <cfRule type="cellIs" dxfId="561" priority="266" operator="greaterThan">
      <formula>20</formula>
    </cfRule>
  </conditionalFormatting>
  <conditionalFormatting sqref="AW46">
    <cfRule type="cellIs" dxfId="560" priority="265" operator="greaterThan">
      <formula>20</formula>
    </cfRule>
  </conditionalFormatting>
  <conditionalFormatting sqref="BC46">
    <cfRule type="cellIs" dxfId="559" priority="264" operator="greaterThan">
      <formula>20</formula>
    </cfRule>
  </conditionalFormatting>
  <conditionalFormatting sqref="AK47">
    <cfRule type="cellIs" dxfId="558" priority="263" operator="greaterThan">
      <formula>20</formula>
    </cfRule>
  </conditionalFormatting>
  <conditionalFormatting sqref="AQ47">
    <cfRule type="cellIs" dxfId="557" priority="262" operator="greaterThan">
      <formula>20</formula>
    </cfRule>
  </conditionalFormatting>
  <conditionalFormatting sqref="AW47">
    <cfRule type="cellIs" dxfId="556" priority="261" operator="greaterThan">
      <formula>20</formula>
    </cfRule>
  </conditionalFormatting>
  <conditionalFormatting sqref="BC47">
    <cfRule type="cellIs" dxfId="555" priority="260" operator="greaterThan">
      <formula>20</formula>
    </cfRule>
  </conditionalFormatting>
  <conditionalFormatting sqref="AK90 AK87">
    <cfRule type="cellIs" dxfId="554" priority="255" operator="greaterThan">
      <formula>20</formula>
    </cfRule>
  </conditionalFormatting>
  <conditionalFormatting sqref="BC90 BC87">
    <cfRule type="cellIs" dxfId="553" priority="252" operator="greaterThan">
      <formula>20</formula>
    </cfRule>
  </conditionalFormatting>
  <conditionalFormatting sqref="AM81:AN81">
    <cfRule type="cellIs" dxfId="552" priority="251" operator="between">
      <formula>80</formula>
      <formula>120</formula>
    </cfRule>
  </conditionalFormatting>
  <conditionalFormatting sqref="AL80">
    <cfRule type="cellIs" dxfId="551" priority="250" operator="greaterThan">
      <formula>20</formula>
    </cfRule>
  </conditionalFormatting>
  <conditionalFormatting sqref="AM80:AN80">
    <cfRule type="cellIs" dxfId="550" priority="249" operator="between">
      <formula>80</formula>
      <formula>120</formula>
    </cfRule>
  </conditionalFormatting>
  <conditionalFormatting sqref="AM80:AN80">
    <cfRule type="cellIs" dxfId="549" priority="248" operator="between">
      <formula>80</formula>
      <formula>120</formula>
    </cfRule>
  </conditionalFormatting>
  <conditionalFormatting sqref="AM82:AN83">
    <cfRule type="cellIs" dxfId="548" priority="247" operator="between">
      <formula>80</formula>
      <formula>120</formula>
    </cfRule>
  </conditionalFormatting>
  <conditionalFormatting sqref="AS81:AT81">
    <cfRule type="cellIs" dxfId="547" priority="246" operator="between">
      <formula>80</formula>
      <formula>120</formula>
    </cfRule>
  </conditionalFormatting>
  <conditionalFormatting sqref="AS81:AT81">
    <cfRule type="cellIs" dxfId="546" priority="245" operator="between">
      <formula>80</formula>
      <formula>120</formula>
    </cfRule>
  </conditionalFormatting>
  <conditionalFormatting sqref="AS80:AT80">
    <cfRule type="cellIs" dxfId="545" priority="243" operator="between">
      <formula>80</formula>
      <formula>120</formula>
    </cfRule>
  </conditionalFormatting>
  <conditionalFormatting sqref="AS80:AT80">
    <cfRule type="cellIs" dxfId="544" priority="242" operator="between">
      <formula>80</formula>
      <formula>120</formula>
    </cfRule>
  </conditionalFormatting>
  <conditionalFormatting sqref="AS80:AT80">
    <cfRule type="cellIs" dxfId="543" priority="241" operator="between">
      <formula>80</formula>
      <formula>120</formula>
    </cfRule>
  </conditionalFormatting>
  <conditionalFormatting sqref="AS82:AT83">
    <cfRule type="cellIs" dxfId="542" priority="240" operator="between">
      <formula>80</formula>
      <formula>120</formula>
    </cfRule>
  </conditionalFormatting>
  <conditionalFormatting sqref="AS82:AT83">
    <cfRule type="cellIs" dxfId="541" priority="239" operator="between">
      <formula>80</formula>
      <formula>120</formula>
    </cfRule>
  </conditionalFormatting>
  <conditionalFormatting sqref="BD80">
    <cfRule type="cellIs" dxfId="540" priority="231" operator="greaterThan">
      <formula>20</formula>
    </cfRule>
  </conditionalFormatting>
  <conditionalFormatting sqref="AY81:AZ81">
    <cfRule type="cellIs" dxfId="539" priority="238" operator="between">
      <formula>80</formula>
      <formula>120</formula>
    </cfRule>
  </conditionalFormatting>
  <conditionalFormatting sqref="AX80">
    <cfRule type="cellIs" dxfId="538" priority="237" operator="greaterThan">
      <formula>20</formula>
    </cfRule>
  </conditionalFormatting>
  <conditionalFormatting sqref="AY80:AZ80">
    <cfRule type="cellIs" dxfId="537" priority="236" operator="between">
      <formula>80</formula>
      <formula>120</formula>
    </cfRule>
  </conditionalFormatting>
  <conditionalFormatting sqref="AY80:AZ80">
    <cfRule type="cellIs" dxfId="536" priority="234" operator="between">
      <formula>80</formula>
      <formula>120</formula>
    </cfRule>
  </conditionalFormatting>
  <conditionalFormatting sqref="AY80:AZ80">
    <cfRule type="cellIs" dxfId="535" priority="235" operator="between">
      <formula>80</formula>
      <formula>120</formula>
    </cfRule>
  </conditionalFormatting>
  <conditionalFormatting sqref="AY82:AZ83">
    <cfRule type="cellIs" dxfId="534" priority="233" operator="between">
      <formula>80</formula>
      <formula>120</formula>
    </cfRule>
  </conditionalFormatting>
  <conditionalFormatting sqref="AK85">
    <cfRule type="cellIs" dxfId="533" priority="225" operator="greaterThan">
      <formula>20</formula>
    </cfRule>
  </conditionalFormatting>
  <conditionalFormatting sqref="BE81">
    <cfRule type="cellIs" dxfId="532" priority="232" operator="between">
      <formula>80</formula>
      <formula>120</formula>
    </cfRule>
  </conditionalFormatting>
  <conditionalFormatting sqref="BE80">
    <cfRule type="cellIs" dxfId="531" priority="230" operator="between">
      <formula>80</formula>
      <formula>120</formula>
    </cfRule>
  </conditionalFormatting>
  <conditionalFormatting sqref="BE80">
    <cfRule type="cellIs" dxfId="530" priority="227" operator="between">
      <formula>80</formula>
      <formula>120</formula>
    </cfRule>
  </conditionalFormatting>
  <conditionalFormatting sqref="BE80">
    <cfRule type="cellIs" dxfId="529" priority="228" operator="between">
      <formula>80</formula>
      <formula>120</formula>
    </cfRule>
  </conditionalFormatting>
  <conditionalFormatting sqref="AK92 AK89 AK86">
    <cfRule type="cellIs" dxfId="528" priority="217" operator="greaterThan">
      <formula>20</formula>
    </cfRule>
  </conditionalFormatting>
  <conditionalFormatting sqref="BE82:BE83">
    <cfRule type="cellIs" dxfId="527" priority="226" operator="between">
      <formula>80</formula>
      <formula>120</formula>
    </cfRule>
  </conditionalFormatting>
  <conditionalFormatting sqref="AW92 AW89 AW86">
    <cfRule type="cellIs" dxfId="526" priority="215" operator="greaterThan">
      <formula>20</formula>
    </cfRule>
  </conditionalFormatting>
  <conditionalFormatting sqref="AQ85">
    <cfRule type="cellIs" dxfId="525" priority="224" operator="greaterThan">
      <formula>20</formula>
    </cfRule>
  </conditionalFormatting>
  <conditionalFormatting sqref="BC91 BC88">
    <cfRule type="cellIs" dxfId="524" priority="218" operator="greaterThan">
      <formula>20</formula>
    </cfRule>
  </conditionalFormatting>
  <conditionalFormatting sqref="BC92 BC89 BC86">
    <cfRule type="cellIs" dxfId="523" priority="214" operator="greaterThan">
      <formula>20</formula>
    </cfRule>
  </conditionalFormatting>
  <conditionalFormatting sqref="AM93:AN93">
    <cfRule type="cellIs" dxfId="522" priority="213" operator="between">
      <formula>80</formula>
      <formula>120</formula>
    </cfRule>
  </conditionalFormatting>
  <conditionalFormatting sqref="AS93:AT93">
    <cfRule type="cellIs" dxfId="521" priority="211" operator="between">
      <formula>80</formula>
      <formula>120</formula>
    </cfRule>
  </conditionalFormatting>
  <conditionalFormatting sqref="AY93:AZ93">
    <cfRule type="cellIs" dxfId="520" priority="210" operator="between">
      <formula>80</formula>
      <formula>120</formula>
    </cfRule>
  </conditionalFormatting>
  <conditionalFormatting sqref="AK94">
    <cfRule type="cellIs" dxfId="519" priority="205" operator="greaterThan">
      <formula>20</formula>
    </cfRule>
  </conditionalFormatting>
  <conditionalFormatting sqref="BC94">
    <cfRule type="cellIs" dxfId="518" priority="202" operator="greaterThan">
      <formula>20</formula>
    </cfRule>
  </conditionalFormatting>
  <conditionalFormatting sqref="AQ94:AR94">
    <cfRule type="cellIs" dxfId="517" priority="206" operator="greaterThan">
      <formula>20</formula>
    </cfRule>
  </conditionalFormatting>
  <conditionalFormatting sqref="AQ94">
    <cfRule type="cellIs" dxfId="516" priority="204" operator="greaterThan">
      <formula>20</formula>
    </cfRule>
  </conditionalFormatting>
  <conditionalFormatting sqref="AW94">
    <cfRule type="cellIs" dxfId="515" priority="203" operator="greaterThan">
      <formula>20</formula>
    </cfRule>
  </conditionalFormatting>
  <conditionalFormatting sqref="BC94">
    <cfRule type="cellIs" dxfId="514" priority="200" operator="greaterThan">
      <formula>20</formula>
    </cfRule>
  </conditionalFormatting>
  <conditionalFormatting sqref="AW94">
    <cfRule type="cellIs" dxfId="513" priority="201" operator="greaterThan">
      <formula>20</formula>
    </cfRule>
  </conditionalFormatting>
  <conditionalFormatting sqref="AK127 AK124 AK121 AK118 AK115 AK112 AK109 AK106 AK103 AK100 AK97">
    <cfRule type="cellIs" dxfId="512" priority="199" operator="greaterThan">
      <formula>20</formula>
    </cfRule>
  </conditionalFormatting>
  <conditionalFormatting sqref="AQ127 AQ124 AQ121 AQ118 AQ115 AQ112 AQ109 AQ106 AQ103 AQ100 AQ97">
    <cfRule type="cellIs" dxfId="511" priority="198" operator="greaterThan">
      <formula>20</formula>
    </cfRule>
  </conditionalFormatting>
  <conditionalFormatting sqref="AW127 AW124 AW121 AW118 AW115 AW112 AW109 AW106 AW103 AW100 AW97">
    <cfRule type="cellIs" dxfId="510" priority="197" operator="greaterThan">
      <formula>20</formula>
    </cfRule>
  </conditionalFormatting>
  <conditionalFormatting sqref="BC127 BC124 BC121 BC118 BC115 BC112 BC109 BC106 BC103 BC100 BC97">
    <cfRule type="cellIs" dxfId="509" priority="196" operator="greaterThan">
      <formula>20</formula>
    </cfRule>
  </conditionalFormatting>
  <conditionalFormatting sqref="AX127">
    <cfRule type="cellIs" dxfId="508" priority="177" operator="greaterThan">
      <formula>20</formula>
    </cfRule>
  </conditionalFormatting>
  <conditionalFormatting sqref="AM128:AN128">
    <cfRule type="cellIs" dxfId="507" priority="191" operator="between">
      <formula>80</formula>
      <formula>120</formula>
    </cfRule>
  </conditionalFormatting>
  <conditionalFormatting sqref="AL127">
    <cfRule type="cellIs" dxfId="506" priority="190" operator="greaterThan">
      <formula>20</formula>
    </cfRule>
  </conditionalFormatting>
  <conditionalFormatting sqref="AM127:AN127">
    <cfRule type="cellIs" dxfId="505" priority="189" operator="between">
      <formula>80</formula>
      <formula>120</formula>
    </cfRule>
  </conditionalFormatting>
  <conditionalFormatting sqref="AM127:AN127">
    <cfRule type="cellIs" dxfId="504" priority="188" operator="between">
      <formula>80</formula>
      <formula>120</formula>
    </cfRule>
  </conditionalFormatting>
  <conditionalFormatting sqref="AM129:AN129">
    <cfRule type="cellIs" dxfId="503" priority="187" operator="between">
      <formula>80</formula>
      <formula>120</formula>
    </cfRule>
  </conditionalFormatting>
  <conditionalFormatting sqref="AS128:AT128">
    <cfRule type="cellIs" dxfId="502" priority="186" operator="between">
      <formula>80</formula>
      <formula>120</formula>
    </cfRule>
  </conditionalFormatting>
  <conditionalFormatting sqref="AS128:AT128">
    <cfRule type="cellIs" dxfId="501" priority="185" operator="between">
      <formula>80</formula>
      <formula>120</formula>
    </cfRule>
  </conditionalFormatting>
  <conditionalFormatting sqref="AR127">
    <cfRule type="cellIs" dxfId="500" priority="184" operator="greaterThan">
      <formula>20</formula>
    </cfRule>
  </conditionalFormatting>
  <conditionalFormatting sqref="AS127:AT127">
    <cfRule type="cellIs" dxfId="499" priority="183" operator="between">
      <formula>80</formula>
      <formula>120</formula>
    </cfRule>
  </conditionalFormatting>
  <conditionalFormatting sqref="AS127:AT127">
    <cfRule type="cellIs" dxfId="498" priority="182" operator="between">
      <formula>80</formula>
      <formula>120</formula>
    </cfRule>
  </conditionalFormatting>
  <conditionalFormatting sqref="AS127:AT127">
    <cfRule type="cellIs" dxfId="497" priority="181" operator="between">
      <formula>80</formula>
      <formula>120</formula>
    </cfRule>
  </conditionalFormatting>
  <conditionalFormatting sqref="AS129:AT129">
    <cfRule type="cellIs" dxfId="496" priority="180" operator="between">
      <formula>80</formula>
      <formula>120</formula>
    </cfRule>
  </conditionalFormatting>
  <conditionalFormatting sqref="AS129:AT129">
    <cfRule type="cellIs" dxfId="495" priority="179" operator="between">
      <formula>80</formula>
      <formula>120</formula>
    </cfRule>
  </conditionalFormatting>
  <conditionalFormatting sqref="AY128:AZ128">
    <cfRule type="cellIs" dxfId="494" priority="178" operator="between">
      <formula>80</formula>
      <formula>120</formula>
    </cfRule>
  </conditionalFormatting>
  <conditionalFormatting sqref="AY127:AZ127">
    <cfRule type="cellIs" dxfId="493" priority="176" operator="between">
      <formula>80</formula>
      <formula>120</formula>
    </cfRule>
  </conditionalFormatting>
  <conditionalFormatting sqref="AY127:AZ127">
    <cfRule type="cellIs" dxfId="492" priority="174" operator="between">
      <formula>80</formula>
      <formula>120</formula>
    </cfRule>
  </conditionalFormatting>
  <conditionalFormatting sqref="AY127:AZ127">
    <cfRule type="cellIs" dxfId="491" priority="175" operator="between">
      <formula>80</formula>
      <formula>120</formula>
    </cfRule>
  </conditionalFormatting>
  <conditionalFormatting sqref="AY129:AZ129">
    <cfRule type="cellIs" dxfId="490" priority="173" operator="between">
      <formula>80</formula>
      <formula>120</formula>
    </cfRule>
  </conditionalFormatting>
  <conditionalFormatting sqref="BE128">
    <cfRule type="cellIs" dxfId="489" priority="172" operator="between">
      <formula>80</formula>
      <formula>120</formula>
    </cfRule>
  </conditionalFormatting>
  <conditionalFormatting sqref="BD127">
    <cfRule type="cellIs" dxfId="488" priority="171" operator="greaterThan">
      <formula>20</formula>
    </cfRule>
  </conditionalFormatting>
  <conditionalFormatting sqref="BE127">
    <cfRule type="cellIs" dxfId="487" priority="170" operator="between">
      <formula>80</formula>
      <formula>120</formula>
    </cfRule>
  </conditionalFormatting>
  <conditionalFormatting sqref="BE127">
    <cfRule type="cellIs" dxfId="486" priority="169" operator="between">
      <formula>80</formula>
      <formula>120</formula>
    </cfRule>
  </conditionalFormatting>
  <conditionalFormatting sqref="BE127">
    <cfRule type="cellIs" dxfId="485" priority="167" operator="between">
      <formula>80</formula>
      <formula>120</formula>
    </cfRule>
  </conditionalFormatting>
  <conditionalFormatting sqref="BE127">
    <cfRule type="cellIs" dxfId="484" priority="168" operator="between">
      <formula>80</formula>
      <formula>120</formula>
    </cfRule>
  </conditionalFormatting>
  <conditionalFormatting sqref="BE129">
    <cfRule type="cellIs" dxfId="483" priority="166" operator="between">
      <formula>80</formula>
      <formula>120</formula>
    </cfRule>
  </conditionalFormatting>
  <conditionalFormatting sqref="AK128 AK125 AK122 AK119 AK116 AK113 AK110 AK107 AK104 AK101 AK98 AK95">
    <cfRule type="cellIs" dxfId="482" priority="165" operator="greaterThan">
      <formula>20</formula>
    </cfRule>
  </conditionalFormatting>
  <conditionalFormatting sqref="AQ128 AQ125 AQ122 AQ119 AQ116 AQ113 AQ110 AQ107 AQ104 AQ101 AQ98 AQ95">
    <cfRule type="cellIs" dxfId="481" priority="164" operator="greaterThan">
      <formula>20</formula>
    </cfRule>
  </conditionalFormatting>
  <conditionalFormatting sqref="AW128 AW125 AW122 AW119 AW116 AW113 AW110 AW107 AW104 AW101 AW98 AW95">
    <cfRule type="cellIs" dxfId="480" priority="163" operator="greaterThan">
      <formula>20</formula>
    </cfRule>
  </conditionalFormatting>
  <conditionalFormatting sqref="BC128 BC125 BC122 BC119 BC116 BC113 BC110 BC107 BC104 BC101 BC98 BC95">
    <cfRule type="cellIs" dxfId="479" priority="162" operator="greaterThan">
      <formula>20</formula>
    </cfRule>
  </conditionalFormatting>
  <conditionalFormatting sqref="AK135 AK132">
    <cfRule type="cellIs" dxfId="478" priority="161" operator="greaterThan">
      <formula>20</formula>
    </cfRule>
  </conditionalFormatting>
  <conditionalFormatting sqref="AQ135 AQ132">
    <cfRule type="cellIs" dxfId="477" priority="160" operator="greaterThan">
      <formula>20</formula>
    </cfRule>
  </conditionalFormatting>
  <conditionalFormatting sqref="AW135 AW132">
    <cfRule type="cellIs" dxfId="476" priority="159" operator="greaterThan">
      <formula>20</formula>
    </cfRule>
  </conditionalFormatting>
  <conditionalFormatting sqref="BC135 BC132">
    <cfRule type="cellIs" dxfId="475" priority="158" operator="greaterThan">
      <formula>20</formula>
    </cfRule>
  </conditionalFormatting>
  <conditionalFormatting sqref="AL128">
    <cfRule type="cellIs" dxfId="474" priority="150" operator="lessThan">
      <formula>20</formula>
    </cfRule>
  </conditionalFormatting>
  <conditionalFormatting sqref="AM126:AN126">
    <cfRule type="cellIs" dxfId="473" priority="157" operator="between">
      <formula>80</formula>
      <formula>120</formula>
    </cfRule>
  </conditionalFormatting>
  <conditionalFormatting sqref="AL125">
    <cfRule type="cellIs" dxfId="472" priority="156" operator="greaterThan">
      <formula>20</formula>
    </cfRule>
  </conditionalFormatting>
  <conditionalFormatting sqref="AM125:AN125">
    <cfRule type="cellIs" dxfId="471" priority="155" operator="between">
      <formula>80</formula>
      <formula>120</formula>
    </cfRule>
  </conditionalFormatting>
  <conditionalFormatting sqref="AM125:AN125">
    <cfRule type="cellIs" dxfId="470" priority="154" operator="between">
      <formula>80</formula>
      <formula>120</formula>
    </cfRule>
  </conditionalFormatting>
  <conditionalFormatting sqref="AL128">
    <cfRule type="cellIs" dxfId="469" priority="153" operator="greaterThan">
      <formula>20</formula>
    </cfRule>
  </conditionalFormatting>
  <conditionalFormatting sqref="AM127:AN128">
    <cfRule type="cellIs" dxfId="468" priority="152" operator="between">
      <formula>80</formula>
      <formula>120</formula>
    </cfRule>
  </conditionalFormatting>
  <conditionalFormatting sqref="AL128">
    <cfRule type="cellIs" dxfId="467" priority="151" operator="greaterThan">
      <formula>20</formula>
    </cfRule>
  </conditionalFormatting>
  <conditionalFormatting sqref="AS126:AT126">
    <cfRule type="cellIs" dxfId="466" priority="149" operator="between">
      <formula>80</formula>
      <formula>120</formula>
    </cfRule>
  </conditionalFormatting>
  <conditionalFormatting sqref="AS126:AT126">
    <cfRule type="cellIs" dxfId="465" priority="148" operator="between">
      <formula>80</formula>
      <formula>120</formula>
    </cfRule>
  </conditionalFormatting>
  <conditionalFormatting sqref="AR125">
    <cfRule type="cellIs" dxfId="464" priority="147" operator="greaterThan">
      <formula>20</formula>
    </cfRule>
  </conditionalFormatting>
  <conditionalFormatting sqref="AS125:AT125">
    <cfRule type="cellIs" dxfId="463" priority="146" operator="between">
      <formula>80</formula>
      <formula>120</formula>
    </cfRule>
  </conditionalFormatting>
  <conditionalFormatting sqref="AS125:AT125">
    <cfRule type="cellIs" dxfId="462" priority="145" operator="between">
      <formula>80</formula>
      <formula>120</formula>
    </cfRule>
  </conditionalFormatting>
  <conditionalFormatting sqref="AS125:AT125">
    <cfRule type="cellIs" dxfId="461" priority="144" operator="between">
      <formula>80</formula>
      <formula>120</formula>
    </cfRule>
  </conditionalFormatting>
  <conditionalFormatting sqref="AR128">
    <cfRule type="cellIs" dxfId="460" priority="143" operator="greaterThan">
      <formula>20</formula>
    </cfRule>
  </conditionalFormatting>
  <conditionalFormatting sqref="AS127:AT128">
    <cfRule type="cellIs" dxfId="459" priority="142" operator="between">
      <formula>80</formula>
      <formula>120</formula>
    </cfRule>
  </conditionalFormatting>
  <conditionalFormatting sqref="AS127:AT128">
    <cfRule type="cellIs" dxfId="458" priority="141" operator="between">
      <formula>80</formula>
      <formula>120</formula>
    </cfRule>
  </conditionalFormatting>
  <conditionalFormatting sqref="AR128">
    <cfRule type="cellIs" dxfId="457" priority="140" operator="greaterThan">
      <formula>20</formula>
    </cfRule>
  </conditionalFormatting>
  <conditionalFormatting sqref="AR128">
    <cfRule type="cellIs" dxfId="456" priority="139" operator="lessThan">
      <formula>20</formula>
    </cfRule>
  </conditionalFormatting>
  <conditionalFormatting sqref="AY126:AZ126">
    <cfRule type="cellIs" dxfId="455" priority="138" operator="between">
      <formula>80</formula>
      <formula>120</formula>
    </cfRule>
  </conditionalFormatting>
  <conditionalFormatting sqref="AX125">
    <cfRule type="cellIs" dxfId="454" priority="137" operator="greaterThan">
      <formula>20</formula>
    </cfRule>
  </conditionalFormatting>
  <conditionalFormatting sqref="AY125:AZ125">
    <cfRule type="cellIs" dxfId="453" priority="136" operator="between">
      <formula>80</formula>
      <formula>120</formula>
    </cfRule>
  </conditionalFormatting>
  <conditionalFormatting sqref="AY125:AZ125">
    <cfRule type="cellIs" dxfId="452" priority="134" operator="between">
      <formula>80</formula>
      <formula>120</formula>
    </cfRule>
  </conditionalFormatting>
  <conditionalFormatting sqref="AY125:AZ125">
    <cfRule type="cellIs" dxfId="451" priority="135" operator="between">
      <formula>80</formula>
      <formula>120</formula>
    </cfRule>
  </conditionalFormatting>
  <conditionalFormatting sqref="AX128">
    <cfRule type="cellIs" dxfId="450" priority="133" operator="greaterThan">
      <formula>20</formula>
    </cfRule>
  </conditionalFormatting>
  <conditionalFormatting sqref="AY127:AZ128">
    <cfRule type="cellIs" dxfId="449" priority="132" operator="between">
      <formula>80</formula>
      <formula>120</formula>
    </cfRule>
  </conditionalFormatting>
  <conditionalFormatting sqref="AX128">
    <cfRule type="cellIs" dxfId="448" priority="131" operator="greaterThan">
      <formula>20</formula>
    </cfRule>
  </conditionalFormatting>
  <conditionalFormatting sqref="AX128">
    <cfRule type="cellIs" dxfId="447" priority="130" operator="lessThan">
      <formula>20</formula>
    </cfRule>
  </conditionalFormatting>
  <conditionalFormatting sqref="BE126">
    <cfRule type="cellIs" dxfId="446" priority="129" operator="between">
      <formula>80</formula>
      <formula>120</formula>
    </cfRule>
  </conditionalFormatting>
  <conditionalFormatting sqref="BD125">
    <cfRule type="cellIs" dxfId="445" priority="128" operator="greaterThan">
      <formula>20</formula>
    </cfRule>
  </conditionalFormatting>
  <conditionalFormatting sqref="BE125">
    <cfRule type="cellIs" dxfId="444" priority="127" operator="between">
      <formula>80</formula>
      <formula>120</formula>
    </cfRule>
  </conditionalFormatting>
  <conditionalFormatting sqref="BE125">
    <cfRule type="cellIs" dxfId="443" priority="126" operator="between">
      <formula>80</formula>
      <formula>120</formula>
    </cfRule>
  </conditionalFormatting>
  <conditionalFormatting sqref="BE125">
    <cfRule type="cellIs" dxfId="442" priority="124" operator="between">
      <formula>80</formula>
      <formula>120</formula>
    </cfRule>
  </conditionalFormatting>
  <conditionalFormatting sqref="BE125">
    <cfRule type="cellIs" dxfId="441" priority="125" operator="between">
      <formula>80</formula>
      <formula>120</formula>
    </cfRule>
  </conditionalFormatting>
  <conditionalFormatting sqref="BD128">
    <cfRule type="cellIs" dxfId="440" priority="123" operator="greaterThan">
      <formula>20</formula>
    </cfRule>
  </conditionalFormatting>
  <conditionalFormatting sqref="BE127:BE128">
    <cfRule type="cellIs" dxfId="439" priority="122" operator="between">
      <formula>80</formula>
      <formula>120</formula>
    </cfRule>
  </conditionalFormatting>
  <conditionalFormatting sqref="BD128">
    <cfRule type="cellIs" dxfId="438" priority="121" operator="greaterThan">
      <formula>20</formula>
    </cfRule>
  </conditionalFormatting>
  <conditionalFormatting sqref="BD128">
    <cfRule type="cellIs" dxfId="437" priority="120" operator="lessThan">
      <formula>20</formula>
    </cfRule>
  </conditionalFormatting>
  <conditionalFormatting sqref="AK130">
    <cfRule type="cellIs" dxfId="436" priority="119" operator="greaterThan">
      <formula>20</formula>
    </cfRule>
  </conditionalFormatting>
  <conditionalFormatting sqref="AQ130">
    <cfRule type="cellIs" dxfId="435" priority="118" operator="greaterThan">
      <formula>20</formula>
    </cfRule>
  </conditionalFormatting>
  <conditionalFormatting sqref="AW130">
    <cfRule type="cellIs" dxfId="434" priority="117" operator="greaterThan">
      <formula>20</formula>
    </cfRule>
  </conditionalFormatting>
  <conditionalFormatting sqref="BC130">
    <cfRule type="cellIs" dxfId="433" priority="116" operator="greaterThan">
      <formula>20</formula>
    </cfRule>
  </conditionalFormatting>
  <conditionalFormatting sqref="AK133">
    <cfRule type="cellIs" dxfId="432" priority="115" operator="greaterThan">
      <formula>20</formula>
    </cfRule>
  </conditionalFormatting>
  <conditionalFormatting sqref="AQ133">
    <cfRule type="cellIs" dxfId="431" priority="114" operator="greaterThan">
      <formula>20</formula>
    </cfRule>
  </conditionalFormatting>
  <conditionalFormatting sqref="AW133">
    <cfRule type="cellIs" dxfId="430" priority="113" operator="greaterThan">
      <formula>20</formula>
    </cfRule>
  </conditionalFormatting>
  <conditionalFormatting sqref="BC133">
    <cfRule type="cellIs" dxfId="429" priority="112" operator="greaterThan">
      <formula>20</formula>
    </cfRule>
  </conditionalFormatting>
  <conditionalFormatting sqref="AK131">
    <cfRule type="cellIs" dxfId="428" priority="111" operator="greaterThan">
      <formula>20</formula>
    </cfRule>
  </conditionalFormatting>
  <conditionalFormatting sqref="AQ131">
    <cfRule type="cellIs" dxfId="427" priority="110" operator="greaterThan">
      <formula>20</formula>
    </cfRule>
  </conditionalFormatting>
  <conditionalFormatting sqref="AW131">
    <cfRule type="cellIs" dxfId="426" priority="109" operator="greaterThan">
      <formula>20</formula>
    </cfRule>
  </conditionalFormatting>
  <conditionalFormatting sqref="BC131">
    <cfRule type="cellIs" dxfId="425" priority="108" operator="greaterThan">
      <formula>20</formula>
    </cfRule>
  </conditionalFormatting>
  <conditionalFormatting sqref="AM86:AN86">
    <cfRule type="cellIs" dxfId="424" priority="107" operator="between">
      <formula>80</formula>
      <formula>120</formula>
    </cfRule>
  </conditionalFormatting>
  <conditionalFormatting sqref="AL85">
    <cfRule type="cellIs" dxfId="423" priority="106" operator="greaterThan">
      <formula>20</formula>
    </cfRule>
  </conditionalFormatting>
  <conditionalFormatting sqref="AM85:AN85">
    <cfRule type="cellIs" dxfId="422" priority="105" operator="between">
      <formula>80</formula>
      <formula>120</formula>
    </cfRule>
  </conditionalFormatting>
  <conditionalFormatting sqref="AM85:AN85">
    <cfRule type="cellIs" dxfId="421" priority="104" operator="between">
      <formula>80</formula>
      <formula>120</formula>
    </cfRule>
  </conditionalFormatting>
  <conditionalFormatting sqref="AL86">
    <cfRule type="cellIs" dxfId="420" priority="97" operator="lessThan">
      <formula>20</formula>
    </cfRule>
  </conditionalFormatting>
  <conditionalFormatting sqref="AM84:AN84">
    <cfRule type="cellIs" dxfId="419" priority="103" operator="between">
      <formula>80</formula>
      <formula>120</formula>
    </cfRule>
  </conditionalFormatting>
  <conditionalFormatting sqref="AM83:AN83">
    <cfRule type="cellIs" dxfId="418" priority="102" operator="between">
      <formula>80</formula>
      <formula>120</formula>
    </cfRule>
  </conditionalFormatting>
  <conditionalFormatting sqref="AM83:AN83">
    <cfRule type="cellIs" dxfId="417" priority="101" operator="between">
      <formula>80</formula>
      <formula>120</formula>
    </cfRule>
  </conditionalFormatting>
  <conditionalFormatting sqref="AL86">
    <cfRule type="cellIs" dxfId="416" priority="100" operator="greaterThan">
      <formula>20</formula>
    </cfRule>
  </conditionalFormatting>
  <conditionalFormatting sqref="AM85:AN86">
    <cfRule type="cellIs" dxfId="415" priority="99" operator="between">
      <formula>80</formula>
      <formula>120</formula>
    </cfRule>
  </conditionalFormatting>
  <conditionalFormatting sqref="AL86">
    <cfRule type="cellIs" dxfId="414" priority="98" operator="greaterThan">
      <formula>20</formula>
    </cfRule>
  </conditionalFormatting>
  <conditionalFormatting sqref="AS86:AT86">
    <cfRule type="cellIs" dxfId="413" priority="96" operator="between">
      <formula>80</formula>
      <formula>120</formula>
    </cfRule>
  </conditionalFormatting>
  <conditionalFormatting sqref="AS86:AT86">
    <cfRule type="cellIs" dxfId="412" priority="95" operator="between">
      <formula>80</formula>
      <formula>120</formula>
    </cfRule>
  </conditionalFormatting>
  <conditionalFormatting sqref="AR85">
    <cfRule type="cellIs" dxfId="411" priority="94" operator="greaterThan">
      <formula>20</formula>
    </cfRule>
  </conditionalFormatting>
  <conditionalFormatting sqref="AS85:AT85">
    <cfRule type="cellIs" dxfId="410" priority="93" operator="between">
      <formula>80</formula>
      <formula>120</formula>
    </cfRule>
  </conditionalFormatting>
  <conditionalFormatting sqref="AS85:AT85">
    <cfRule type="cellIs" dxfId="409" priority="92" operator="between">
      <formula>80</formula>
      <formula>120</formula>
    </cfRule>
  </conditionalFormatting>
  <conditionalFormatting sqref="AS85:AT85">
    <cfRule type="cellIs" dxfId="408" priority="91" operator="between">
      <formula>80</formula>
      <formula>120</formula>
    </cfRule>
  </conditionalFormatting>
  <conditionalFormatting sqref="AS84:AT84">
    <cfRule type="cellIs" dxfId="407" priority="90" operator="between">
      <formula>80</formula>
      <formula>120</formula>
    </cfRule>
  </conditionalFormatting>
  <conditionalFormatting sqref="AS84:AT84">
    <cfRule type="cellIs" dxfId="406" priority="89" operator="between">
      <formula>80</formula>
      <formula>120</formula>
    </cfRule>
  </conditionalFormatting>
  <conditionalFormatting sqref="AS83:AT83">
    <cfRule type="cellIs" dxfId="405" priority="88" operator="between">
      <formula>80</formula>
      <formula>120</formula>
    </cfRule>
  </conditionalFormatting>
  <conditionalFormatting sqref="AS83:AT83">
    <cfRule type="cellIs" dxfId="404" priority="87" operator="between">
      <formula>80</formula>
      <formula>120</formula>
    </cfRule>
  </conditionalFormatting>
  <conditionalFormatting sqref="AS83:AT83">
    <cfRule type="cellIs" dxfId="403" priority="86" operator="between">
      <formula>80</formula>
      <formula>120</formula>
    </cfRule>
  </conditionalFormatting>
  <conditionalFormatting sqref="AR86">
    <cfRule type="cellIs" dxfId="402" priority="85" operator="greaterThan">
      <formula>20</formula>
    </cfRule>
  </conditionalFormatting>
  <conditionalFormatting sqref="AS85:AT86">
    <cfRule type="cellIs" dxfId="401" priority="84" operator="between">
      <formula>80</formula>
      <formula>120</formula>
    </cfRule>
  </conditionalFormatting>
  <conditionalFormatting sqref="AS85:AT86">
    <cfRule type="cellIs" dxfId="400" priority="83" operator="between">
      <formula>80</formula>
      <formula>120</formula>
    </cfRule>
  </conditionalFormatting>
  <conditionalFormatting sqref="AR86">
    <cfRule type="cellIs" dxfId="399" priority="82" operator="greaterThan">
      <formula>20</formula>
    </cfRule>
  </conditionalFormatting>
  <conditionalFormatting sqref="AR86">
    <cfRule type="cellIs" dxfId="398" priority="81" operator="lessThan">
      <formula>20</formula>
    </cfRule>
  </conditionalFormatting>
  <conditionalFormatting sqref="AY86:AZ86">
    <cfRule type="cellIs" dxfId="397" priority="80" operator="between">
      <formula>80</formula>
      <formula>120</formula>
    </cfRule>
  </conditionalFormatting>
  <conditionalFormatting sqref="AX85">
    <cfRule type="cellIs" dxfId="396" priority="79" operator="greaterThan">
      <formula>20</formula>
    </cfRule>
  </conditionalFormatting>
  <conditionalFormatting sqref="AY85:AZ85">
    <cfRule type="cellIs" dxfId="395" priority="78" operator="between">
      <formula>80</formula>
      <formula>120</formula>
    </cfRule>
  </conditionalFormatting>
  <conditionalFormatting sqref="AY85:AZ85">
    <cfRule type="cellIs" dxfId="394" priority="76" operator="between">
      <formula>80</formula>
      <formula>120</formula>
    </cfRule>
  </conditionalFormatting>
  <conditionalFormatting sqref="AY85:AZ85">
    <cfRule type="cellIs" dxfId="393" priority="77" operator="between">
      <formula>80</formula>
      <formula>120</formula>
    </cfRule>
  </conditionalFormatting>
  <conditionalFormatting sqref="AY84:AZ84">
    <cfRule type="cellIs" dxfId="392" priority="75" operator="between">
      <formula>80</formula>
      <formula>120</formula>
    </cfRule>
  </conditionalFormatting>
  <conditionalFormatting sqref="AY83:AZ83">
    <cfRule type="cellIs" dxfId="391" priority="74" operator="between">
      <formula>80</formula>
      <formula>120</formula>
    </cfRule>
  </conditionalFormatting>
  <conditionalFormatting sqref="AY83:AZ83">
    <cfRule type="cellIs" dxfId="390" priority="72" operator="between">
      <formula>80</formula>
      <formula>120</formula>
    </cfRule>
  </conditionalFormatting>
  <conditionalFormatting sqref="AY83:AZ83">
    <cfRule type="cellIs" dxfId="389" priority="73" operator="between">
      <formula>80</formula>
      <formula>120</formula>
    </cfRule>
  </conditionalFormatting>
  <conditionalFormatting sqref="AX86">
    <cfRule type="cellIs" dxfId="388" priority="71" operator="greaterThan">
      <formula>20</formula>
    </cfRule>
  </conditionalFormatting>
  <conditionalFormatting sqref="AY85:AZ86">
    <cfRule type="cellIs" dxfId="387" priority="70" operator="between">
      <formula>80</formula>
      <formula>120</formula>
    </cfRule>
  </conditionalFormatting>
  <conditionalFormatting sqref="AX86">
    <cfRule type="cellIs" dxfId="386" priority="69" operator="greaterThan">
      <formula>20</formula>
    </cfRule>
  </conditionalFormatting>
  <conditionalFormatting sqref="AX86">
    <cfRule type="cellIs" dxfId="385" priority="68" operator="lessThan">
      <formula>20</formula>
    </cfRule>
  </conditionalFormatting>
  <conditionalFormatting sqref="BE83">
    <cfRule type="cellIs" dxfId="384" priority="59" operator="between">
      <formula>80</formula>
      <formula>120</formula>
    </cfRule>
  </conditionalFormatting>
  <conditionalFormatting sqref="BE86">
    <cfRule type="cellIs" dxfId="383" priority="67" operator="between">
      <formula>80</formula>
      <formula>120</formula>
    </cfRule>
  </conditionalFormatting>
  <conditionalFormatting sqref="BD85">
    <cfRule type="cellIs" dxfId="382" priority="66" operator="greaterThan">
      <formula>20</formula>
    </cfRule>
  </conditionalFormatting>
  <conditionalFormatting sqref="BE85">
    <cfRule type="cellIs" dxfId="381" priority="65" operator="between">
      <formula>80</formula>
      <formula>120</formula>
    </cfRule>
  </conditionalFormatting>
  <conditionalFormatting sqref="BE85">
    <cfRule type="cellIs" dxfId="380" priority="64" operator="between">
      <formula>80</formula>
      <formula>120</formula>
    </cfRule>
  </conditionalFormatting>
  <conditionalFormatting sqref="BE85">
    <cfRule type="cellIs" dxfId="379" priority="62" operator="between">
      <formula>80</formula>
      <formula>120</formula>
    </cfRule>
  </conditionalFormatting>
  <conditionalFormatting sqref="BE85">
    <cfRule type="cellIs" dxfId="378" priority="63" operator="between">
      <formula>80</formula>
      <formula>120</formula>
    </cfRule>
  </conditionalFormatting>
  <conditionalFormatting sqref="BE84">
    <cfRule type="cellIs" dxfId="377" priority="61" operator="between">
      <formula>80</formula>
      <formula>120</formula>
    </cfRule>
  </conditionalFormatting>
  <conditionalFormatting sqref="BC137">
    <cfRule type="cellIs" dxfId="376" priority="49" operator="greaterThan">
      <formula>20</formula>
    </cfRule>
  </conditionalFormatting>
  <conditionalFormatting sqref="BE83">
    <cfRule type="cellIs" dxfId="375" priority="60" operator="between">
      <formula>80</formula>
      <formula>120</formula>
    </cfRule>
  </conditionalFormatting>
  <conditionalFormatting sqref="BE83">
    <cfRule type="cellIs" dxfId="374" priority="57" operator="between">
      <formula>80</formula>
      <formula>120</formula>
    </cfRule>
  </conditionalFormatting>
  <conditionalFormatting sqref="BE83">
    <cfRule type="cellIs" dxfId="373" priority="58" operator="between">
      <formula>80</formula>
      <formula>120</formula>
    </cfRule>
  </conditionalFormatting>
  <conditionalFormatting sqref="BD86">
    <cfRule type="cellIs" dxfId="372" priority="56" operator="greaterThan">
      <formula>20</formula>
    </cfRule>
  </conditionalFormatting>
  <conditionalFormatting sqref="BE85:BE86">
    <cfRule type="cellIs" dxfId="371" priority="55" operator="between">
      <formula>80</formula>
      <formula>120</formula>
    </cfRule>
  </conditionalFormatting>
  <conditionalFormatting sqref="BD86">
    <cfRule type="cellIs" dxfId="370" priority="54" operator="greaterThan">
      <formula>20</formula>
    </cfRule>
  </conditionalFormatting>
  <conditionalFormatting sqref="BD86">
    <cfRule type="cellIs" dxfId="369" priority="53" operator="lessThan">
      <formula>20</formula>
    </cfRule>
  </conditionalFormatting>
  <conditionalFormatting sqref="AK137">
    <cfRule type="cellIs" dxfId="368" priority="52" operator="greaterThan">
      <formula>20</formula>
    </cfRule>
  </conditionalFormatting>
  <conditionalFormatting sqref="AQ137">
    <cfRule type="cellIs" dxfId="367" priority="51" operator="greaterThan">
      <formula>20</formula>
    </cfRule>
  </conditionalFormatting>
  <conditionalFormatting sqref="AW137">
    <cfRule type="cellIs" dxfId="366" priority="50" operator="greaterThan">
      <formula>20</formula>
    </cfRule>
  </conditionalFormatting>
  <conditionalFormatting sqref="AK140">
    <cfRule type="cellIs" dxfId="365" priority="48" operator="greaterThan">
      <formula>20</formula>
    </cfRule>
  </conditionalFormatting>
  <conditionalFormatting sqref="AQ140">
    <cfRule type="cellIs" dxfId="364" priority="47" operator="greaterThan">
      <formula>20</formula>
    </cfRule>
  </conditionalFormatting>
  <conditionalFormatting sqref="AW140">
    <cfRule type="cellIs" dxfId="363" priority="46" operator="greaterThan">
      <formula>20</formula>
    </cfRule>
  </conditionalFormatting>
  <conditionalFormatting sqref="BC140">
    <cfRule type="cellIs" dxfId="362" priority="45" operator="greaterThan">
      <formula>20</formula>
    </cfRule>
  </conditionalFormatting>
  <conditionalFormatting sqref="AK26 AK29 AK32 AK35 AK38 AK41 AK44">
    <cfRule type="cellIs" dxfId="361" priority="44" operator="greaterThan">
      <formula>20</formula>
    </cfRule>
  </conditionalFormatting>
  <conditionalFormatting sqref="AQ26 AQ29 AQ32 AQ35 AQ38 AQ41 AQ44">
    <cfRule type="cellIs" dxfId="360" priority="43" operator="greaterThan">
      <formula>20</formula>
    </cfRule>
  </conditionalFormatting>
  <conditionalFormatting sqref="AW26 AW29 AW32 AW35 AW38 AW41 AW44">
    <cfRule type="cellIs" dxfId="359" priority="42" operator="greaterThan">
      <formula>20</formula>
    </cfRule>
  </conditionalFormatting>
  <conditionalFormatting sqref="BC26 BC29 BC32 BC35 BC38 BC41 BC44">
    <cfRule type="cellIs" dxfId="358" priority="41" operator="greaterThan">
      <formula>20</formula>
    </cfRule>
  </conditionalFormatting>
  <conditionalFormatting sqref="AJ32 AJ35 AJ38 AJ41 AJ44">
    <cfRule type="cellIs" dxfId="357" priority="40" operator="lessThan">
      <formula>20.1</formula>
    </cfRule>
  </conditionalFormatting>
  <conditionalFormatting sqref="AP32 AP35 AP38 AP41 AP44">
    <cfRule type="cellIs" dxfId="356" priority="39" operator="lessThan">
      <formula>20.1</formula>
    </cfRule>
  </conditionalFormatting>
  <conditionalFormatting sqref="AV32 AV35 AV38 AV41 AV44">
    <cfRule type="cellIs" dxfId="355" priority="38" operator="lessThan">
      <formula>20.1</formula>
    </cfRule>
  </conditionalFormatting>
  <conditionalFormatting sqref="BB32 BB35 BB38 BB41 BB44">
    <cfRule type="cellIs" dxfId="354" priority="37" operator="lessThan">
      <formula>20.1</formula>
    </cfRule>
  </conditionalFormatting>
  <conditionalFormatting sqref="AI47 AI92">
    <cfRule type="cellIs" dxfId="353" priority="36" operator="between">
      <formula>80</formula>
      <formula>120</formula>
    </cfRule>
  </conditionalFormatting>
  <conditionalFormatting sqref="AO47 AO92">
    <cfRule type="cellIs" dxfId="352" priority="35" operator="between">
      <formula>80</formula>
      <formula>120</formula>
    </cfRule>
  </conditionalFormatting>
  <conditionalFormatting sqref="AU47 AU92">
    <cfRule type="cellIs" dxfId="351" priority="34" operator="between">
      <formula>80</formula>
      <formula>120</formula>
    </cfRule>
  </conditionalFormatting>
  <conditionalFormatting sqref="BA47 BA92">
    <cfRule type="cellIs" dxfId="350" priority="33" operator="between">
      <formula>80</formula>
      <formula>120</formula>
    </cfRule>
  </conditionalFormatting>
  <conditionalFormatting sqref="AI26">
    <cfRule type="cellIs" dxfId="349" priority="32" operator="between">
      <formula>80</formula>
      <formula>120</formula>
    </cfRule>
  </conditionalFormatting>
  <conditionalFormatting sqref="AO26">
    <cfRule type="cellIs" dxfId="348" priority="31" operator="between">
      <formula>80</formula>
      <formula>120</formula>
    </cfRule>
  </conditionalFormatting>
  <conditionalFormatting sqref="AU26">
    <cfRule type="cellIs" dxfId="347" priority="30" operator="between">
      <formula>80</formula>
      <formula>120</formula>
    </cfRule>
  </conditionalFormatting>
  <conditionalFormatting sqref="BA26">
    <cfRule type="cellIs" dxfId="346" priority="29" operator="between">
      <formula>80</formula>
      <formula>120</formula>
    </cfRule>
  </conditionalFormatting>
  <conditionalFormatting sqref="AK143">
    <cfRule type="cellIs" dxfId="345" priority="28" operator="greaterThan">
      <formula>20</formula>
    </cfRule>
  </conditionalFormatting>
  <conditionalFormatting sqref="AQ143">
    <cfRule type="cellIs" dxfId="344" priority="27" operator="greaterThan">
      <formula>20</formula>
    </cfRule>
  </conditionalFormatting>
  <conditionalFormatting sqref="AW143">
    <cfRule type="cellIs" dxfId="343" priority="26" operator="greaterThan">
      <formula>20</formula>
    </cfRule>
  </conditionalFormatting>
  <conditionalFormatting sqref="BC143">
    <cfRule type="cellIs" dxfId="342" priority="25" operator="greaterThan">
      <formula>20</formula>
    </cfRule>
  </conditionalFormatting>
  <conditionalFormatting sqref="AK146">
    <cfRule type="cellIs" dxfId="341" priority="24" operator="greaterThan">
      <formula>20</formula>
    </cfRule>
  </conditionalFormatting>
  <conditionalFormatting sqref="AQ146">
    <cfRule type="cellIs" dxfId="340" priority="23" operator="greaterThan">
      <formula>20</formula>
    </cfRule>
  </conditionalFormatting>
  <conditionalFormatting sqref="AW146">
    <cfRule type="cellIs" dxfId="339" priority="22" operator="greaterThan">
      <formula>20</formula>
    </cfRule>
  </conditionalFormatting>
  <conditionalFormatting sqref="BC146">
    <cfRule type="cellIs" dxfId="338" priority="21" operator="greaterThan">
      <formula>20</formula>
    </cfRule>
  </conditionalFormatting>
  <conditionalFormatting sqref="AK134">
    <cfRule type="cellIs" dxfId="337" priority="16" operator="greaterThan">
      <formula>20</formula>
    </cfRule>
  </conditionalFormatting>
  <conditionalFormatting sqref="AQ134">
    <cfRule type="cellIs" dxfId="336" priority="15" operator="greaterThan">
      <formula>20</formula>
    </cfRule>
  </conditionalFormatting>
  <conditionalFormatting sqref="AW134">
    <cfRule type="cellIs" dxfId="335" priority="14" operator="greaterThan">
      <formula>20</formula>
    </cfRule>
  </conditionalFormatting>
  <conditionalFormatting sqref="BC134">
    <cfRule type="cellIs" dxfId="334" priority="13" operator="greaterThan">
      <formula>20</formula>
    </cfRule>
  </conditionalFormatting>
  <conditionalFormatting sqref="AI134">
    <cfRule type="cellIs" dxfId="333" priority="12" operator="between">
      <formula>80</formula>
      <formula>120</formula>
    </cfRule>
  </conditionalFormatting>
  <conditionalFormatting sqref="AO134">
    <cfRule type="cellIs" dxfId="332" priority="11" operator="between">
      <formula>80</formula>
      <formula>120</formula>
    </cfRule>
  </conditionalFormatting>
  <conditionalFormatting sqref="AU134">
    <cfRule type="cellIs" dxfId="331" priority="10" operator="between">
      <formula>80</formula>
      <formula>120</formula>
    </cfRule>
  </conditionalFormatting>
  <conditionalFormatting sqref="BA134">
    <cfRule type="cellIs" dxfId="330" priority="9" operator="between">
      <formula>80</formula>
      <formula>120</formula>
    </cfRule>
  </conditionalFormatting>
  <conditionalFormatting sqref="BA149">
    <cfRule type="cellIs" dxfId="329" priority="1" operator="between">
      <formula>80</formula>
      <formula>120</formula>
    </cfRule>
  </conditionalFormatting>
  <conditionalFormatting sqref="AK149">
    <cfRule type="cellIs" dxfId="328" priority="8" operator="greaterThan">
      <formula>20</formula>
    </cfRule>
  </conditionalFormatting>
  <conditionalFormatting sqref="AQ149">
    <cfRule type="cellIs" dxfId="327" priority="7" operator="greaterThan">
      <formula>20</formula>
    </cfRule>
  </conditionalFormatting>
  <conditionalFormatting sqref="AW149">
    <cfRule type="cellIs" dxfId="326" priority="6" operator="greaterThan">
      <formula>20</formula>
    </cfRule>
  </conditionalFormatting>
  <conditionalFormatting sqref="BC149">
    <cfRule type="cellIs" dxfId="325" priority="5" operator="greaterThan">
      <formula>20</formula>
    </cfRule>
  </conditionalFormatting>
  <conditionalFormatting sqref="AI149">
    <cfRule type="cellIs" dxfId="324" priority="4" operator="between">
      <formula>80</formula>
      <formula>120</formula>
    </cfRule>
  </conditionalFormatting>
  <conditionalFormatting sqref="AO149">
    <cfRule type="cellIs" dxfId="323" priority="3" operator="between">
      <formula>80</formula>
      <formula>120</formula>
    </cfRule>
  </conditionalFormatting>
  <conditionalFormatting sqref="AU149">
    <cfRule type="cellIs" dxfId="322" priority="2" operator="between">
      <formula>80</formula>
      <formula>120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A78A1-C5E3-4C2E-B953-18C72EAFC9FA}">
  <dimension ref="A1:BJ136"/>
  <sheetViews>
    <sheetView topLeftCell="A37" zoomScale="74" zoomScaleNormal="74" workbookViewId="0">
      <selection activeCell="AB61" sqref="AB61:AC63"/>
    </sheetView>
  </sheetViews>
  <sheetFormatPr baseColWidth="10" defaultColWidth="8.83203125" defaultRowHeight="15" x14ac:dyDescent="0.2"/>
  <cols>
    <col min="3" max="3" width="26.5" customWidth="1"/>
    <col min="5" max="5" width="11.83203125" bestFit="1" customWidth="1"/>
    <col min="6" max="6" width="9.6640625" customWidth="1"/>
    <col min="7" max="7" width="12" customWidth="1"/>
    <col min="8" max="8" width="9.6640625" customWidth="1"/>
    <col min="9" max="9" width="11.5" customWidth="1"/>
    <col min="10" max="10" width="9.6640625" customWidth="1"/>
    <col min="25" max="25" width="10.5" customWidth="1"/>
    <col min="26" max="26" width="12.5" customWidth="1"/>
  </cols>
  <sheetData>
    <row r="1" spans="1:16" x14ac:dyDescent="0.2">
      <c r="A1" t="s">
        <v>68</v>
      </c>
    </row>
    <row r="12" spans="1:16" ht="64" x14ac:dyDescent="0.2">
      <c r="A12" t="s">
        <v>29</v>
      </c>
      <c r="D12" t="s">
        <v>66</v>
      </c>
      <c r="E12" t="s">
        <v>30</v>
      </c>
      <c r="F12" s="2" t="s">
        <v>8</v>
      </c>
      <c r="G12" t="s">
        <v>31</v>
      </c>
      <c r="H12" s="2" t="s">
        <v>9</v>
      </c>
      <c r="I12" t="s">
        <v>32</v>
      </c>
      <c r="J12" s="2" t="s">
        <v>11</v>
      </c>
      <c r="L12" s="2" t="s">
        <v>105</v>
      </c>
      <c r="M12" s="2" t="s">
        <v>106</v>
      </c>
      <c r="N12" s="2" t="s">
        <v>107</v>
      </c>
      <c r="O12" s="2" t="s">
        <v>108</v>
      </c>
      <c r="P12" s="2" t="s">
        <v>109</v>
      </c>
    </row>
    <row r="13" spans="1:16" x14ac:dyDescent="0.2">
      <c r="A13" s="7" t="s">
        <v>97</v>
      </c>
      <c r="H13" s="2"/>
      <c r="J13" s="2"/>
    </row>
    <row r="14" spans="1:16" x14ac:dyDescent="0.2">
      <c r="A14" t="s">
        <v>96</v>
      </c>
      <c r="E14">
        <v>0</v>
      </c>
      <c r="F14" s="2">
        <f>AVERAGE(I29:I30) -(A16*G29/0.5)</f>
        <v>0</v>
      </c>
      <c r="G14">
        <v>0</v>
      </c>
      <c r="H14" s="2">
        <f>AVERAGE(J29:J30) - (B16*H29/0.5)</f>
        <v>0</v>
      </c>
      <c r="I14">
        <v>0</v>
      </c>
      <c r="J14" s="2">
        <f>AVERAGE(L29:L30) - (C16*H29/0.5)</f>
        <v>0</v>
      </c>
      <c r="L14">
        <v>0.5</v>
      </c>
      <c r="M14" s="3">
        <f>((F14*$F$21)+$F$22)*1000/L14</f>
        <v>0.15097899735604625</v>
      </c>
      <c r="N14" s="3">
        <f>((H14*$H$21)+$H$22)*1000/L14</f>
        <v>0.31166698405923032</v>
      </c>
      <c r="O14" s="3">
        <f>N14-M14</f>
        <v>0.16068798670318407</v>
      </c>
      <c r="P14" s="3">
        <f>((J14*$J$21)+$J$22)*1000/L14</f>
        <v>4.4058931622529746E-2</v>
      </c>
    </row>
    <row r="15" spans="1:16" x14ac:dyDescent="0.2">
      <c r="A15" t="s">
        <v>70</v>
      </c>
      <c r="B15" t="s">
        <v>71</v>
      </c>
      <c r="C15" t="s">
        <v>69</v>
      </c>
      <c r="E15">
        <f>3*G32/1000</f>
        <v>6.0000000000000006E-4</v>
      </c>
      <c r="F15" s="2">
        <f>AVERAGE(I32:I33) - (A16*G32/0.5)</f>
        <v>1118.5999999999999</v>
      </c>
      <c r="G15">
        <f>6*H32/1000</f>
        <v>1.2000000000000001E-3</v>
      </c>
      <c r="H15" s="2">
        <f>AVERAGE(J32:J33) - (B16*H32/0.5)</f>
        <v>2244.1</v>
      </c>
      <c r="I15">
        <f>0.3*H32/1000</f>
        <v>5.9999999999999995E-5</v>
      </c>
      <c r="J15" s="2">
        <f>AVERAGE(L32:L33) - (C16*H32/0.5)</f>
        <v>979.2</v>
      </c>
      <c r="L15">
        <v>0.2</v>
      </c>
      <c r="M15" s="3">
        <f t="shared" ref="M15:M19" si="0">((F15*$F$21)+$F$22)*1000/L15</f>
        <v>3.0139600665719737</v>
      </c>
      <c r="N15" s="3">
        <f t="shared" ref="N15:N19" si="1">((H15*$H$21)+$H$22)*1000/L15</f>
        <v>5.9408572846553724</v>
      </c>
      <c r="O15" s="3">
        <f t="shared" ref="O15:O19" si="2">N15-M15</f>
        <v>2.9268972180833988</v>
      </c>
      <c r="P15" s="3">
        <f t="shared" ref="P15:P19" si="3">((J15*$J$21)+$J$22)*1000/L15</f>
        <v>0.32187633957856765</v>
      </c>
    </row>
    <row r="16" spans="1:16" x14ac:dyDescent="0.2">
      <c r="A16">
        <f>AVERAGE(I29:I30)</f>
        <v>698.5</v>
      </c>
      <c r="B16">
        <f>AVERAGE(J29:J30)</f>
        <v>1146</v>
      </c>
      <c r="C16">
        <f>AVERAGE(L29:L30)</f>
        <v>552</v>
      </c>
      <c r="E16">
        <f>3*G35/1000</f>
        <v>1.7999999999999997E-3</v>
      </c>
      <c r="F16" s="2">
        <f>AVERAGE(I35:I36) - (A16*G35/0.5)</f>
        <v>3461.3</v>
      </c>
      <c r="G16">
        <f>6*H35/1000</f>
        <v>3.5999999999999995E-3</v>
      </c>
      <c r="H16" s="2">
        <f>AVERAGE(J35:J36) - (B16*H35/0.5)</f>
        <v>7269.8</v>
      </c>
      <c r="I16">
        <f>0.3*H35/1000</f>
        <v>1.7999999999999998E-4</v>
      </c>
      <c r="J16" s="2">
        <f>AVERAGE(L35:L36) - (C16*H35/0.5)</f>
        <v>3352.6</v>
      </c>
      <c r="L16">
        <v>0.6</v>
      </c>
      <c r="M16" s="3">
        <f t="shared" si="0"/>
        <v>2.8452153691103619</v>
      </c>
      <c r="N16" s="3">
        <f t="shared" si="1"/>
        <v>5.8335163886816463</v>
      </c>
      <c r="O16" s="3">
        <f t="shared" si="2"/>
        <v>2.9883010195712845</v>
      </c>
      <c r="P16" s="3">
        <f t="shared" si="3"/>
        <v>0.27835612244309149</v>
      </c>
    </row>
    <row r="17" spans="1:62" x14ac:dyDescent="0.2">
      <c r="E17">
        <f>9*G38/1000</f>
        <v>2.9970000000000005E-3</v>
      </c>
      <c r="F17" s="2">
        <f>AVERAGE(I38:I39) - (A16*G38/0.5)</f>
        <v>6087.299</v>
      </c>
      <c r="G17">
        <f>18*H38/1000</f>
        <v>5.9940000000000011E-3</v>
      </c>
      <c r="H17" s="2">
        <f>AVERAGE(J38:J39) - (B16*H38/0.5)</f>
        <v>12300.763999999999</v>
      </c>
      <c r="I17">
        <f>0.9*H38/1000</f>
        <v>2.9970000000000002E-4</v>
      </c>
      <c r="J17" s="2">
        <f>AVERAGE(L38:L39) - (C16*H38/0.5)</f>
        <v>6146.3680000000004</v>
      </c>
      <c r="L17">
        <v>0.33300000000000002</v>
      </c>
      <c r="M17" s="3">
        <f t="shared" si="0"/>
        <v>8.8438804169752832</v>
      </c>
      <c r="N17" s="3">
        <f t="shared" si="1"/>
        <v>17.460870184328254</v>
      </c>
      <c r="O17" s="3">
        <f t="shared" si="2"/>
        <v>8.6169897673529707</v>
      </c>
      <c r="P17" s="3">
        <f t="shared" si="3"/>
        <v>0.86435742087524547</v>
      </c>
    </row>
    <row r="18" spans="1:62" x14ac:dyDescent="0.2">
      <c r="E18">
        <f>9*G41/1000</f>
        <v>4.2030000000000001E-3</v>
      </c>
      <c r="F18" s="2">
        <f>AVERAGE(I41:I42) - (A16*G41/0.5)</f>
        <v>8858.6010000000006</v>
      </c>
      <c r="G18">
        <f>18*H41/1000</f>
        <v>8.4060000000000003E-3</v>
      </c>
      <c r="H18" s="2">
        <f>AVERAGE(J41:J42) - (B16*H41/0.5)</f>
        <v>18016.135999999999</v>
      </c>
      <c r="I18">
        <f>0.9*H41/1000</f>
        <v>4.2030000000000002E-4</v>
      </c>
      <c r="J18" s="2">
        <f>AVERAGE(L41:L42) - (B16*H41/0.5)</f>
        <v>8481.6360000000004</v>
      </c>
      <c r="L18">
        <v>0.46700000000000003</v>
      </c>
      <c r="M18" s="3">
        <f t="shared" si="0"/>
        <v>9.1036193848181952</v>
      </c>
      <c r="N18" s="3">
        <f t="shared" si="1"/>
        <v>18.080670744891723</v>
      </c>
      <c r="O18" s="3">
        <f t="shared" si="2"/>
        <v>8.9770513600735278</v>
      </c>
      <c r="P18" s="3">
        <f t="shared" si="3"/>
        <v>0.83259185600174856</v>
      </c>
    </row>
    <row r="19" spans="1:62" x14ac:dyDescent="0.2">
      <c r="E19">
        <f>9*G44/1000</f>
        <v>5.3999999999999994E-3</v>
      </c>
      <c r="F19" s="2">
        <f>AVERAGE(I44:I45) - (A16*G44/0.5)</f>
        <v>11333.8</v>
      </c>
      <c r="G19">
        <f>18*H44/1000</f>
        <v>1.0799999999999999E-2</v>
      </c>
      <c r="H19" s="2">
        <f>AVERAGE(J44:J45) - (B16*H44/0.5)</f>
        <v>23350.799999999999</v>
      </c>
      <c r="I19">
        <f>0.9*H44/1000</f>
        <v>5.4000000000000001E-4</v>
      </c>
      <c r="J19" s="2">
        <f>AVERAGE(L44:L45) - (C16*H44/0.5)</f>
        <v>12669.6</v>
      </c>
      <c r="L19">
        <v>0.6</v>
      </c>
      <c r="M19" s="3">
        <f t="shared" si="0"/>
        <v>9.0303113916308302</v>
      </c>
      <c r="N19" s="3">
        <f t="shared" si="1"/>
        <v>18.162903680974303</v>
      </c>
      <c r="O19" s="3">
        <f t="shared" si="2"/>
        <v>9.1325922893434726</v>
      </c>
      <c r="P19" s="3">
        <f t="shared" si="3"/>
        <v>0.9498836248381558</v>
      </c>
    </row>
    <row r="20" spans="1:62" x14ac:dyDescent="0.2">
      <c r="F20" s="2"/>
      <c r="H20" s="2"/>
      <c r="J20" s="2"/>
    </row>
    <row r="21" spans="1:62" x14ac:dyDescent="0.2">
      <c r="D21" t="s">
        <v>33</v>
      </c>
      <c r="F21" s="5">
        <f>SLOPE(E13:E19,F13:F19)</f>
        <v>4.7139506046519915E-7</v>
      </c>
      <c r="G21" s="5"/>
      <c r="H21" s="5">
        <f>SLOPE(G13:G19,H13:H19)</f>
        <v>4.6002315623254736E-7</v>
      </c>
      <c r="I21" s="5"/>
      <c r="J21" s="5">
        <f>SLOPE(I13:I19,J13:J19)</f>
        <v>4.3245304436732694E-8</v>
      </c>
    </row>
    <row r="22" spans="1:62" x14ac:dyDescent="0.2">
      <c r="D22" t="s">
        <v>34</v>
      </c>
      <c r="F22" s="5">
        <f>INTERCEPT(E13:E19,F13:F19)</f>
        <v>7.5489498678023119E-5</v>
      </c>
      <c r="G22" s="5"/>
      <c r="H22" s="5">
        <f>INTERCEPT(G13:G19,H13:H19)</f>
        <v>1.5583349202961515E-4</v>
      </c>
      <c r="I22" s="5"/>
      <c r="J22" s="5">
        <f>INTERCEPT(I13:I19,J13:J19)</f>
        <v>2.2029465811264874E-5</v>
      </c>
    </row>
    <row r="23" spans="1:62" x14ac:dyDescent="0.2">
      <c r="D23" t="s">
        <v>35</v>
      </c>
      <c r="F23" s="4">
        <f>RSQ(E13:E19,F13:F19)</f>
        <v>0.99910045390857061</v>
      </c>
      <c r="G23" s="4"/>
      <c r="H23" s="4">
        <f>RSQ(G13:G19,H13:H19)</f>
        <v>0.9991143791937791</v>
      </c>
      <c r="I23" s="4"/>
      <c r="J23" s="4">
        <f>RSQ(I13:I19,J13:J19)</f>
        <v>0.98767192411496285</v>
      </c>
    </row>
    <row r="24" spans="1:62" s="2" customFormat="1" ht="176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s="2" t="s">
        <v>36</v>
      </c>
      <c r="AB24" s="2" t="s">
        <v>37</v>
      </c>
      <c r="AC24" s="2" t="s">
        <v>38</v>
      </c>
      <c r="AD24" s="2" t="s">
        <v>39</v>
      </c>
      <c r="AE24" s="2" t="s">
        <v>40</v>
      </c>
      <c r="AF24" s="2" t="s">
        <v>41</v>
      </c>
      <c r="AG24" s="2" t="s">
        <v>42</v>
      </c>
      <c r="AI24" s="2" t="s">
        <v>121</v>
      </c>
      <c r="AJ24" s="2" t="s">
        <v>122</v>
      </c>
      <c r="AK24" s="2" t="s">
        <v>44</v>
      </c>
      <c r="AL24" s="2" t="s">
        <v>45</v>
      </c>
      <c r="AM24" s="2" t="s">
        <v>46</v>
      </c>
      <c r="AO24" s="2" t="s">
        <v>123</v>
      </c>
      <c r="AP24" s="2" t="s">
        <v>124</v>
      </c>
      <c r="AQ24" s="2" t="s">
        <v>48</v>
      </c>
      <c r="AR24" s="2" t="s">
        <v>49</v>
      </c>
      <c r="AS24" s="2" t="s">
        <v>50</v>
      </c>
      <c r="AU24" s="2" t="s">
        <v>125</v>
      </c>
      <c r="AV24" s="2" t="s">
        <v>51</v>
      </c>
      <c r="AW24" s="2" t="s">
        <v>52</v>
      </c>
      <c r="AX24" s="2" t="s">
        <v>53</v>
      </c>
      <c r="AY24" s="2" t="s">
        <v>54</v>
      </c>
      <c r="BA24" s="2" t="s">
        <v>126</v>
      </c>
      <c r="BB24" s="2" t="s">
        <v>55</v>
      </c>
      <c r="BC24" s="2" t="s">
        <v>56</v>
      </c>
      <c r="BD24" s="2" t="s">
        <v>57</v>
      </c>
      <c r="BE24" s="2" t="s">
        <v>58</v>
      </c>
      <c r="BG24" s="2" t="s">
        <v>59</v>
      </c>
      <c r="BH24" s="2" t="s">
        <v>60</v>
      </c>
      <c r="BI24" s="2" t="s">
        <v>61</v>
      </c>
      <c r="BJ24" s="2" t="s">
        <v>62</v>
      </c>
    </row>
    <row r="25" spans="1:62" x14ac:dyDescent="0.2">
      <c r="A25">
        <v>1</v>
      </c>
      <c r="B25">
        <v>1</v>
      </c>
      <c r="C25" t="s">
        <v>26</v>
      </c>
      <c r="D25" t="s">
        <v>27</v>
      </c>
      <c r="G25">
        <v>0.3</v>
      </c>
      <c r="H25">
        <v>0.3</v>
      </c>
      <c r="I25">
        <v>7700</v>
      </c>
      <c r="J25">
        <v>12213</v>
      </c>
      <c r="L25">
        <v>7001</v>
      </c>
      <c r="M25">
        <v>10.537000000000001</v>
      </c>
      <c r="N25">
        <v>17.709</v>
      </c>
      <c r="O25">
        <v>7.1719999999999997</v>
      </c>
      <c r="Q25">
        <v>1.0269999999999999</v>
      </c>
      <c r="R25">
        <v>1</v>
      </c>
      <c r="S25">
        <v>0</v>
      </c>
      <c r="T25">
        <v>0</v>
      </c>
      <c r="V25">
        <v>0</v>
      </c>
      <c r="Y25" s="1">
        <v>44791</v>
      </c>
      <c r="Z25" s="6">
        <v>0.50689814814814815</v>
      </c>
      <c r="AB25">
        <v>1</v>
      </c>
      <c r="AD25" s="3">
        <f t="shared" ref="AD25:AD88" si="4">((I25*$F$21)+$F$22)*1000/G25</f>
        <v>12.350771547533522</v>
      </c>
      <c r="AE25" s="3">
        <f t="shared" ref="AE25:AE88" si="5">((J25*$H$21)+$H$22)*1000/H25</f>
        <v>19.246987663659056</v>
      </c>
      <c r="AF25" s="3">
        <f t="shared" ref="AF25:AF88" si="6">AE25-AD25</f>
        <v>6.8962161161255331</v>
      </c>
      <c r="AG25" s="3">
        <f t="shared" ref="AG25:AG88" si="7">((L25*$J$21)+$J$22)*1000/H25</f>
        <v>1.0826328072427684</v>
      </c>
      <c r="AH25" s="3"/>
    </row>
    <row r="26" spans="1:62" x14ac:dyDescent="0.2">
      <c r="A26">
        <v>2</v>
      </c>
      <c r="B26">
        <v>1</v>
      </c>
      <c r="C26" t="s">
        <v>26</v>
      </c>
      <c r="D26" t="s">
        <v>27</v>
      </c>
      <c r="G26">
        <v>0.3</v>
      </c>
      <c r="H26">
        <v>0.3</v>
      </c>
      <c r="I26">
        <v>6726</v>
      </c>
      <c r="J26">
        <v>12161</v>
      </c>
      <c r="L26">
        <v>6974</v>
      </c>
      <c r="M26">
        <v>9.2910000000000004</v>
      </c>
      <c r="N26">
        <v>17.635000000000002</v>
      </c>
      <c r="O26">
        <v>8.3439999999999994</v>
      </c>
      <c r="Q26">
        <v>1.022</v>
      </c>
      <c r="R26">
        <v>1</v>
      </c>
      <c r="S26">
        <v>0</v>
      </c>
      <c r="T26">
        <v>0</v>
      </c>
      <c r="V26">
        <v>0</v>
      </c>
      <c r="Y26" s="1">
        <v>44791</v>
      </c>
      <c r="Z26" s="6">
        <v>0.5138773148148148</v>
      </c>
      <c r="AB26">
        <v>1</v>
      </c>
      <c r="AD26" s="3">
        <f t="shared" si="4"/>
        <v>10.820308917889843</v>
      </c>
      <c r="AE26" s="3">
        <f t="shared" si="5"/>
        <v>19.167250316578745</v>
      </c>
      <c r="AF26" s="3">
        <f t="shared" si="6"/>
        <v>8.3469413986889016</v>
      </c>
      <c r="AG26" s="3">
        <f t="shared" si="7"/>
        <v>1.0787407298434624</v>
      </c>
      <c r="AH26" s="3"/>
      <c r="AK26">
        <f>ABS(100*(AD26-AD27)/(AVERAGE(AD26:AD27)))</f>
        <v>2.4549290379170352</v>
      </c>
      <c r="AQ26">
        <f>ABS(100*(AE26-AE27)/(AVERAGE(AE26:AE27)))</f>
        <v>7.1975520214019886E-2</v>
      </c>
      <c r="AW26">
        <f>ABS(100*(AF26-AF27)/(AVERAGE(AF26:AF27)))</f>
        <v>3.2552633037583334</v>
      </c>
      <c r="BC26">
        <f>ABS(100*(AG26-AG27)/(AVERAGE(AG26:AG27)))</f>
        <v>1.6302387572149661</v>
      </c>
      <c r="BG26" s="3">
        <f>AVERAGE(AD26:AD27)</f>
        <v>10.689103959393695</v>
      </c>
      <c r="BH26" s="3">
        <f>AVERAGE(AE26:AE27)</f>
        <v>19.174150663922234</v>
      </c>
      <c r="BI26" s="3">
        <f>AVERAGE(AF26:AF27)</f>
        <v>8.4850467045285392</v>
      </c>
      <c r="BJ26" s="3">
        <f>AVERAGE(AG26:AG27)</f>
        <v>1.0876060172529924</v>
      </c>
    </row>
    <row r="27" spans="1:62" x14ac:dyDescent="0.2">
      <c r="A27">
        <v>3</v>
      </c>
      <c r="B27">
        <v>1</v>
      </c>
      <c r="C27" t="s">
        <v>26</v>
      </c>
      <c r="D27" t="s">
        <v>27</v>
      </c>
      <c r="G27">
        <v>0.3</v>
      </c>
      <c r="H27">
        <v>0.3</v>
      </c>
      <c r="I27">
        <v>6559</v>
      </c>
      <c r="J27">
        <v>12170</v>
      </c>
      <c r="L27">
        <v>7097</v>
      </c>
      <c r="M27">
        <v>9.0779999999999994</v>
      </c>
      <c r="N27">
        <v>17.648</v>
      </c>
      <c r="O27">
        <v>8.57</v>
      </c>
      <c r="Q27">
        <v>1.044</v>
      </c>
      <c r="R27">
        <v>1</v>
      </c>
      <c r="S27">
        <v>0</v>
      </c>
      <c r="T27">
        <v>0</v>
      </c>
      <c r="V27">
        <v>0</v>
      </c>
      <c r="Y27" s="1">
        <v>44791</v>
      </c>
      <c r="Z27" s="6">
        <v>0.52142361111111113</v>
      </c>
      <c r="AB27">
        <v>1</v>
      </c>
      <c r="AD27" s="3">
        <f t="shared" si="4"/>
        <v>10.557899000897548</v>
      </c>
      <c r="AE27" s="3">
        <f t="shared" si="5"/>
        <v>19.181051011265723</v>
      </c>
      <c r="AF27" s="3">
        <f t="shared" si="6"/>
        <v>8.6231520103681749</v>
      </c>
      <c r="AG27" s="3">
        <f t="shared" si="7"/>
        <v>1.0964713046625227</v>
      </c>
      <c r="AH27" s="3"/>
    </row>
    <row r="28" spans="1:62" x14ac:dyDescent="0.2">
      <c r="A28">
        <v>4</v>
      </c>
      <c r="B28">
        <v>3</v>
      </c>
      <c r="C28" t="s">
        <v>28</v>
      </c>
      <c r="D28" t="s">
        <v>27</v>
      </c>
      <c r="G28">
        <v>0.5</v>
      </c>
      <c r="H28">
        <v>0.5</v>
      </c>
      <c r="I28">
        <v>3505</v>
      </c>
      <c r="J28">
        <v>1099</v>
      </c>
      <c r="L28">
        <v>647</v>
      </c>
      <c r="M28">
        <v>3.1040000000000001</v>
      </c>
      <c r="N28">
        <v>1.21</v>
      </c>
      <c r="O28">
        <v>0</v>
      </c>
      <c r="Q28">
        <v>0</v>
      </c>
      <c r="R28">
        <v>1</v>
      </c>
      <c r="S28">
        <v>0</v>
      </c>
      <c r="T28">
        <v>0</v>
      </c>
      <c r="V28">
        <v>0</v>
      </c>
      <c r="Y28" s="1">
        <v>44791</v>
      </c>
      <c r="Z28" s="6">
        <v>0.53396990740740746</v>
      </c>
      <c r="AB28">
        <v>1</v>
      </c>
      <c r="AD28" s="3">
        <f t="shared" si="4"/>
        <v>3.4554583712170923</v>
      </c>
      <c r="AE28" s="3">
        <f t="shared" si="5"/>
        <v>1.3227978814583694</v>
      </c>
      <c r="AF28" s="3">
        <f t="shared" si="6"/>
        <v>-2.1326604897587229</v>
      </c>
      <c r="AG28" s="3">
        <f t="shared" si="7"/>
        <v>0.10001835556366186</v>
      </c>
      <c r="AH28" s="3"/>
    </row>
    <row r="29" spans="1:62" x14ac:dyDescent="0.2">
      <c r="A29">
        <v>5</v>
      </c>
      <c r="B29">
        <v>3</v>
      </c>
      <c r="C29" t="s">
        <v>28</v>
      </c>
      <c r="D29" t="s">
        <v>27</v>
      </c>
      <c r="G29">
        <v>0.5</v>
      </c>
      <c r="H29">
        <v>0.5</v>
      </c>
      <c r="I29">
        <v>723</v>
      </c>
      <c r="J29">
        <v>1142</v>
      </c>
      <c r="L29">
        <v>564</v>
      </c>
      <c r="M29">
        <v>0.96899999999999997</v>
      </c>
      <c r="N29">
        <v>1.246</v>
      </c>
      <c r="O29">
        <v>0.27600000000000002</v>
      </c>
      <c r="Q29">
        <v>0</v>
      </c>
      <c r="R29">
        <v>1</v>
      </c>
      <c r="S29">
        <v>0</v>
      </c>
      <c r="T29">
        <v>0</v>
      </c>
      <c r="V29">
        <v>0</v>
      </c>
      <c r="Y29" s="1">
        <v>44791</v>
      </c>
      <c r="Z29" s="6">
        <v>0.54049768518518515</v>
      </c>
      <c r="AB29">
        <v>1</v>
      </c>
      <c r="AD29" s="3">
        <f t="shared" si="4"/>
        <v>0.83261625478872414</v>
      </c>
      <c r="AE29" s="3">
        <f t="shared" si="5"/>
        <v>1.3623598728943684</v>
      </c>
      <c r="AF29" s="3">
        <f t="shared" si="6"/>
        <v>0.5297436181056443</v>
      </c>
      <c r="AG29" s="3">
        <f t="shared" si="7"/>
        <v>9.2839635027164233E-2</v>
      </c>
      <c r="AH29" s="3"/>
      <c r="AK29">
        <f>ABS(100*(AD29-AD30)/(AVERAGE(AD29:AD30)))</f>
        <v>5.7066948249969549</v>
      </c>
      <c r="AQ29">
        <f>ABS(100*(AE29-AE30)/(AVERAGE(AE29:AE30)))</f>
        <v>0.53881073661337631</v>
      </c>
      <c r="AW29">
        <f>ABS(100*(AF29-AF30)/(AVERAGE(AF29:AF30)))</f>
        <v>9.6235316664556976</v>
      </c>
      <c r="BC29">
        <f>ABS(100*(AG29-AG30)/(AVERAGE(AG29:AG30)))</f>
        <v>2.2611493402924654</v>
      </c>
      <c r="BG29" s="3">
        <f>AVERAGE(AD29:AD30)</f>
        <v>0.80951789682592934</v>
      </c>
      <c r="BH29" s="3">
        <f>AVERAGE(AE29:AE30)</f>
        <v>1.3660400581442289</v>
      </c>
      <c r="BI29" s="3">
        <f>AVERAGE(AF29:AF30)</f>
        <v>0.55652216131829935</v>
      </c>
      <c r="BJ29" s="3">
        <f>AVERAGE(AG29:AG30)</f>
        <v>9.1801747720682642E-2</v>
      </c>
    </row>
    <row r="30" spans="1:62" x14ac:dyDescent="0.2">
      <c r="A30">
        <v>6</v>
      </c>
      <c r="B30">
        <v>3</v>
      </c>
      <c r="C30" t="s">
        <v>28</v>
      </c>
      <c r="D30" t="s">
        <v>27</v>
      </c>
      <c r="G30">
        <v>0.5</v>
      </c>
      <c r="H30">
        <v>0.5</v>
      </c>
      <c r="I30">
        <v>674</v>
      </c>
      <c r="J30">
        <v>1150</v>
      </c>
      <c r="L30">
        <v>540</v>
      </c>
      <c r="M30">
        <v>0.93200000000000005</v>
      </c>
      <c r="N30">
        <v>1.252</v>
      </c>
      <c r="O30">
        <v>0.32</v>
      </c>
      <c r="Q30">
        <v>0</v>
      </c>
      <c r="R30">
        <v>1</v>
      </c>
      <c r="S30">
        <v>0</v>
      </c>
      <c r="T30">
        <v>0</v>
      </c>
      <c r="V30">
        <v>0</v>
      </c>
      <c r="Y30" s="1">
        <v>44791</v>
      </c>
      <c r="Z30" s="6">
        <v>0.54738425925925926</v>
      </c>
      <c r="AB30">
        <v>1</v>
      </c>
      <c r="AD30" s="3">
        <f t="shared" si="4"/>
        <v>0.78641953886313465</v>
      </c>
      <c r="AE30" s="3">
        <f t="shared" si="5"/>
        <v>1.3697202433940892</v>
      </c>
      <c r="AF30" s="3">
        <f t="shared" si="6"/>
        <v>0.58330070453095451</v>
      </c>
      <c r="AG30" s="3">
        <f t="shared" si="7"/>
        <v>9.0763860414201064E-2</v>
      </c>
      <c r="AH30" s="3"/>
    </row>
    <row r="31" spans="1:62" x14ac:dyDescent="0.2">
      <c r="A31">
        <v>7</v>
      </c>
      <c r="B31">
        <v>4</v>
      </c>
      <c r="C31" t="s">
        <v>63</v>
      </c>
      <c r="D31" t="s">
        <v>27</v>
      </c>
      <c r="G31">
        <v>0.2</v>
      </c>
      <c r="H31">
        <v>0.2</v>
      </c>
      <c r="I31">
        <v>688</v>
      </c>
      <c r="J31">
        <v>2637</v>
      </c>
      <c r="L31">
        <v>1265</v>
      </c>
      <c r="M31">
        <v>2.3559999999999999</v>
      </c>
      <c r="N31">
        <v>6.2809999999999997</v>
      </c>
      <c r="O31">
        <v>3.9249999999999998</v>
      </c>
      <c r="Q31">
        <v>4.1000000000000002E-2</v>
      </c>
      <c r="R31">
        <v>1</v>
      </c>
      <c r="S31">
        <v>0</v>
      </c>
      <c r="T31">
        <v>0</v>
      </c>
      <c r="V31">
        <v>0</v>
      </c>
      <c r="Y31" s="1">
        <v>44791</v>
      </c>
      <c r="Z31" s="6">
        <v>0.55929398148148146</v>
      </c>
      <c r="AB31">
        <v>1</v>
      </c>
      <c r="AD31" s="3">
        <f t="shared" si="4"/>
        <v>1.9990465013904004</v>
      </c>
      <c r="AE31" s="3">
        <f t="shared" si="5"/>
        <v>6.8445727750742131</v>
      </c>
      <c r="AF31" s="3">
        <f t="shared" si="6"/>
        <v>4.8455262736838129</v>
      </c>
      <c r="AG31" s="3">
        <f t="shared" si="7"/>
        <v>0.38367387961865868</v>
      </c>
      <c r="AH31" s="3"/>
    </row>
    <row r="32" spans="1:62" x14ac:dyDescent="0.2">
      <c r="A32">
        <v>8</v>
      </c>
      <c r="B32">
        <v>4</v>
      </c>
      <c r="C32" t="s">
        <v>63</v>
      </c>
      <c r="D32" t="s">
        <v>27</v>
      </c>
      <c r="G32">
        <v>0.2</v>
      </c>
      <c r="H32">
        <v>0.2</v>
      </c>
      <c r="I32">
        <v>1366</v>
      </c>
      <c r="J32">
        <v>2698</v>
      </c>
      <c r="L32">
        <v>1223</v>
      </c>
      <c r="M32">
        <v>3.657</v>
      </c>
      <c r="N32">
        <v>6.41</v>
      </c>
      <c r="O32">
        <v>2.7530000000000001</v>
      </c>
      <c r="Q32">
        <v>0.03</v>
      </c>
      <c r="R32">
        <v>1</v>
      </c>
      <c r="S32">
        <v>0</v>
      </c>
      <c r="T32">
        <v>0</v>
      </c>
      <c r="V32">
        <v>0</v>
      </c>
      <c r="Y32" s="1">
        <v>44791</v>
      </c>
      <c r="Z32" s="6">
        <v>0.56569444444444439</v>
      </c>
      <c r="AB32">
        <v>1</v>
      </c>
      <c r="AD32" s="3">
        <f t="shared" si="4"/>
        <v>3.5970757563674254</v>
      </c>
      <c r="AE32" s="3">
        <f t="shared" si="5"/>
        <v>6.9848798377251393</v>
      </c>
      <c r="AF32" s="3">
        <f t="shared" si="6"/>
        <v>3.3878040813577139</v>
      </c>
      <c r="AG32" s="3">
        <f t="shared" si="7"/>
        <v>0.37459236568694476</v>
      </c>
      <c r="AH32" s="3"/>
      <c r="AJ32">
        <f>ABS(100*((AVERAGE(AD32:AD33))-3)/3)</f>
        <v>22.416632201395242</v>
      </c>
      <c r="AK32">
        <f>ABS(100*(AD32-AD33)/(AVERAGE(AD32:AD33)))</f>
        <v>4.107459818060704</v>
      </c>
      <c r="AP32">
        <f>ABS(100*((AVERAGE(AE32:AE33))-6)/6)</f>
        <v>16.587172645672865</v>
      </c>
      <c r="AQ32">
        <f>ABS(100*(AE32-AE33)/(AVERAGE(AE32:AE33)))</f>
        <v>0.2959308124084698</v>
      </c>
      <c r="AV32">
        <f>ABS(100*((AVERAGE(AF32:AF33))-3)/3)</f>
        <v>10.757713089950462</v>
      </c>
      <c r="AW32">
        <f>ABS(100*(AF32-AF33)/(AVERAGE(AF32:AF33)))</f>
        <v>3.9168190845755939</v>
      </c>
      <c r="BB32">
        <f>ABS(100*((AVERAGE(AG32:AG33))-0.3)/0.3)</f>
        <v>23.206385225573502</v>
      </c>
      <c r="BC32">
        <f>ABS(100*(AG32-AG33)/(AVERAGE(AG32:AG33)))</f>
        <v>2.6909914888577817</v>
      </c>
      <c r="BG32" s="3">
        <f>AVERAGE(AD32:AD33)</f>
        <v>3.6724989660418572</v>
      </c>
      <c r="BH32" s="3">
        <f>AVERAGE(AE32:AE33)</f>
        <v>6.9952303587403719</v>
      </c>
      <c r="BI32" s="3">
        <f>AVERAGE(AF32:AF33)</f>
        <v>3.3227313926985138</v>
      </c>
      <c r="BJ32" s="3">
        <f>AVERAGE(AG32:AG33)</f>
        <v>0.36961915567672049</v>
      </c>
    </row>
    <row r="33" spans="1:62" x14ac:dyDescent="0.2">
      <c r="A33">
        <v>9</v>
      </c>
      <c r="B33">
        <v>4</v>
      </c>
      <c r="C33" t="s">
        <v>63</v>
      </c>
      <c r="D33" t="s">
        <v>27</v>
      </c>
      <c r="G33">
        <v>0.2</v>
      </c>
      <c r="H33">
        <v>0.2</v>
      </c>
      <c r="I33">
        <v>1430</v>
      </c>
      <c r="J33">
        <v>2707</v>
      </c>
      <c r="L33">
        <v>1177</v>
      </c>
      <c r="M33">
        <v>3.78</v>
      </c>
      <c r="N33">
        <v>6.431</v>
      </c>
      <c r="O33">
        <v>2.65</v>
      </c>
      <c r="Q33">
        <v>1.7999999999999999E-2</v>
      </c>
      <c r="R33">
        <v>1</v>
      </c>
      <c r="S33">
        <v>0</v>
      </c>
      <c r="T33">
        <v>0</v>
      </c>
      <c r="V33">
        <v>0</v>
      </c>
      <c r="Y33" s="1">
        <v>44791</v>
      </c>
      <c r="Z33" s="6">
        <v>0.57259259259259265</v>
      </c>
      <c r="AB33">
        <v>1</v>
      </c>
      <c r="AD33" s="3">
        <f t="shared" si="4"/>
        <v>3.7479221757162895</v>
      </c>
      <c r="AE33" s="3">
        <f t="shared" si="5"/>
        <v>7.0055808797556036</v>
      </c>
      <c r="AF33" s="3">
        <f t="shared" si="6"/>
        <v>3.2576587040393141</v>
      </c>
      <c r="AG33" s="3">
        <f t="shared" si="7"/>
        <v>0.36464594566649622</v>
      </c>
      <c r="AH33" s="3"/>
    </row>
    <row r="34" spans="1:62" x14ac:dyDescent="0.2">
      <c r="A34">
        <v>10</v>
      </c>
      <c r="B34">
        <v>5</v>
      </c>
      <c r="C34" t="s">
        <v>63</v>
      </c>
      <c r="D34" t="s">
        <v>27</v>
      </c>
      <c r="G34">
        <v>0.6</v>
      </c>
      <c r="H34">
        <v>0.6</v>
      </c>
      <c r="I34">
        <v>4325</v>
      </c>
      <c r="J34">
        <v>8620</v>
      </c>
      <c r="L34">
        <v>3980</v>
      </c>
      <c r="M34">
        <v>3.1110000000000002</v>
      </c>
      <c r="N34">
        <v>6.3179999999999996</v>
      </c>
      <c r="O34">
        <v>3.2069999999999999</v>
      </c>
      <c r="Q34">
        <v>0.25</v>
      </c>
      <c r="R34">
        <v>1</v>
      </c>
      <c r="S34">
        <v>0</v>
      </c>
      <c r="T34">
        <v>0</v>
      </c>
      <c r="V34">
        <v>0</v>
      </c>
      <c r="Y34" s="1">
        <v>44791</v>
      </c>
      <c r="Z34" s="6">
        <v>0.58583333333333332</v>
      </c>
      <c r="AB34">
        <v>1</v>
      </c>
      <c r="AD34" s="3">
        <f t="shared" si="4"/>
        <v>3.5237885586500162</v>
      </c>
      <c r="AE34" s="3">
        <f t="shared" si="5"/>
        <v>6.8687218312569556</v>
      </c>
      <c r="AF34" s="3">
        <f t="shared" si="6"/>
        <v>3.3449332726069394</v>
      </c>
      <c r="AG34" s="3">
        <f t="shared" si="7"/>
        <v>0.32357629578243502</v>
      </c>
      <c r="AH34" s="3"/>
    </row>
    <row r="35" spans="1:62" x14ac:dyDescent="0.2">
      <c r="A35">
        <v>11</v>
      </c>
      <c r="B35">
        <v>5</v>
      </c>
      <c r="C35" t="s">
        <v>63</v>
      </c>
      <c r="D35" t="s">
        <v>27</v>
      </c>
      <c r="G35">
        <v>0.6</v>
      </c>
      <c r="H35">
        <v>0.6</v>
      </c>
      <c r="I35">
        <v>4309</v>
      </c>
      <c r="J35">
        <v>8600</v>
      </c>
      <c r="L35">
        <v>4028</v>
      </c>
      <c r="M35">
        <v>3.101</v>
      </c>
      <c r="N35">
        <v>6.3029999999999999</v>
      </c>
      <c r="O35">
        <v>3.2029999999999998</v>
      </c>
      <c r="Q35">
        <v>0.254</v>
      </c>
      <c r="R35">
        <v>1</v>
      </c>
      <c r="S35">
        <v>0</v>
      </c>
      <c r="T35">
        <v>0</v>
      </c>
      <c r="V35">
        <v>0</v>
      </c>
      <c r="Y35" s="1">
        <v>44791</v>
      </c>
      <c r="Z35" s="6">
        <v>0.59310185185185182</v>
      </c>
      <c r="AB35">
        <v>1</v>
      </c>
      <c r="AD35" s="3">
        <f t="shared" si="4"/>
        <v>3.5112180237042776</v>
      </c>
      <c r="AE35" s="3">
        <f t="shared" si="5"/>
        <v>6.8533877260492044</v>
      </c>
      <c r="AF35" s="3">
        <f t="shared" si="6"/>
        <v>3.3421697023449268</v>
      </c>
      <c r="AG35" s="3">
        <f t="shared" si="7"/>
        <v>0.32703592013737365</v>
      </c>
      <c r="AH35" s="3"/>
      <c r="AJ35">
        <f>ABS(100*((AVERAGE(AD35:AD36))-3)/3)</f>
        <v>16.791808952674831</v>
      </c>
      <c r="AK35">
        <f>ABS(100*(AD35-AD36)/(AVERAGE(AD35:AD36)))</f>
        <v>0.42604329823946357</v>
      </c>
      <c r="AP35">
        <f>ABS(100*((AVERAGE(AE35:AE36))-6)/6)</f>
        <v>14.798157712777416</v>
      </c>
      <c r="AQ35">
        <f>ABS(100*(AE35-AE36)/(AVERAGE(AE35:AE36)))</f>
        <v>1.0018086644376043</v>
      </c>
      <c r="AV35">
        <f>ABS(100*((AVERAGE(AF35:AF36))-3)/3)</f>
        <v>12.804506472879998</v>
      </c>
      <c r="AW35">
        <f>ABS(100*(AF35-AF36)/(AVERAGE(AF35:AF36)))</f>
        <v>2.4801309305588961</v>
      </c>
      <c r="BB35">
        <f>ABS(100*((AVERAGE(AG35:AG36))-0.3)/0.3)</f>
        <v>8.6996461804148186</v>
      </c>
      <c r="BC35">
        <f>ABS(100*(AG35-AG36)/(AVERAGE(AG35:AG36)))</f>
        <v>0.57466092979060535</v>
      </c>
      <c r="BG35" s="3">
        <f>AVERAGE(AD35:AD36)</f>
        <v>3.503754268580245</v>
      </c>
      <c r="BH35" s="3">
        <f>AVERAGE(AE35:AE36)</f>
        <v>6.8878894627666449</v>
      </c>
      <c r="BI35" s="3">
        <f>AVERAGE(AF35:AF36)</f>
        <v>3.3841351941864</v>
      </c>
      <c r="BJ35" s="3">
        <f>AVERAGE(AG35:AG36)</f>
        <v>0.32609893854124444</v>
      </c>
    </row>
    <row r="36" spans="1:62" x14ac:dyDescent="0.2">
      <c r="A36">
        <v>12</v>
      </c>
      <c r="B36">
        <v>5</v>
      </c>
      <c r="C36" t="s">
        <v>63</v>
      </c>
      <c r="D36" t="s">
        <v>27</v>
      </c>
      <c r="G36">
        <v>0.6</v>
      </c>
      <c r="H36">
        <v>0.6</v>
      </c>
      <c r="I36">
        <v>4290</v>
      </c>
      <c r="J36">
        <v>8690</v>
      </c>
      <c r="L36">
        <v>4002</v>
      </c>
      <c r="M36">
        <v>3.0880000000000001</v>
      </c>
      <c r="N36">
        <v>6.367</v>
      </c>
      <c r="O36">
        <v>3.2789999999999999</v>
      </c>
      <c r="Q36">
        <v>0.252</v>
      </c>
      <c r="R36">
        <v>1</v>
      </c>
      <c r="S36">
        <v>0</v>
      </c>
      <c r="T36">
        <v>0</v>
      </c>
      <c r="V36">
        <v>0</v>
      </c>
      <c r="Y36" s="1">
        <v>44791</v>
      </c>
      <c r="Z36" s="6">
        <v>0.60081018518518514</v>
      </c>
      <c r="AB36">
        <v>1</v>
      </c>
      <c r="AD36" s="3">
        <f t="shared" si="4"/>
        <v>3.4962905134562123</v>
      </c>
      <c r="AE36" s="3">
        <f t="shared" si="5"/>
        <v>6.9223911994840854</v>
      </c>
      <c r="AF36" s="3">
        <f t="shared" si="6"/>
        <v>3.4261006860278731</v>
      </c>
      <c r="AG36" s="3">
        <f t="shared" si="7"/>
        <v>0.32516195694511524</v>
      </c>
      <c r="AH36" s="3"/>
    </row>
    <row r="37" spans="1:62" x14ac:dyDescent="0.2">
      <c r="A37">
        <v>13</v>
      </c>
      <c r="B37">
        <v>6</v>
      </c>
      <c r="C37" t="s">
        <v>67</v>
      </c>
      <c r="D37" t="s">
        <v>27</v>
      </c>
      <c r="G37">
        <v>0.33300000000000002</v>
      </c>
      <c r="H37">
        <v>0.33300000000000002</v>
      </c>
      <c r="I37">
        <v>4910</v>
      </c>
      <c r="J37">
        <v>13047</v>
      </c>
      <c r="L37">
        <v>6529</v>
      </c>
      <c r="M37">
        <v>6.2789999999999999</v>
      </c>
      <c r="N37">
        <v>17.015000000000001</v>
      </c>
      <c r="O37">
        <v>10.736000000000001</v>
      </c>
      <c r="Q37">
        <v>0.85099999999999998</v>
      </c>
      <c r="R37">
        <v>1</v>
      </c>
      <c r="S37">
        <v>0</v>
      </c>
      <c r="T37">
        <v>0</v>
      </c>
      <c r="V37">
        <v>0</v>
      </c>
      <c r="Y37" s="1">
        <v>44791</v>
      </c>
      <c r="Z37" s="6">
        <v>0.61398148148148146</v>
      </c>
      <c r="AB37">
        <v>1</v>
      </c>
      <c r="AD37" s="3">
        <f t="shared" si="4"/>
        <v>7.1772950317181703</v>
      </c>
      <c r="AE37" s="3">
        <f t="shared" si="5"/>
        <v>18.49175859277976</v>
      </c>
      <c r="AF37" s="3">
        <f t="shared" si="6"/>
        <v>11.31446356106159</v>
      </c>
      <c r="AG37" s="3">
        <f t="shared" si="7"/>
        <v>0.91404822365973748</v>
      </c>
      <c r="AH37" s="3"/>
    </row>
    <row r="38" spans="1:62" x14ac:dyDescent="0.2">
      <c r="A38">
        <v>14</v>
      </c>
      <c r="B38">
        <v>6</v>
      </c>
      <c r="C38" t="s">
        <v>67</v>
      </c>
      <c r="D38" t="s">
        <v>27</v>
      </c>
      <c r="G38">
        <v>0.33300000000000002</v>
      </c>
      <c r="H38">
        <v>0.33300000000000002</v>
      </c>
      <c r="I38">
        <v>6419</v>
      </c>
      <c r="J38">
        <v>13003</v>
      </c>
      <c r="L38">
        <v>6563</v>
      </c>
      <c r="M38">
        <v>8.0169999999999995</v>
      </c>
      <c r="N38">
        <v>16.959</v>
      </c>
      <c r="O38">
        <v>8.9420000000000002</v>
      </c>
      <c r="Q38">
        <v>0.85599999999999998</v>
      </c>
      <c r="R38">
        <v>1</v>
      </c>
      <c r="S38">
        <v>0</v>
      </c>
      <c r="T38">
        <v>0</v>
      </c>
      <c r="V38">
        <v>0</v>
      </c>
      <c r="Y38" s="1">
        <v>44791</v>
      </c>
      <c r="Z38" s="6">
        <v>0.62112268518518521</v>
      </c>
      <c r="AB38">
        <v>1</v>
      </c>
      <c r="AD38" s="3">
        <f t="shared" si="4"/>
        <v>9.3134366120244341</v>
      </c>
      <c r="AE38" s="3">
        <f t="shared" si="5"/>
        <v>18.430974752316601</v>
      </c>
      <c r="AF38" s="3">
        <f t="shared" si="6"/>
        <v>9.1175381402921669</v>
      </c>
      <c r="AG38" s="3">
        <f t="shared" si="7"/>
        <v>0.91846366014877323</v>
      </c>
      <c r="AH38" s="3"/>
      <c r="AJ38">
        <f>ABS(100*((AVERAGE(AD38:AD39))-9)/9)</f>
        <v>5.5824368493907413</v>
      </c>
      <c r="AK38">
        <f>ABS(100*(AD38-AD39)/(AVERAGE(AD38:AD39)))</f>
        <v>3.9775703034631102</v>
      </c>
      <c r="AP38">
        <f>ABS(100*((AVERAGE(AE38:AE39))-18)/18)</f>
        <v>2.8624625467402964</v>
      </c>
      <c r="AQ38">
        <f>ABS(100*(AE38-AE39)/(AVERAGE(AE38:AE39)))</f>
        <v>0.91026085826186587</v>
      </c>
      <c r="AV38">
        <f>ABS(100*((AVERAGE(AF38:AF39))-9)/9)</f>
        <v>0.14248824408985192</v>
      </c>
      <c r="AW38">
        <f>ABS(100*(AF38-AF39)/(AVERAGE(AF38:AF39)))</f>
        <v>2.3236712266502857</v>
      </c>
      <c r="BB38">
        <f>ABS(100*((AVERAGE(AG38:AG39))-0.9)/0.9)</f>
        <v>1.3444707748220139</v>
      </c>
      <c r="BC38">
        <f>ABS(100*(AG38-AG39)/(AVERAGE(AG38:AG39)))</f>
        <v>1.3953341787281379</v>
      </c>
      <c r="BG38" s="3">
        <f>AVERAGE(AD38:AD39)</f>
        <v>9.5024193164451667</v>
      </c>
      <c r="BH38" s="3">
        <f>AVERAGE(AE38:AE39)</f>
        <v>18.515243258413253</v>
      </c>
      <c r="BI38" s="3">
        <f>AVERAGE(AF38:AF39)</f>
        <v>9.0128239419680867</v>
      </c>
      <c r="BJ38" s="3">
        <f>AVERAGE(AG38:AG39)</f>
        <v>0.91210023697339815</v>
      </c>
    </row>
    <row r="39" spans="1:62" x14ac:dyDescent="0.2">
      <c r="A39">
        <v>15</v>
      </c>
      <c r="B39">
        <v>6</v>
      </c>
      <c r="C39" t="s">
        <v>67</v>
      </c>
      <c r="D39" t="s">
        <v>27</v>
      </c>
      <c r="G39">
        <v>0.33300000000000002</v>
      </c>
      <c r="H39">
        <v>0.33300000000000002</v>
      </c>
      <c r="I39">
        <v>6686</v>
      </c>
      <c r="J39">
        <v>13125</v>
      </c>
      <c r="L39">
        <v>6465</v>
      </c>
      <c r="M39">
        <v>8.3249999999999993</v>
      </c>
      <c r="N39">
        <v>17.114000000000001</v>
      </c>
      <c r="O39">
        <v>8.7889999999999997</v>
      </c>
      <c r="Q39">
        <v>0.84099999999999997</v>
      </c>
      <c r="R39">
        <v>1</v>
      </c>
      <c r="S39">
        <v>0</v>
      </c>
      <c r="T39">
        <v>0</v>
      </c>
      <c r="V39">
        <v>0</v>
      </c>
      <c r="Y39" s="1">
        <v>44791</v>
      </c>
      <c r="Z39" s="6">
        <v>0.62891203703703702</v>
      </c>
      <c r="AB39">
        <v>1</v>
      </c>
      <c r="AD39" s="3">
        <f t="shared" si="4"/>
        <v>9.6914020208658993</v>
      </c>
      <c r="AE39" s="3">
        <f t="shared" si="5"/>
        <v>18.599511764509906</v>
      </c>
      <c r="AF39" s="3">
        <f t="shared" si="6"/>
        <v>8.9081097436440064</v>
      </c>
      <c r="AG39" s="3">
        <f t="shared" si="7"/>
        <v>0.90573681379802307</v>
      </c>
      <c r="AH39" s="3"/>
      <c r="BG39" s="3"/>
      <c r="BH39" s="3"/>
      <c r="BI39" s="3"/>
      <c r="BJ39" s="3"/>
    </row>
    <row r="40" spans="1:62" x14ac:dyDescent="0.2">
      <c r="A40">
        <v>16</v>
      </c>
      <c r="B40">
        <v>7</v>
      </c>
      <c r="C40" t="s">
        <v>67</v>
      </c>
      <c r="D40" t="s">
        <v>27</v>
      </c>
      <c r="G40">
        <v>0.46700000000000003</v>
      </c>
      <c r="H40">
        <v>0.46700000000000003</v>
      </c>
      <c r="I40">
        <v>9483</v>
      </c>
      <c r="J40">
        <v>18932</v>
      </c>
      <c r="L40">
        <v>9451</v>
      </c>
      <c r="M40">
        <v>8.2330000000000005</v>
      </c>
      <c r="N40">
        <v>17.471</v>
      </c>
      <c r="O40">
        <v>9.2370000000000001</v>
      </c>
      <c r="Q40">
        <v>0.93400000000000005</v>
      </c>
      <c r="R40">
        <v>1</v>
      </c>
      <c r="S40">
        <v>0</v>
      </c>
      <c r="T40">
        <v>0</v>
      </c>
      <c r="V40">
        <v>0</v>
      </c>
      <c r="Y40" s="1">
        <v>44791</v>
      </c>
      <c r="Z40" s="6">
        <v>0.64304398148148145</v>
      </c>
      <c r="AB40">
        <v>1</v>
      </c>
      <c r="AD40" s="3">
        <f t="shared" si="4"/>
        <v>9.7338947688854525</v>
      </c>
      <c r="AE40" s="3">
        <f t="shared" si="5"/>
        <v>18.982852003906213</v>
      </c>
      <c r="AF40" s="3">
        <f t="shared" si="6"/>
        <v>9.2489572350207609</v>
      </c>
      <c r="AG40" s="3">
        <f t="shared" si="7"/>
        <v>0.92235725490969056</v>
      </c>
      <c r="AH40" s="3"/>
      <c r="BG40" s="3"/>
      <c r="BH40" s="3"/>
      <c r="BI40" s="3"/>
      <c r="BJ40" s="3"/>
    </row>
    <row r="41" spans="1:62" x14ac:dyDescent="0.2">
      <c r="A41">
        <v>17</v>
      </c>
      <c r="B41">
        <v>7</v>
      </c>
      <c r="C41" t="s">
        <v>67</v>
      </c>
      <c r="D41" t="s">
        <v>27</v>
      </c>
      <c r="G41">
        <v>0.46700000000000003</v>
      </c>
      <c r="H41">
        <v>0.46700000000000003</v>
      </c>
      <c r="I41">
        <v>9499</v>
      </c>
      <c r="J41">
        <v>19126</v>
      </c>
      <c r="L41">
        <v>9518</v>
      </c>
      <c r="M41">
        <v>8.2469999999999999</v>
      </c>
      <c r="N41">
        <v>17.646999999999998</v>
      </c>
      <c r="O41">
        <v>9.4</v>
      </c>
      <c r="Q41">
        <v>0.94199999999999995</v>
      </c>
      <c r="R41">
        <v>1</v>
      </c>
      <c r="S41">
        <v>0</v>
      </c>
      <c r="T41">
        <v>0</v>
      </c>
      <c r="V41">
        <v>0</v>
      </c>
      <c r="Y41" s="1">
        <v>44791</v>
      </c>
      <c r="Z41" s="6">
        <v>0.65100694444444451</v>
      </c>
      <c r="AB41">
        <v>1</v>
      </c>
      <c r="AD41" s="3">
        <f t="shared" si="4"/>
        <v>9.7500453491155241</v>
      </c>
      <c r="AE41" s="3">
        <f t="shared" si="5"/>
        <v>19.173953700499606</v>
      </c>
      <c r="AF41" s="3">
        <f t="shared" si="6"/>
        <v>9.4239083513840818</v>
      </c>
      <c r="AG41" s="3">
        <f t="shared" si="7"/>
        <v>0.92856161336206988</v>
      </c>
      <c r="AH41" s="3"/>
      <c r="AJ41">
        <f>ABS(100*((AVERAGE(AD41:AD42))-9)/9)</f>
        <v>8.4684253809786334</v>
      </c>
      <c r="AK41">
        <f>ABS(100*(AD41-AD42)/(AVERAGE(AD41:AD42)))</f>
        <v>0.24816100742901079</v>
      </c>
      <c r="AP41">
        <f>ABS(100*((AVERAGE(AE41:AE42))-18)/18)</f>
        <v>6.3057989943151442</v>
      </c>
      <c r="AQ41">
        <f>ABS(100*(AE41-AE42)/(AVERAGE(AE41:AE42)))</f>
        <v>0.40668714313884885</v>
      </c>
      <c r="AV41">
        <f>ABS(100*((AVERAGE(AF41:AF42))-9)/9)</f>
        <v>4.143172607651656</v>
      </c>
      <c r="AW41">
        <f>ABS(100*(AF41-AF42)/(AVERAGE(AF41:AF42)))</f>
        <v>1.0887323120846908</v>
      </c>
      <c r="BB41">
        <f>ABS(100*((AVERAGE(AG41:AG42))-0.9)/0.9)</f>
        <v>3.5233437523044406</v>
      </c>
      <c r="BC41">
        <f>ABS(100*(AG41-AG42)/(AVERAGE(AG41:AG42)))</f>
        <v>0.67584980128911931</v>
      </c>
      <c r="BG41" s="3">
        <f>AVERAGE(AD41:AD42)</f>
        <v>9.762158284288077</v>
      </c>
      <c r="BH41" s="3">
        <f>AVERAGE(AE41:AE42)</f>
        <v>19.135043818976726</v>
      </c>
      <c r="BI41" s="3">
        <f>AVERAGE(AF41:AF42)</f>
        <v>9.372885534688649</v>
      </c>
      <c r="BJ41" s="3">
        <f>AVERAGE(AG41:AG42)</f>
        <v>0.93171009377073999</v>
      </c>
    </row>
    <row r="42" spans="1:62" x14ac:dyDescent="0.2">
      <c r="A42">
        <v>18</v>
      </c>
      <c r="B42">
        <v>7</v>
      </c>
      <c r="C42" t="s">
        <v>67</v>
      </c>
      <c r="D42" t="s">
        <v>27</v>
      </c>
      <c r="G42">
        <v>0.46700000000000003</v>
      </c>
      <c r="H42">
        <v>0.46700000000000003</v>
      </c>
      <c r="I42">
        <v>9523</v>
      </c>
      <c r="J42">
        <v>19047</v>
      </c>
      <c r="L42">
        <v>9586</v>
      </c>
      <c r="M42">
        <v>8.2669999999999995</v>
      </c>
      <c r="N42">
        <v>17.574999999999999</v>
      </c>
      <c r="O42">
        <v>9.3089999999999993</v>
      </c>
      <c r="Q42">
        <v>0.94899999999999995</v>
      </c>
      <c r="R42">
        <v>1</v>
      </c>
      <c r="S42">
        <v>0</v>
      </c>
      <c r="T42">
        <v>0</v>
      </c>
      <c r="V42">
        <v>0</v>
      </c>
      <c r="Y42" s="1">
        <v>44791</v>
      </c>
      <c r="Z42" s="6">
        <v>0.6590625</v>
      </c>
      <c r="AB42">
        <v>1</v>
      </c>
      <c r="AD42" s="3">
        <f t="shared" si="4"/>
        <v>9.774271219460628</v>
      </c>
      <c r="AE42" s="3">
        <f t="shared" si="5"/>
        <v>19.096133937453843</v>
      </c>
      <c r="AF42" s="3">
        <f t="shared" si="6"/>
        <v>9.3218627179932145</v>
      </c>
      <c r="AG42" s="3">
        <f t="shared" si="7"/>
        <v>0.9348585741794101</v>
      </c>
      <c r="AH42" s="3"/>
      <c r="BG42" s="3"/>
      <c r="BH42" s="3"/>
      <c r="BI42" s="3"/>
      <c r="BJ42" s="3"/>
    </row>
    <row r="43" spans="1:62" x14ac:dyDescent="0.2">
      <c r="A43">
        <v>19</v>
      </c>
      <c r="B43">
        <v>8</v>
      </c>
      <c r="C43" t="s">
        <v>67</v>
      </c>
      <c r="D43" t="s">
        <v>27</v>
      </c>
      <c r="G43">
        <v>0.6</v>
      </c>
      <c r="H43">
        <v>0.6</v>
      </c>
      <c r="I43">
        <v>12263</v>
      </c>
      <c r="J43">
        <v>24654</v>
      </c>
      <c r="L43">
        <v>13184</v>
      </c>
      <c r="M43">
        <v>8.1859999999999999</v>
      </c>
      <c r="N43">
        <v>17.638000000000002</v>
      </c>
      <c r="O43">
        <v>9.452</v>
      </c>
      <c r="Q43">
        <v>1.052</v>
      </c>
      <c r="R43">
        <v>1</v>
      </c>
      <c r="S43">
        <v>0</v>
      </c>
      <c r="T43">
        <v>0</v>
      </c>
      <c r="V43">
        <v>0</v>
      </c>
      <c r="Y43" s="1">
        <v>44791</v>
      </c>
      <c r="Z43" s="6">
        <v>0.67403935185185182</v>
      </c>
      <c r="AB43">
        <v>1</v>
      </c>
      <c r="AD43" s="3">
        <f t="shared" si="4"/>
        <v>9.7603452086045994</v>
      </c>
      <c r="AE43" s="3">
        <f t="shared" si="5"/>
        <v>19.162073976311397</v>
      </c>
      <c r="AF43" s="3">
        <f t="shared" si="6"/>
        <v>9.401728767706798</v>
      </c>
      <c r="AG43" s="3">
        <f t="shared" si="7"/>
        <v>0.98695926584191451</v>
      </c>
      <c r="AH43" s="3"/>
      <c r="BG43" s="3"/>
      <c r="BH43" s="3"/>
      <c r="BI43" s="3"/>
      <c r="BJ43" s="3"/>
    </row>
    <row r="44" spans="1:62" x14ac:dyDescent="0.2">
      <c r="A44">
        <v>20</v>
      </c>
      <c r="B44">
        <v>8</v>
      </c>
      <c r="C44" t="s">
        <v>67</v>
      </c>
      <c r="D44" t="s">
        <v>27</v>
      </c>
      <c r="G44">
        <v>0.6</v>
      </c>
      <c r="H44">
        <v>0.6</v>
      </c>
      <c r="I44">
        <v>12229</v>
      </c>
      <c r="J44">
        <v>24607</v>
      </c>
      <c r="L44">
        <v>13308</v>
      </c>
      <c r="M44">
        <v>8.1639999999999997</v>
      </c>
      <c r="N44">
        <v>17.603999999999999</v>
      </c>
      <c r="O44">
        <v>9.44</v>
      </c>
      <c r="Q44">
        <v>1.0629999999999999</v>
      </c>
      <c r="R44">
        <v>1</v>
      </c>
      <c r="S44">
        <v>0</v>
      </c>
      <c r="T44">
        <v>0</v>
      </c>
      <c r="V44">
        <v>0</v>
      </c>
      <c r="Y44" s="1">
        <v>44791</v>
      </c>
      <c r="Z44" s="6">
        <v>0.68208333333333337</v>
      </c>
      <c r="AB44">
        <v>1</v>
      </c>
      <c r="AD44" s="3">
        <f t="shared" si="4"/>
        <v>9.7336328218449069</v>
      </c>
      <c r="AE44" s="3">
        <f t="shared" si="5"/>
        <v>19.126038829073178</v>
      </c>
      <c r="AF44" s="3">
        <f t="shared" si="6"/>
        <v>9.3924060072282707</v>
      </c>
      <c r="AG44" s="3">
        <f t="shared" si="7"/>
        <v>0.99589662875883933</v>
      </c>
      <c r="AH44" s="3"/>
      <c r="AJ44">
        <f>ABS(100*((AVERAGE(AD44:AD45))-9)/9)</f>
        <v>7.6538921233412633</v>
      </c>
      <c r="AK44">
        <f>ABS(100*(AD44-AD45)/(AVERAGE(AD44:AD45)))</f>
        <v>0.92441372089993257</v>
      </c>
      <c r="AP44">
        <f>ABS(100*((AVERAGE(AE44:AE45))-18)/18)</f>
        <v>6.7626486392183454</v>
      </c>
      <c r="AQ44">
        <f>ABS(100*(AE44-AE45)/(AVERAGE(AE44:AE45)))</f>
        <v>0.94954063626215524</v>
      </c>
      <c r="AV44">
        <f>ABS(100*((AVERAGE(AF44:AF45))-9)/9)</f>
        <v>5.8714051550954274</v>
      </c>
      <c r="AW44">
        <f>ABS(100*(AF44-AF45)/(AVERAGE(AF44:AF45)))</f>
        <v>2.8550455260334551</v>
      </c>
      <c r="BB44">
        <f>ABS(100*((AVERAGE(AG44:AG45))-0.9)/0.9)</f>
        <v>10.84738232625652</v>
      </c>
      <c r="BC44">
        <f>ABS(100*(AG44-AG45)/(AVERAGE(AG44:AG45)))</f>
        <v>0.34678555148275303</v>
      </c>
      <c r="BG44" s="3">
        <f>AVERAGE(AD44:AD45)</f>
        <v>9.6888502911007137</v>
      </c>
      <c r="BH44" s="3">
        <f>AVERAGE(AE44:AE45)</f>
        <v>19.217276755059302</v>
      </c>
      <c r="BI44" s="3">
        <f>AVERAGE(AF44:AF45)</f>
        <v>9.5284264639585885</v>
      </c>
      <c r="BJ44" s="3">
        <f>AVERAGE(AG44:AG45)</f>
        <v>0.9976264409363087</v>
      </c>
    </row>
    <row r="45" spans="1:62" x14ac:dyDescent="0.2">
      <c r="A45">
        <v>21</v>
      </c>
      <c r="B45">
        <v>8</v>
      </c>
      <c r="C45" t="s">
        <v>67</v>
      </c>
      <c r="D45" t="s">
        <v>27</v>
      </c>
      <c r="G45">
        <v>0.6</v>
      </c>
      <c r="H45">
        <v>0.6</v>
      </c>
      <c r="I45">
        <v>12115</v>
      </c>
      <c r="J45">
        <v>24845</v>
      </c>
      <c r="L45">
        <v>13356</v>
      </c>
      <c r="M45">
        <v>8.0909999999999993</v>
      </c>
      <c r="N45">
        <v>17.771999999999998</v>
      </c>
      <c r="O45">
        <v>9.6809999999999992</v>
      </c>
      <c r="Q45">
        <v>1.0669999999999999</v>
      </c>
      <c r="R45">
        <v>1</v>
      </c>
      <c r="S45">
        <v>0</v>
      </c>
      <c r="T45">
        <v>0</v>
      </c>
      <c r="V45">
        <v>0</v>
      </c>
      <c r="Y45" s="1">
        <v>44791</v>
      </c>
      <c r="Z45" s="6">
        <v>0.69061342592592589</v>
      </c>
      <c r="AB45">
        <v>1</v>
      </c>
      <c r="AD45" s="3">
        <f t="shared" si="4"/>
        <v>9.6440677603565188</v>
      </c>
      <c r="AE45" s="3">
        <f t="shared" si="5"/>
        <v>19.308514681045427</v>
      </c>
      <c r="AF45" s="3">
        <f t="shared" si="6"/>
        <v>9.6644469206889081</v>
      </c>
      <c r="AG45" s="3">
        <f t="shared" si="7"/>
        <v>0.99935625311377807</v>
      </c>
      <c r="AH45" s="3"/>
    </row>
    <row r="46" spans="1:62" x14ac:dyDescent="0.2">
      <c r="A46">
        <v>22</v>
      </c>
      <c r="B46">
        <v>1</v>
      </c>
      <c r="C46" t="s">
        <v>93</v>
      </c>
      <c r="D46" t="s">
        <v>27</v>
      </c>
      <c r="G46">
        <v>0.3</v>
      </c>
      <c r="H46">
        <v>0.3</v>
      </c>
      <c r="I46">
        <v>5935</v>
      </c>
      <c r="J46">
        <v>11587</v>
      </c>
      <c r="L46">
        <v>6545</v>
      </c>
      <c r="M46">
        <v>8.2799999999999994</v>
      </c>
      <c r="N46">
        <v>16.824000000000002</v>
      </c>
      <c r="O46">
        <v>8.5440000000000005</v>
      </c>
      <c r="Q46">
        <v>0.94799999999999995</v>
      </c>
      <c r="R46">
        <v>1</v>
      </c>
      <c r="S46">
        <v>0</v>
      </c>
      <c r="T46">
        <v>0</v>
      </c>
      <c r="V46">
        <v>0</v>
      </c>
      <c r="Y46" s="1">
        <v>44791</v>
      </c>
      <c r="Z46" s="6">
        <v>0.70384259259259263</v>
      </c>
      <c r="AB46">
        <v>1</v>
      </c>
      <c r="AD46" s="3">
        <f t="shared" si="4"/>
        <v>9.5773972751299343</v>
      </c>
      <c r="AE46" s="3">
        <f t="shared" si="5"/>
        <v>18.287072677653807</v>
      </c>
      <c r="AF46" s="3">
        <f t="shared" si="6"/>
        <v>8.7096754025238727</v>
      </c>
      <c r="AG46" s="3">
        <f t="shared" si="7"/>
        <v>1.0168999444989346</v>
      </c>
      <c r="AH46" s="3"/>
      <c r="BG46" s="3"/>
      <c r="BH46" s="3"/>
      <c r="BI46" s="3"/>
      <c r="BJ46" s="3"/>
    </row>
    <row r="47" spans="1:62" x14ac:dyDescent="0.2">
      <c r="A47">
        <v>23</v>
      </c>
      <c r="B47">
        <v>1</v>
      </c>
      <c r="C47" t="s">
        <v>93</v>
      </c>
      <c r="D47" t="s">
        <v>27</v>
      </c>
      <c r="G47">
        <v>0.3</v>
      </c>
      <c r="H47">
        <v>0.3</v>
      </c>
      <c r="I47">
        <v>5886</v>
      </c>
      <c r="J47">
        <v>11611</v>
      </c>
      <c r="L47">
        <v>6536</v>
      </c>
      <c r="M47">
        <v>8.2170000000000005</v>
      </c>
      <c r="N47">
        <v>16.859000000000002</v>
      </c>
      <c r="O47">
        <v>8.6419999999999995</v>
      </c>
      <c r="Q47">
        <v>0.94599999999999995</v>
      </c>
      <c r="R47">
        <v>1</v>
      </c>
      <c r="S47">
        <v>0</v>
      </c>
      <c r="T47">
        <v>0</v>
      </c>
      <c r="V47">
        <v>0</v>
      </c>
      <c r="Y47" s="1">
        <v>44791</v>
      </c>
      <c r="Z47" s="6">
        <v>0.71094907407407415</v>
      </c>
      <c r="AB47">
        <v>1</v>
      </c>
      <c r="AD47" s="3">
        <f t="shared" si="4"/>
        <v>9.5004027485872857</v>
      </c>
      <c r="AE47" s="3">
        <f t="shared" si="5"/>
        <v>18.323874530152409</v>
      </c>
      <c r="AF47" s="3">
        <f t="shared" si="6"/>
        <v>8.8234717815651234</v>
      </c>
      <c r="AG47" s="3">
        <f t="shared" si="7"/>
        <v>1.0156025853658328</v>
      </c>
      <c r="AH47" s="3"/>
      <c r="AI47">
        <f>100*(AVERAGE(I47:I48))/(AVERAGE(I$47:I$48))</f>
        <v>100</v>
      </c>
      <c r="AK47">
        <f>ABS(100*(AD47-AD48)/(AVERAGE(AD47:AD48)))</f>
        <v>0.71373551868969132</v>
      </c>
      <c r="AO47">
        <f>100*(AVERAGE(J47:J48))/(AVERAGE(J$47:J$48))</f>
        <v>100</v>
      </c>
      <c r="AQ47">
        <f>ABS(100*(AE47-AE48)/(AVERAGE(AE47:AE48)))</f>
        <v>0.42769980482340275</v>
      </c>
      <c r="AU47">
        <f>100*(((AVERAGE(J47:J48))-(AVERAGE(I47:I48)))/((AVERAGE(J$47:J$48))-(AVERAGE($I$47:I48))))</f>
        <v>100</v>
      </c>
      <c r="AW47">
        <f>ABS(100*(AF47-AF48)/(AVERAGE(AF47:AF48)))</f>
        <v>0.1206296950648251</v>
      </c>
      <c r="BA47">
        <f>100*(AVERAGE(L47:L48))/(AVERAGE(L$47:L$48))</f>
        <v>100</v>
      </c>
      <c r="BC47">
        <f>ABS(100*(AG47-AG48)/(AVERAGE(AG47:AG48)))</f>
        <v>0.1276612564106501</v>
      </c>
      <c r="BG47" s="3">
        <f>AVERAGE(AD47:AD48)</f>
        <v>9.4666194359206131</v>
      </c>
      <c r="BH47" s="3">
        <f>AVERAGE(AE47:AE48)</f>
        <v>18.284772561872643</v>
      </c>
      <c r="BI47" s="3">
        <f>AVERAGE(AF47:AF48)</f>
        <v>8.8181531259520298</v>
      </c>
      <c r="BJ47" s="3">
        <f>AVERAGE(AG47:AG48)</f>
        <v>1.0162512649323836</v>
      </c>
    </row>
    <row r="48" spans="1:62" x14ac:dyDescent="0.2">
      <c r="A48">
        <v>24</v>
      </c>
      <c r="B48">
        <v>1</v>
      </c>
      <c r="C48" t="s">
        <v>93</v>
      </c>
      <c r="D48" t="s">
        <v>27</v>
      </c>
      <c r="G48">
        <v>0.3</v>
      </c>
      <c r="H48">
        <v>0.3</v>
      </c>
      <c r="I48">
        <v>5843</v>
      </c>
      <c r="J48">
        <v>11560</v>
      </c>
      <c r="L48">
        <v>6545</v>
      </c>
      <c r="M48">
        <v>8.1620000000000008</v>
      </c>
      <c r="N48">
        <v>16.786000000000001</v>
      </c>
      <c r="O48">
        <v>8.6240000000000006</v>
      </c>
      <c r="Q48">
        <v>0.94799999999999995</v>
      </c>
      <c r="R48">
        <v>1</v>
      </c>
      <c r="S48">
        <v>0</v>
      </c>
      <c r="T48">
        <v>0</v>
      </c>
      <c r="V48">
        <v>0</v>
      </c>
      <c r="Y48" s="1">
        <v>44791</v>
      </c>
      <c r="Z48" s="6">
        <v>0.71859953703703694</v>
      </c>
      <c r="AB48">
        <v>1</v>
      </c>
      <c r="AD48" s="3">
        <f t="shared" si="4"/>
        <v>9.4328361232539386</v>
      </c>
      <c r="AE48" s="3">
        <f t="shared" si="5"/>
        <v>18.245670593592877</v>
      </c>
      <c r="AF48" s="3">
        <f t="shared" si="6"/>
        <v>8.8128344703389381</v>
      </c>
      <c r="AG48" s="3">
        <f t="shared" si="7"/>
        <v>1.0168999444989346</v>
      </c>
      <c r="AH48" s="3"/>
      <c r="BG48" s="3"/>
      <c r="BH48" s="3"/>
      <c r="BI48" s="3"/>
      <c r="BJ48" s="3"/>
    </row>
    <row r="49" spans="1:62" x14ac:dyDescent="0.2">
      <c r="A49">
        <v>25</v>
      </c>
      <c r="B49">
        <v>2</v>
      </c>
      <c r="C49" t="s">
        <v>72</v>
      </c>
      <c r="D49" t="s">
        <v>27</v>
      </c>
      <c r="G49">
        <v>0.5</v>
      </c>
      <c r="H49">
        <v>0.5</v>
      </c>
      <c r="I49">
        <v>5721</v>
      </c>
      <c r="J49">
        <v>7959</v>
      </c>
      <c r="L49">
        <v>3684</v>
      </c>
      <c r="M49">
        <v>4.8040000000000003</v>
      </c>
      <c r="N49">
        <v>7.0220000000000002</v>
      </c>
      <c r="O49">
        <v>2.218</v>
      </c>
      <c r="Q49">
        <v>0.26900000000000002</v>
      </c>
      <c r="R49">
        <v>1</v>
      </c>
      <c r="S49">
        <v>0</v>
      </c>
      <c r="T49">
        <v>0</v>
      </c>
      <c r="V49">
        <v>0</v>
      </c>
      <c r="Y49" s="1">
        <v>44791</v>
      </c>
      <c r="Z49" s="6">
        <v>0.73203703703703704</v>
      </c>
      <c r="AB49">
        <v>1</v>
      </c>
      <c r="AD49" s="3">
        <f t="shared" si="4"/>
        <v>5.5446812791988549</v>
      </c>
      <c r="AE49" s="3">
        <f t="shared" si="5"/>
        <v>7.6343155849689186</v>
      </c>
      <c r="AF49" s="3">
        <f t="shared" si="6"/>
        <v>2.0896343057700637</v>
      </c>
      <c r="AG49" s="3">
        <f t="shared" si="7"/>
        <v>0.36269033471237622</v>
      </c>
      <c r="AH49" s="3"/>
    </row>
    <row r="50" spans="1:62" x14ac:dyDescent="0.2">
      <c r="A50">
        <v>26</v>
      </c>
      <c r="B50">
        <v>2</v>
      </c>
      <c r="C50" t="s">
        <v>72</v>
      </c>
      <c r="D50" t="s">
        <v>27</v>
      </c>
      <c r="G50">
        <v>0.5</v>
      </c>
      <c r="H50">
        <v>0.5</v>
      </c>
      <c r="I50">
        <v>4089</v>
      </c>
      <c r="J50">
        <v>7929</v>
      </c>
      <c r="L50">
        <v>3587</v>
      </c>
      <c r="M50">
        <v>3.552</v>
      </c>
      <c r="N50">
        <v>6.9960000000000004</v>
      </c>
      <c r="O50">
        <v>3.444</v>
      </c>
      <c r="Q50">
        <v>0.25900000000000001</v>
      </c>
      <c r="R50">
        <v>1</v>
      </c>
      <c r="S50">
        <v>0</v>
      </c>
      <c r="T50">
        <v>0</v>
      </c>
      <c r="V50">
        <v>0</v>
      </c>
      <c r="Y50" s="1">
        <v>44791</v>
      </c>
      <c r="Z50" s="6">
        <v>0.73920138888888898</v>
      </c>
      <c r="AB50">
        <v>1</v>
      </c>
      <c r="AD50" s="3">
        <f t="shared" si="4"/>
        <v>4.0060478018404453</v>
      </c>
      <c r="AE50" s="3">
        <f t="shared" si="5"/>
        <v>7.6067141955949662</v>
      </c>
      <c r="AF50" s="3">
        <f t="shared" si="6"/>
        <v>3.6006663937545209</v>
      </c>
      <c r="AG50" s="3">
        <f t="shared" si="7"/>
        <v>0.3543007456516501</v>
      </c>
      <c r="AH50" s="3"/>
      <c r="AK50">
        <f>ABS(100*(AD50-AD51)/(AVERAGE(AD50:AD51)))</f>
        <v>0.63744784798717691</v>
      </c>
      <c r="AQ50">
        <f>ABS(100*(AE50-AE51)/(AVERAGE(AE50:AE51)))</f>
        <v>0.301923199758238</v>
      </c>
      <c r="AW50">
        <f>ABS(100*(AF50-AF51)/(AVERAGE(AF50:AF51)))</f>
        <v>1.3367696415640162</v>
      </c>
      <c r="BC50">
        <f>ABS(100*(AG50-AG51)/(AVERAGE(AG50:AG51)))</f>
        <v>0.21994634152204678</v>
      </c>
      <c r="BG50" s="3">
        <f>AVERAGE(AD50:AD51)</f>
        <v>3.9933201352078846</v>
      </c>
      <c r="BH50" s="3">
        <f>AVERAGE(AE50:AE51)</f>
        <v>7.61821477450078</v>
      </c>
      <c r="BI50" s="3">
        <f>AVERAGE(AF50:AF51)</f>
        <v>3.6248946392928953</v>
      </c>
      <c r="BJ50" s="3">
        <f>AVERAGE(AG50:AG51)</f>
        <v>0.35391153791171948</v>
      </c>
    </row>
    <row r="51" spans="1:62" x14ac:dyDescent="0.2">
      <c r="A51">
        <v>27</v>
      </c>
      <c r="B51">
        <v>2</v>
      </c>
      <c r="C51" t="s">
        <v>72</v>
      </c>
      <c r="D51" t="s">
        <v>27</v>
      </c>
      <c r="G51">
        <v>0.5</v>
      </c>
      <c r="H51">
        <v>0.5</v>
      </c>
      <c r="I51">
        <v>4062</v>
      </c>
      <c r="J51">
        <v>7954</v>
      </c>
      <c r="L51">
        <v>3578</v>
      </c>
      <c r="M51">
        <v>3.5310000000000001</v>
      </c>
      <c r="N51">
        <v>7.0170000000000003</v>
      </c>
      <c r="O51">
        <v>3.4860000000000002</v>
      </c>
      <c r="Q51">
        <v>0.25800000000000001</v>
      </c>
      <c r="R51">
        <v>1</v>
      </c>
      <c r="S51">
        <v>0</v>
      </c>
      <c r="T51">
        <v>0</v>
      </c>
      <c r="V51">
        <v>0</v>
      </c>
      <c r="Y51" s="1">
        <v>44791</v>
      </c>
      <c r="Z51" s="6">
        <v>0.74678240740740742</v>
      </c>
      <c r="AB51">
        <v>1</v>
      </c>
      <c r="AD51" s="3">
        <f t="shared" si="4"/>
        <v>3.980592468575324</v>
      </c>
      <c r="AE51" s="3">
        <f t="shared" si="5"/>
        <v>7.6297153534065938</v>
      </c>
      <c r="AF51" s="3">
        <f t="shared" si="6"/>
        <v>3.6491228848312698</v>
      </c>
      <c r="AG51" s="3">
        <f t="shared" si="7"/>
        <v>0.35352233017178886</v>
      </c>
      <c r="AH51" s="3"/>
      <c r="BG51" s="3"/>
      <c r="BH51" s="3"/>
      <c r="BI51" s="3"/>
      <c r="BJ51" s="3"/>
    </row>
    <row r="52" spans="1:62" x14ac:dyDescent="0.2">
      <c r="A52">
        <v>28</v>
      </c>
      <c r="B52">
        <v>9</v>
      </c>
      <c r="C52" t="s">
        <v>137</v>
      </c>
      <c r="D52" t="s">
        <v>27</v>
      </c>
      <c r="G52">
        <v>0.5</v>
      </c>
      <c r="H52">
        <v>0.5</v>
      </c>
      <c r="I52">
        <v>4083</v>
      </c>
      <c r="J52">
        <v>11560</v>
      </c>
      <c r="L52">
        <v>7116</v>
      </c>
      <c r="M52">
        <v>3.5470000000000002</v>
      </c>
      <c r="N52">
        <v>10.071999999999999</v>
      </c>
      <c r="O52">
        <v>6.5250000000000004</v>
      </c>
      <c r="Q52">
        <v>0.628</v>
      </c>
      <c r="R52">
        <v>1</v>
      </c>
      <c r="S52">
        <v>0</v>
      </c>
      <c r="T52">
        <v>0</v>
      </c>
      <c r="V52">
        <v>0</v>
      </c>
      <c r="Y52" s="1">
        <v>44791</v>
      </c>
      <c r="Z52" s="6">
        <v>0.76020833333333337</v>
      </c>
      <c r="AB52">
        <v>1</v>
      </c>
      <c r="AD52" s="3">
        <f t="shared" si="4"/>
        <v>4.0003910611148621</v>
      </c>
      <c r="AE52" s="3">
        <f t="shared" si="5"/>
        <v>10.947402356155726</v>
      </c>
      <c r="AF52" s="3">
        <f t="shared" si="6"/>
        <v>6.9470112950408636</v>
      </c>
      <c r="AG52" s="3">
        <f t="shared" si="7"/>
        <v>0.65952610436610937</v>
      </c>
      <c r="AH52" s="3"/>
      <c r="BG52" s="3"/>
      <c r="BH52" s="3"/>
      <c r="BI52" s="3"/>
      <c r="BJ52" s="3"/>
    </row>
    <row r="53" spans="1:62" x14ac:dyDescent="0.2">
      <c r="A53">
        <v>29</v>
      </c>
      <c r="B53">
        <v>9</v>
      </c>
      <c r="C53" t="s">
        <v>137</v>
      </c>
      <c r="D53" t="s">
        <v>27</v>
      </c>
      <c r="G53">
        <v>0.5</v>
      </c>
      <c r="H53">
        <v>0.5</v>
      </c>
      <c r="I53">
        <v>3935</v>
      </c>
      <c r="J53">
        <v>11630</v>
      </c>
      <c r="L53">
        <v>7014</v>
      </c>
      <c r="M53">
        <v>3.4340000000000002</v>
      </c>
      <c r="N53">
        <v>10.131</v>
      </c>
      <c r="O53">
        <v>6.6980000000000004</v>
      </c>
      <c r="Q53">
        <v>0.61799999999999999</v>
      </c>
      <c r="R53">
        <v>1</v>
      </c>
      <c r="S53">
        <v>0</v>
      </c>
      <c r="T53">
        <v>0</v>
      </c>
      <c r="V53">
        <v>0</v>
      </c>
      <c r="Y53" s="1">
        <v>44791</v>
      </c>
      <c r="Z53" s="6">
        <v>0.76746527777777773</v>
      </c>
      <c r="AB53">
        <v>1</v>
      </c>
      <c r="AD53" s="3">
        <f t="shared" si="4"/>
        <v>3.8608581232171635</v>
      </c>
      <c r="AE53" s="3">
        <f t="shared" si="5"/>
        <v>11.011805598028282</v>
      </c>
      <c r="AF53" s="3">
        <f t="shared" si="6"/>
        <v>7.1509474748111188</v>
      </c>
      <c r="AG53" s="3">
        <f t="shared" si="7"/>
        <v>0.65070406226101596</v>
      </c>
      <c r="AH53" s="3"/>
      <c r="AK53">
        <f>ABS(100*(AD53-AD54)/(AVERAGE(AD53:AD54)))</f>
        <v>0.43858146329045317</v>
      </c>
      <c r="AQ53">
        <f>ABS(100*(AE53-AE54)/(AVERAGE(AE53:AE54)))</f>
        <v>1.6935940526103102</v>
      </c>
      <c r="AW53">
        <f>ABS(100*(AF53-AF54)/(AVERAGE(AF53:AF54)))</f>
        <v>2.8638240650110278</v>
      </c>
      <c r="BC53">
        <f>ABS(100*(AG53-AG54)/(AVERAGE(AG53:AG54)))</f>
        <v>2.6668796162157333</v>
      </c>
      <c r="BG53" s="3">
        <f>AVERAGE(AD53:AD54)</f>
        <v>3.8693432343055374</v>
      </c>
      <c r="BH53" s="3">
        <f>AVERAGE(AE53:AE54)</f>
        <v>10.919340943625539</v>
      </c>
      <c r="BI53" s="3">
        <f>AVERAGE(AF53:AF54)</f>
        <v>7.049997709320003</v>
      </c>
      <c r="BJ53" s="3">
        <f>AVERAGE(AG53:AG54)</f>
        <v>0.642141491982543</v>
      </c>
    </row>
    <row r="54" spans="1:62" x14ac:dyDescent="0.2">
      <c r="A54">
        <v>30</v>
      </c>
      <c r="B54">
        <v>9</v>
      </c>
      <c r="C54" t="s">
        <v>137</v>
      </c>
      <c r="D54" t="s">
        <v>27</v>
      </c>
      <c r="G54">
        <v>0.5</v>
      </c>
      <c r="H54">
        <v>0.5</v>
      </c>
      <c r="I54">
        <v>3953</v>
      </c>
      <c r="J54">
        <v>11429</v>
      </c>
      <c r="L54">
        <v>6816</v>
      </c>
      <c r="M54">
        <v>3.448</v>
      </c>
      <c r="N54">
        <v>9.9610000000000003</v>
      </c>
      <c r="O54">
        <v>6.5129999999999999</v>
      </c>
      <c r="Q54">
        <v>0.59699999999999998</v>
      </c>
      <c r="R54">
        <v>1</v>
      </c>
      <c r="S54">
        <v>0</v>
      </c>
      <c r="T54">
        <v>0</v>
      </c>
      <c r="V54">
        <v>0</v>
      </c>
      <c r="Y54" s="1">
        <v>44791</v>
      </c>
      <c r="Z54" s="6">
        <v>0.77509259259259267</v>
      </c>
      <c r="AB54">
        <v>1</v>
      </c>
      <c r="AD54" s="3">
        <f t="shared" si="4"/>
        <v>3.8778283453939109</v>
      </c>
      <c r="AE54" s="3">
        <f t="shared" si="5"/>
        <v>10.826876289222797</v>
      </c>
      <c r="AF54" s="3">
        <f t="shared" si="6"/>
        <v>6.9490479438288864</v>
      </c>
      <c r="AG54" s="3">
        <f t="shared" si="7"/>
        <v>0.63357892170406993</v>
      </c>
      <c r="AH54" s="3"/>
      <c r="BG54" s="3"/>
      <c r="BH54" s="3"/>
      <c r="BI54" s="3"/>
      <c r="BJ54" s="3"/>
    </row>
    <row r="55" spans="1:62" x14ac:dyDescent="0.2">
      <c r="A55">
        <v>31</v>
      </c>
      <c r="B55">
        <v>10</v>
      </c>
      <c r="C55" t="s">
        <v>138</v>
      </c>
      <c r="D55" t="s">
        <v>27</v>
      </c>
      <c r="G55">
        <v>0.5</v>
      </c>
      <c r="H55">
        <v>0.5</v>
      </c>
      <c r="I55">
        <v>5064</v>
      </c>
      <c r="J55">
        <v>9698</v>
      </c>
      <c r="L55">
        <v>21527</v>
      </c>
      <c r="M55">
        <v>4.3</v>
      </c>
      <c r="N55">
        <v>8.4949999999999992</v>
      </c>
      <c r="O55">
        <v>4.194</v>
      </c>
      <c r="Q55">
        <v>2.1349999999999998</v>
      </c>
      <c r="R55">
        <v>1</v>
      </c>
      <c r="S55">
        <v>0</v>
      </c>
      <c r="T55">
        <v>0</v>
      </c>
      <c r="V55">
        <v>0</v>
      </c>
      <c r="Y55" s="1">
        <v>44791</v>
      </c>
      <c r="Z55" s="6">
        <v>0.78820601851851846</v>
      </c>
      <c r="AB55">
        <v>1</v>
      </c>
      <c r="AD55" s="3">
        <f t="shared" si="4"/>
        <v>4.9252681697475831</v>
      </c>
      <c r="AE55" s="3">
        <f t="shared" si="5"/>
        <v>9.2342761223457188</v>
      </c>
      <c r="AF55" s="3">
        <f t="shared" si="6"/>
        <v>4.3090079525981357</v>
      </c>
      <c r="AG55" s="3">
        <f t="shared" si="7"/>
        <v>1.9059422688416192</v>
      </c>
      <c r="AH55" s="3"/>
      <c r="BG55" s="3"/>
      <c r="BH55" s="3"/>
      <c r="BI55" s="3"/>
      <c r="BJ55" s="3"/>
    </row>
    <row r="56" spans="1:62" x14ac:dyDescent="0.2">
      <c r="A56">
        <v>32</v>
      </c>
      <c r="B56">
        <v>10</v>
      </c>
      <c r="C56" t="s">
        <v>138</v>
      </c>
      <c r="D56" t="s">
        <v>27</v>
      </c>
      <c r="G56">
        <v>0.5</v>
      </c>
      <c r="H56">
        <v>0.5</v>
      </c>
      <c r="I56">
        <v>5554</v>
      </c>
      <c r="J56">
        <v>9710</v>
      </c>
      <c r="L56">
        <v>21709</v>
      </c>
      <c r="M56">
        <v>4.6760000000000002</v>
      </c>
      <c r="N56">
        <v>8.5050000000000008</v>
      </c>
      <c r="O56">
        <v>3.8290000000000002</v>
      </c>
      <c r="Q56">
        <v>2.1549999999999998</v>
      </c>
      <c r="R56">
        <v>1</v>
      </c>
      <c r="S56">
        <v>0</v>
      </c>
      <c r="T56">
        <v>0</v>
      </c>
      <c r="V56">
        <v>0</v>
      </c>
      <c r="Y56" s="1">
        <v>44791</v>
      </c>
      <c r="Z56" s="6">
        <v>0.79538194444444443</v>
      </c>
      <c r="AB56">
        <v>1</v>
      </c>
      <c r="AD56" s="3">
        <f t="shared" si="4"/>
        <v>5.3872353290034791</v>
      </c>
      <c r="AE56" s="3">
        <f t="shared" si="5"/>
        <v>9.2453166780952998</v>
      </c>
      <c r="AF56" s="3">
        <f t="shared" si="6"/>
        <v>3.8580813490918207</v>
      </c>
      <c r="AG56" s="3">
        <f t="shared" si="7"/>
        <v>1.92168355965659</v>
      </c>
      <c r="AH56" s="3"/>
      <c r="AK56">
        <f>ABS(100*(AD56-AD57)/(AVERAGE(AD56:AD57)))</f>
        <v>0.6628129763175028</v>
      </c>
      <c r="AQ56">
        <f>ABS(100*(AE56-AE57)/(AVERAGE(AE56:AE57)))</f>
        <v>0.75918377052996133</v>
      </c>
      <c r="AW56">
        <f>ABS(100*(AF56-AF57)/(AVERAGE(AF56:AF57)))</f>
        <v>2.7790749912001744</v>
      </c>
      <c r="BC56">
        <f>ABS(100*(AG56-AG57)/(AVERAGE(AG56:AG57)))</f>
        <v>0.7979412357286928</v>
      </c>
      <c r="BG56" s="3">
        <f>AVERAGE(AD56:AD57)</f>
        <v>5.4051483413011567</v>
      </c>
      <c r="BH56" s="3">
        <f>AVERAGE(AE56:AE57)</f>
        <v>9.2103549182216256</v>
      </c>
      <c r="BI56" s="3">
        <f>AVERAGE(AF56:AF57)</f>
        <v>3.8052065769204702</v>
      </c>
      <c r="BJ56" s="3">
        <f>AVERAGE(AG56:AG57)</f>
        <v>1.9293812238463284</v>
      </c>
    </row>
    <row r="57" spans="1:62" x14ac:dyDescent="0.2">
      <c r="A57">
        <v>33</v>
      </c>
      <c r="B57">
        <v>10</v>
      </c>
      <c r="C57" t="s">
        <v>138</v>
      </c>
      <c r="D57" t="s">
        <v>27</v>
      </c>
      <c r="G57">
        <v>0.5</v>
      </c>
      <c r="H57">
        <v>0.5</v>
      </c>
      <c r="I57">
        <v>5592</v>
      </c>
      <c r="J57">
        <v>9634</v>
      </c>
      <c r="L57">
        <v>21887</v>
      </c>
      <c r="M57">
        <v>4.7050000000000001</v>
      </c>
      <c r="N57">
        <v>8.4410000000000007</v>
      </c>
      <c r="O57">
        <v>3.7360000000000002</v>
      </c>
      <c r="Q57">
        <v>2.173</v>
      </c>
      <c r="R57">
        <v>1</v>
      </c>
      <c r="S57">
        <v>0</v>
      </c>
      <c r="T57">
        <v>0</v>
      </c>
      <c r="V57">
        <v>0</v>
      </c>
      <c r="Y57" s="1">
        <v>44791</v>
      </c>
      <c r="Z57" s="6">
        <v>0.80292824074074076</v>
      </c>
      <c r="AB57">
        <v>1</v>
      </c>
      <c r="AD57" s="3">
        <f t="shared" si="4"/>
        <v>5.4230613535988335</v>
      </c>
      <c r="AE57" s="3">
        <f t="shared" si="5"/>
        <v>9.1753931583479531</v>
      </c>
      <c r="AF57" s="3">
        <f t="shared" si="6"/>
        <v>3.7523318047491196</v>
      </c>
      <c r="AG57" s="3">
        <f t="shared" si="7"/>
        <v>1.9370788880360668</v>
      </c>
      <c r="AH57" s="3"/>
      <c r="BG57" s="3"/>
      <c r="BH57" s="3"/>
      <c r="BI57" s="3"/>
      <c r="BJ57" s="3"/>
    </row>
    <row r="58" spans="1:62" x14ac:dyDescent="0.2">
      <c r="A58">
        <v>34</v>
      </c>
      <c r="B58">
        <v>11</v>
      </c>
      <c r="C58" t="s">
        <v>139</v>
      </c>
      <c r="D58" t="s">
        <v>27</v>
      </c>
      <c r="G58">
        <v>0.5</v>
      </c>
      <c r="H58">
        <v>0.5</v>
      </c>
      <c r="I58">
        <v>4573</v>
      </c>
      <c r="J58">
        <v>9880</v>
      </c>
      <c r="L58">
        <v>5354</v>
      </c>
      <c r="M58">
        <v>3.923</v>
      </c>
      <c r="N58">
        <v>8.6479999999999997</v>
      </c>
      <c r="O58">
        <v>4.7249999999999996</v>
      </c>
      <c r="Q58">
        <v>0.44400000000000001</v>
      </c>
      <c r="R58">
        <v>1</v>
      </c>
      <c r="S58">
        <v>0</v>
      </c>
      <c r="T58">
        <v>0</v>
      </c>
      <c r="V58">
        <v>0</v>
      </c>
      <c r="Y58" s="1">
        <v>44791</v>
      </c>
      <c r="Z58" s="6">
        <v>0.8162152777777778</v>
      </c>
      <c r="AB58">
        <v>1</v>
      </c>
      <c r="AD58" s="3">
        <f t="shared" si="4"/>
        <v>4.4623582203707581</v>
      </c>
      <c r="AE58" s="3">
        <f t="shared" si="5"/>
        <v>9.4017245512143663</v>
      </c>
      <c r="AF58" s="3">
        <f t="shared" si="6"/>
        <v>4.9393663308436082</v>
      </c>
      <c r="AG58" s="3">
        <f t="shared" si="7"/>
        <v>0.50712965153106349</v>
      </c>
      <c r="AH58" s="3"/>
      <c r="BG58" s="3"/>
      <c r="BH58" s="3"/>
      <c r="BI58" s="3"/>
      <c r="BJ58" s="3"/>
    </row>
    <row r="59" spans="1:62" x14ac:dyDescent="0.2">
      <c r="A59">
        <v>35</v>
      </c>
      <c r="B59">
        <v>11</v>
      </c>
      <c r="C59" t="s">
        <v>139</v>
      </c>
      <c r="D59" t="s">
        <v>27</v>
      </c>
      <c r="G59">
        <v>0.5</v>
      </c>
      <c r="H59">
        <v>0.5</v>
      </c>
      <c r="I59">
        <v>4183</v>
      </c>
      <c r="J59">
        <v>9958</v>
      </c>
      <c r="L59">
        <v>5344</v>
      </c>
      <c r="M59">
        <v>3.6240000000000001</v>
      </c>
      <c r="N59">
        <v>8.7149999999999999</v>
      </c>
      <c r="O59">
        <v>5.0910000000000002</v>
      </c>
      <c r="Q59">
        <v>0.443</v>
      </c>
      <c r="R59">
        <v>1</v>
      </c>
      <c r="S59">
        <v>0</v>
      </c>
      <c r="T59">
        <v>0</v>
      </c>
      <c r="V59">
        <v>0</v>
      </c>
      <c r="Y59" s="1">
        <v>44791</v>
      </c>
      <c r="Z59" s="6">
        <v>0.82335648148148144</v>
      </c>
      <c r="AB59">
        <v>1</v>
      </c>
      <c r="AD59" s="3">
        <f t="shared" si="4"/>
        <v>4.0946700732079027</v>
      </c>
      <c r="AE59" s="3">
        <f t="shared" si="5"/>
        <v>9.4734881635866426</v>
      </c>
      <c r="AF59" s="3">
        <f t="shared" si="6"/>
        <v>5.3788180903787399</v>
      </c>
      <c r="AG59" s="3">
        <f t="shared" si="7"/>
        <v>0.50626474544232869</v>
      </c>
      <c r="AH59" s="3"/>
      <c r="AK59">
        <f>ABS(100*(AD59-AD60)/(AVERAGE(AD59:AD60)))</f>
        <v>1.274434198863732</v>
      </c>
      <c r="AQ59">
        <f>ABS(100*(AE59-AE60)/(AVERAGE(AE59:AE60)))</f>
        <v>0.99553459707462522</v>
      </c>
      <c r="AW59">
        <f>ABS(100*(AF59-AF60)/(AVERAGE(AF59:AF60)))</f>
        <v>0.78373756426399455</v>
      </c>
      <c r="BC59">
        <f>ABS(100*(AG59-AG60)/(AVERAGE(AG59:AG60)))</f>
        <v>1.4107752324343317</v>
      </c>
      <c r="BG59" s="3">
        <f>AVERAGE(AD59:AD60)</f>
        <v>4.068743344882316</v>
      </c>
      <c r="BH59" s="3">
        <f>AVERAGE(AE59:AE60)</f>
        <v>9.4265658016509235</v>
      </c>
      <c r="BI59" s="3">
        <f>AVERAGE(AF59:AF60)</f>
        <v>5.3578224567686057</v>
      </c>
      <c r="BJ59" s="3">
        <f>AVERAGE(AG59:AG60)</f>
        <v>0.50271863047851673</v>
      </c>
    </row>
    <row r="60" spans="1:62" x14ac:dyDescent="0.2">
      <c r="A60">
        <v>36</v>
      </c>
      <c r="B60">
        <v>11</v>
      </c>
      <c r="C60" t="s">
        <v>139</v>
      </c>
      <c r="D60" t="s">
        <v>27</v>
      </c>
      <c r="G60">
        <v>0.5</v>
      </c>
      <c r="H60">
        <v>0.5</v>
      </c>
      <c r="I60">
        <v>4128</v>
      </c>
      <c r="J60">
        <v>9856</v>
      </c>
      <c r="L60">
        <v>5262</v>
      </c>
      <c r="M60">
        <v>3.5819999999999999</v>
      </c>
      <c r="N60">
        <v>8.6280000000000001</v>
      </c>
      <c r="O60">
        <v>5.0469999999999997</v>
      </c>
      <c r="Q60">
        <v>0.434</v>
      </c>
      <c r="R60">
        <v>1</v>
      </c>
      <c r="S60">
        <v>0</v>
      </c>
      <c r="T60">
        <v>0</v>
      </c>
      <c r="V60">
        <v>0</v>
      </c>
      <c r="Y60" s="1">
        <v>44791</v>
      </c>
      <c r="Z60" s="6">
        <v>0.83101851851851849</v>
      </c>
      <c r="AB60">
        <v>1</v>
      </c>
      <c r="AD60" s="3">
        <f t="shared" si="4"/>
        <v>4.0428166165567303</v>
      </c>
      <c r="AE60" s="3">
        <f t="shared" si="5"/>
        <v>9.3796434397152026</v>
      </c>
      <c r="AF60" s="3">
        <f t="shared" si="6"/>
        <v>5.3368268231584723</v>
      </c>
      <c r="AG60" s="3">
        <f t="shared" si="7"/>
        <v>0.49917251551470471</v>
      </c>
      <c r="AH60" s="3"/>
      <c r="BG60" s="3"/>
      <c r="BH60" s="3"/>
      <c r="BI60" s="3"/>
      <c r="BJ60" s="3"/>
    </row>
    <row r="61" spans="1:62" x14ac:dyDescent="0.2">
      <c r="A61">
        <v>37</v>
      </c>
      <c r="B61">
        <v>12</v>
      </c>
      <c r="C61" t="s">
        <v>166</v>
      </c>
      <c r="D61" t="s">
        <v>27</v>
      </c>
      <c r="G61">
        <v>0.5</v>
      </c>
      <c r="H61">
        <v>0.5</v>
      </c>
      <c r="I61">
        <v>5851</v>
      </c>
      <c r="J61">
        <v>9070</v>
      </c>
      <c r="L61">
        <v>2160</v>
      </c>
      <c r="M61">
        <v>4.9029999999999996</v>
      </c>
      <c r="N61">
        <v>7.9619999999999997</v>
      </c>
      <c r="O61">
        <v>3.0590000000000002</v>
      </c>
      <c r="Q61">
        <v>0.11</v>
      </c>
      <c r="R61">
        <v>1</v>
      </c>
      <c r="S61">
        <v>0</v>
      </c>
      <c r="T61">
        <v>0</v>
      </c>
      <c r="V61">
        <v>0</v>
      </c>
      <c r="Y61" s="1">
        <v>44791</v>
      </c>
      <c r="Z61" s="6">
        <v>0.84413194444444439</v>
      </c>
      <c r="AB61">
        <v>2</v>
      </c>
      <c r="AC61" t="s">
        <v>167</v>
      </c>
      <c r="AD61" s="3">
        <f t="shared" si="4"/>
        <v>5.667243994919807</v>
      </c>
      <c r="AE61" s="3">
        <f t="shared" si="5"/>
        <v>8.6564870381176409</v>
      </c>
      <c r="AF61" s="3">
        <f t="shared" si="6"/>
        <v>2.9892430431978338</v>
      </c>
      <c r="AG61" s="3">
        <f t="shared" si="7"/>
        <v>0.23087864678921499</v>
      </c>
      <c r="AH61" s="3"/>
      <c r="BG61" s="3"/>
      <c r="BH61" s="3"/>
      <c r="BI61" s="3"/>
      <c r="BJ61" s="3"/>
    </row>
    <row r="62" spans="1:62" x14ac:dyDescent="0.2">
      <c r="A62">
        <v>38</v>
      </c>
      <c r="B62">
        <v>12</v>
      </c>
      <c r="C62" t="s">
        <v>166</v>
      </c>
      <c r="D62" t="s">
        <v>27</v>
      </c>
      <c r="G62">
        <v>0.5</v>
      </c>
      <c r="H62">
        <v>0.5</v>
      </c>
      <c r="I62">
        <v>6455</v>
      </c>
      <c r="J62">
        <v>9102</v>
      </c>
      <c r="L62">
        <v>2124</v>
      </c>
      <c r="M62">
        <v>5.367</v>
      </c>
      <c r="N62">
        <v>7.99</v>
      </c>
      <c r="O62">
        <v>2.6230000000000002</v>
      </c>
      <c r="Q62">
        <v>0.106</v>
      </c>
      <c r="R62">
        <v>1</v>
      </c>
      <c r="S62">
        <v>0</v>
      </c>
      <c r="T62">
        <v>0</v>
      </c>
      <c r="V62">
        <v>0</v>
      </c>
      <c r="Y62" s="1">
        <v>44791</v>
      </c>
      <c r="Z62" s="6">
        <v>0.85135416666666675</v>
      </c>
      <c r="AB62">
        <v>2</v>
      </c>
      <c r="AC62" t="s">
        <v>167</v>
      </c>
      <c r="AD62" s="3">
        <f t="shared" si="4"/>
        <v>6.2366892279617678</v>
      </c>
      <c r="AE62" s="3">
        <f t="shared" si="5"/>
        <v>8.6859285201165211</v>
      </c>
      <c r="AF62" s="3">
        <f t="shared" si="6"/>
        <v>2.4492392921547532</v>
      </c>
      <c r="AG62" s="3">
        <f t="shared" si="7"/>
        <v>0.22776498486977026</v>
      </c>
      <c r="AH62" s="3"/>
      <c r="AK62">
        <f>ABS(100*(AD62-AD63)/(AVERAGE(AD62:AD63)))</f>
        <v>0.37720814120658697</v>
      </c>
      <c r="AQ62">
        <f>ABS(100*(AE62-AE63)/(AVERAGE(AE62:AE63)))</f>
        <v>0.64822922739472222</v>
      </c>
      <c r="AW62">
        <f>ABS(100*(AF62-AF63)/(AVERAGE(AF62:AF63)))</f>
        <v>3.3075790450401739</v>
      </c>
      <c r="BC62">
        <f>ABS(100*(AG62-AG63)/(AVERAGE(AG62:AG63)))</f>
        <v>4.663078735443297</v>
      </c>
      <c r="BG62" s="3">
        <f>AVERAGE(AD62:AD63)</f>
        <v>6.2484741044733969</v>
      </c>
      <c r="BH62" s="3">
        <f>AVERAGE(AE62:AE63)</f>
        <v>8.6578671075863376</v>
      </c>
      <c r="BI62" s="3">
        <f>AVERAGE(AF62:AF63)</f>
        <v>2.4093930031129394</v>
      </c>
      <c r="BJ62" s="3">
        <f>AVERAGE(AG62:AG63)</f>
        <v>0.22257554833736232</v>
      </c>
    </row>
    <row r="63" spans="1:62" x14ac:dyDescent="0.2">
      <c r="A63">
        <v>39</v>
      </c>
      <c r="B63">
        <v>12</v>
      </c>
      <c r="C63" t="s">
        <v>166</v>
      </c>
      <c r="D63" t="s">
        <v>27</v>
      </c>
      <c r="G63">
        <v>0.5</v>
      </c>
      <c r="H63">
        <v>0.5</v>
      </c>
      <c r="I63">
        <v>6480</v>
      </c>
      <c r="J63">
        <v>9041</v>
      </c>
      <c r="L63">
        <v>2004</v>
      </c>
      <c r="M63">
        <v>5.3860000000000001</v>
      </c>
      <c r="N63">
        <v>7.9379999999999997</v>
      </c>
      <c r="O63">
        <v>2.5510000000000002</v>
      </c>
      <c r="Q63">
        <v>9.4E-2</v>
      </c>
      <c r="R63">
        <v>1</v>
      </c>
      <c r="S63">
        <v>0</v>
      </c>
      <c r="T63">
        <v>0</v>
      </c>
      <c r="V63">
        <v>0</v>
      </c>
      <c r="Y63" s="1">
        <v>44791</v>
      </c>
      <c r="Z63" s="6">
        <v>0.85903935185185187</v>
      </c>
      <c r="AB63">
        <v>2</v>
      </c>
      <c r="AC63" t="s">
        <v>167</v>
      </c>
      <c r="AD63" s="3">
        <f t="shared" si="4"/>
        <v>6.2602589809850269</v>
      </c>
      <c r="AE63" s="3">
        <f t="shared" si="5"/>
        <v>8.6298056950561524</v>
      </c>
      <c r="AF63" s="3">
        <f t="shared" si="6"/>
        <v>2.3695467140711255</v>
      </c>
      <c r="AG63" s="3">
        <f t="shared" si="7"/>
        <v>0.2173861118049544</v>
      </c>
      <c r="AH63" s="3"/>
      <c r="BG63" s="3"/>
      <c r="BH63" s="3"/>
      <c r="BI63" s="3"/>
      <c r="BJ63" s="3"/>
    </row>
    <row r="64" spans="1:62" x14ac:dyDescent="0.2">
      <c r="A64">
        <v>40</v>
      </c>
      <c r="B64">
        <v>13</v>
      </c>
      <c r="C64" t="s">
        <v>140</v>
      </c>
      <c r="D64" t="s">
        <v>27</v>
      </c>
      <c r="G64">
        <v>0.5</v>
      </c>
      <c r="H64">
        <v>0.5</v>
      </c>
      <c r="I64">
        <v>5726</v>
      </c>
      <c r="J64">
        <v>7188</v>
      </c>
      <c r="L64">
        <v>3304</v>
      </c>
      <c r="M64">
        <v>4.8079999999999998</v>
      </c>
      <c r="N64">
        <v>6.3680000000000003</v>
      </c>
      <c r="O64">
        <v>1.56</v>
      </c>
      <c r="Q64">
        <v>0.22900000000000001</v>
      </c>
      <c r="R64">
        <v>1</v>
      </c>
      <c r="S64">
        <v>0</v>
      </c>
      <c r="T64">
        <v>0</v>
      </c>
      <c r="V64">
        <v>0</v>
      </c>
      <c r="Y64" s="1">
        <v>44791</v>
      </c>
      <c r="Z64" s="6">
        <v>0.87206018518518524</v>
      </c>
      <c r="AB64">
        <v>1</v>
      </c>
      <c r="AD64" s="3">
        <f t="shared" si="4"/>
        <v>5.5493952298035074</v>
      </c>
      <c r="AE64" s="3">
        <f t="shared" si="5"/>
        <v>6.9249598780583312</v>
      </c>
      <c r="AF64" s="3">
        <f t="shared" si="6"/>
        <v>1.3755646482548238</v>
      </c>
      <c r="AG64" s="3">
        <f t="shared" si="7"/>
        <v>0.32982390334045936</v>
      </c>
      <c r="AH64" s="3"/>
      <c r="BG64" s="3"/>
      <c r="BH64" s="3"/>
      <c r="BI64" s="3"/>
      <c r="BJ64" s="3"/>
    </row>
    <row r="65" spans="1:62" x14ac:dyDescent="0.2">
      <c r="A65">
        <v>41</v>
      </c>
      <c r="B65">
        <v>13</v>
      </c>
      <c r="C65" t="s">
        <v>140</v>
      </c>
      <c r="D65" t="s">
        <v>27</v>
      </c>
      <c r="G65">
        <v>0.5</v>
      </c>
      <c r="H65">
        <v>0.5</v>
      </c>
      <c r="I65">
        <v>5371</v>
      </c>
      <c r="J65">
        <v>7201</v>
      </c>
      <c r="L65">
        <v>3198</v>
      </c>
      <c r="M65">
        <v>4.5350000000000001</v>
      </c>
      <c r="N65">
        <v>6.3789999999999996</v>
      </c>
      <c r="O65">
        <v>1.843</v>
      </c>
      <c r="Q65">
        <v>0.218</v>
      </c>
      <c r="R65">
        <v>1</v>
      </c>
      <c r="S65">
        <v>0</v>
      </c>
      <c r="T65">
        <v>0</v>
      </c>
      <c r="V65">
        <v>0</v>
      </c>
      <c r="Y65" s="1">
        <v>44791</v>
      </c>
      <c r="Z65" s="6">
        <v>0.87915509259259261</v>
      </c>
      <c r="AB65">
        <v>1</v>
      </c>
      <c r="AD65" s="3">
        <f t="shared" si="4"/>
        <v>5.214704736873216</v>
      </c>
      <c r="AE65" s="3">
        <f t="shared" si="5"/>
        <v>6.9369204801203779</v>
      </c>
      <c r="AF65" s="3">
        <f t="shared" si="6"/>
        <v>1.7222157432471619</v>
      </c>
      <c r="AG65" s="3">
        <f t="shared" si="7"/>
        <v>0.32065589879987205</v>
      </c>
      <c r="AH65" s="3"/>
      <c r="AK65">
        <f>ABS(100*(AD65-AD66)/(AVERAGE(AD65:AD66)))</f>
        <v>0.52568224000154806</v>
      </c>
      <c r="AQ65">
        <f>ABS(100*(AE65-AE66)/(AVERAGE(AE65:AE66)))</f>
        <v>1.3262157265703312E-2</v>
      </c>
      <c r="AW65">
        <f>ABS(100*(AF65-AF66)/(AVERAGE(AF65:AF66)))</f>
        <v>1.6276108671497977</v>
      </c>
      <c r="BC65">
        <f>ABS(100*(AG65-AG66)/(AVERAGE(AG65:AG66)))</f>
        <v>1.3130015961717383</v>
      </c>
      <c r="BG65" s="3">
        <f>AVERAGE(AD65:AD66)</f>
        <v>5.2010342801197247</v>
      </c>
      <c r="BH65" s="3">
        <f>AVERAGE(AE65:AE66)</f>
        <v>6.9373805032766107</v>
      </c>
      <c r="BI65" s="3">
        <f>AVERAGE(AF65:AF66)</f>
        <v>1.7363462231568851</v>
      </c>
      <c r="BJ65" s="3">
        <f>AVERAGE(AG65:AG66)</f>
        <v>0.32277491871727193</v>
      </c>
    </row>
    <row r="66" spans="1:62" x14ac:dyDescent="0.2">
      <c r="A66">
        <v>42</v>
      </c>
      <c r="B66">
        <v>13</v>
      </c>
      <c r="C66" t="s">
        <v>140</v>
      </c>
      <c r="D66" t="s">
        <v>27</v>
      </c>
      <c r="G66">
        <v>0.5</v>
      </c>
      <c r="H66">
        <v>0.5</v>
      </c>
      <c r="I66">
        <v>5342</v>
      </c>
      <c r="J66">
        <v>7202</v>
      </c>
      <c r="L66">
        <v>3247</v>
      </c>
      <c r="M66">
        <v>4.5129999999999999</v>
      </c>
      <c r="N66">
        <v>6.38</v>
      </c>
      <c r="O66">
        <v>1.8660000000000001</v>
      </c>
      <c r="Q66">
        <v>0.224</v>
      </c>
      <c r="R66">
        <v>1</v>
      </c>
      <c r="S66">
        <v>0</v>
      </c>
      <c r="T66">
        <v>0</v>
      </c>
      <c r="V66">
        <v>0</v>
      </c>
      <c r="Y66" s="1">
        <v>44791</v>
      </c>
      <c r="Z66" s="6">
        <v>0.88663194444444438</v>
      </c>
      <c r="AB66">
        <v>1</v>
      </c>
      <c r="AD66" s="3">
        <f t="shared" si="4"/>
        <v>5.1873638233662343</v>
      </c>
      <c r="AE66" s="3">
        <f t="shared" si="5"/>
        <v>6.9378405264328427</v>
      </c>
      <c r="AF66" s="3">
        <f t="shared" si="6"/>
        <v>1.7504767030666084</v>
      </c>
      <c r="AG66" s="3">
        <f t="shared" si="7"/>
        <v>0.32489393863467186</v>
      </c>
      <c r="AH66" s="3"/>
      <c r="BG66" s="3"/>
      <c r="BH66" s="3"/>
      <c r="BI66" s="3"/>
      <c r="BJ66" s="3"/>
    </row>
    <row r="67" spans="1:62" x14ac:dyDescent="0.2">
      <c r="A67">
        <v>43</v>
      </c>
      <c r="B67">
        <v>14</v>
      </c>
      <c r="C67" t="s">
        <v>141</v>
      </c>
      <c r="D67" t="s">
        <v>27</v>
      </c>
      <c r="G67">
        <v>0.5</v>
      </c>
      <c r="H67">
        <v>0.5</v>
      </c>
      <c r="I67">
        <v>6101</v>
      </c>
      <c r="J67">
        <v>9334</v>
      </c>
      <c r="L67">
        <v>6752</v>
      </c>
      <c r="M67">
        <v>5.0949999999999998</v>
      </c>
      <c r="N67">
        <v>8.1859999999999999</v>
      </c>
      <c r="O67">
        <v>3.0910000000000002</v>
      </c>
      <c r="Q67">
        <v>0.59</v>
      </c>
      <c r="R67">
        <v>1</v>
      </c>
      <c r="S67">
        <v>0</v>
      </c>
      <c r="T67">
        <v>0</v>
      </c>
      <c r="V67">
        <v>0</v>
      </c>
      <c r="Y67" s="1">
        <v>44791</v>
      </c>
      <c r="Z67" s="6">
        <v>0.8998032407407407</v>
      </c>
      <c r="AB67">
        <v>1</v>
      </c>
      <c r="AD67" s="3">
        <f t="shared" si="4"/>
        <v>5.9029415251524062</v>
      </c>
      <c r="AE67" s="3">
        <f t="shared" si="5"/>
        <v>8.8993792646084238</v>
      </c>
      <c r="AF67" s="3">
        <f t="shared" si="6"/>
        <v>2.9964377394560175</v>
      </c>
      <c r="AG67" s="3">
        <f t="shared" si="7"/>
        <v>0.62804352273616815</v>
      </c>
      <c r="AH67" s="3"/>
      <c r="BG67" s="3"/>
      <c r="BH67" s="3"/>
      <c r="BI67" s="3"/>
      <c r="BJ67" s="3"/>
    </row>
    <row r="68" spans="1:62" x14ac:dyDescent="0.2">
      <c r="A68">
        <v>44</v>
      </c>
      <c r="B68">
        <v>14</v>
      </c>
      <c r="C68" t="s">
        <v>141</v>
      </c>
      <c r="D68" t="s">
        <v>27</v>
      </c>
      <c r="G68">
        <v>0.5</v>
      </c>
      <c r="H68">
        <v>0.5</v>
      </c>
      <c r="I68">
        <v>6441</v>
      </c>
      <c r="J68">
        <v>9345</v>
      </c>
      <c r="L68">
        <v>6796</v>
      </c>
      <c r="M68">
        <v>5.3570000000000002</v>
      </c>
      <c r="N68">
        <v>8.1950000000000003</v>
      </c>
      <c r="O68">
        <v>2.8380000000000001</v>
      </c>
      <c r="Q68">
        <v>0.59499999999999997</v>
      </c>
      <c r="R68">
        <v>1</v>
      </c>
      <c r="S68">
        <v>0</v>
      </c>
      <c r="T68">
        <v>0</v>
      </c>
      <c r="V68">
        <v>0</v>
      </c>
      <c r="Y68" s="1">
        <v>44791</v>
      </c>
      <c r="Z68" s="6">
        <v>0.9069328703703704</v>
      </c>
      <c r="AB68">
        <v>1</v>
      </c>
      <c r="AD68" s="3">
        <f t="shared" si="4"/>
        <v>6.2234901662687419</v>
      </c>
      <c r="AE68" s="3">
        <f t="shared" si="5"/>
        <v>8.9094997740455408</v>
      </c>
      <c r="AF68" s="3">
        <f t="shared" si="6"/>
        <v>2.686009607776799</v>
      </c>
      <c r="AG68" s="3">
        <f t="shared" si="7"/>
        <v>0.63184910952660056</v>
      </c>
      <c r="AH68" s="3"/>
      <c r="AK68">
        <f>ABS(100*(AD68-AD69)/(AVERAGE(AD68:AD69)))</f>
        <v>7.5773182472568687E-2</v>
      </c>
      <c r="AQ68">
        <f>ABS(100*(AE68-AE69)/(AVERAGE(AE68:AE69)))</f>
        <v>6.1940270242217849E-2</v>
      </c>
      <c r="AW68">
        <f>ABS(100*(AF68-AF69)/(AVERAGE(AF68:AF69)))</f>
        <v>0.38029530143323259</v>
      </c>
      <c r="BC68">
        <f>ABS(100*(AG68-AG69)/(AVERAGE(AG68:AG69)))</f>
        <v>0.61409075317131623</v>
      </c>
      <c r="BG68" s="3">
        <f>AVERAGE(AD68:AD69)</f>
        <v>6.221133190966416</v>
      </c>
      <c r="BH68" s="3">
        <f>AVERAGE(AE68:AE69)</f>
        <v>8.9122599129829361</v>
      </c>
      <c r="BI68" s="3">
        <f>AVERAGE(AF68:AF69)</f>
        <v>2.6911267220165205</v>
      </c>
      <c r="BJ68" s="3">
        <f>AVERAGE(AG68:AG69)</f>
        <v>0.63379514822625349</v>
      </c>
    </row>
    <row r="69" spans="1:62" x14ac:dyDescent="0.2">
      <c r="A69">
        <v>45</v>
      </c>
      <c r="B69">
        <v>14</v>
      </c>
      <c r="C69" t="s">
        <v>141</v>
      </c>
      <c r="D69" t="s">
        <v>27</v>
      </c>
      <c r="G69">
        <v>0.5</v>
      </c>
      <c r="H69">
        <v>0.5</v>
      </c>
      <c r="I69">
        <v>6436</v>
      </c>
      <c r="J69">
        <v>9351</v>
      </c>
      <c r="L69">
        <v>6841</v>
      </c>
      <c r="M69">
        <v>5.3529999999999998</v>
      </c>
      <c r="N69">
        <v>8.2010000000000005</v>
      </c>
      <c r="O69">
        <v>2.8479999999999999</v>
      </c>
      <c r="Q69">
        <v>0.6</v>
      </c>
      <c r="R69">
        <v>1</v>
      </c>
      <c r="S69">
        <v>0</v>
      </c>
      <c r="T69">
        <v>0</v>
      </c>
      <c r="V69">
        <v>0</v>
      </c>
      <c r="Y69" s="1">
        <v>44791</v>
      </c>
      <c r="Z69" s="6">
        <v>0.9145833333333333</v>
      </c>
      <c r="AB69">
        <v>1</v>
      </c>
      <c r="AD69" s="3">
        <f t="shared" si="4"/>
        <v>6.2187762156640893</v>
      </c>
      <c r="AE69" s="3">
        <f t="shared" si="5"/>
        <v>8.9150200519203313</v>
      </c>
      <c r="AF69" s="3">
        <f t="shared" si="6"/>
        <v>2.696243836256242</v>
      </c>
      <c r="AG69" s="3">
        <f t="shared" si="7"/>
        <v>0.63574118692590642</v>
      </c>
      <c r="AH69" s="3"/>
      <c r="BG69" s="3"/>
      <c r="BH69" s="3"/>
      <c r="BI69" s="3"/>
      <c r="BJ69" s="3"/>
    </row>
    <row r="70" spans="1:62" x14ac:dyDescent="0.2">
      <c r="A70">
        <v>46</v>
      </c>
      <c r="B70">
        <v>15</v>
      </c>
      <c r="C70" t="s">
        <v>142</v>
      </c>
      <c r="D70" t="s">
        <v>27</v>
      </c>
      <c r="G70">
        <v>0.5</v>
      </c>
      <c r="H70">
        <v>0.5</v>
      </c>
      <c r="I70">
        <v>5623</v>
      </c>
      <c r="J70">
        <v>8461</v>
      </c>
      <c r="L70">
        <v>14160</v>
      </c>
      <c r="M70">
        <v>4.7290000000000001</v>
      </c>
      <c r="N70">
        <v>7.4470000000000001</v>
      </c>
      <c r="O70">
        <v>2.718</v>
      </c>
      <c r="Q70">
        <v>1.365</v>
      </c>
      <c r="R70">
        <v>1</v>
      </c>
      <c r="S70">
        <v>0</v>
      </c>
      <c r="T70">
        <v>0</v>
      </c>
      <c r="V70">
        <v>0</v>
      </c>
      <c r="Y70" s="1">
        <v>44791</v>
      </c>
      <c r="Z70" s="6">
        <v>0.92761574074074071</v>
      </c>
      <c r="AB70">
        <v>1</v>
      </c>
      <c r="AD70" s="3">
        <f t="shared" si="4"/>
        <v>5.4522878473476757</v>
      </c>
      <c r="AE70" s="3">
        <f t="shared" si="5"/>
        <v>8.0961788338263965</v>
      </c>
      <c r="AF70" s="3">
        <f t="shared" si="6"/>
        <v>2.6438909864787208</v>
      </c>
      <c r="AG70" s="3">
        <f t="shared" si="7"/>
        <v>1.2687659532707998</v>
      </c>
      <c r="AH70" s="3"/>
      <c r="BG70" s="3"/>
      <c r="BH70" s="3"/>
      <c r="BI70" s="3"/>
      <c r="BJ70" s="3"/>
    </row>
    <row r="71" spans="1:62" x14ac:dyDescent="0.2">
      <c r="A71">
        <v>47</v>
      </c>
      <c r="B71">
        <v>15</v>
      </c>
      <c r="C71" t="s">
        <v>142</v>
      </c>
      <c r="D71" t="s">
        <v>27</v>
      </c>
      <c r="G71">
        <v>0.5</v>
      </c>
      <c r="H71">
        <v>0.5</v>
      </c>
      <c r="I71">
        <v>5277</v>
      </c>
      <c r="J71">
        <v>8427</v>
      </c>
      <c r="L71">
        <v>14127</v>
      </c>
      <c r="M71">
        <v>4.4630000000000001</v>
      </c>
      <c r="N71">
        <v>7.4180000000000001</v>
      </c>
      <c r="O71">
        <v>2.9540000000000002</v>
      </c>
      <c r="Q71">
        <v>1.361</v>
      </c>
      <c r="R71">
        <v>1</v>
      </c>
      <c r="S71">
        <v>0</v>
      </c>
      <c r="T71">
        <v>0</v>
      </c>
      <c r="V71">
        <v>0</v>
      </c>
      <c r="Y71" s="1">
        <v>44791</v>
      </c>
      <c r="Z71" s="6">
        <v>0.93473379629629638</v>
      </c>
      <c r="AB71">
        <v>1</v>
      </c>
      <c r="AD71" s="3">
        <f t="shared" si="4"/>
        <v>5.1260824655057577</v>
      </c>
      <c r="AE71" s="3">
        <f t="shared" si="5"/>
        <v>8.0648972592025849</v>
      </c>
      <c r="AF71" s="3">
        <f t="shared" si="6"/>
        <v>2.9388147936968272</v>
      </c>
      <c r="AG71" s="3">
        <f t="shared" si="7"/>
        <v>1.2659117631779755</v>
      </c>
      <c r="AH71" s="3"/>
      <c r="AK71">
        <f>ABS(100*(AD71-AD72)/(AVERAGE(AD71:AD72)))</f>
        <v>0.11041304258059557</v>
      </c>
      <c r="AQ71">
        <f>ABS(100*(AE71-AE72)/(AVERAGE(AE71:AE72)))</f>
        <v>0.26204103004521284</v>
      </c>
      <c r="AW71">
        <f>ABS(100*(AF71-AF72)/(AVERAGE(AF71:AF72)))</f>
        <v>0.90839342366505027</v>
      </c>
      <c r="BC71">
        <f>ABS(100*(AG71-AG72)/(AVERAGE(AG71:AG72)))</f>
        <v>0.90458301172130018</v>
      </c>
      <c r="BG71" s="3">
        <f>AVERAGE(AD71:AD72)</f>
        <v>5.1232540951429666</v>
      </c>
      <c r="BH71" s="3">
        <f>AVERAGE(AE71:AE72)</f>
        <v>8.0754777917959331</v>
      </c>
      <c r="BI71" s="3">
        <f>AVERAGE(AF71:AF72)</f>
        <v>2.9522236966529656</v>
      </c>
      <c r="BJ71" s="3">
        <f>AVERAGE(AG71:AG72)</f>
        <v>1.2716633886680608</v>
      </c>
    </row>
    <row r="72" spans="1:62" x14ac:dyDescent="0.2">
      <c r="A72">
        <v>48</v>
      </c>
      <c r="B72">
        <v>15</v>
      </c>
      <c r="C72" t="s">
        <v>142</v>
      </c>
      <c r="D72" t="s">
        <v>27</v>
      </c>
      <c r="G72">
        <v>0.5</v>
      </c>
      <c r="H72">
        <v>0.5</v>
      </c>
      <c r="I72">
        <v>5271</v>
      </c>
      <c r="J72">
        <v>8450</v>
      </c>
      <c r="L72">
        <v>14260</v>
      </c>
      <c r="M72">
        <v>4.4580000000000002</v>
      </c>
      <c r="N72">
        <v>7.4370000000000003</v>
      </c>
      <c r="O72">
        <v>2.9790000000000001</v>
      </c>
      <c r="Q72">
        <v>1.375</v>
      </c>
      <c r="R72">
        <v>1</v>
      </c>
      <c r="S72">
        <v>0</v>
      </c>
      <c r="T72">
        <v>0</v>
      </c>
      <c r="V72">
        <v>0</v>
      </c>
      <c r="Y72" s="1">
        <v>44791</v>
      </c>
      <c r="Z72" s="6">
        <v>0.94236111111111109</v>
      </c>
      <c r="AB72">
        <v>1</v>
      </c>
      <c r="AD72" s="3">
        <f t="shared" si="4"/>
        <v>5.1204257247801754</v>
      </c>
      <c r="AE72" s="3">
        <f t="shared" si="5"/>
        <v>8.0860583243892794</v>
      </c>
      <c r="AF72" s="3">
        <f t="shared" si="6"/>
        <v>2.965632599609104</v>
      </c>
      <c r="AG72" s="3">
        <f t="shared" si="7"/>
        <v>1.2774150141581462</v>
      </c>
      <c r="AH72" s="3"/>
      <c r="BG72" s="3"/>
      <c r="BH72" s="3"/>
      <c r="BI72" s="3"/>
      <c r="BJ72" s="3"/>
    </row>
    <row r="73" spans="1:62" x14ac:dyDescent="0.2">
      <c r="A73">
        <v>49</v>
      </c>
      <c r="B73">
        <v>16</v>
      </c>
      <c r="C73" t="s">
        <v>143</v>
      </c>
      <c r="D73" t="s">
        <v>27</v>
      </c>
      <c r="G73">
        <v>0.5</v>
      </c>
      <c r="H73">
        <v>0.5</v>
      </c>
      <c r="I73">
        <v>5936</v>
      </c>
      <c r="J73">
        <v>8728</v>
      </c>
      <c r="L73">
        <v>6176</v>
      </c>
      <c r="M73">
        <v>4.9690000000000003</v>
      </c>
      <c r="N73">
        <v>7.673</v>
      </c>
      <c r="O73">
        <v>2.7040000000000002</v>
      </c>
      <c r="Q73">
        <v>0.53</v>
      </c>
      <c r="R73">
        <v>1</v>
      </c>
      <c r="S73">
        <v>0</v>
      </c>
      <c r="T73">
        <v>0</v>
      </c>
      <c r="V73">
        <v>0</v>
      </c>
      <c r="Y73" s="1">
        <v>44791</v>
      </c>
      <c r="Z73" s="6">
        <v>0.95552083333333337</v>
      </c>
      <c r="AB73">
        <v>1</v>
      </c>
      <c r="AD73" s="3">
        <f t="shared" si="4"/>
        <v>5.74738115519889</v>
      </c>
      <c r="AE73" s="3">
        <f t="shared" si="5"/>
        <v>8.3418311992545782</v>
      </c>
      <c r="AF73" s="3">
        <f t="shared" si="6"/>
        <v>2.5944500440556881</v>
      </c>
      <c r="AG73" s="3">
        <f t="shared" si="7"/>
        <v>0.57822493202505199</v>
      </c>
      <c r="AH73" s="3"/>
      <c r="BG73" s="3"/>
      <c r="BH73" s="3"/>
      <c r="BI73" s="3"/>
      <c r="BJ73" s="3"/>
    </row>
    <row r="74" spans="1:62" x14ac:dyDescent="0.2">
      <c r="A74">
        <v>50</v>
      </c>
      <c r="B74">
        <v>16</v>
      </c>
      <c r="C74" t="s">
        <v>143</v>
      </c>
      <c r="D74" t="s">
        <v>27</v>
      </c>
      <c r="G74">
        <v>0.5</v>
      </c>
      <c r="H74">
        <v>0.5</v>
      </c>
      <c r="I74">
        <v>6156</v>
      </c>
      <c r="J74">
        <v>8746</v>
      </c>
      <c r="L74">
        <v>6118</v>
      </c>
      <c r="M74">
        <v>5.1369999999999996</v>
      </c>
      <c r="N74">
        <v>7.6879999999999997</v>
      </c>
      <c r="O74">
        <v>2.5510000000000002</v>
      </c>
      <c r="Q74">
        <v>0.52400000000000002</v>
      </c>
      <c r="R74">
        <v>1</v>
      </c>
      <c r="S74">
        <v>0</v>
      </c>
      <c r="T74">
        <v>0</v>
      </c>
      <c r="V74">
        <v>0</v>
      </c>
      <c r="Y74" s="1">
        <v>44791</v>
      </c>
      <c r="Z74" s="6">
        <v>0.96268518518518509</v>
      </c>
      <c r="AB74">
        <v>1</v>
      </c>
      <c r="AD74" s="3">
        <f t="shared" si="4"/>
        <v>5.9547949818035777</v>
      </c>
      <c r="AE74" s="3">
        <f t="shared" si="5"/>
        <v>8.3583920328789496</v>
      </c>
      <c r="AF74" s="3">
        <f t="shared" si="6"/>
        <v>2.4035970510753719</v>
      </c>
      <c r="AG74" s="3">
        <f t="shared" si="7"/>
        <v>0.57320847671039099</v>
      </c>
      <c r="AH74" s="3"/>
      <c r="AK74">
        <f>ABS(100*(AD74-AD75)/(AVERAGE(AD74:AD75)))</f>
        <v>0.76285644068861647</v>
      </c>
      <c r="AQ74">
        <f>ABS(100*(AE74-AE75)/(AVERAGE(AE74:AE75)))</f>
        <v>6.6022932741233387E-2</v>
      </c>
      <c r="AW74">
        <f>ABS(100*(AF74-AF75)/(AVERAGE(AF74:AF75)))</f>
        <v>2.0903472597181549</v>
      </c>
      <c r="BC74">
        <f>ABS(100*(AG74-AG75)/(AVERAGE(AG74:AG75)))</f>
        <v>0.13570757012505774</v>
      </c>
      <c r="BG74" s="3">
        <f>AVERAGE(AD74:AD75)</f>
        <v>5.9321680189012485</v>
      </c>
      <c r="BH74" s="3">
        <f>AVERAGE(AE74:AE75)</f>
        <v>8.3611521718163448</v>
      </c>
      <c r="BI74" s="3">
        <f>AVERAGE(AF74:AF75)</f>
        <v>2.4289841529150964</v>
      </c>
      <c r="BJ74" s="3">
        <f>AVERAGE(AG74:AG75)</f>
        <v>0.57359768445032155</v>
      </c>
    </row>
    <row r="75" spans="1:62" x14ac:dyDescent="0.2">
      <c r="A75">
        <v>51</v>
      </c>
      <c r="B75">
        <v>16</v>
      </c>
      <c r="C75" t="s">
        <v>143</v>
      </c>
      <c r="D75" t="s">
        <v>27</v>
      </c>
      <c r="G75">
        <v>0.5</v>
      </c>
      <c r="H75">
        <v>0.5</v>
      </c>
      <c r="I75">
        <v>6108</v>
      </c>
      <c r="J75">
        <v>8752</v>
      </c>
      <c r="L75">
        <v>6127</v>
      </c>
      <c r="M75">
        <v>5.101</v>
      </c>
      <c r="N75">
        <v>7.694</v>
      </c>
      <c r="O75">
        <v>2.593</v>
      </c>
      <c r="Q75">
        <v>0.52500000000000002</v>
      </c>
      <c r="R75">
        <v>1</v>
      </c>
      <c r="S75">
        <v>0</v>
      </c>
      <c r="T75">
        <v>0</v>
      </c>
      <c r="V75">
        <v>0</v>
      </c>
      <c r="Y75" s="1">
        <v>44791</v>
      </c>
      <c r="Z75" s="6">
        <v>0.97027777777777768</v>
      </c>
      <c r="AB75">
        <v>1</v>
      </c>
      <c r="AD75" s="3">
        <f t="shared" si="4"/>
        <v>5.9095410559989192</v>
      </c>
      <c r="AE75" s="3">
        <f t="shared" si="5"/>
        <v>8.3639123107537401</v>
      </c>
      <c r="AF75" s="3">
        <f t="shared" si="6"/>
        <v>2.4543712547548209</v>
      </c>
      <c r="AG75" s="3">
        <f t="shared" si="7"/>
        <v>0.57398689219025212</v>
      </c>
      <c r="AH75" s="3"/>
      <c r="BG75" s="3"/>
      <c r="BH75" s="3"/>
      <c r="BI75" s="3"/>
      <c r="BJ75" s="3"/>
    </row>
    <row r="76" spans="1:62" x14ac:dyDescent="0.2">
      <c r="A76">
        <v>52</v>
      </c>
      <c r="B76">
        <v>17</v>
      </c>
      <c r="C76" t="s">
        <v>144</v>
      </c>
      <c r="D76" t="s">
        <v>27</v>
      </c>
      <c r="G76">
        <v>0.5</v>
      </c>
      <c r="H76">
        <v>0.5</v>
      </c>
      <c r="I76">
        <v>4049</v>
      </c>
      <c r="J76">
        <v>8865</v>
      </c>
      <c r="L76">
        <v>6380</v>
      </c>
      <c r="M76">
        <v>3.5209999999999999</v>
      </c>
      <c r="N76">
        <v>7.7889999999999997</v>
      </c>
      <c r="O76">
        <v>4.2679999999999998</v>
      </c>
      <c r="Q76">
        <v>0.55100000000000005</v>
      </c>
      <c r="R76">
        <v>1</v>
      </c>
      <c r="S76">
        <v>0</v>
      </c>
      <c r="T76">
        <v>0</v>
      </c>
      <c r="V76">
        <v>0</v>
      </c>
      <c r="Y76" s="1">
        <v>44791</v>
      </c>
      <c r="Z76" s="6">
        <v>0.98346064814814815</v>
      </c>
      <c r="AB76">
        <v>1</v>
      </c>
      <c r="AD76" s="3">
        <f t="shared" si="4"/>
        <v>3.9683361970032291</v>
      </c>
      <c r="AE76" s="3">
        <f t="shared" si="5"/>
        <v>8.4678775440622953</v>
      </c>
      <c r="AF76" s="3">
        <f t="shared" si="6"/>
        <v>4.4995413470590666</v>
      </c>
      <c r="AG76" s="3">
        <f t="shared" si="7"/>
        <v>0.59586901623523902</v>
      </c>
      <c r="AH76" s="3"/>
      <c r="BG76" s="3"/>
      <c r="BH76" s="3"/>
      <c r="BI76" s="3"/>
      <c r="BJ76" s="3"/>
    </row>
    <row r="77" spans="1:62" x14ac:dyDescent="0.2">
      <c r="A77">
        <v>53</v>
      </c>
      <c r="B77">
        <v>17</v>
      </c>
      <c r="C77" t="s">
        <v>144</v>
      </c>
      <c r="D77" t="s">
        <v>27</v>
      </c>
      <c r="G77">
        <v>0.5</v>
      </c>
      <c r="H77">
        <v>0.5</v>
      </c>
      <c r="I77">
        <v>3232</v>
      </c>
      <c r="J77">
        <v>8928</v>
      </c>
      <c r="L77">
        <v>6466</v>
      </c>
      <c r="M77">
        <v>2.895</v>
      </c>
      <c r="N77">
        <v>7.8419999999999996</v>
      </c>
      <c r="O77">
        <v>4.9470000000000001</v>
      </c>
      <c r="Q77">
        <v>0.56000000000000005</v>
      </c>
      <c r="R77">
        <v>1</v>
      </c>
      <c r="S77">
        <v>0</v>
      </c>
      <c r="T77">
        <v>0</v>
      </c>
      <c r="V77">
        <v>0</v>
      </c>
      <c r="Y77" s="1">
        <v>44791</v>
      </c>
      <c r="Z77" s="6">
        <v>0.99074074074074081</v>
      </c>
      <c r="AB77">
        <v>1</v>
      </c>
      <c r="AD77" s="3">
        <f t="shared" si="4"/>
        <v>3.1980766682030932</v>
      </c>
      <c r="AE77" s="3">
        <f t="shared" si="5"/>
        <v>8.5258404617475971</v>
      </c>
      <c r="AF77" s="3">
        <f t="shared" si="6"/>
        <v>5.3277637935445039</v>
      </c>
      <c r="AG77" s="3">
        <f t="shared" si="7"/>
        <v>0.60330720859835685</v>
      </c>
      <c r="AH77" s="3"/>
      <c r="AK77">
        <f>ABS(100*(AD77-AD78)/(AVERAGE(AD77:AD78)))</f>
        <v>0.70502375364888836</v>
      </c>
      <c r="AQ77">
        <f>ABS(100*(AE77-AE78)/(AVERAGE(AE77:AE78)))</f>
        <v>0.32426292791493261</v>
      </c>
      <c r="AW77">
        <f>ABS(100*(AF77-AF78)/(AVERAGE(AF77:AF78)))</f>
        <v>0.94723121270177491</v>
      </c>
      <c r="BC77">
        <f>ABS(100*(AG77-AG78)/(AVERAGE(AG77:AG78)))</f>
        <v>0.402217533519452</v>
      </c>
      <c r="BG77" s="3">
        <f>AVERAGE(AD77:AD78)</f>
        <v>3.2093901496542583</v>
      </c>
      <c r="BH77" s="3">
        <f>AVERAGE(AE77:AE78)</f>
        <v>8.5120397670606209</v>
      </c>
      <c r="BI77" s="3">
        <f>AVERAGE(AF77:AF78)</f>
        <v>5.3026496174063613</v>
      </c>
      <c r="BJ77" s="3">
        <f>AVERAGE(AG77:AG78)</f>
        <v>0.60209634007412838</v>
      </c>
    </row>
    <row r="78" spans="1:62" x14ac:dyDescent="0.2">
      <c r="A78">
        <v>54</v>
      </c>
      <c r="B78">
        <v>17</v>
      </c>
      <c r="C78" t="s">
        <v>144</v>
      </c>
      <c r="D78" t="s">
        <v>27</v>
      </c>
      <c r="G78">
        <v>0.5</v>
      </c>
      <c r="H78">
        <v>0.5</v>
      </c>
      <c r="I78">
        <v>3256</v>
      </c>
      <c r="J78">
        <v>8898</v>
      </c>
      <c r="L78">
        <v>6438</v>
      </c>
      <c r="M78">
        <v>2.9129999999999998</v>
      </c>
      <c r="N78">
        <v>7.8170000000000002</v>
      </c>
      <c r="O78">
        <v>4.9039999999999999</v>
      </c>
      <c r="Q78">
        <v>0.55700000000000005</v>
      </c>
      <c r="R78">
        <v>1</v>
      </c>
      <c r="S78">
        <v>0</v>
      </c>
      <c r="T78">
        <v>0</v>
      </c>
      <c r="V78">
        <v>0</v>
      </c>
      <c r="Y78" s="1">
        <v>44791</v>
      </c>
      <c r="Z78" s="6">
        <v>0.99832175925925926</v>
      </c>
      <c r="AB78">
        <v>1</v>
      </c>
      <c r="AD78" s="3">
        <f t="shared" si="4"/>
        <v>3.2207036311054233</v>
      </c>
      <c r="AE78" s="3">
        <f t="shared" si="5"/>
        <v>8.498239072373643</v>
      </c>
      <c r="AF78" s="3">
        <f t="shared" si="6"/>
        <v>5.2775354412682196</v>
      </c>
      <c r="AG78" s="3">
        <f t="shared" si="7"/>
        <v>0.6008854715498998</v>
      </c>
      <c r="AH78" s="3"/>
      <c r="BG78" s="3"/>
      <c r="BH78" s="3"/>
      <c r="BI78" s="3"/>
      <c r="BJ78" s="3"/>
    </row>
    <row r="79" spans="1:62" x14ac:dyDescent="0.2">
      <c r="A79">
        <v>55</v>
      </c>
      <c r="B79">
        <v>18</v>
      </c>
      <c r="C79" t="s">
        <v>145</v>
      </c>
      <c r="D79" t="s">
        <v>27</v>
      </c>
      <c r="G79">
        <v>0.5</v>
      </c>
      <c r="H79">
        <v>0.5</v>
      </c>
      <c r="I79">
        <v>4283</v>
      </c>
      <c r="J79">
        <v>7557</v>
      </c>
      <c r="L79">
        <v>9698</v>
      </c>
      <c r="M79">
        <v>3.7010000000000001</v>
      </c>
      <c r="N79">
        <v>6.681</v>
      </c>
      <c r="O79">
        <v>2.98</v>
      </c>
      <c r="Q79">
        <v>0.89800000000000002</v>
      </c>
      <c r="R79">
        <v>1</v>
      </c>
      <c r="S79">
        <v>0</v>
      </c>
      <c r="T79">
        <v>0</v>
      </c>
      <c r="V79">
        <v>0</v>
      </c>
      <c r="Y79" s="1">
        <v>44792</v>
      </c>
      <c r="Z79" s="6">
        <v>1.1111111111111112E-2</v>
      </c>
      <c r="AB79">
        <v>1</v>
      </c>
      <c r="AD79" s="3">
        <f t="shared" si="4"/>
        <v>4.1889490853009423</v>
      </c>
      <c r="AE79" s="3">
        <f t="shared" si="5"/>
        <v>7.2644569673579511</v>
      </c>
      <c r="AF79" s="3">
        <f t="shared" si="6"/>
        <v>3.0755078820570088</v>
      </c>
      <c r="AG79" s="3">
        <f t="shared" si="7"/>
        <v>0.88284485647739708</v>
      </c>
      <c r="AH79" s="3"/>
      <c r="BG79" s="3"/>
      <c r="BH79" s="3"/>
      <c r="BI79" s="3"/>
      <c r="BJ79" s="3"/>
    </row>
    <row r="80" spans="1:62" x14ac:dyDescent="0.2">
      <c r="A80">
        <v>56</v>
      </c>
      <c r="B80">
        <v>18</v>
      </c>
      <c r="C80" t="s">
        <v>145</v>
      </c>
      <c r="D80" t="s">
        <v>27</v>
      </c>
      <c r="G80">
        <v>0.5</v>
      </c>
      <c r="H80">
        <v>0.5</v>
      </c>
      <c r="I80">
        <v>4686</v>
      </c>
      <c r="J80">
        <v>7494</v>
      </c>
      <c r="L80">
        <v>9689</v>
      </c>
      <c r="M80">
        <v>4.01</v>
      </c>
      <c r="N80">
        <v>6.6269999999999998</v>
      </c>
      <c r="O80">
        <v>2.6179999999999999</v>
      </c>
      <c r="Q80">
        <v>0.89700000000000002</v>
      </c>
      <c r="R80">
        <v>1</v>
      </c>
      <c r="S80">
        <v>0</v>
      </c>
      <c r="T80">
        <v>0</v>
      </c>
      <c r="V80">
        <v>0</v>
      </c>
      <c r="Y80" s="1">
        <v>44792</v>
      </c>
      <c r="Z80" s="6">
        <v>1.8136574074074072E-2</v>
      </c>
      <c r="AB80">
        <v>1</v>
      </c>
      <c r="AD80" s="3">
        <f t="shared" si="4"/>
        <v>4.5688935040358931</v>
      </c>
      <c r="AE80" s="3">
        <f t="shared" si="5"/>
        <v>7.2064940496726502</v>
      </c>
      <c r="AF80" s="3">
        <f t="shared" si="6"/>
        <v>2.6376005456367571</v>
      </c>
      <c r="AG80" s="3">
        <f t="shared" si="7"/>
        <v>0.88206644099753595</v>
      </c>
      <c r="AH80" s="3"/>
      <c r="AK80">
        <f>ABS(100*(AD80-AD81)/(AVERAGE(AD80:AD81)))</f>
        <v>1.2712366690265959</v>
      </c>
      <c r="AQ80">
        <f>ABS(100*(AE80-AE81)/(AVERAGE(AE80:AE81)))</f>
        <v>0.49667283906269283</v>
      </c>
      <c r="AW80">
        <f>ABS(100*(AF80-AF81)/(AVERAGE(AF80:AF81)))</f>
        <v>0.85942401038906913</v>
      </c>
      <c r="BC80">
        <f>ABS(100*(AG80-AG81)/(AVERAGE(AG80:AG81)))</f>
        <v>0.17634253043440751</v>
      </c>
      <c r="BG80" s="3">
        <f>AVERAGE(AD80:AD81)</f>
        <v>4.5981199977847353</v>
      </c>
      <c r="BH80" s="3">
        <f>AVERAGE(AE80:AE81)</f>
        <v>7.2244349527657192</v>
      </c>
      <c r="BI80" s="3">
        <f>AVERAGE(AF80:AF81)</f>
        <v>2.6263149549809843</v>
      </c>
      <c r="BJ80" s="3">
        <f>AVERAGE(AG80:AG81)</f>
        <v>0.88284485647739708</v>
      </c>
    </row>
    <row r="81" spans="1:62" x14ac:dyDescent="0.2">
      <c r="A81">
        <v>57</v>
      </c>
      <c r="B81">
        <v>18</v>
      </c>
      <c r="C81" t="s">
        <v>145</v>
      </c>
      <c r="D81" t="s">
        <v>27</v>
      </c>
      <c r="G81">
        <v>0.5</v>
      </c>
      <c r="H81">
        <v>0.5</v>
      </c>
      <c r="I81">
        <v>4748</v>
      </c>
      <c r="J81">
        <v>7533</v>
      </c>
      <c r="L81">
        <v>9707</v>
      </c>
      <c r="M81">
        <v>4.0570000000000004</v>
      </c>
      <c r="N81">
        <v>6.6609999999999996</v>
      </c>
      <c r="O81">
        <v>2.6030000000000002</v>
      </c>
      <c r="Q81">
        <v>0.89900000000000002</v>
      </c>
      <c r="R81">
        <v>1</v>
      </c>
      <c r="S81">
        <v>0</v>
      </c>
      <c r="T81">
        <v>0</v>
      </c>
      <c r="V81">
        <v>0</v>
      </c>
      <c r="Y81" s="1">
        <v>44792</v>
      </c>
      <c r="Z81" s="6">
        <v>2.5601851851851851E-2</v>
      </c>
      <c r="AB81">
        <v>1</v>
      </c>
      <c r="AD81" s="3">
        <f t="shared" si="4"/>
        <v>4.6273464915335776</v>
      </c>
      <c r="AE81" s="3">
        <f t="shared" si="5"/>
        <v>7.2423758558587892</v>
      </c>
      <c r="AF81" s="3">
        <f t="shared" si="6"/>
        <v>2.6150293643252116</v>
      </c>
      <c r="AG81" s="3">
        <f t="shared" si="7"/>
        <v>0.88362327195725821</v>
      </c>
      <c r="AH81" s="3"/>
    </row>
    <row r="82" spans="1:62" x14ac:dyDescent="0.2">
      <c r="A82">
        <v>58</v>
      </c>
      <c r="B82">
        <v>19</v>
      </c>
      <c r="C82" t="s">
        <v>64</v>
      </c>
      <c r="D82" t="s">
        <v>27</v>
      </c>
      <c r="G82">
        <v>0.5</v>
      </c>
      <c r="H82">
        <v>0.5</v>
      </c>
      <c r="I82">
        <v>7752</v>
      </c>
      <c r="J82">
        <v>13849</v>
      </c>
      <c r="L82">
        <v>6743</v>
      </c>
      <c r="M82">
        <v>6.3620000000000001</v>
      </c>
      <c r="N82">
        <v>12.012</v>
      </c>
      <c r="O82">
        <v>5.65</v>
      </c>
      <c r="Q82">
        <v>0.58899999999999997</v>
      </c>
      <c r="R82">
        <v>1</v>
      </c>
      <c r="S82">
        <v>0</v>
      </c>
      <c r="T82">
        <v>0</v>
      </c>
      <c r="V82">
        <v>0</v>
      </c>
      <c r="Y82" s="1">
        <v>44792</v>
      </c>
      <c r="Z82" s="6">
        <v>3.9155092592592596E-2</v>
      </c>
      <c r="AB82">
        <v>1</v>
      </c>
      <c r="AD82" s="3">
        <f t="shared" si="4"/>
        <v>7.4594880148084943</v>
      </c>
      <c r="AE82" s="3">
        <f t="shared" si="5"/>
        <v>13.053388365388326</v>
      </c>
      <c r="AF82" s="3">
        <f t="shared" si="6"/>
        <v>5.5939003505798315</v>
      </c>
      <c r="AG82" s="3">
        <f t="shared" si="7"/>
        <v>0.6272651072563068</v>
      </c>
      <c r="AH82" s="3"/>
      <c r="BG82" s="3"/>
      <c r="BH82" s="3"/>
      <c r="BI82" s="3"/>
      <c r="BJ82" s="3"/>
    </row>
    <row r="83" spans="1:62" x14ac:dyDescent="0.2">
      <c r="A83">
        <v>59</v>
      </c>
      <c r="B83">
        <v>19</v>
      </c>
      <c r="C83" t="s">
        <v>64</v>
      </c>
      <c r="D83" t="s">
        <v>27</v>
      </c>
      <c r="G83">
        <v>0.5</v>
      </c>
      <c r="H83">
        <v>0.5</v>
      </c>
      <c r="I83">
        <v>8931</v>
      </c>
      <c r="J83">
        <v>13900</v>
      </c>
      <c r="L83">
        <v>6816</v>
      </c>
      <c r="M83">
        <v>7.2670000000000003</v>
      </c>
      <c r="N83">
        <v>12.055</v>
      </c>
      <c r="O83">
        <v>4.7880000000000003</v>
      </c>
      <c r="Q83">
        <v>0.59699999999999998</v>
      </c>
      <c r="R83">
        <v>1</v>
      </c>
      <c r="S83">
        <v>0</v>
      </c>
      <c r="T83">
        <v>0</v>
      </c>
      <c r="V83">
        <v>0</v>
      </c>
      <c r="Y83" s="1">
        <v>44792</v>
      </c>
      <c r="Z83" s="6">
        <v>4.6597222222222227E-2</v>
      </c>
      <c r="AB83">
        <v>1</v>
      </c>
      <c r="AD83" s="3">
        <f t="shared" si="4"/>
        <v>8.5710375673854333</v>
      </c>
      <c r="AE83" s="3">
        <f t="shared" si="5"/>
        <v>13.100310727324047</v>
      </c>
      <c r="AF83" s="3">
        <f t="shared" si="6"/>
        <v>4.5292731599386133</v>
      </c>
      <c r="AG83" s="3">
        <f t="shared" si="7"/>
        <v>0.63357892170406993</v>
      </c>
      <c r="AH83" s="3"/>
      <c r="AK83">
        <f>ABS(100*(AD83-AD84)/(AVERAGE(AD83:AD84)))</f>
        <v>0.71754695549704628</v>
      </c>
      <c r="AM83">
        <f>100*((AVERAGE(AD83:AD84)*25.225)-(AVERAGE(AD65:AD66)*25))/(1000*0.075)</f>
        <v>113.87420601105225</v>
      </c>
      <c r="AQ83">
        <f>ABS(100*(AE83-AE84)/(AVERAGE(AE83:AE84)))</f>
        <v>0.10540183410180941</v>
      </c>
      <c r="AS83">
        <f>100*((AVERAGE(AE83:AE84)*25.225)-(AVERAGE(AE65:AE66)*25))/(2000*0.075)</f>
        <v>104.56450950206286</v>
      </c>
      <c r="AW83">
        <f>ABS(100*(AF83-AF84)/(AVERAGE(AF83:AF84)))</f>
        <v>1.0428403794953709</v>
      </c>
      <c r="AY83">
        <f>100*((AVERAGE(AF83:AF84)*25.225)-(AVERAGE(AF65:AF66)*25))/(1000*0.075)</f>
        <v>95.254812993073529</v>
      </c>
      <c r="BC83">
        <f>ABS(100*(AG83-AG84)/(AVERAGE(AG83:AG84)))</f>
        <v>0.43779200545821134</v>
      </c>
      <c r="BE83">
        <f>100*((AVERAGE(AG83:AG84)*25.225)-(AVERAGE(AG65:AG66)*25))/(100*0.075)</f>
        <v>105.03663629749386</v>
      </c>
      <c r="BG83" s="3">
        <f>AVERAGE(AD83:AD84)</f>
        <v>8.5403968884551951</v>
      </c>
      <c r="BH83" s="3">
        <f>AVERAGE(AE83:AE84)</f>
        <v>13.093410379980558</v>
      </c>
      <c r="BI83" s="3">
        <f>AVERAGE(AF83:AF84)</f>
        <v>4.5530134915253626</v>
      </c>
      <c r="BJ83" s="3">
        <f>AVERAGE(AG83:AG84)</f>
        <v>0.63219507196209457</v>
      </c>
    </row>
    <row r="84" spans="1:62" x14ac:dyDescent="0.2">
      <c r="A84">
        <v>60</v>
      </c>
      <c r="B84">
        <v>19</v>
      </c>
      <c r="C84" t="s">
        <v>64</v>
      </c>
      <c r="D84" t="s">
        <v>27</v>
      </c>
      <c r="G84">
        <v>0.5</v>
      </c>
      <c r="H84">
        <v>0.5</v>
      </c>
      <c r="I84">
        <v>8866</v>
      </c>
      <c r="J84">
        <v>13885</v>
      </c>
      <c r="L84">
        <v>6784</v>
      </c>
      <c r="M84">
        <v>7.2169999999999996</v>
      </c>
      <c r="N84">
        <v>12.042</v>
      </c>
      <c r="O84">
        <v>4.8250000000000002</v>
      </c>
      <c r="Q84">
        <v>0.59399999999999997</v>
      </c>
      <c r="R84">
        <v>1</v>
      </c>
      <c r="S84">
        <v>0</v>
      </c>
      <c r="T84">
        <v>0</v>
      </c>
      <c r="V84">
        <v>0</v>
      </c>
      <c r="Y84" s="1">
        <v>44792</v>
      </c>
      <c r="Z84" s="6">
        <v>5.451388888888889E-2</v>
      </c>
      <c r="AB84">
        <v>1</v>
      </c>
      <c r="AD84" s="3">
        <f t="shared" si="4"/>
        <v>8.5097562095249586</v>
      </c>
      <c r="AE84" s="3">
        <f t="shared" si="5"/>
        <v>13.08651003263707</v>
      </c>
      <c r="AF84" s="3">
        <f t="shared" si="6"/>
        <v>4.5767538231121119</v>
      </c>
      <c r="AG84" s="3">
        <f t="shared" si="7"/>
        <v>0.63081122222011909</v>
      </c>
      <c r="AH84" s="3"/>
    </row>
    <row r="85" spans="1:62" x14ac:dyDescent="0.2">
      <c r="A85">
        <v>61</v>
      </c>
      <c r="B85">
        <v>20</v>
      </c>
      <c r="C85" t="s">
        <v>65</v>
      </c>
      <c r="D85" t="s">
        <v>27</v>
      </c>
      <c r="G85">
        <v>0.5</v>
      </c>
      <c r="H85">
        <v>0.5</v>
      </c>
      <c r="I85">
        <v>6294</v>
      </c>
      <c r="J85">
        <v>7816</v>
      </c>
      <c r="L85">
        <v>9841</v>
      </c>
      <c r="M85">
        <v>5.2439999999999998</v>
      </c>
      <c r="N85">
        <v>6.9</v>
      </c>
      <c r="O85">
        <v>1.6559999999999999</v>
      </c>
      <c r="Q85">
        <v>0.91300000000000003</v>
      </c>
      <c r="R85">
        <v>1</v>
      </c>
      <c r="S85">
        <v>0</v>
      </c>
      <c r="T85">
        <v>0</v>
      </c>
      <c r="V85">
        <v>0</v>
      </c>
      <c r="Y85" s="1">
        <v>44792</v>
      </c>
      <c r="Z85" s="6">
        <v>6.8009259259259255E-2</v>
      </c>
      <c r="AB85">
        <v>1</v>
      </c>
      <c r="AD85" s="3">
        <f t="shared" si="4"/>
        <v>6.0849000184919735</v>
      </c>
      <c r="AE85" s="3">
        <f t="shared" si="5"/>
        <v>7.5027489622864101</v>
      </c>
      <c r="AF85" s="3">
        <f t="shared" si="6"/>
        <v>1.4178489437944366</v>
      </c>
      <c r="AG85" s="3">
        <f t="shared" si="7"/>
        <v>0.89521301354630267</v>
      </c>
      <c r="AH85" s="3"/>
      <c r="BG85" s="3"/>
      <c r="BH85" s="3"/>
      <c r="BI85" s="3"/>
      <c r="BJ85" s="3"/>
    </row>
    <row r="86" spans="1:62" x14ac:dyDescent="0.2">
      <c r="A86">
        <v>62</v>
      </c>
      <c r="B86">
        <v>20</v>
      </c>
      <c r="C86" t="s">
        <v>65</v>
      </c>
      <c r="D86" t="s">
        <v>27</v>
      </c>
      <c r="G86">
        <v>0.5</v>
      </c>
      <c r="H86">
        <v>0.5</v>
      </c>
      <c r="I86">
        <v>5125</v>
      </c>
      <c r="J86">
        <v>7841</v>
      </c>
      <c r="L86">
        <v>9917</v>
      </c>
      <c r="M86">
        <v>4.3470000000000004</v>
      </c>
      <c r="N86">
        <v>6.9210000000000003</v>
      </c>
      <c r="O86">
        <v>2.5750000000000002</v>
      </c>
      <c r="Q86">
        <v>0.92100000000000004</v>
      </c>
      <c r="R86">
        <v>1</v>
      </c>
      <c r="S86">
        <v>0</v>
      </c>
      <c r="T86">
        <v>0</v>
      </c>
      <c r="V86">
        <v>0</v>
      </c>
      <c r="Y86" s="1">
        <v>44792</v>
      </c>
      <c r="Z86" s="6">
        <v>7.5196759259259269E-2</v>
      </c>
      <c r="AB86">
        <v>1</v>
      </c>
      <c r="AD86" s="3">
        <f t="shared" si="4"/>
        <v>4.9827783671243369</v>
      </c>
      <c r="AE86" s="3">
        <f t="shared" si="5"/>
        <v>7.5257501200980377</v>
      </c>
      <c r="AF86" s="3">
        <f t="shared" si="6"/>
        <v>2.5429717529737008</v>
      </c>
      <c r="AG86" s="3">
        <f t="shared" si="7"/>
        <v>0.90178629982068603</v>
      </c>
      <c r="AH86" s="3"/>
      <c r="AK86">
        <f>ABS(100*(AD86-AD87)/(AVERAGE(AD86:AD87)))</f>
        <v>1.2757917917333137</v>
      </c>
      <c r="AL86">
        <f>ABS(100*((AVERAGE(AD86:AD87)-AVERAGE(AD80:AD81))/(AVERAGE(AD80:AD81,AD86:AD87))))</f>
        <v>7.3947692402851377</v>
      </c>
      <c r="AQ86">
        <f>ABS(100*(AE86-AE87)/(AVERAGE(AE86:AE87)))</f>
        <v>0.47792645163208036</v>
      </c>
      <c r="AR86">
        <f>ABS(100*((AVERAGE(AE86:AE87)-AVERAGE(AE80:AE81))/(AVERAGE(AE80:AE81,AE86:AE87))))</f>
        <v>3.8469938588271466</v>
      </c>
      <c r="AW86">
        <f>ABS(100*(AF86-AF87)/(AVERAGE(AF86:AF87)))</f>
        <v>1.0672369200997902</v>
      </c>
      <c r="AX86">
        <f>ABS(100*((AVERAGE(AF86:AF87)-AVERAGE(AF80:AF81))/(AVERAGE(AF80:AF81,AF86:AF87))))</f>
        <v>2.6896232753940303</v>
      </c>
      <c r="BC86">
        <f>ABS(100*(AG86-AG87)/(AVERAGE(AG86:AG87)))</f>
        <v>0.3073847126592118</v>
      </c>
      <c r="BD86">
        <f>ABS(100*((AVERAGE(AG86:AG87)-AVERAGE(AG80:AG81))/(AVERAGE(AG80:AG81,AG86:AG87))))</f>
        <v>1.9691709093587861</v>
      </c>
      <c r="BG86" s="3">
        <f>AVERAGE(AD86:AD87)</f>
        <v>4.9511948980731688</v>
      </c>
      <c r="BH86" s="3">
        <f>AVERAGE(AE86:AE87)</f>
        <v>7.5078092170049686</v>
      </c>
      <c r="BI86" s="3">
        <f>AVERAGE(AF86:AF87)</f>
        <v>2.5566143189317998</v>
      </c>
      <c r="BJ86" s="3">
        <f>AVERAGE(AG86:AG87)</f>
        <v>0.90040245007871056</v>
      </c>
    </row>
    <row r="87" spans="1:62" x14ac:dyDescent="0.2">
      <c r="A87">
        <v>63</v>
      </c>
      <c r="B87">
        <v>20</v>
      </c>
      <c r="C87" t="s">
        <v>65</v>
      </c>
      <c r="D87" t="s">
        <v>27</v>
      </c>
      <c r="G87">
        <v>0.5</v>
      </c>
      <c r="H87">
        <v>0.5</v>
      </c>
      <c r="I87">
        <v>5058</v>
      </c>
      <c r="J87">
        <v>7802</v>
      </c>
      <c r="L87">
        <v>9885</v>
      </c>
      <c r="M87">
        <v>4.2960000000000003</v>
      </c>
      <c r="N87">
        <v>6.8890000000000002</v>
      </c>
      <c r="O87">
        <v>2.593</v>
      </c>
      <c r="Q87">
        <v>0.91800000000000004</v>
      </c>
      <c r="R87">
        <v>1</v>
      </c>
      <c r="S87">
        <v>0</v>
      </c>
      <c r="T87">
        <v>0</v>
      </c>
      <c r="V87">
        <v>0</v>
      </c>
      <c r="Y87" s="1">
        <v>44792</v>
      </c>
      <c r="Z87" s="6">
        <v>8.2743055555555556E-2</v>
      </c>
      <c r="AB87">
        <v>1</v>
      </c>
      <c r="AD87" s="3">
        <f t="shared" si="4"/>
        <v>4.9196114290220008</v>
      </c>
      <c r="AE87" s="3">
        <f t="shared" si="5"/>
        <v>7.4898683139118996</v>
      </c>
      <c r="AF87" s="3">
        <f t="shared" si="6"/>
        <v>2.5702568848898988</v>
      </c>
      <c r="AG87" s="3">
        <f t="shared" si="7"/>
        <v>0.89901860033673509</v>
      </c>
      <c r="AH87" s="3"/>
      <c r="BG87" s="3"/>
      <c r="BH87" s="3"/>
      <c r="BI87" s="3"/>
      <c r="BJ87" s="3"/>
    </row>
    <row r="88" spans="1:62" x14ac:dyDescent="0.2">
      <c r="A88">
        <v>64</v>
      </c>
      <c r="B88">
        <v>3</v>
      </c>
      <c r="C88" t="s">
        <v>28</v>
      </c>
      <c r="D88" t="s">
        <v>27</v>
      </c>
      <c r="G88">
        <v>0.5</v>
      </c>
      <c r="H88">
        <v>0.5</v>
      </c>
      <c r="I88">
        <v>1749</v>
      </c>
      <c r="J88">
        <v>491</v>
      </c>
      <c r="L88">
        <v>565</v>
      </c>
      <c r="M88">
        <v>1.7569999999999999</v>
      </c>
      <c r="N88">
        <v>0.69499999999999995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1">
        <v>44792</v>
      </c>
      <c r="Z88" s="6">
        <v>9.5127314814814803E-2</v>
      </c>
      <c r="AB88">
        <v>1</v>
      </c>
      <c r="AD88" s="3">
        <f t="shared" si="4"/>
        <v>1.7999189188633129</v>
      </c>
      <c r="AE88" s="3">
        <f t="shared" si="5"/>
        <v>0.7634097234795918</v>
      </c>
      <c r="AF88" s="3">
        <f t="shared" si="6"/>
        <v>-1.0365091953837211</v>
      </c>
      <c r="AG88" s="3">
        <f t="shared" si="7"/>
        <v>9.2926125636037693E-2</v>
      </c>
      <c r="AH88" s="3"/>
    </row>
    <row r="89" spans="1:62" x14ac:dyDescent="0.2">
      <c r="A89">
        <v>65</v>
      </c>
      <c r="B89">
        <v>3</v>
      </c>
      <c r="C89" t="s">
        <v>28</v>
      </c>
      <c r="D89" t="s">
        <v>27</v>
      </c>
      <c r="G89">
        <v>0.5</v>
      </c>
      <c r="H89">
        <v>0.5</v>
      </c>
      <c r="I89">
        <v>278</v>
      </c>
      <c r="J89">
        <v>534</v>
      </c>
      <c r="L89">
        <v>496</v>
      </c>
      <c r="M89">
        <v>0.628</v>
      </c>
      <c r="N89">
        <v>0.73099999999999998</v>
      </c>
      <c r="O89">
        <v>0.10299999999999999</v>
      </c>
      <c r="Q89">
        <v>0</v>
      </c>
      <c r="R89">
        <v>1</v>
      </c>
      <c r="S89">
        <v>0</v>
      </c>
      <c r="T89">
        <v>0</v>
      </c>
      <c r="V89">
        <v>0</v>
      </c>
      <c r="Y89" s="1">
        <v>44792</v>
      </c>
      <c r="Z89" s="6">
        <v>0.10128472222222222</v>
      </c>
      <c r="AB89">
        <v>1</v>
      </c>
      <c r="AD89" s="3">
        <f t="shared" ref="AD89:AD136" si="8">((I89*$F$21)+$F$22)*1000/G89</f>
        <v>0.41307465097469698</v>
      </c>
      <c r="AE89" s="3">
        <f t="shared" ref="AE89:AE136" si="9">((J89*$H$21)+$H$22)*1000/H89</f>
        <v>0.80297171491559094</v>
      </c>
      <c r="AF89" s="3">
        <f t="shared" ref="AF89:AF136" si="10">AE89-AD89</f>
        <v>0.38989706394089396</v>
      </c>
      <c r="AG89" s="3">
        <f t="shared" ref="AG89:AG136" si="11">((L89*$J$21)+$J$22)*1000/H89</f>
        <v>8.6958273623768581E-2</v>
      </c>
      <c r="AH89" s="3"/>
      <c r="AK89">
        <f>ABS(100*(AD89-AD90)/(AVERAGE(AD89:AD90)))</f>
        <v>1.6105259446614633</v>
      </c>
      <c r="AQ89">
        <f>ABS(100*(AE89-AE90)/(AVERAGE(AE89:AE90)))</f>
        <v>1.0365661274887858</v>
      </c>
      <c r="AW89">
        <f>ABS(100*(AF89-AF90)/(AVERAGE(AF89:AF90)))</f>
        <v>0.43204147548854377</v>
      </c>
      <c r="BC89">
        <f>ABS(100*(AG89-AG90)/(AVERAGE(AG89:AG90)))</f>
        <v>4.0592359597133569</v>
      </c>
      <c r="BG89" s="3">
        <f>AVERAGE(AD89:AD90)</f>
        <v>0.40977488555144059</v>
      </c>
      <c r="BH89" s="3">
        <f>AVERAGE(AE89:AE90)</f>
        <v>0.79883150650949797</v>
      </c>
      <c r="BI89" s="3">
        <f>AVERAGE(AF89:AF90)</f>
        <v>0.38905662095805743</v>
      </c>
      <c r="BJ89" s="3">
        <f>AVERAGE(AG89:AG90)</f>
        <v>8.5228461446299281E-2</v>
      </c>
    </row>
    <row r="90" spans="1:62" x14ac:dyDescent="0.2">
      <c r="A90">
        <v>66</v>
      </c>
      <c r="B90">
        <v>3</v>
      </c>
      <c r="C90" t="s">
        <v>28</v>
      </c>
      <c r="D90" t="s">
        <v>27</v>
      </c>
      <c r="G90">
        <v>0.5</v>
      </c>
      <c r="H90">
        <v>0.5</v>
      </c>
      <c r="I90">
        <v>271</v>
      </c>
      <c r="J90">
        <v>525</v>
      </c>
      <c r="L90">
        <v>456</v>
      </c>
      <c r="M90">
        <v>0.623</v>
      </c>
      <c r="N90">
        <v>0.72399999999999998</v>
      </c>
      <c r="O90">
        <v>0.10100000000000001</v>
      </c>
      <c r="Q90">
        <v>0</v>
      </c>
      <c r="R90">
        <v>1</v>
      </c>
      <c r="S90">
        <v>0</v>
      </c>
      <c r="T90">
        <v>0</v>
      </c>
      <c r="V90">
        <v>0</v>
      </c>
      <c r="Y90" s="1">
        <v>44792</v>
      </c>
      <c r="Z90" s="6">
        <v>0.10784722222222222</v>
      </c>
      <c r="AB90">
        <v>1</v>
      </c>
      <c r="AD90" s="3">
        <f t="shared" si="8"/>
        <v>0.40647512012818421</v>
      </c>
      <c r="AE90" s="3">
        <f t="shared" si="9"/>
        <v>0.79469129810340511</v>
      </c>
      <c r="AF90" s="3">
        <f t="shared" si="10"/>
        <v>0.3882161779752209</v>
      </c>
      <c r="AG90" s="3">
        <f t="shared" si="11"/>
        <v>8.3498649268829966E-2</v>
      </c>
      <c r="AH90" s="3"/>
      <c r="BG90" s="3"/>
      <c r="BH90" s="3"/>
      <c r="BI90" s="3"/>
      <c r="BJ90" s="3"/>
    </row>
    <row r="91" spans="1:62" x14ac:dyDescent="0.2">
      <c r="A91">
        <v>67</v>
      </c>
      <c r="B91">
        <v>1</v>
      </c>
      <c r="C91" t="s">
        <v>93</v>
      </c>
      <c r="D91" t="s">
        <v>27</v>
      </c>
      <c r="G91">
        <v>0.3</v>
      </c>
      <c r="H91">
        <v>0.3</v>
      </c>
      <c r="I91">
        <v>3053</v>
      </c>
      <c r="J91">
        <v>10428</v>
      </c>
      <c r="L91">
        <v>6247</v>
      </c>
      <c r="M91">
        <v>4.5949999999999998</v>
      </c>
      <c r="N91">
        <v>15.189</v>
      </c>
      <c r="O91">
        <v>10.593999999999999</v>
      </c>
      <c r="Q91">
        <v>0.89600000000000002</v>
      </c>
      <c r="R91">
        <v>1</v>
      </c>
      <c r="S91">
        <v>0</v>
      </c>
      <c r="T91">
        <v>0</v>
      </c>
      <c r="V91">
        <v>0</v>
      </c>
      <c r="Y91" s="1">
        <v>44792</v>
      </c>
      <c r="Z91" s="6">
        <v>0.12071759259259258</v>
      </c>
      <c r="AB91">
        <v>1</v>
      </c>
      <c r="AD91" s="3">
        <f t="shared" si="8"/>
        <v>5.0488620609275872</v>
      </c>
      <c r="AE91" s="3">
        <f t="shared" si="9"/>
        <v>16.509849884075397</v>
      </c>
      <c r="AF91" s="3">
        <f t="shared" si="10"/>
        <v>11.460987823147811</v>
      </c>
      <c r="AG91" s="3">
        <f t="shared" si="11"/>
        <v>0.97394294209178001</v>
      </c>
      <c r="AH91" s="3"/>
    </row>
    <row r="92" spans="1:62" x14ac:dyDescent="0.2">
      <c r="A92">
        <v>68</v>
      </c>
      <c r="B92">
        <v>1</v>
      </c>
      <c r="C92" t="s">
        <v>93</v>
      </c>
      <c r="D92" t="s">
        <v>27</v>
      </c>
      <c r="G92">
        <v>0.3</v>
      </c>
      <c r="H92">
        <v>0.3</v>
      </c>
      <c r="I92">
        <v>5150</v>
      </c>
      <c r="J92">
        <v>10481</v>
      </c>
      <c r="L92">
        <v>6215</v>
      </c>
      <c r="M92">
        <v>7.2759999999999998</v>
      </c>
      <c r="N92">
        <v>15.263</v>
      </c>
      <c r="O92">
        <v>7.9870000000000001</v>
      </c>
      <c r="Q92">
        <v>0.89</v>
      </c>
      <c r="R92">
        <v>1</v>
      </c>
      <c r="S92">
        <v>0</v>
      </c>
      <c r="T92">
        <v>0</v>
      </c>
      <c r="V92">
        <v>0</v>
      </c>
      <c r="Y92" s="1">
        <v>44792</v>
      </c>
      <c r="Z92" s="6">
        <v>0.1277777777777778</v>
      </c>
      <c r="AB92">
        <v>1</v>
      </c>
      <c r="AD92" s="3">
        <f t="shared" si="8"/>
        <v>8.3439135335793306</v>
      </c>
      <c r="AE92" s="3">
        <f t="shared" si="9"/>
        <v>16.591120641676479</v>
      </c>
      <c r="AF92" s="3">
        <f t="shared" si="10"/>
        <v>8.2472071080971485</v>
      </c>
      <c r="AG92" s="3">
        <f t="shared" si="11"/>
        <v>0.9693301096185285</v>
      </c>
      <c r="AH92" s="3"/>
      <c r="AI92">
        <f>100*(AVERAGE(I92:I93))/(AVERAGE(I$47:I$48))</f>
        <v>90.391337709949696</v>
      </c>
      <c r="AK92">
        <f>ABS(100*(AD92-AD93)/(AVERAGE(AD92:AD93)))</f>
        <v>5.5299802888471046</v>
      </c>
      <c r="AO92">
        <f>100*(AVERAGE(J92:J93))/(AVERAGE(J$47:J$48))</f>
        <v>90.682318415260454</v>
      </c>
      <c r="AQ92">
        <f>ABS(100*(AE92-AE93)/(AVERAGE(AE92:AE93)))</f>
        <v>0.46105252317429746</v>
      </c>
      <c r="AU92">
        <f>100*(((AVERAGE(J92:J93))-(AVERAGE(I92:I93)))/((AVERAGE(J$47:J$48))-(AVERAGE($I$47:I93))))</f>
        <v>79.673859411715853</v>
      </c>
      <c r="AW92">
        <f>ABS(100*(AF92-AF93)/(AVERAGE(AF92:AF93)))</f>
        <v>4.9435095238209339</v>
      </c>
      <c r="BA92">
        <f>100*(AVERAGE(L92:L93))/(AVERAGE(L$47:L$48))</f>
        <v>95.38261600795046</v>
      </c>
      <c r="BC92">
        <f>ABS(100*(AG92-AG93)/(AVERAGE(AG92:AG93)))</f>
        <v>0.69651225472478917</v>
      </c>
      <c r="BG92" s="3">
        <f>AVERAGE(AD92:AD93)</f>
        <v>8.581182380680147</v>
      </c>
      <c r="BH92" s="3">
        <f>AVERAGE(AE92:AE93)</f>
        <v>16.62945590469586</v>
      </c>
      <c r="BI92" s="3">
        <f>AVERAGE(AF92:AF93)</f>
        <v>8.0482735240157108</v>
      </c>
      <c r="BJ92" s="3">
        <f>AVERAGE(AG92:AG93)</f>
        <v>0.97271765846607261</v>
      </c>
    </row>
    <row r="93" spans="1:62" x14ac:dyDescent="0.2">
      <c r="A93">
        <v>69</v>
      </c>
      <c r="B93">
        <v>1</v>
      </c>
      <c r="C93" t="s">
        <v>93</v>
      </c>
      <c r="D93" t="s">
        <v>27</v>
      </c>
      <c r="G93">
        <v>0.3</v>
      </c>
      <c r="H93">
        <v>0.3</v>
      </c>
      <c r="I93">
        <v>5452</v>
      </c>
      <c r="J93">
        <v>10531</v>
      </c>
      <c r="L93">
        <v>6262</v>
      </c>
      <c r="M93">
        <v>7.6619999999999999</v>
      </c>
      <c r="N93">
        <v>15.333</v>
      </c>
      <c r="O93">
        <v>7.6710000000000003</v>
      </c>
      <c r="Q93">
        <v>0.89800000000000002</v>
      </c>
      <c r="R93">
        <v>1</v>
      </c>
      <c r="S93">
        <v>0</v>
      </c>
      <c r="T93">
        <v>0</v>
      </c>
      <c r="V93">
        <v>0</v>
      </c>
      <c r="Y93" s="1">
        <v>44792</v>
      </c>
      <c r="Z93" s="6">
        <v>0.13532407407407407</v>
      </c>
      <c r="AB93">
        <v>1</v>
      </c>
      <c r="AD93" s="3">
        <f t="shared" si="8"/>
        <v>8.8184512277809635</v>
      </c>
      <c r="AE93" s="3">
        <f t="shared" si="9"/>
        <v>16.667791167715237</v>
      </c>
      <c r="AF93" s="3">
        <f t="shared" si="10"/>
        <v>7.8493399399342731</v>
      </c>
      <c r="AG93" s="3">
        <f t="shared" si="11"/>
        <v>0.97610520731361672</v>
      </c>
      <c r="AH93" s="3"/>
    </row>
    <row r="94" spans="1:62" x14ac:dyDescent="0.2">
      <c r="A94">
        <v>70</v>
      </c>
      <c r="B94">
        <v>21</v>
      </c>
      <c r="C94" t="s">
        <v>146</v>
      </c>
      <c r="D94" t="s">
        <v>27</v>
      </c>
      <c r="G94">
        <v>0.5</v>
      </c>
      <c r="H94">
        <v>0.5</v>
      </c>
      <c r="I94">
        <v>5389</v>
      </c>
      <c r="J94">
        <v>9016</v>
      </c>
      <c r="L94">
        <v>3910</v>
      </c>
      <c r="M94">
        <v>4.55</v>
      </c>
      <c r="N94">
        <v>7.9169999999999998</v>
      </c>
      <c r="O94">
        <v>3.367</v>
      </c>
      <c r="Q94">
        <v>0.29299999999999998</v>
      </c>
      <c r="R94">
        <v>1</v>
      </c>
      <c r="S94">
        <v>0</v>
      </c>
      <c r="T94">
        <v>0</v>
      </c>
      <c r="V94">
        <v>0</v>
      </c>
      <c r="Y94" s="1">
        <v>44792</v>
      </c>
      <c r="Z94" s="6">
        <v>0.14881944444444445</v>
      </c>
      <c r="AB94">
        <v>1</v>
      </c>
      <c r="AD94" s="3">
        <f t="shared" si="8"/>
        <v>5.2316749590499629</v>
      </c>
      <c r="AE94" s="3">
        <f t="shared" si="9"/>
        <v>8.6068045372445248</v>
      </c>
      <c r="AF94" s="3">
        <f t="shared" si="10"/>
        <v>3.3751295781945618</v>
      </c>
      <c r="AG94" s="3">
        <f t="shared" si="11"/>
        <v>0.38223721231777941</v>
      </c>
      <c r="AH94" s="3"/>
    </row>
    <row r="95" spans="1:62" x14ac:dyDescent="0.2">
      <c r="A95">
        <v>71</v>
      </c>
      <c r="B95">
        <v>21</v>
      </c>
      <c r="C95" t="s">
        <v>146</v>
      </c>
      <c r="D95" t="s">
        <v>27</v>
      </c>
      <c r="G95">
        <v>0.5</v>
      </c>
      <c r="H95">
        <v>0.5</v>
      </c>
      <c r="I95">
        <v>3970</v>
      </c>
      <c r="J95">
        <v>9102</v>
      </c>
      <c r="L95">
        <v>3975</v>
      </c>
      <c r="M95">
        <v>3.4609999999999999</v>
      </c>
      <c r="N95">
        <v>7.99</v>
      </c>
      <c r="O95">
        <v>4.5289999999999999</v>
      </c>
      <c r="Q95">
        <v>0.3</v>
      </c>
      <c r="R95">
        <v>1</v>
      </c>
      <c r="S95">
        <v>0</v>
      </c>
      <c r="T95">
        <v>0</v>
      </c>
      <c r="V95">
        <v>0</v>
      </c>
      <c r="Y95" s="1">
        <v>44792</v>
      </c>
      <c r="Z95" s="6">
        <v>0.15606481481481482</v>
      </c>
      <c r="AB95">
        <v>1</v>
      </c>
      <c r="AD95" s="3">
        <f t="shared" si="8"/>
        <v>3.8938557774497271</v>
      </c>
      <c r="AE95" s="3">
        <f t="shared" si="9"/>
        <v>8.6859285201165211</v>
      </c>
      <c r="AF95" s="3">
        <f t="shared" si="10"/>
        <v>4.7920727426667939</v>
      </c>
      <c r="AG95" s="3">
        <f t="shared" si="11"/>
        <v>0.38785910189455464</v>
      </c>
      <c r="AH95" s="3"/>
      <c r="AK95">
        <f>ABS(100*(AD95-AD96)/(AVERAGE(AD95:AD96)))</f>
        <v>0.14537910258043779</v>
      </c>
      <c r="AQ95">
        <f>ABS(100*(AE95-AE96)/(AVERAGE(AE95:AE96)))</f>
        <v>0.49908405289592145</v>
      </c>
      <c r="AW95">
        <f>ABS(100*(AF95-AF96)/(AVERAGE(AF95:AF96)))</f>
        <v>0.78741317848294601</v>
      </c>
      <c r="BC95">
        <f>ABS(100*(AG95-AG96)/(AVERAGE(AG95:AG96)))</f>
        <v>1.1888987056377496</v>
      </c>
      <c r="BG95" s="3">
        <f>AVERAGE(AD95:AD96)</f>
        <v>3.891027407086936</v>
      </c>
      <c r="BH95" s="3">
        <f>AVERAGE(AE95:AE96)</f>
        <v>8.664307431773592</v>
      </c>
      <c r="BI95" s="3">
        <f>AVERAGE(AF95:AF96)</f>
        <v>4.773280024686656</v>
      </c>
      <c r="BJ95" s="3">
        <f>AVERAGE(AG95:AG96)</f>
        <v>0.38556710075940781</v>
      </c>
    </row>
    <row r="96" spans="1:62" x14ac:dyDescent="0.2">
      <c r="A96">
        <v>72</v>
      </c>
      <c r="B96">
        <v>21</v>
      </c>
      <c r="C96" t="s">
        <v>146</v>
      </c>
      <c r="D96" t="s">
        <v>27</v>
      </c>
      <c r="G96">
        <v>0.5</v>
      </c>
      <c r="H96">
        <v>0.5</v>
      </c>
      <c r="I96">
        <v>3964</v>
      </c>
      <c r="J96">
        <v>9055</v>
      </c>
      <c r="L96">
        <v>3922</v>
      </c>
      <c r="M96">
        <v>3.456</v>
      </c>
      <c r="N96">
        <v>7.9489999999999998</v>
      </c>
      <c r="O96">
        <v>4.4939999999999998</v>
      </c>
      <c r="Q96">
        <v>0.29399999999999998</v>
      </c>
      <c r="R96">
        <v>1</v>
      </c>
      <c r="S96">
        <v>0</v>
      </c>
      <c r="T96">
        <v>0</v>
      </c>
      <c r="V96">
        <v>0</v>
      </c>
      <c r="Y96" s="1">
        <v>44792</v>
      </c>
      <c r="Z96" s="6">
        <v>0.16376157407407407</v>
      </c>
      <c r="AB96">
        <v>1</v>
      </c>
      <c r="AD96" s="3">
        <f t="shared" si="8"/>
        <v>3.8881990367241452</v>
      </c>
      <c r="AE96" s="3">
        <f t="shared" si="9"/>
        <v>8.6426863434306629</v>
      </c>
      <c r="AF96" s="3">
        <f t="shared" si="10"/>
        <v>4.7544873067065172</v>
      </c>
      <c r="AG96" s="3">
        <f t="shared" si="11"/>
        <v>0.38327509962426104</v>
      </c>
      <c r="AH96" s="3"/>
      <c r="BG96" s="3"/>
      <c r="BH96" s="3"/>
      <c r="BI96" s="3"/>
      <c r="BJ96" s="3"/>
    </row>
    <row r="97" spans="1:62" x14ac:dyDescent="0.2">
      <c r="A97">
        <v>73</v>
      </c>
      <c r="B97">
        <v>22</v>
      </c>
      <c r="C97" t="s">
        <v>147</v>
      </c>
      <c r="D97" t="s">
        <v>27</v>
      </c>
      <c r="G97">
        <v>0.5</v>
      </c>
      <c r="H97">
        <v>0.5</v>
      </c>
      <c r="I97">
        <v>3724</v>
      </c>
      <c r="J97">
        <v>8803</v>
      </c>
      <c r="L97">
        <v>6708</v>
      </c>
      <c r="M97">
        <v>3.2719999999999998</v>
      </c>
      <c r="N97">
        <v>7.7370000000000001</v>
      </c>
      <c r="O97">
        <v>4.4649999999999999</v>
      </c>
      <c r="Q97">
        <v>0.58599999999999997</v>
      </c>
      <c r="R97">
        <v>1</v>
      </c>
      <c r="S97">
        <v>0</v>
      </c>
      <c r="T97">
        <v>0</v>
      </c>
      <c r="V97">
        <v>0</v>
      </c>
      <c r="Y97" s="1">
        <v>44792</v>
      </c>
      <c r="Z97" s="6">
        <v>0.17684027777777778</v>
      </c>
      <c r="AB97">
        <v>1</v>
      </c>
      <c r="AD97" s="3">
        <f t="shared" si="8"/>
        <v>3.6619294077008497</v>
      </c>
      <c r="AE97" s="3">
        <f t="shared" si="9"/>
        <v>8.4108346726894592</v>
      </c>
      <c r="AF97" s="3">
        <f t="shared" si="10"/>
        <v>4.7489052649886094</v>
      </c>
      <c r="AG97" s="3">
        <f t="shared" si="11"/>
        <v>0.62423793594573551</v>
      </c>
      <c r="AH97" s="3"/>
      <c r="BG97" s="3"/>
      <c r="BH97" s="3"/>
      <c r="BI97" s="3"/>
      <c r="BJ97" s="3"/>
    </row>
    <row r="98" spans="1:62" x14ac:dyDescent="0.2">
      <c r="A98">
        <v>74</v>
      </c>
      <c r="B98">
        <v>22</v>
      </c>
      <c r="C98" t="s">
        <v>147</v>
      </c>
      <c r="D98" t="s">
        <v>27</v>
      </c>
      <c r="G98">
        <v>0.5</v>
      </c>
      <c r="H98">
        <v>0.5</v>
      </c>
      <c r="I98">
        <v>3499</v>
      </c>
      <c r="J98">
        <v>8545</v>
      </c>
      <c r="L98">
        <v>6766</v>
      </c>
      <c r="M98">
        <v>3.0990000000000002</v>
      </c>
      <c r="N98">
        <v>7.5179999999999998</v>
      </c>
      <c r="O98">
        <v>4.4189999999999996</v>
      </c>
      <c r="Q98">
        <v>0.59199999999999997</v>
      </c>
      <c r="R98">
        <v>1</v>
      </c>
      <c r="S98">
        <v>0</v>
      </c>
      <c r="T98">
        <v>0</v>
      </c>
      <c r="V98">
        <v>0</v>
      </c>
      <c r="Y98" s="1">
        <v>44792</v>
      </c>
      <c r="Z98" s="6">
        <v>0.18399305555555556</v>
      </c>
      <c r="AB98">
        <v>1</v>
      </c>
      <c r="AD98" s="3">
        <f t="shared" si="8"/>
        <v>3.44980163049151</v>
      </c>
      <c r="AE98" s="3">
        <f t="shared" si="9"/>
        <v>8.173462724073465</v>
      </c>
      <c r="AF98" s="3">
        <f t="shared" si="10"/>
        <v>4.7236610935819545</v>
      </c>
      <c r="AG98" s="3">
        <f t="shared" si="11"/>
        <v>0.62925439126039662</v>
      </c>
      <c r="AH98" s="3"/>
      <c r="AK98">
        <f>ABS(100*(AD98-AD99)/(AVERAGE(AD98:AD99)))</f>
        <v>0.2729152897991014</v>
      </c>
      <c r="AQ98">
        <f>ABS(100*(AE98-AE99)/(AVERAGE(AE98:AE99)))</f>
        <v>7.8764509727429613E-2</v>
      </c>
      <c r="AW98">
        <f>ABS(100*(AF98-AF99)/(AVERAGE(AF98:AF99)))</f>
        <v>6.3267072702800589E-2</v>
      </c>
      <c r="BC98">
        <f>ABS(100*(AG98-AG99)/(AVERAGE(AG98:AG99)))</f>
        <v>0.43887276476474024</v>
      </c>
      <c r="BG98" s="3">
        <f>AVERAGE(AD98:AD99)</f>
        <v>3.4545155810961621</v>
      </c>
      <c r="BH98" s="3">
        <f>AVERAGE(AE98:AE99)</f>
        <v>8.176682886167093</v>
      </c>
      <c r="BI98" s="3">
        <f>AVERAGE(AF98:AF99)</f>
        <v>4.722167305070931</v>
      </c>
      <c r="BJ98" s="3">
        <f>AVERAGE(AG98:AG99)</f>
        <v>0.63063824100237209</v>
      </c>
    </row>
    <row r="99" spans="1:62" x14ac:dyDescent="0.2">
      <c r="A99">
        <v>75</v>
      </c>
      <c r="B99">
        <v>22</v>
      </c>
      <c r="C99" t="s">
        <v>147</v>
      </c>
      <c r="D99" t="s">
        <v>27</v>
      </c>
      <c r="G99">
        <v>0.5</v>
      </c>
      <c r="H99">
        <v>0.5</v>
      </c>
      <c r="I99">
        <v>3509</v>
      </c>
      <c r="J99">
        <v>8552</v>
      </c>
      <c r="L99">
        <v>6798</v>
      </c>
      <c r="M99">
        <v>3.1070000000000002</v>
      </c>
      <c r="N99">
        <v>7.524</v>
      </c>
      <c r="O99">
        <v>4.4169999999999998</v>
      </c>
      <c r="Q99">
        <v>0.59499999999999997</v>
      </c>
      <c r="R99">
        <v>1</v>
      </c>
      <c r="S99">
        <v>0</v>
      </c>
      <c r="T99">
        <v>0</v>
      </c>
      <c r="V99">
        <v>0</v>
      </c>
      <c r="Y99" s="1">
        <v>44792</v>
      </c>
      <c r="Z99" s="6">
        <v>0.19160879629629632</v>
      </c>
      <c r="AB99">
        <v>1</v>
      </c>
      <c r="AD99" s="3">
        <f t="shared" si="8"/>
        <v>3.4592295317008137</v>
      </c>
      <c r="AE99" s="3">
        <f t="shared" si="9"/>
        <v>8.1799030482607211</v>
      </c>
      <c r="AF99" s="3">
        <f t="shared" si="10"/>
        <v>4.7206735165599074</v>
      </c>
      <c r="AG99" s="3">
        <f t="shared" si="11"/>
        <v>0.63202209074434745</v>
      </c>
      <c r="AH99" s="3"/>
      <c r="BG99" s="3"/>
      <c r="BH99" s="3"/>
      <c r="BI99" s="3"/>
      <c r="BJ99" s="3"/>
    </row>
    <row r="100" spans="1:62" x14ac:dyDescent="0.2">
      <c r="A100">
        <v>76</v>
      </c>
      <c r="B100">
        <v>23</v>
      </c>
      <c r="C100" t="s">
        <v>148</v>
      </c>
      <c r="D100" t="s">
        <v>27</v>
      </c>
      <c r="G100">
        <v>0.5</v>
      </c>
      <c r="H100">
        <v>0.5</v>
      </c>
      <c r="I100">
        <v>7371</v>
      </c>
      <c r="J100">
        <v>12063</v>
      </c>
      <c r="L100">
        <v>2060</v>
      </c>
      <c r="M100">
        <v>6.07</v>
      </c>
      <c r="N100">
        <v>10.497999999999999</v>
      </c>
      <c r="O100">
        <v>4.4279999999999999</v>
      </c>
      <c r="Q100">
        <v>9.9000000000000005E-2</v>
      </c>
      <c r="R100">
        <v>1</v>
      </c>
      <c r="S100">
        <v>0</v>
      </c>
      <c r="T100">
        <v>0</v>
      </c>
      <c r="V100">
        <v>0</v>
      </c>
      <c r="Y100" s="1">
        <v>44792</v>
      </c>
      <c r="Z100" s="6">
        <v>0.20481481481481481</v>
      </c>
      <c r="AB100">
        <v>1</v>
      </c>
      <c r="AD100" s="3">
        <f t="shared" si="8"/>
        <v>7.1002849787340123</v>
      </c>
      <c r="AE100" s="3">
        <f t="shared" si="9"/>
        <v>11.410185651325669</v>
      </c>
      <c r="AF100" s="3">
        <f t="shared" si="10"/>
        <v>4.3099006725916569</v>
      </c>
      <c r="AG100" s="3">
        <f t="shared" si="11"/>
        <v>0.22222958590186845</v>
      </c>
      <c r="AH100" s="3"/>
      <c r="BG100" s="3"/>
      <c r="BH100" s="3"/>
      <c r="BI100" s="3"/>
      <c r="BJ100" s="3"/>
    </row>
    <row r="101" spans="1:62" x14ac:dyDescent="0.2">
      <c r="A101">
        <v>77</v>
      </c>
      <c r="B101">
        <v>23</v>
      </c>
      <c r="C101" t="s">
        <v>148</v>
      </c>
      <c r="D101" t="s">
        <v>27</v>
      </c>
      <c r="G101">
        <v>0.5</v>
      </c>
      <c r="H101">
        <v>0.5</v>
      </c>
      <c r="I101">
        <v>8752</v>
      </c>
      <c r="J101">
        <v>12120</v>
      </c>
      <c r="L101">
        <v>1999</v>
      </c>
      <c r="M101">
        <v>7.1289999999999996</v>
      </c>
      <c r="N101">
        <v>10.545999999999999</v>
      </c>
      <c r="O101">
        <v>3.4169999999999998</v>
      </c>
      <c r="Q101">
        <v>9.2999999999999999E-2</v>
      </c>
      <c r="R101">
        <v>1</v>
      </c>
      <c r="S101">
        <v>0</v>
      </c>
      <c r="T101">
        <v>0</v>
      </c>
      <c r="V101">
        <v>0</v>
      </c>
      <c r="Y101" s="1">
        <v>44792</v>
      </c>
      <c r="Z101" s="6">
        <v>0.21228009259259259</v>
      </c>
      <c r="AB101">
        <v>1</v>
      </c>
      <c r="AD101" s="3">
        <f t="shared" si="8"/>
        <v>8.4022781357388912</v>
      </c>
      <c r="AE101" s="3">
        <f t="shared" si="9"/>
        <v>11.462628291136179</v>
      </c>
      <c r="AF101" s="3">
        <f t="shared" si="10"/>
        <v>3.0603501553972876</v>
      </c>
      <c r="AG101" s="3">
        <f t="shared" si="11"/>
        <v>0.21695365876058706</v>
      </c>
      <c r="AH101" s="3"/>
      <c r="AK101">
        <f>ABS(100*(AD101-AD102)/(AVERAGE(AD101:AD102)))</f>
        <v>0.50620719001169645</v>
      </c>
      <c r="AQ101">
        <f>ABS(100*(AE101-AE102)/(AVERAGE(AE101:AE102)))</f>
        <v>0.22499445012055508</v>
      </c>
      <c r="AW101">
        <f>ABS(100*(AF101-AF102)/(AVERAGE(AF101:AF102)))</f>
        <v>0.5430428159895142</v>
      </c>
      <c r="BC101">
        <f>ABS(100*(AG101-AG102)/(AVERAGE(AG101:AG102)))</f>
        <v>0.63989579528752649</v>
      </c>
      <c r="BG101" s="3">
        <f>AVERAGE(AD101:AD102)</f>
        <v>8.3810653580179579</v>
      </c>
      <c r="BH101" s="3">
        <f>AVERAGE(AE101:AE102)</f>
        <v>11.449747642761668</v>
      </c>
      <c r="BI101" s="3">
        <f>AVERAGE(AF101:AF102)</f>
        <v>3.0686822847437094</v>
      </c>
      <c r="BJ101" s="3">
        <f>AVERAGE(AG101:AG102)</f>
        <v>0.21626173388959935</v>
      </c>
    </row>
    <row r="102" spans="1:62" x14ac:dyDescent="0.2">
      <c r="A102">
        <v>78</v>
      </c>
      <c r="B102">
        <v>23</v>
      </c>
      <c r="C102" t="s">
        <v>148</v>
      </c>
      <c r="D102" t="s">
        <v>27</v>
      </c>
      <c r="G102">
        <v>0.5</v>
      </c>
      <c r="H102">
        <v>0.5</v>
      </c>
      <c r="I102">
        <v>8707</v>
      </c>
      <c r="J102">
        <v>12092</v>
      </c>
      <c r="L102">
        <v>1983</v>
      </c>
      <c r="M102">
        <v>7.0940000000000003</v>
      </c>
      <c r="N102">
        <v>10.523</v>
      </c>
      <c r="O102">
        <v>3.4289999999999998</v>
      </c>
      <c r="Q102">
        <v>9.0999999999999998E-2</v>
      </c>
      <c r="R102">
        <v>1</v>
      </c>
      <c r="S102">
        <v>0</v>
      </c>
      <c r="T102">
        <v>0</v>
      </c>
      <c r="V102">
        <v>0</v>
      </c>
      <c r="Y102" s="1">
        <v>44792</v>
      </c>
      <c r="Z102" s="6">
        <v>0.22005787037037036</v>
      </c>
      <c r="AB102">
        <v>1</v>
      </c>
      <c r="AD102" s="3">
        <f t="shared" si="8"/>
        <v>8.3598525802970247</v>
      </c>
      <c r="AE102" s="3">
        <f t="shared" si="9"/>
        <v>11.436866994387156</v>
      </c>
      <c r="AF102" s="3">
        <f t="shared" si="10"/>
        <v>3.0770144140901312</v>
      </c>
      <c r="AG102" s="3">
        <f t="shared" si="11"/>
        <v>0.21556980901861161</v>
      </c>
      <c r="AH102" s="3"/>
      <c r="BG102" s="3"/>
      <c r="BH102" s="3"/>
      <c r="BI102" s="3"/>
      <c r="BJ102" s="3"/>
    </row>
    <row r="103" spans="1:62" x14ac:dyDescent="0.2">
      <c r="A103">
        <v>79</v>
      </c>
      <c r="B103">
        <v>24</v>
      </c>
      <c r="C103" t="s">
        <v>149</v>
      </c>
      <c r="D103" t="s">
        <v>27</v>
      </c>
      <c r="G103">
        <v>0.5</v>
      </c>
      <c r="H103">
        <v>0.5</v>
      </c>
      <c r="I103">
        <v>6141</v>
      </c>
      <c r="J103">
        <v>6998</v>
      </c>
      <c r="L103">
        <v>6162</v>
      </c>
      <c r="M103">
        <v>5.1260000000000003</v>
      </c>
      <c r="N103">
        <v>6.2069999999999999</v>
      </c>
      <c r="O103">
        <v>1.081</v>
      </c>
      <c r="Q103">
        <v>0.52800000000000002</v>
      </c>
      <c r="R103">
        <v>1</v>
      </c>
      <c r="S103">
        <v>0</v>
      </c>
      <c r="T103">
        <v>0</v>
      </c>
      <c r="V103">
        <v>0</v>
      </c>
      <c r="Y103" s="1">
        <v>44792</v>
      </c>
      <c r="Z103" s="6">
        <v>0.23321759259259259</v>
      </c>
      <c r="AB103">
        <v>1</v>
      </c>
      <c r="AD103" s="3">
        <f t="shared" si="8"/>
        <v>5.9406531299896219</v>
      </c>
      <c r="AE103" s="3">
        <f t="shared" si="9"/>
        <v>6.7501510786899628</v>
      </c>
      <c r="AF103" s="3">
        <f t="shared" si="10"/>
        <v>0.80949794870034086</v>
      </c>
      <c r="AG103" s="3">
        <f t="shared" si="11"/>
        <v>0.57701406350082352</v>
      </c>
      <c r="AH103" s="3"/>
      <c r="BG103" s="3"/>
      <c r="BH103" s="3"/>
      <c r="BI103" s="3"/>
      <c r="BJ103" s="3"/>
    </row>
    <row r="104" spans="1:62" x14ac:dyDescent="0.2">
      <c r="A104">
        <v>80</v>
      </c>
      <c r="B104">
        <v>24</v>
      </c>
      <c r="C104" t="s">
        <v>149</v>
      </c>
      <c r="D104" t="s">
        <v>27</v>
      </c>
      <c r="G104">
        <v>0.5</v>
      </c>
      <c r="H104">
        <v>0.5</v>
      </c>
      <c r="I104">
        <v>5028</v>
      </c>
      <c r="J104">
        <v>6942</v>
      </c>
      <c r="L104">
        <v>6247</v>
      </c>
      <c r="M104">
        <v>4.2720000000000002</v>
      </c>
      <c r="N104">
        <v>6.16</v>
      </c>
      <c r="O104">
        <v>1.8879999999999999</v>
      </c>
      <c r="Q104">
        <v>0.53700000000000003</v>
      </c>
      <c r="R104">
        <v>1</v>
      </c>
      <c r="S104">
        <v>0</v>
      </c>
      <c r="T104">
        <v>0</v>
      </c>
      <c r="V104">
        <v>0</v>
      </c>
      <c r="Y104" s="1">
        <v>44792</v>
      </c>
      <c r="Z104" s="6">
        <v>0.24026620370370369</v>
      </c>
      <c r="AB104">
        <v>1</v>
      </c>
      <c r="AD104" s="3">
        <f t="shared" si="8"/>
        <v>4.8913277253940883</v>
      </c>
      <c r="AE104" s="3">
        <f t="shared" si="9"/>
        <v>6.698628485191918</v>
      </c>
      <c r="AF104" s="3">
        <f t="shared" si="10"/>
        <v>1.8073007597978297</v>
      </c>
      <c r="AG104" s="3">
        <f t="shared" si="11"/>
        <v>0.584365765255068</v>
      </c>
      <c r="AH104" s="3"/>
      <c r="AK104">
        <f>ABS(100*(AD104-AD105)/(AVERAGE(AD104:AD105)))</f>
        <v>1.3583949113887428</v>
      </c>
      <c r="AQ104">
        <f>ABS(100*(AE104-AE105)/(AVERAGE(AE104:AE105)))</f>
        <v>0.47956692695103925</v>
      </c>
      <c r="AW104">
        <f>ABS(100*(AF104-AF105)/(AVERAGE(AF104:AF105)))</f>
        <v>5.2896450346197055</v>
      </c>
      <c r="BC104">
        <f>ABS(100*(AG104-AG105)/(AVERAGE(AG104:AG105)))</f>
        <v>0.57556869261429477</v>
      </c>
      <c r="BG104" s="3">
        <f>AVERAGE(AD104:AD105)</f>
        <v>4.8583300711615252</v>
      </c>
      <c r="BH104" s="3">
        <f>AVERAGE(AE104:AE105)</f>
        <v>6.7147292956600566</v>
      </c>
      <c r="BI104" s="3">
        <f>AVERAGE(AF104:AF105)</f>
        <v>1.8563992244985323</v>
      </c>
      <c r="BJ104" s="3">
        <f>AVERAGE(AG104:AG105)</f>
        <v>0.58605233212810059</v>
      </c>
    </row>
    <row r="105" spans="1:62" x14ac:dyDescent="0.2">
      <c r="A105">
        <v>81</v>
      </c>
      <c r="B105">
        <v>24</v>
      </c>
      <c r="C105" t="s">
        <v>149</v>
      </c>
      <c r="D105" t="s">
        <v>27</v>
      </c>
      <c r="G105">
        <v>0.5</v>
      </c>
      <c r="H105">
        <v>0.5</v>
      </c>
      <c r="I105">
        <v>4958</v>
      </c>
      <c r="J105">
        <v>6977</v>
      </c>
      <c r="L105">
        <v>6286</v>
      </c>
      <c r="M105">
        <v>4.2190000000000003</v>
      </c>
      <c r="N105">
        <v>6.19</v>
      </c>
      <c r="O105">
        <v>1.9710000000000001</v>
      </c>
      <c r="Q105">
        <v>0.54100000000000004</v>
      </c>
      <c r="R105">
        <v>1</v>
      </c>
      <c r="S105">
        <v>0</v>
      </c>
      <c r="T105">
        <v>0</v>
      </c>
      <c r="V105">
        <v>0</v>
      </c>
      <c r="Y105" s="1">
        <v>44792</v>
      </c>
      <c r="Z105" s="6">
        <v>0.24775462962962966</v>
      </c>
      <c r="AB105">
        <v>1</v>
      </c>
      <c r="AD105" s="3">
        <f t="shared" si="8"/>
        <v>4.8253324169289611</v>
      </c>
      <c r="AE105" s="3">
        <f t="shared" si="9"/>
        <v>6.7308301061281961</v>
      </c>
      <c r="AF105" s="3">
        <f t="shared" si="10"/>
        <v>1.905497689199235</v>
      </c>
      <c r="AG105" s="3">
        <f t="shared" si="11"/>
        <v>0.5877388990011333</v>
      </c>
      <c r="AH105" s="3"/>
      <c r="BG105" s="3"/>
      <c r="BH105" s="3"/>
      <c r="BI105" s="3"/>
      <c r="BJ105" s="3"/>
    </row>
    <row r="106" spans="1:62" x14ac:dyDescent="0.2">
      <c r="A106">
        <v>82</v>
      </c>
      <c r="B106">
        <v>25</v>
      </c>
      <c r="C106" t="s">
        <v>150</v>
      </c>
      <c r="D106" t="s">
        <v>27</v>
      </c>
      <c r="G106">
        <v>0.5</v>
      </c>
      <c r="H106">
        <v>0.5</v>
      </c>
      <c r="I106">
        <v>5153</v>
      </c>
      <c r="J106">
        <v>8372</v>
      </c>
      <c r="L106">
        <v>3368</v>
      </c>
      <c r="M106">
        <v>4.3680000000000003</v>
      </c>
      <c r="N106">
        <v>7.3710000000000004</v>
      </c>
      <c r="O106">
        <v>3.0030000000000001</v>
      </c>
      <c r="Q106">
        <v>0.23599999999999999</v>
      </c>
      <c r="R106">
        <v>1</v>
      </c>
      <c r="S106">
        <v>0</v>
      </c>
      <c r="T106">
        <v>0</v>
      </c>
      <c r="V106">
        <v>0</v>
      </c>
      <c r="Y106" s="1">
        <v>44792</v>
      </c>
      <c r="Z106" s="6">
        <v>0.26087962962962963</v>
      </c>
      <c r="AB106">
        <v>1</v>
      </c>
      <c r="AD106" s="3">
        <f t="shared" si="8"/>
        <v>5.0091764905103888</v>
      </c>
      <c r="AE106" s="3">
        <f t="shared" si="9"/>
        <v>8.0142947120170032</v>
      </c>
      <c r="AF106" s="3">
        <f t="shared" si="10"/>
        <v>3.0051182215066143</v>
      </c>
      <c r="AG106" s="3">
        <f t="shared" si="11"/>
        <v>0.3353593023083612</v>
      </c>
      <c r="AH106" s="3"/>
      <c r="BG106" s="3"/>
      <c r="BH106" s="3"/>
      <c r="BI106" s="3"/>
      <c r="BJ106" s="3"/>
    </row>
    <row r="107" spans="1:62" x14ac:dyDescent="0.2">
      <c r="A107">
        <v>83</v>
      </c>
      <c r="B107">
        <v>25</v>
      </c>
      <c r="C107" t="s">
        <v>150</v>
      </c>
      <c r="D107" t="s">
        <v>27</v>
      </c>
      <c r="G107">
        <v>0.5</v>
      </c>
      <c r="H107">
        <v>0.5</v>
      </c>
      <c r="I107">
        <v>5180</v>
      </c>
      <c r="J107">
        <v>8344</v>
      </c>
      <c r="L107">
        <v>3399</v>
      </c>
      <c r="M107">
        <v>4.3890000000000002</v>
      </c>
      <c r="N107">
        <v>7.3470000000000004</v>
      </c>
      <c r="O107">
        <v>2.9580000000000002</v>
      </c>
      <c r="Q107">
        <v>0.24</v>
      </c>
      <c r="R107">
        <v>1</v>
      </c>
      <c r="S107">
        <v>0</v>
      </c>
      <c r="T107">
        <v>0</v>
      </c>
      <c r="V107">
        <v>0</v>
      </c>
      <c r="Y107" s="1">
        <v>44792</v>
      </c>
      <c r="Z107" s="6">
        <v>0.26805555555555555</v>
      </c>
      <c r="AB107">
        <v>1</v>
      </c>
      <c r="AD107" s="3">
        <f t="shared" si="8"/>
        <v>5.0346318237755092</v>
      </c>
      <c r="AE107" s="3">
        <f t="shared" si="9"/>
        <v>7.9885334152679803</v>
      </c>
      <c r="AF107" s="3">
        <f t="shared" si="10"/>
        <v>2.9539015914924711</v>
      </c>
      <c r="AG107" s="3">
        <f t="shared" si="11"/>
        <v>0.33804051118343859</v>
      </c>
      <c r="AH107" s="3"/>
      <c r="AK107">
        <f>ABS(100*(AD107-AD108)/(AVERAGE(AD107:AD108)))</f>
        <v>0.54158629946613979</v>
      </c>
      <c r="AQ107">
        <f>ABS(100*(AE107-AE108)/(AVERAGE(AE107:AE108)))</f>
        <v>0.37934298540298417</v>
      </c>
      <c r="AW107">
        <f>ABS(100*(AF107-AF108)/(AVERAGE(AF107:AF108)))</f>
        <v>0.10220622057776842</v>
      </c>
      <c r="BC107">
        <f>ABS(100*(AG107-AG108)/(AVERAGE(AG107:AG108)))</f>
        <v>0.92535302674250575</v>
      </c>
      <c r="BG107" s="3">
        <f>AVERAGE(AD107:AD108)</f>
        <v>5.0483022805290005</v>
      </c>
      <c r="BH107" s="3">
        <f>AVERAGE(AE107:AE108)</f>
        <v>8.0037141794236533</v>
      </c>
      <c r="BI107" s="3">
        <f>AVERAGE(AF107:AF108)</f>
        <v>2.9554118988946541</v>
      </c>
      <c r="BJ107" s="3">
        <f>AVERAGE(AG107:AG108)</f>
        <v>0.33648368022371622</v>
      </c>
    </row>
    <row r="108" spans="1:62" x14ac:dyDescent="0.2">
      <c r="A108">
        <v>84</v>
      </c>
      <c r="B108">
        <v>25</v>
      </c>
      <c r="C108" t="s">
        <v>150</v>
      </c>
      <c r="D108" t="s">
        <v>27</v>
      </c>
      <c r="G108">
        <v>0.5</v>
      </c>
      <c r="H108">
        <v>0.5</v>
      </c>
      <c r="I108">
        <v>5209</v>
      </c>
      <c r="J108">
        <v>8377</v>
      </c>
      <c r="L108">
        <v>3363</v>
      </c>
      <c r="M108">
        <v>4.4109999999999996</v>
      </c>
      <c r="N108">
        <v>7.375</v>
      </c>
      <c r="O108">
        <v>2.964</v>
      </c>
      <c r="Q108">
        <v>0.23599999999999999</v>
      </c>
      <c r="R108">
        <v>1</v>
      </c>
      <c r="S108">
        <v>0</v>
      </c>
      <c r="T108">
        <v>0</v>
      </c>
      <c r="V108">
        <v>0</v>
      </c>
      <c r="Y108" s="1">
        <v>44792</v>
      </c>
      <c r="Z108" s="6">
        <v>0.27565972222222224</v>
      </c>
      <c r="AB108">
        <v>1</v>
      </c>
      <c r="AD108" s="3">
        <f t="shared" si="8"/>
        <v>5.061972737282491</v>
      </c>
      <c r="AE108" s="3">
        <f t="shared" si="9"/>
        <v>8.018894943579328</v>
      </c>
      <c r="AF108" s="3">
        <f t="shared" si="10"/>
        <v>2.956922206296837</v>
      </c>
      <c r="AG108" s="3">
        <f t="shared" si="11"/>
        <v>0.33492684926399385</v>
      </c>
      <c r="AH108" s="3"/>
      <c r="BG108" s="3"/>
      <c r="BH108" s="3"/>
      <c r="BI108" s="3"/>
      <c r="BJ108" s="3"/>
    </row>
    <row r="109" spans="1:62" x14ac:dyDescent="0.2">
      <c r="A109">
        <v>85</v>
      </c>
      <c r="B109">
        <v>26</v>
      </c>
      <c r="C109" t="s">
        <v>151</v>
      </c>
      <c r="D109" t="s">
        <v>27</v>
      </c>
      <c r="G109">
        <v>0.5</v>
      </c>
      <c r="H109">
        <v>0.5</v>
      </c>
      <c r="I109">
        <v>7721</v>
      </c>
      <c r="J109">
        <v>11855</v>
      </c>
      <c r="L109">
        <v>1721</v>
      </c>
      <c r="M109">
        <v>6.3380000000000001</v>
      </c>
      <c r="N109">
        <v>10.321999999999999</v>
      </c>
      <c r="O109">
        <v>3.984</v>
      </c>
      <c r="Q109">
        <v>6.4000000000000001E-2</v>
      </c>
      <c r="R109">
        <v>1</v>
      </c>
      <c r="S109">
        <v>0</v>
      </c>
      <c r="T109">
        <v>0</v>
      </c>
      <c r="V109">
        <v>0</v>
      </c>
      <c r="Y109" s="1">
        <v>44792</v>
      </c>
      <c r="Z109" s="6">
        <v>0.28892361111111109</v>
      </c>
      <c r="AB109">
        <v>1</v>
      </c>
      <c r="AD109" s="3">
        <f t="shared" si="8"/>
        <v>7.4302615210596521</v>
      </c>
      <c r="AE109" s="3">
        <f t="shared" si="9"/>
        <v>11.218816018332928</v>
      </c>
      <c r="AF109" s="3">
        <f t="shared" si="10"/>
        <v>3.7885544972732763</v>
      </c>
      <c r="AG109" s="3">
        <f t="shared" si="11"/>
        <v>0.19290926949376369</v>
      </c>
      <c r="AH109" s="3"/>
      <c r="BG109" s="3"/>
      <c r="BH109" s="3"/>
      <c r="BI109" s="3"/>
      <c r="BJ109" s="3"/>
    </row>
    <row r="110" spans="1:62" x14ac:dyDescent="0.2">
      <c r="A110">
        <v>86</v>
      </c>
      <c r="B110">
        <v>26</v>
      </c>
      <c r="C110" t="s">
        <v>151</v>
      </c>
      <c r="D110" t="s">
        <v>27</v>
      </c>
      <c r="G110">
        <v>0.5</v>
      </c>
      <c r="H110">
        <v>0.5</v>
      </c>
      <c r="I110">
        <v>8753</v>
      </c>
      <c r="J110">
        <v>11904</v>
      </c>
      <c r="L110">
        <v>1674</v>
      </c>
      <c r="M110">
        <v>7.13</v>
      </c>
      <c r="N110">
        <v>10.363</v>
      </c>
      <c r="O110">
        <v>3.2330000000000001</v>
      </c>
      <c r="Q110">
        <v>5.8999999999999997E-2</v>
      </c>
      <c r="R110">
        <v>1</v>
      </c>
      <c r="S110">
        <v>0</v>
      </c>
      <c r="T110">
        <v>0</v>
      </c>
      <c r="V110">
        <v>0</v>
      </c>
      <c r="Y110" s="1">
        <v>44792</v>
      </c>
      <c r="Z110" s="6">
        <v>0.29618055555555556</v>
      </c>
      <c r="AB110">
        <v>1</v>
      </c>
      <c r="AD110" s="3">
        <f t="shared" si="8"/>
        <v>8.4032209258598218</v>
      </c>
      <c r="AE110" s="3">
        <f t="shared" si="9"/>
        <v>11.263898287643718</v>
      </c>
      <c r="AF110" s="3">
        <f t="shared" si="10"/>
        <v>2.8606773617838961</v>
      </c>
      <c r="AG110" s="3">
        <f t="shared" si="11"/>
        <v>0.1888442108767108</v>
      </c>
      <c r="AH110" s="3"/>
      <c r="AK110">
        <f>ABS(100*(AD110-AD111)/(AVERAGE(AD110:AD111)))</f>
        <v>2.2436262614397653E-2</v>
      </c>
      <c r="AQ110">
        <f>ABS(100*(AE110-AE111)/(AVERAGE(AE110:AE111)))</f>
        <v>8.1647640179996789E-2</v>
      </c>
      <c r="AW110">
        <f>ABS(100*(AF110-AF111)/(AVERAGE(AF110:AF111)))</f>
        <v>0.255378068043986</v>
      </c>
      <c r="BC110">
        <f>ABS(100*(AG110-AG111)/(AVERAGE(AG110:AG111)))</f>
        <v>0.18303225842069451</v>
      </c>
      <c r="BG110" s="3">
        <f>AVERAGE(AD110:AD111)</f>
        <v>8.4041637159807525</v>
      </c>
      <c r="BH110" s="3">
        <f>AVERAGE(AE110:AE111)</f>
        <v>11.268498519206043</v>
      </c>
      <c r="BI110" s="3">
        <f>AVERAGE(AF110:AF111)</f>
        <v>2.8643348032252902</v>
      </c>
      <c r="BJ110" s="3">
        <f>AVERAGE(AG110:AG111)</f>
        <v>0.18901719209445772</v>
      </c>
    </row>
    <row r="111" spans="1:62" x14ac:dyDescent="0.2">
      <c r="A111">
        <v>87</v>
      </c>
      <c r="B111">
        <v>26</v>
      </c>
      <c r="C111" t="s">
        <v>151</v>
      </c>
      <c r="D111" t="s">
        <v>27</v>
      </c>
      <c r="G111">
        <v>0.5</v>
      </c>
      <c r="H111">
        <v>0.5</v>
      </c>
      <c r="I111">
        <v>8755</v>
      </c>
      <c r="J111">
        <v>11914</v>
      </c>
      <c r="L111">
        <v>1678</v>
      </c>
      <c r="M111">
        <v>7.1319999999999997</v>
      </c>
      <c r="N111">
        <v>10.372</v>
      </c>
      <c r="O111">
        <v>3.2410000000000001</v>
      </c>
      <c r="Q111">
        <v>5.8999999999999997E-2</v>
      </c>
      <c r="R111">
        <v>1</v>
      </c>
      <c r="S111">
        <v>0</v>
      </c>
      <c r="T111">
        <v>0</v>
      </c>
      <c r="V111">
        <v>0</v>
      </c>
      <c r="Y111" s="1">
        <v>44792</v>
      </c>
      <c r="Z111" s="6">
        <v>0.30398148148148146</v>
      </c>
      <c r="AB111">
        <v>1</v>
      </c>
      <c r="AD111" s="3">
        <f t="shared" si="8"/>
        <v>8.4051065061016832</v>
      </c>
      <c r="AE111" s="3">
        <f t="shared" si="9"/>
        <v>11.273098750768368</v>
      </c>
      <c r="AF111" s="3">
        <f t="shared" si="10"/>
        <v>2.8679922446666843</v>
      </c>
      <c r="AG111" s="3">
        <f t="shared" si="11"/>
        <v>0.18919017331220467</v>
      </c>
      <c r="AH111" s="3"/>
      <c r="BG111" s="3"/>
      <c r="BH111" s="3"/>
      <c r="BI111" s="3"/>
      <c r="BJ111" s="3"/>
    </row>
    <row r="112" spans="1:62" x14ac:dyDescent="0.2">
      <c r="A112">
        <v>88</v>
      </c>
      <c r="B112">
        <v>27</v>
      </c>
      <c r="C112" t="s">
        <v>152</v>
      </c>
      <c r="D112" t="s">
        <v>27</v>
      </c>
      <c r="G112">
        <v>0.5</v>
      </c>
      <c r="H112">
        <v>0.5</v>
      </c>
      <c r="I112">
        <v>9078</v>
      </c>
      <c r="J112">
        <v>12338</v>
      </c>
      <c r="L112">
        <v>1994</v>
      </c>
      <c r="M112">
        <v>7.3789999999999996</v>
      </c>
      <c r="N112">
        <v>10.731</v>
      </c>
      <c r="O112">
        <v>3.3519999999999999</v>
      </c>
      <c r="Q112">
        <v>9.2999999999999999E-2</v>
      </c>
      <c r="R112">
        <v>1</v>
      </c>
      <c r="S112">
        <v>0</v>
      </c>
      <c r="T112">
        <v>0</v>
      </c>
      <c r="V112">
        <v>0</v>
      </c>
      <c r="Y112" s="1">
        <v>44792</v>
      </c>
      <c r="Z112" s="6">
        <v>0.31752314814814814</v>
      </c>
      <c r="AB112">
        <v>1</v>
      </c>
      <c r="AD112" s="3">
        <f t="shared" si="8"/>
        <v>8.7096277151622008</v>
      </c>
      <c r="AE112" s="3">
        <f t="shared" si="9"/>
        <v>11.663198387253569</v>
      </c>
      <c r="AF112" s="3">
        <f t="shared" si="10"/>
        <v>2.9535706720913684</v>
      </c>
      <c r="AG112" s="3">
        <f t="shared" si="11"/>
        <v>0.21652120571621972</v>
      </c>
      <c r="AH112" s="3"/>
      <c r="BG112" s="3"/>
      <c r="BH112" s="3"/>
      <c r="BI112" s="3"/>
      <c r="BJ112" s="3"/>
    </row>
    <row r="113" spans="1:62" x14ac:dyDescent="0.2">
      <c r="A113">
        <v>89</v>
      </c>
      <c r="B113">
        <v>27</v>
      </c>
      <c r="C113" t="s">
        <v>152</v>
      </c>
      <c r="D113" t="s">
        <v>27</v>
      </c>
      <c r="G113">
        <v>0.5</v>
      </c>
      <c r="H113">
        <v>0.5</v>
      </c>
      <c r="I113">
        <v>9273</v>
      </c>
      <c r="J113">
        <v>12477</v>
      </c>
      <c r="L113">
        <v>1975</v>
      </c>
      <c r="M113">
        <v>7.5289999999999999</v>
      </c>
      <c r="N113">
        <v>10.849</v>
      </c>
      <c r="O113">
        <v>3.32</v>
      </c>
      <c r="Q113">
        <v>9.0999999999999998E-2</v>
      </c>
      <c r="R113">
        <v>1</v>
      </c>
      <c r="S113">
        <v>0</v>
      </c>
      <c r="T113">
        <v>0</v>
      </c>
      <c r="V113">
        <v>0</v>
      </c>
      <c r="Y113" s="1">
        <v>44792</v>
      </c>
      <c r="Z113" s="6">
        <v>0.3248611111111111</v>
      </c>
      <c r="AB113">
        <v>1</v>
      </c>
      <c r="AD113" s="3">
        <f t="shared" si="8"/>
        <v>8.8934717887436303</v>
      </c>
      <c r="AE113" s="3">
        <f t="shared" si="9"/>
        <v>11.791084824686218</v>
      </c>
      <c r="AF113" s="3">
        <f t="shared" si="10"/>
        <v>2.8976130359425873</v>
      </c>
      <c r="AG113" s="3">
        <f t="shared" si="11"/>
        <v>0.21487788414762388</v>
      </c>
      <c r="AH113" s="3"/>
      <c r="AK113">
        <f>ABS(100*(AD113-AD114)/(AVERAGE(AD113:AD114)))</f>
        <v>0.8196162374876852</v>
      </c>
      <c r="AQ113">
        <f>ABS(100*(AE113-AE114)/(AVERAGE(AE113:AE114)))</f>
        <v>0.579086310043328</v>
      </c>
      <c r="AW113">
        <f>ABS(100*(AF113-AF114)/(AVERAGE(AF113:AF114)))</f>
        <v>0.15557297900506648</v>
      </c>
      <c r="BC113">
        <f>ABS(100*(AG113-AG114)/(AVERAGE(AG113:AG114)))</f>
        <v>0.56510695839595371</v>
      </c>
      <c r="BG113" s="3">
        <f>AVERAGE(AD113:AD114)</f>
        <v>8.8571743690878098</v>
      </c>
      <c r="BH113" s="3">
        <f>AVERAGE(AE113:AE114)</f>
        <v>11.757043111125009</v>
      </c>
      <c r="BI113" s="3">
        <f>AVERAGE(AF113:AF114)</f>
        <v>2.8998687420371994</v>
      </c>
      <c r="BJ113" s="3">
        <f>AVERAGE(AG113:AG114)</f>
        <v>0.21427244988550964</v>
      </c>
    </row>
    <row r="114" spans="1:62" x14ac:dyDescent="0.2">
      <c r="A114">
        <v>90</v>
      </c>
      <c r="B114">
        <v>27</v>
      </c>
      <c r="C114" t="s">
        <v>152</v>
      </c>
      <c r="D114" t="s">
        <v>27</v>
      </c>
      <c r="G114">
        <v>0.5</v>
      </c>
      <c r="H114">
        <v>0.5</v>
      </c>
      <c r="I114">
        <v>9196</v>
      </c>
      <c r="J114">
        <v>12403</v>
      </c>
      <c r="L114">
        <v>1961</v>
      </c>
      <c r="M114">
        <v>7.47</v>
      </c>
      <c r="N114">
        <v>10.787000000000001</v>
      </c>
      <c r="O114">
        <v>3.3170000000000002</v>
      </c>
      <c r="Q114">
        <v>8.8999999999999996E-2</v>
      </c>
      <c r="R114">
        <v>1</v>
      </c>
      <c r="S114">
        <v>0</v>
      </c>
      <c r="T114">
        <v>0</v>
      </c>
      <c r="V114">
        <v>0</v>
      </c>
      <c r="Y114" s="1">
        <v>44792</v>
      </c>
      <c r="Z114" s="6">
        <v>0.33262731481481483</v>
      </c>
      <c r="AB114">
        <v>1</v>
      </c>
      <c r="AD114" s="3">
        <f t="shared" si="8"/>
        <v>8.8208769494319892</v>
      </c>
      <c r="AE114" s="3">
        <f t="shared" si="9"/>
        <v>11.723001397563801</v>
      </c>
      <c r="AF114" s="3">
        <f t="shared" si="10"/>
        <v>2.9021244481318114</v>
      </c>
      <c r="AG114" s="3">
        <f t="shared" si="11"/>
        <v>0.21366701562339538</v>
      </c>
      <c r="AH114" s="3"/>
      <c r="BG114" s="3"/>
      <c r="BH114" s="3"/>
      <c r="BI114" s="3"/>
      <c r="BJ114" s="3"/>
    </row>
    <row r="115" spans="1:62" x14ac:dyDescent="0.2">
      <c r="A115">
        <v>91</v>
      </c>
      <c r="B115">
        <v>28</v>
      </c>
      <c r="C115" t="s">
        <v>153</v>
      </c>
      <c r="D115" t="s">
        <v>27</v>
      </c>
      <c r="G115">
        <v>0.5</v>
      </c>
      <c r="H115">
        <v>0.5</v>
      </c>
      <c r="I115">
        <v>10217</v>
      </c>
      <c r="J115">
        <v>13346</v>
      </c>
      <c r="L115">
        <v>2316</v>
      </c>
      <c r="M115">
        <v>8.2530000000000001</v>
      </c>
      <c r="N115">
        <v>11.585000000000001</v>
      </c>
      <c r="O115">
        <v>3.3319999999999999</v>
      </c>
      <c r="Q115">
        <v>0.126</v>
      </c>
      <c r="R115">
        <v>1</v>
      </c>
      <c r="S115">
        <v>0</v>
      </c>
      <c r="T115">
        <v>0</v>
      </c>
      <c r="V115">
        <v>0</v>
      </c>
      <c r="Y115" s="1">
        <v>44792</v>
      </c>
      <c r="Z115" s="6">
        <v>0.34618055555555555</v>
      </c>
      <c r="AB115">
        <v>1</v>
      </c>
      <c r="AD115" s="3">
        <f t="shared" si="8"/>
        <v>9.7834656629019268</v>
      </c>
      <c r="AE115" s="3">
        <f t="shared" si="9"/>
        <v>12.590605070218384</v>
      </c>
      <c r="AF115" s="3">
        <f t="shared" si="10"/>
        <v>2.8071394073164573</v>
      </c>
      <c r="AG115" s="3">
        <f t="shared" si="11"/>
        <v>0.24437118177347555</v>
      </c>
      <c r="AH115" s="3"/>
      <c r="BG115" s="3"/>
      <c r="BH115" s="3"/>
      <c r="BI115" s="3"/>
      <c r="BJ115" s="3"/>
    </row>
    <row r="116" spans="1:62" x14ac:dyDescent="0.2">
      <c r="A116">
        <v>92</v>
      </c>
      <c r="B116">
        <v>28</v>
      </c>
      <c r="C116" t="s">
        <v>153</v>
      </c>
      <c r="D116" t="s">
        <v>27</v>
      </c>
      <c r="G116">
        <v>0.5</v>
      </c>
      <c r="H116">
        <v>0.5</v>
      </c>
      <c r="I116">
        <v>10568</v>
      </c>
      <c r="J116">
        <v>13414</v>
      </c>
      <c r="L116">
        <v>2249</v>
      </c>
      <c r="M116">
        <v>8.5220000000000002</v>
      </c>
      <c r="N116">
        <v>11.641999999999999</v>
      </c>
      <c r="O116">
        <v>3.12</v>
      </c>
      <c r="Q116">
        <v>0.11899999999999999</v>
      </c>
      <c r="R116">
        <v>1</v>
      </c>
      <c r="S116">
        <v>0</v>
      </c>
      <c r="T116">
        <v>0</v>
      </c>
      <c r="V116">
        <v>0</v>
      </c>
      <c r="Y116" s="1">
        <v>44792</v>
      </c>
      <c r="Z116" s="6">
        <v>0.3536111111111111</v>
      </c>
      <c r="AB116">
        <v>1</v>
      </c>
      <c r="AD116" s="3">
        <f t="shared" si="8"/>
        <v>10.114384995348495</v>
      </c>
      <c r="AE116" s="3">
        <f t="shared" si="9"/>
        <v>12.653168219466011</v>
      </c>
      <c r="AF116" s="3">
        <f t="shared" si="10"/>
        <v>2.5387832241175161</v>
      </c>
      <c r="AG116" s="3">
        <f t="shared" si="11"/>
        <v>0.23857631097895343</v>
      </c>
      <c r="AH116" s="3"/>
      <c r="AK116">
        <f>ABS(100*(AD116-AD117)/(AVERAGE(AD116:AD117)))</f>
        <v>0.24205995352341161</v>
      </c>
      <c r="AQ116">
        <f>ABS(100*(AE116-AE117)/(AVERAGE(AE116:AE117)))</f>
        <v>0.47875518747719309</v>
      </c>
      <c r="AW116">
        <f>ABS(100*(AF116-AF117)/(AVERAGE(AF116:AF117)))</f>
        <v>1.4161944781562368</v>
      </c>
      <c r="BC116">
        <f>ABS(100*(AG116-AG117)/(AVERAGE(AG116:AG117)))</f>
        <v>3.0698858266803501</v>
      </c>
      <c r="BG116" s="3">
        <f>AVERAGE(AD116:AD117)</f>
        <v>10.12664126692059</v>
      </c>
      <c r="BH116" s="3">
        <f>AVERAGE(AE116:AE117)</f>
        <v>12.68352974777736</v>
      </c>
      <c r="BI116" s="3">
        <f>AVERAGE(AF116:AF117)</f>
        <v>2.5568884808567693</v>
      </c>
      <c r="BJ116" s="3">
        <f>AVERAGE(AG116:AG117)</f>
        <v>0.24229540716051245</v>
      </c>
    </row>
    <row r="117" spans="1:62" x14ac:dyDescent="0.2">
      <c r="A117">
        <v>93</v>
      </c>
      <c r="B117">
        <v>28</v>
      </c>
      <c r="C117" t="s">
        <v>153</v>
      </c>
      <c r="D117" t="s">
        <v>27</v>
      </c>
      <c r="G117">
        <v>0.5</v>
      </c>
      <c r="H117">
        <v>0.5</v>
      </c>
      <c r="I117">
        <v>10594</v>
      </c>
      <c r="J117">
        <v>13480</v>
      </c>
      <c r="L117">
        <v>2335</v>
      </c>
      <c r="M117">
        <v>8.5419999999999998</v>
      </c>
      <c r="N117">
        <v>11.698</v>
      </c>
      <c r="O117">
        <v>3.1560000000000001</v>
      </c>
      <c r="Q117">
        <v>0.128</v>
      </c>
      <c r="R117">
        <v>1</v>
      </c>
      <c r="S117">
        <v>0</v>
      </c>
      <c r="T117">
        <v>0</v>
      </c>
      <c r="V117">
        <v>0</v>
      </c>
      <c r="Y117" s="1">
        <v>44792</v>
      </c>
      <c r="Z117" s="6">
        <v>0.36160879629629633</v>
      </c>
      <c r="AB117">
        <v>1</v>
      </c>
      <c r="AD117" s="3">
        <f t="shared" si="8"/>
        <v>10.138897538492685</v>
      </c>
      <c r="AE117" s="3">
        <f t="shared" si="9"/>
        <v>12.713891276088708</v>
      </c>
      <c r="AF117" s="3">
        <f t="shared" si="10"/>
        <v>2.5749937375960226</v>
      </c>
      <c r="AG117" s="3">
        <f t="shared" si="11"/>
        <v>0.24601450334207145</v>
      </c>
      <c r="AH117" s="3"/>
      <c r="BG117" s="3"/>
      <c r="BH117" s="3"/>
      <c r="BI117" s="3"/>
      <c r="BJ117" s="3"/>
    </row>
    <row r="118" spans="1:62" x14ac:dyDescent="0.2">
      <c r="A118">
        <v>94</v>
      </c>
      <c r="B118">
        <v>29</v>
      </c>
      <c r="C118" t="s">
        <v>155</v>
      </c>
      <c r="D118" t="s">
        <v>27</v>
      </c>
      <c r="G118">
        <v>0.5</v>
      </c>
      <c r="H118">
        <v>0.5</v>
      </c>
      <c r="I118">
        <v>6860</v>
      </c>
      <c r="J118">
        <v>8386</v>
      </c>
      <c r="L118">
        <v>17382</v>
      </c>
      <c r="M118">
        <v>5.6779999999999999</v>
      </c>
      <c r="N118">
        <v>7.383</v>
      </c>
      <c r="O118">
        <v>1.7050000000000001</v>
      </c>
      <c r="Q118">
        <v>1.702</v>
      </c>
      <c r="R118">
        <v>1</v>
      </c>
      <c r="S118">
        <v>0</v>
      </c>
      <c r="T118">
        <v>0</v>
      </c>
      <c r="V118">
        <v>0</v>
      </c>
      <c r="Y118" s="1">
        <v>44792</v>
      </c>
      <c r="Z118" s="6">
        <v>0.37489583333333337</v>
      </c>
      <c r="AB118">
        <v>2</v>
      </c>
      <c r="AC118" t="s">
        <v>165</v>
      </c>
      <c r="AD118" s="3">
        <f t="shared" si="8"/>
        <v>6.6185192269385791</v>
      </c>
      <c r="AE118" s="3">
        <f t="shared" si="9"/>
        <v>8.0271753603915137</v>
      </c>
      <c r="AF118" s="3">
        <f t="shared" si="10"/>
        <v>1.4086561334529346</v>
      </c>
      <c r="AG118" s="3">
        <f t="shared" si="11"/>
        <v>1.5474386950611052</v>
      </c>
      <c r="AH118" s="3"/>
      <c r="BG118" s="3"/>
      <c r="BH118" s="3"/>
      <c r="BI118" s="3"/>
      <c r="BJ118" s="3"/>
    </row>
    <row r="119" spans="1:62" x14ac:dyDescent="0.2">
      <c r="A119">
        <v>95</v>
      </c>
      <c r="B119">
        <v>29</v>
      </c>
      <c r="C119" t="s">
        <v>155</v>
      </c>
      <c r="D119" t="s">
        <v>27</v>
      </c>
      <c r="G119">
        <v>0.5</v>
      </c>
      <c r="H119">
        <v>0.5</v>
      </c>
      <c r="I119">
        <v>5446</v>
      </c>
      <c r="J119">
        <v>8426</v>
      </c>
      <c r="L119">
        <v>18100</v>
      </c>
      <c r="M119">
        <v>4.593</v>
      </c>
      <c r="N119">
        <v>7.4169999999999998</v>
      </c>
      <c r="O119">
        <v>2.8239999999999998</v>
      </c>
      <c r="Q119">
        <v>1.7769999999999999</v>
      </c>
      <c r="R119">
        <v>1</v>
      </c>
      <c r="S119">
        <v>0</v>
      </c>
      <c r="T119">
        <v>0</v>
      </c>
      <c r="V119">
        <v>0</v>
      </c>
      <c r="Y119" s="1">
        <v>44792</v>
      </c>
      <c r="Z119" s="6">
        <v>0.38209490740740742</v>
      </c>
      <c r="AB119">
        <v>2</v>
      </c>
      <c r="AC119" t="s">
        <v>165</v>
      </c>
      <c r="AD119" s="3">
        <f t="shared" si="8"/>
        <v>5.2854139959429958</v>
      </c>
      <c r="AE119" s="3">
        <f t="shared" si="9"/>
        <v>8.0639772128901193</v>
      </c>
      <c r="AF119" s="3">
        <f t="shared" si="10"/>
        <v>2.7785632169471235</v>
      </c>
      <c r="AG119" s="3">
        <f t="shared" si="11"/>
        <v>1.6095389522322534</v>
      </c>
      <c r="AH119" s="3"/>
      <c r="AK119">
        <f>ABS(100*(AD119-AD120)/(AVERAGE(AD119:AD120)))</f>
        <v>1.7816520217200236</v>
      </c>
      <c r="AQ119">
        <f>ABS(100*(AE119-AE120)/(AVERAGE(AE119:AE120)))</f>
        <v>0</v>
      </c>
      <c r="AW119">
        <f>ABS(100*(AF119-AF120)/(AVERAGE(AF119:AF120)))</f>
        <v>3.3036665369412699</v>
      </c>
      <c r="BC119">
        <f>ABS(100*(AG119-AG120)/(AVERAGE(AG119:AG120)))</f>
        <v>2.4202004023510173</v>
      </c>
      <c r="BG119" s="3">
        <f>AVERAGE(AD119:AD120)</f>
        <v>5.2387458849569413</v>
      </c>
      <c r="BH119" s="3">
        <f>AVERAGE(AE119:AE120)</f>
        <v>8.0639772128901193</v>
      </c>
      <c r="BI119" s="3">
        <f>AVERAGE(AF119:AF120)</f>
        <v>2.8252313279331784</v>
      </c>
      <c r="BJ119" s="3">
        <f>AVERAGE(AG119:AG120)</f>
        <v>1.5902947917579073</v>
      </c>
    </row>
    <row r="120" spans="1:62" x14ac:dyDescent="0.2">
      <c r="A120">
        <v>96</v>
      </c>
      <c r="B120">
        <v>29</v>
      </c>
      <c r="C120" t="s">
        <v>155</v>
      </c>
      <c r="D120" t="s">
        <v>27</v>
      </c>
      <c r="G120">
        <v>0.5</v>
      </c>
      <c r="H120">
        <v>0.5</v>
      </c>
      <c r="I120">
        <v>5347</v>
      </c>
      <c r="J120">
        <v>8426</v>
      </c>
      <c r="L120">
        <v>17655</v>
      </c>
      <c r="M120">
        <v>4.5170000000000003</v>
      </c>
      <c r="N120">
        <v>7.4169999999999998</v>
      </c>
      <c r="O120">
        <v>2.9</v>
      </c>
      <c r="Q120">
        <v>1.7310000000000001</v>
      </c>
      <c r="R120">
        <v>1</v>
      </c>
      <c r="S120">
        <v>0</v>
      </c>
      <c r="T120">
        <v>0</v>
      </c>
      <c r="V120">
        <v>0</v>
      </c>
      <c r="Y120" s="1">
        <v>44792</v>
      </c>
      <c r="Z120" s="6">
        <v>0.38969907407407406</v>
      </c>
      <c r="AB120">
        <v>2</v>
      </c>
      <c r="AC120" t="s">
        <v>165</v>
      </c>
      <c r="AD120" s="3">
        <f t="shared" si="8"/>
        <v>5.1920777739708859</v>
      </c>
      <c r="AE120" s="3">
        <f t="shared" si="9"/>
        <v>8.0639772128901193</v>
      </c>
      <c r="AF120" s="3">
        <f t="shared" si="10"/>
        <v>2.8718994389192334</v>
      </c>
      <c r="AG120" s="3">
        <f t="shared" si="11"/>
        <v>1.5710506312835613</v>
      </c>
      <c r="AH120" s="3"/>
      <c r="BG120" s="3"/>
      <c r="BH120" s="3"/>
      <c r="BI120" s="3"/>
      <c r="BJ120" s="3"/>
    </row>
    <row r="121" spans="1:62" x14ac:dyDescent="0.2">
      <c r="A121">
        <v>97</v>
      </c>
      <c r="B121">
        <v>30</v>
      </c>
      <c r="C121" t="s">
        <v>154</v>
      </c>
      <c r="D121" t="s">
        <v>27</v>
      </c>
      <c r="G121">
        <v>0.5</v>
      </c>
      <c r="H121">
        <v>0.5</v>
      </c>
      <c r="I121">
        <v>5469</v>
      </c>
      <c r="J121">
        <v>6138</v>
      </c>
      <c r="L121">
        <v>6202</v>
      </c>
      <c r="M121">
        <v>4.6100000000000003</v>
      </c>
      <c r="N121">
        <v>5.4790000000000001</v>
      </c>
      <c r="O121">
        <v>0.86799999999999999</v>
      </c>
      <c r="Q121">
        <v>0.53300000000000003</v>
      </c>
      <c r="R121">
        <v>1</v>
      </c>
      <c r="S121">
        <v>0</v>
      </c>
      <c r="T121">
        <v>0</v>
      </c>
      <c r="V121">
        <v>0</v>
      </c>
      <c r="Y121" s="1">
        <v>44792</v>
      </c>
      <c r="Z121" s="6">
        <v>0.40282407407407406</v>
      </c>
      <c r="AB121">
        <v>2</v>
      </c>
      <c r="AC121" t="s">
        <v>165</v>
      </c>
      <c r="AD121" s="3">
        <f t="shared" si="8"/>
        <v>5.3070981687243943</v>
      </c>
      <c r="AE121" s="3">
        <f t="shared" si="9"/>
        <v>5.9589112499699821</v>
      </c>
      <c r="AF121" s="3">
        <f t="shared" si="10"/>
        <v>0.65181308124558779</v>
      </c>
      <c r="AG121" s="3">
        <f t="shared" si="11"/>
        <v>0.58047368785576214</v>
      </c>
      <c r="AH121" s="3"/>
      <c r="BG121" s="3"/>
      <c r="BH121" s="3"/>
      <c r="BI121" s="3"/>
      <c r="BJ121" s="3"/>
    </row>
    <row r="122" spans="1:62" x14ac:dyDescent="0.2">
      <c r="A122">
        <v>98</v>
      </c>
      <c r="B122">
        <v>30</v>
      </c>
      <c r="C122" t="s">
        <v>154</v>
      </c>
      <c r="D122" t="s">
        <v>27</v>
      </c>
      <c r="G122">
        <v>0.5</v>
      </c>
      <c r="H122">
        <v>0.5</v>
      </c>
      <c r="I122">
        <v>5516</v>
      </c>
      <c r="J122">
        <v>6121</v>
      </c>
      <c r="L122">
        <v>6170</v>
      </c>
      <c r="M122">
        <v>4.6470000000000002</v>
      </c>
      <c r="N122">
        <v>5.4640000000000004</v>
      </c>
      <c r="O122">
        <v>0.81699999999999995</v>
      </c>
      <c r="Q122">
        <v>0.52900000000000003</v>
      </c>
      <c r="R122">
        <v>1</v>
      </c>
      <c r="S122">
        <v>0</v>
      </c>
      <c r="T122">
        <v>0</v>
      </c>
      <c r="V122">
        <v>0</v>
      </c>
      <c r="Y122" s="1">
        <v>44792</v>
      </c>
      <c r="Z122" s="6">
        <v>0.40984953703703703</v>
      </c>
      <c r="AB122">
        <v>2</v>
      </c>
      <c r="AC122" t="s">
        <v>165</v>
      </c>
      <c r="AD122" s="3">
        <f t="shared" si="8"/>
        <v>5.351409304408123</v>
      </c>
      <c r="AE122" s="3">
        <f t="shared" si="9"/>
        <v>5.9432704626580755</v>
      </c>
      <c r="AF122" s="3">
        <f t="shared" si="10"/>
        <v>0.59186115824995245</v>
      </c>
      <c r="AG122" s="3">
        <f t="shared" si="11"/>
        <v>0.5777059883718112</v>
      </c>
      <c r="AH122" s="3"/>
      <c r="AK122">
        <f>ABS(100*(AD122-AD123)/(AVERAGE(AD122:AD123)))</f>
        <v>3.5241417488091266E-2</v>
      </c>
      <c r="AQ122">
        <f>ABS(100*(AE122-AE123)/(AVERAGE(AE122:AE123)))</f>
        <v>0.21649200836770457</v>
      </c>
      <c r="AW122">
        <f>ABS(100*(AF122-AF123)/(AVERAGE(AF122:AF123)))</f>
        <v>2.4641418020293684</v>
      </c>
      <c r="BC122">
        <f>ABS(100*(AG122-AG123)/(AVERAGE(AG122:AG123)))</f>
        <v>0.77549355469187731</v>
      </c>
      <c r="BG122" s="3">
        <f>AVERAGE(AD122:AD123)</f>
        <v>5.3504665142871932</v>
      </c>
      <c r="BH122" s="3">
        <f>AVERAGE(AE122:AE123)</f>
        <v>5.9497107868453316</v>
      </c>
      <c r="BI122" s="3">
        <f>AVERAGE(AF122:AF123)</f>
        <v>0.59924427255813839</v>
      </c>
      <c r="BJ122" s="3">
        <f>AVERAGE(AG122:AG123)</f>
        <v>0.57995474420252136</v>
      </c>
    </row>
    <row r="123" spans="1:62" x14ac:dyDescent="0.2">
      <c r="A123">
        <v>99</v>
      </c>
      <c r="B123">
        <v>30</v>
      </c>
      <c r="C123" t="s">
        <v>154</v>
      </c>
      <c r="D123" t="s">
        <v>27</v>
      </c>
      <c r="G123">
        <v>0.5</v>
      </c>
      <c r="H123">
        <v>0.5</v>
      </c>
      <c r="I123">
        <v>5514</v>
      </c>
      <c r="J123">
        <v>6135</v>
      </c>
      <c r="L123">
        <v>6222</v>
      </c>
      <c r="M123">
        <v>4.6449999999999996</v>
      </c>
      <c r="N123">
        <v>5.476</v>
      </c>
      <c r="O123">
        <v>0.83099999999999996</v>
      </c>
      <c r="Q123">
        <v>0.53500000000000003</v>
      </c>
      <c r="R123">
        <v>1</v>
      </c>
      <c r="S123">
        <v>0</v>
      </c>
      <c r="T123">
        <v>0</v>
      </c>
      <c r="V123">
        <v>0</v>
      </c>
      <c r="Y123" s="1">
        <v>44792</v>
      </c>
      <c r="Z123" s="6">
        <v>0.41741898148148149</v>
      </c>
      <c r="AB123">
        <v>2</v>
      </c>
      <c r="AC123" t="s">
        <v>165</v>
      </c>
      <c r="AD123" s="3">
        <f t="shared" si="8"/>
        <v>5.3495237241662625</v>
      </c>
      <c r="AE123" s="3">
        <f t="shared" si="9"/>
        <v>5.9561511110325869</v>
      </c>
      <c r="AF123" s="3">
        <f t="shared" si="10"/>
        <v>0.60662738686632434</v>
      </c>
      <c r="AG123" s="3">
        <f t="shared" si="11"/>
        <v>0.58220350003323151</v>
      </c>
      <c r="AH123" s="3"/>
      <c r="BG123" s="3"/>
      <c r="BH123" s="3"/>
      <c r="BI123" s="3"/>
      <c r="BJ123" s="3"/>
    </row>
    <row r="124" spans="1:62" x14ac:dyDescent="0.2">
      <c r="A124">
        <v>100</v>
      </c>
      <c r="B124">
        <v>31</v>
      </c>
      <c r="C124" t="s">
        <v>64</v>
      </c>
      <c r="D124" t="s">
        <v>27</v>
      </c>
      <c r="G124">
        <v>0.5</v>
      </c>
      <c r="H124">
        <v>0.5</v>
      </c>
      <c r="I124">
        <v>8342</v>
      </c>
      <c r="J124">
        <v>15735</v>
      </c>
      <c r="L124">
        <v>8265</v>
      </c>
      <c r="M124">
        <v>6.8140000000000001</v>
      </c>
      <c r="N124">
        <v>13.609</v>
      </c>
      <c r="O124">
        <v>6.7949999999999999</v>
      </c>
      <c r="Q124">
        <v>0.748</v>
      </c>
      <c r="R124">
        <v>1</v>
      </c>
      <c r="S124">
        <v>0</v>
      </c>
      <c r="T124">
        <v>0</v>
      </c>
      <c r="V124">
        <v>0</v>
      </c>
      <c r="Y124" s="1">
        <v>44792</v>
      </c>
      <c r="Z124" s="6">
        <v>0.43114583333333334</v>
      </c>
      <c r="AB124">
        <v>2</v>
      </c>
      <c r="AC124" t="s">
        <v>165</v>
      </c>
      <c r="AD124" s="3">
        <f t="shared" si="8"/>
        <v>8.0157341861574274</v>
      </c>
      <c r="AE124" s="3">
        <f t="shared" si="9"/>
        <v>14.788595710697496</v>
      </c>
      <c r="AF124" s="3">
        <f t="shared" si="10"/>
        <v>6.772861524540069</v>
      </c>
      <c r="AG124" s="3">
        <f t="shared" si="11"/>
        <v>0.75890381396172113</v>
      </c>
      <c r="AH124" s="3"/>
      <c r="BG124" s="3"/>
      <c r="BH124" s="3"/>
      <c r="BI124" s="3"/>
      <c r="BJ124" s="3"/>
    </row>
    <row r="125" spans="1:62" x14ac:dyDescent="0.2">
      <c r="A125">
        <v>101</v>
      </c>
      <c r="B125">
        <v>31</v>
      </c>
      <c r="C125" t="s">
        <v>64</v>
      </c>
      <c r="D125" t="s">
        <v>27</v>
      </c>
      <c r="G125">
        <v>0.5</v>
      </c>
      <c r="H125">
        <v>0.5</v>
      </c>
      <c r="I125">
        <v>9423</v>
      </c>
      <c r="J125">
        <v>15710</v>
      </c>
      <c r="L125">
        <v>8313</v>
      </c>
      <c r="M125">
        <v>7.6440000000000001</v>
      </c>
      <c r="N125">
        <v>13.587999999999999</v>
      </c>
      <c r="O125">
        <v>5.944</v>
      </c>
      <c r="Q125">
        <v>0.753</v>
      </c>
      <c r="R125">
        <v>1</v>
      </c>
      <c r="S125">
        <v>0</v>
      </c>
      <c r="T125">
        <v>0</v>
      </c>
      <c r="V125">
        <v>0</v>
      </c>
      <c r="Y125" s="1">
        <v>44792</v>
      </c>
      <c r="Z125" s="6">
        <v>0.43869212962962961</v>
      </c>
      <c r="AB125">
        <v>1</v>
      </c>
      <c r="AD125" s="3">
        <f t="shared" si="8"/>
        <v>9.0348903068831898</v>
      </c>
      <c r="AE125" s="3">
        <f t="shared" si="9"/>
        <v>14.765594552885869</v>
      </c>
      <c r="AF125" s="3">
        <f t="shared" si="10"/>
        <v>5.7307042460026789</v>
      </c>
      <c r="AG125" s="3">
        <f t="shared" si="11"/>
        <v>0.76305536318764755</v>
      </c>
      <c r="AH125" s="3"/>
      <c r="AK125">
        <f>ABS(100*(AD125-AD126)/(AVERAGE(AD125:AD126)))</f>
        <v>1.1103454428324706</v>
      </c>
      <c r="AM125">
        <f>100*((AVERAGE(AD125:AD126)*25.225)-(AVERAGE(AD107:AD108)*25))/(1000*0.075)</f>
        <v>137.29317546763806</v>
      </c>
      <c r="AQ125">
        <f>ABS(100*(AE125-AE126)/(AVERAGE(AE125:AE126)))</f>
        <v>0.21784795414002209</v>
      </c>
      <c r="AS125">
        <f>100*((AVERAGE(AE125:AE126)*25.225)-(AVERAGE(AE107:AE108)*25))/(2000*0.075)</f>
        <v>115.18360737000903</v>
      </c>
      <c r="AW125">
        <f>ABS(100*(AF125-AF126)/(AVERAGE(AF125:AF126)))</f>
        <v>1.205626966303796</v>
      </c>
      <c r="AY125">
        <f>100*((AVERAGE(AF125:AF126)*25.225)-(AVERAGE(AF107:AF108)*25))/(1000*0.075)</f>
        <v>93.074039272379906</v>
      </c>
      <c r="BC125">
        <f>ABS(100*(AG125-AG126)/(AVERAGE(AG125:AG126)))</f>
        <v>3.4010107583794191E-2</v>
      </c>
      <c r="BE125">
        <f>100*((AVERAGE(AG125:AG126)*25.225)-(AVERAGE(AG107:AG108)*25))/(100*0.075)</f>
        <v>144.43609256536348</v>
      </c>
      <c r="BG125" s="3">
        <f>AVERAGE(AD125:AD126)</f>
        <v>9.0853295783529653</v>
      </c>
      <c r="BH125" s="3">
        <f>AVERAGE(AE125:AE126)</f>
        <v>14.781695363354007</v>
      </c>
      <c r="BI125" s="3">
        <f>AVERAGE(AF125:AF126)</f>
        <v>5.6963657850010412</v>
      </c>
      <c r="BJ125" s="3">
        <f>AVERAGE(AG125:AG126)</f>
        <v>0.76292562727433744</v>
      </c>
    </row>
    <row r="126" spans="1:62" x14ac:dyDescent="0.2">
      <c r="A126">
        <v>102</v>
      </c>
      <c r="B126">
        <v>31</v>
      </c>
      <c r="C126" t="s">
        <v>64</v>
      </c>
      <c r="D126" t="s">
        <v>27</v>
      </c>
      <c r="G126">
        <v>0.5</v>
      </c>
      <c r="H126">
        <v>0.5</v>
      </c>
      <c r="I126">
        <v>9530</v>
      </c>
      <c r="J126">
        <v>15745</v>
      </c>
      <c r="L126">
        <v>8310</v>
      </c>
      <c r="M126">
        <v>7.726</v>
      </c>
      <c r="N126">
        <v>13.618</v>
      </c>
      <c r="O126">
        <v>5.891</v>
      </c>
      <c r="Q126">
        <v>0.753</v>
      </c>
      <c r="R126">
        <v>1</v>
      </c>
      <c r="S126">
        <v>0</v>
      </c>
      <c r="T126">
        <v>0</v>
      </c>
      <c r="V126">
        <v>0</v>
      </c>
      <c r="Y126" s="1">
        <v>44792</v>
      </c>
      <c r="Z126" s="6">
        <v>0.44674768518518521</v>
      </c>
      <c r="AB126">
        <v>1</v>
      </c>
      <c r="AD126" s="3">
        <f t="shared" si="8"/>
        <v>9.1357688498227425</v>
      </c>
      <c r="AE126" s="3">
        <f t="shared" si="9"/>
        <v>14.797796173822146</v>
      </c>
      <c r="AF126" s="3">
        <f t="shared" si="10"/>
        <v>5.6620273239994034</v>
      </c>
      <c r="AG126" s="3">
        <f t="shared" si="11"/>
        <v>0.76279589136102721</v>
      </c>
      <c r="AH126" s="3"/>
    </row>
    <row r="127" spans="1:62" x14ac:dyDescent="0.2">
      <c r="A127">
        <v>103</v>
      </c>
      <c r="B127">
        <v>32</v>
      </c>
      <c r="C127" t="s">
        <v>162</v>
      </c>
      <c r="D127" t="s">
        <v>27</v>
      </c>
      <c r="G127">
        <v>0.5</v>
      </c>
      <c r="H127">
        <v>0.5</v>
      </c>
      <c r="I127">
        <v>6341</v>
      </c>
      <c r="J127">
        <v>8440</v>
      </c>
      <c r="L127">
        <v>18088</v>
      </c>
      <c r="M127">
        <v>5.28</v>
      </c>
      <c r="N127">
        <v>7.4290000000000003</v>
      </c>
      <c r="O127">
        <v>2.149</v>
      </c>
      <c r="Q127">
        <v>1.776</v>
      </c>
      <c r="R127">
        <v>1</v>
      </c>
      <c r="S127">
        <v>0</v>
      </c>
      <c r="T127">
        <v>0</v>
      </c>
      <c r="V127">
        <v>0</v>
      </c>
      <c r="Y127" s="1">
        <v>44792</v>
      </c>
      <c r="Z127" s="6">
        <v>0.46005787037037038</v>
      </c>
      <c r="AB127">
        <v>1</v>
      </c>
      <c r="AD127" s="3">
        <f t="shared" si="8"/>
        <v>6.1292111541757013</v>
      </c>
      <c r="AE127" s="3">
        <f t="shared" si="9"/>
        <v>8.076857861264628</v>
      </c>
      <c r="AF127" s="3">
        <f t="shared" si="10"/>
        <v>1.9476467070889267</v>
      </c>
      <c r="AG127" s="3">
        <f t="shared" si="11"/>
        <v>1.6085010649257718</v>
      </c>
      <c r="AH127" s="3"/>
      <c r="BG127" s="3"/>
      <c r="BH127" s="3"/>
      <c r="BI127" s="3"/>
      <c r="BJ127" s="3"/>
    </row>
    <row r="128" spans="1:62" x14ac:dyDescent="0.2">
      <c r="A128">
        <v>104</v>
      </c>
      <c r="B128">
        <v>32</v>
      </c>
      <c r="C128" t="s">
        <v>163</v>
      </c>
      <c r="D128" t="s">
        <v>27</v>
      </c>
      <c r="G128">
        <v>0.5</v>
      </c>
      <c r="H128">
        <v>0.5</v>
      </c>
      <c r="I128">
        <v>5194</v>
      </c>
      <c r="J128">
        <v>8441</v>
      </c>
      <c r="L128">
        <v>18316</v>
      </c>
      <c r="M128">
        <v>4.4000000000000004</v>
      </c>
      <c r="N128">
        <v>7.4290000000000003</v>
      </c>
      <c r="O128">
        <v>3.03</v>
      </c>
      <c r="Q128">
        <v>1.8</v>
      </c>
      <c r="R128">
        <v>1</v>
      </c>
      <c r="S128">
        <v>0</v>
      </c>
      <c r="T128">
        <v>0</v>
      </c>
      <c r="V128">
        <v>0</v>
      </c>
      <c r="Y128" s="1">
        <v>44792</v>
      </c>
      <c r="Z128" s="6">
        <v>0.46725694444444449</v>
      </c>
      <c r="AB128">
        <v>1</v>
      </c>
      <c r="AD128" s="3">
        <f t="shared" si="8"/>
        <v>5.0478308854685352</v>
      </c>
      <c r="AE128" s="3">
        <f t="shared" si="9"/>
        <v>8.0777779075770955</v>
      </c>
      <c r="AF128" s="3">
        <f t="shared" si="10"/>
        <v>3.0299470221085603</v>
      </c>
      <c r="AG128" s="3">
        <f t="shared" si="11"/>
        <v>1.6282209237489218</v>
      </c>
      <c r="AH128" s="3"/>
      <c r="AK128">
        <f>ABS(100*(AD128-AD129)/(AVERAGE(AD128:AD129)))</f>
        <v>0.69345000186614647</v>
      </c>
      <c r="AL128">
        <f>ABS(100*((AVERAGE(AD128:AD129)-AVERAGE(AD119:AD120))/(AVERAGE(AD119:AD120,AD128:AD129))))</f>
        <v>4.0579194570426846</v>
      </c>
      <c r="AQ128">
        <f>ABS(100*(AE128-AE129)/(AVERAGE(AE128:AE129)))</f>
        <v>0.11396334248886611</v>
      </c>
      <c r="AR128">
        <f>ABS(100*((AVERAGE(AE128:AE129)-AVERAGE(AE119:AE120))/(AVERAGE(AE119:AE120,AE128:AE129))))</f>
        <v>0.11402831772997855</v>
      </c>
      <c r="AW128">
        <f>ABS(100*(AF128-AF129)/(AVERAGE(AF128:AF129)))</f>
        <v>0.84405380551853915</v>
      </c>
      <c r="AX128">
        <f>ABS(100*((AVERAGE(AF128:AF129)-AVERAGE(AF119:AF120))/(AVERAGE(AF119:AF120,AF128:AF129))))</f>
        <v>7.4150084576598472</v>
      </c>
      <c r="BC128">
        <f>ABS(100*(AG128-AG129)/(AVERAGE(AG128:AG129)))</f>
        <v>0.58602884487551177</v>
      </c>
      <c r="BD128">
        <f>ABS(100*((AVERAGE(AG128:AG129)-AVERAGE(AG119:AG120))/(AVERAGE(AG119:AG120,AG128:AG129))))</f>
        <v>2.0641965541786669</v>
      </c>
      <c r="BG128" s="3">
        <f>AVERAGE(AD128:AD129)</f>
        <v>5.0303892682313229</v>
      </c>
      <c r="BH128" s="3">
        <f>AVERAGE(AE128:AE129)</f>
        <v>8.0731776760147689</v>
      </c>
      <c r="BI128" s="3">
        <f>AVERAGE(AF128:AF129)</f>
        <v>3.0427884077834468</v>
      </c>
      <c r="BJ128" s="3">
        <f>AVERAGE(AG128:AG129)</f>
        <v>1.6234639402608813</v>
      </c>
    </row>
    <row r="129" spans="1:62" x14ac:dyDescent="0.2">
      <c r="A129">
        <v>105</v>
      </c>
      <c r="B129">
        <v>32</v>
      </c>
      <c r="C129" t="s">
        <v>164</v>
      </c>
      <c r="D129" t="s">
        <v>27</v>
      </c>
      <c r="G129">
        <v>0.5</v>
      </c>
      <c r="H129">
        <v>0.5</v>
      </c>
      <c r="I129">
        <v>5157</v>
      </c>
      <c r="J129">
        <v>8431</v>
      </c>
      <c r="L129">
        <v>18206</v>
      </c>
      <c r="M129">
        <v>4.3719999999999999</v>
      </c>
      <c r="N129">
        <v>7.4210000000000003</v>
      </c>
      <c r="O129">
        <v>3.05</v>
      </c>
      <c r="Q129">
        <v>1.788</v>
      </c>
      <c r="R129">
        <v>1</v>
      </c>
      <c r="S129">
        <v>0</v>
      </c>
      <c r="T129">
        <v>0</v>
      </c>
      <c r="V129">
        <v>0</v>
      </c>
      <c r="Y129" s="1">
        <v>44792</v>
      </c>
      <c r="Z129" s="6">
        <v>0.47483796296296293</v>
      </c>
      <c r="AB129">
        <v>1</v>
      </c>
      <c r="AD129" s="3">
        <f t="shared" si="8"/>
        <v>5.0129476509941107</v>
      </c>
      <c r="AE129" s="3">
        <f t="shared" si="9"/>
        <v>8.0685774444524441</v>
      </c>
      <c r="AF129" s="3">
        <f t="shared" si="10"/>
        <v>3.0556297934583334</v>
      </c>
      <c r="AG129" s="3">
        <f t="shared" si="11"/>
        <v>1.6187069567728405</v>
      </c>
      <c r="AH129" s="3"/>
    </row>
    <row r="130" spans="1:62" x14ac:dyDescent="0.2">
      <c r="A130">
        <v>106</v>
      </c>
      <c r="B130">
        <v>3</v>
      </c>
      <c r="C130" t="s">
        <v>28</v>
      </c>
      <c r="D130" t="s">
        <v>27</v>
      </c>
      <c r="G130">
        <v>0.5</v>
      </c>
      <c r="H130">
        <v>0.5</v>
      </c>
      <c r="I130">
        <v>1722</v>
      </c>
      <c r="J130">
        <v>535</v>
      </c>
      <c r="L130">
        <v>788</v>
      </c>
      <c r="M130">
        <v>1.736</v>
      </c>
      <c r="N130">
        <v>0.73199999999999998</v>
      </c>
      <c r="O130">
        <v>0</v>
      </c>
      <c r="Q130">
        <v>0</v>
      </c>
      <c r="R130">
        <v>1</v>
      </c>
      <c r="S130">
        <v>0</v>
      </c>
      <c r="T130">
        <v>0</v>
      </c>
      <c r="V130">
        <v>0</v>
      </c>
      <c r="Y130" s="1">
        <v>44792</v>
      </c>
      <c r="Z130" s="6">
        <v>0.48738425925925927</v>
      </c>
      <c r="AB130">
        <v>1</v>
      </c>
      <c r="AD130" s="3">
        <f t="shared" si="8"/>
        <v>1.7744635855981921</v>
      </c>
      <c r="AE130" s="3">
        <f t="shared" si="9"/>
        <v>0.80389176122805606</v>
      </c>
      <c r="AF130" s="3">
        <f t="shared" si="10"/>
        <v>-0.970571824370136</v>
      </c>
      <c r="AG130" s="3">
        <f t="shared" si="11"/>
        <v>0.11221353141482047</v>
      </c>
      <c r="AH130" s="3"/>
      <c r="BG130" s="3"/>
      <c r="BH130" s="3"/>
      <c r="BI130" s="3"/>
      <c r="BJ130" s="3"/>
    </row>
    <row r="131" spans="1:62" x14ac:dyDescent="0.2">
      <c r="A131">
        <v>107</v>
      </c>
      <c r="B131">
        <v>3</v>
      </c>
      <c r="C131" t="s">
        <v>28</v>
      </c>
      <c r="D131" t="s">
        <v>27</v>
      </c>
      <c r="G131">
        <v>0.5</v>
      </c>
      <c r="H131">
        <v>0.5</v>
      </c>
      <c r="I131">
        <v>295</v>
      </c>
      <c r="J131">
        <v>515</v>
      </c>
      <c r="L131">
        <v>789</v>
      </c>
      <c r="M131">
        <v>0.64100000000000001</v>
      </c>
      <c r="N131">
        <v>0.71399999999999997</v>
      </c>
      <c r="O131">
        <v>7.2999999999999995E-2</v>
      </c>
      <c r="Q131">
        <v>0</v>
      </c>
      <c r="R131">
        <v>1</v>
      </c>
      <c r="S131">
        <v>0</v>
      </c>
      <c r="T131">
        <v>0</v>
      </c>
      <c r="V131">
        <v>0</v>
      </c>
      <c r="Y131" s="1">
        <v>44792</v>
      </c>
      <c r="Z131" s="6">
        <v>0.49346064814814811</v>
      </c>
      <c r="AB131">
        <v>1</v>
      </c>
      <c r="AD131" s="3">
        <f t="shared" si="8"/>
        <v>0.42910208303051373</v>
      </c>
      <c r="AE131" s="3">
        <f t="shared" si="9"/>
        <v>0.78549083497875416</v>
      </c>
      <c r="AF131" s="3">
        <f t="shared" si="10"/>
        <v>0.35638875194824043</v>
      </c>
      <c r="AG131" s="3">
        <f t="shared" si="11"/>
        <v>0.11230002202369394</v>
      </c>
      <c r="AH131" s="3"/>
      <c r="AK131">
        <f>ABS(100*(AD131-AD132)/(AVERAGE(AD131:AD132)))</f>
        <v>0.875004276244985</v>
      </c>
      <c r="AQ131">
        <f>ABS(100*(AE131-AE132)/(AVERAGE(AE131:AE132)))</f>
        <v>3.7920076525969741</v>
      </c>
      <c r="AW131">
        <f>ABS(100*(AF131-AF132)/(AVERAGE(AF131:AF132)))</f>
        <v>7.1927301265123349</v>
      </c>
      <c r="BC131">
        <f>ABS(100*(AG131-AG132)/(AVERAGE(AG131:AG132)))</f>
        <v>0.61804357388452547</v>
      </c>
      <c r="BG131" s="3">
        <f>AVERAGE(AD131:AD132)</f>
        <v>0.43098766327237453</v>
      </c>
      <c r="BH131" s="3">
        <f>AVERAGE(AE131:AE132)</f>
        <v>0.8006715991344282</v>
      </c>
      <c r="BI131" s="3">
        <f>AVERAGE(AF131:AF132)</f>
        <v>0.36968393586205367</v>
      </c>
      <c r="BJ131" s="3">
        <f>AVERAGE(AG131:AG132)</f>
        <v>0.11195405958820007</v>
      </c>
    </row>
    <row r="132" spans="1:62" x14ac:dyDescent="0.2">
      <c r="A132">
        <v>108</v>
      </c>
      <c r="B132">
        <v>3</v>
      </c>
      <c r="C132" t="s">
        <v>28</v>
      </c>
      <c r="D132" t="s">
        <v>27</v>
      </c>
      <c r="G132">
        <v>0.5</v>
      </c>
      <c r="H132">
        <v>0.5</v>
      </c>
      <c r="I132">
        <v>299</v>
      </c>
      <c r="J132">
        <v>548</v>
      </c>
      <c r="L132">
        <v>781</v>
      </c>
      <c r="M132">
        <v>0.64400000000000002</v>
      </c>
      <c r="N132">
        <v>0.74299999999999999</v>
      </c>
      <c r="O132">
        <v>9.9000000000000005E-2</v>
      </c>
      <c r="Q132">
        <v>0</v>
      </c>
      <c r="R132">
        <v>1</v>
      </c>
      <c r="S132">
        <v>0</v>
      </c>
      <c r="T132">
        <v>0</v>
      </c>
      <c r="V132">
        <v>0</v>
      </c>
      <c r="Y132" s="1">
        <v>44792</v>
      </c>
      <c r="Z132" s="6">
        <v>0.50003472222222223</v>
      </c>
      <c r="AB132">
        <v>1</v>
      </c>
      <c r="AD132" s="3">
        <f t="shared" si="8"/>
        <v>0.43287324351423534</v>
      </c>
      <c r="AE132" s="3">
        <f t="shared" si="9"/>
        <v>0.81585236329010224</v>
      </c>
      <c r="AF132" s="3">
        <f t="shared" si="10"/>
        <v>0.38297911977586691</v>
      </c>
      <c r="AG132" s="3">
        <f t="shared" si="11"/>
        <v>0.11160809715270621</v>
      </c>
      <c r="AH132" s="3"/>
      <c r="BG132" s="3"/>
      <c r="BH132" s="3"/>
      <c r="BI132" s="3"/>
      <c r="BJ132" s="3"/>
    </row>
    <row r="133" spans="1:62" x14ac:dyDescent="0.2">
      <c r="A133">
        <v>109</v>
      </c>
      <c r="B133">
        <v>1</v>
      </c>
      <c r="C133" t="s">
        <v>93</v>
      </c>
      <c r="D133" t="s">
        <v>27</v>
      </c>
      <c r="G133">
        <v>0.3</v>
      </c>
      <c r="H133">
        <v>0.3</v>
      </c>
      <c r="I133">
        <v>3051</v>
      </c>
      <c r="J133">
        <v>9779</v>
      </c>
      <c r="L133">
        <v>5952</v>
      </c>
      <c r="M133">
        <v>4.5919999999999996</v>
      </c>
      <c r="N133">
        <v>14.273</v>
      </c>
      <c r="O133">
        <v>9.68</v>
      </c>
      <c r="Q133">
        <v>0.84399999999999997</v>
      </c>
      <c r="R133">
        <v>1</v>
      </c>
      <c r="S133">
        <v>0</v>
      </c>
      <c r="T133">
        <v>0</v>
      </c>
      <c r="V133">
        <v>0</v>
      </c>
      <c r="Y133" s="1">
        <v>44792</v>
      </c>
      <c r="Z133" s="6">
        <v>0.5128125</v>
      </c>
      <c r="AB133">
        <v>1</v>
      </c>
      <c r="AD133" s="3">
        <f t="shared" si="8"/>
        <v>5.0457194271911527</v>
      </c>
      <c r="AE133" s="3">
        <f t="shared" si="9"/>
        <v>15.514666456092321</v>
      </c>
      <c r="AF133" s="3">
        <f t="shared" si="10"/>
        <v>10.468947028901169</v>
      </c>
      <c r="AG133" s="3">
        <f t="shared" si="11"/>
        <v>0.93141839272899307</v>
      </c>
      <c r="AH133" s="3"/>
    </row>
    <row r="134" spans="1:62" x14ac:dyDescent="0.2">
      <c r="A134">
        <v>110</v>
      </c>
      <c r="B134">
        <v>1</v>
      </c>
      <c r="C134" t="s">
        <v>93</v>
      </c>
      <c r="D134" t="s">
        <v>27</v>
      </c>
      <c r="G134">
        <v>0.3</v>
      </c>
      <c r="H134">
        <v>0.3</v>
      </c>
      <c r="I134">
        <v>5243</v>
      </c>
      <c r="J134">
        <v>9802</v>
      </c>
      <c r="L134">
        <v>5862</v>
      </c>
      <c r="M134">
        <v>7.3959999999999999</v>
      </c>
      <c r="N134">
        <v>14.304</v>
      </c>
      <c r="O134">
        <v>6.9080000000000004</v>
      </c>
      <c r="Q134">
        <v>0.82799999999999996</v>
      </c>
      <c r="R134">
        <v>1</v>
      </c>
      <c r="S134">
        <v>0</v>
      </c>
      <c r="T134">
        <v>0</v>
      </c>
      <c r="V134">
        <v>0</v>
      </c>
      <c r="Y134" s="1">
        <v>44792</v>
      </c>
      <c r="Z134" s="6">
        <v>0.51989583333333333</v>
      </c>
      <c r="AB134">
        <v>1</v>
      </c>
      <c r="AD134" s="3">
        <f t="shared" si="8"/>
        <v>8.4900460023235418</v>
      </c>
      <c r="AE134" s="3">
        <f t="shared" si="9"/>
        <v>15.549934898070148</v>
      </c>
      <c r="AF134" s="3">
        <f t="shared" si="10"/>
        <v>7.0598888957466066</v>
      </c>
      <c r="AG134" s="3">
        <f t="shared" si="11"/>
        <v>0.91844480139797313</v>
      </c>
      <c r="AH134" s="3"/>
      <c r="AI134">
        <f>100*(AVERAGE(I134:I135))/(AVERAGE(I$47:I$48))</f>
        <v>90.851735015772874</v>
      </c>
      <c r="AK134">
        <f>ABS(100*(AD134-AD135)/(AVERAGE(AD134:AD135)))</f>
        <v>3.0975882667164623</v>
      </c>
      <c r="AO134">
        <f>100*(AVERAGE(J134:J135))/(AVERAGE(J$47:J$48))</f>
        <v>84.623020154503479</v>
      </c>
      <c r="AQ134">
        <f>ABS(100*(AE134-AE135)/(AVERAGE(AE134:AE135)))</f>
        <v>3.9437030830932363E-2</v>
      </c>
      <c r="AU134">
        <f>100*(((AVERAGE(J134:J135))-(AVERAGE(I134:I135)))/((AVERAGE(J$47:J$48))-(AVERAGE($I$47:I135))))</f>
        <v>74.493212445455057</v>
      </c>
      <c r="AW134">
        <f>ABS(100*(AF134-AF135)/(AVERAGE(AF134:AF135)))</f>
        <v>3.7664221963330173</v>
      </c>
      <c r="BA134">
        <f>100*(AVERAGE(L134:L135))/(AVERAGE(L$47:L$48))</f>
        <v>90.696429936549194</v>
      </c>
      <c r="BC134">
        <f>ABS(100*(AG134-AG135)/(AVERAGE(AG134:AG135)))</f>
        <v>2.1734381553597388</v>
      </c>
      <c r="BG134" s="3">
        <f>AVERAGE(AD134:AD135)</f>
        <v>8.6236079361220135</v>
      </c>
      <c r="BH134" s="3">
        <f>AVERAGE(AE134:AE135)</f>
        <v>15.553001719111698</v>
      </c>
      <c r="BI134" s="3">
        <f>AVERAGE(AF134:AF135)</f>
        <v>6.9293937829896848</v>
      </c>
      <c r="BJ134" s="3">
        <f>AVERAGE(AG134:AG135)</f>
        <v>0.9285353724332106</v>
      </c>
    </row>
    <row r="135" spans="1:62" x14ac:dyDescent="0.2">
      <c r="A135">
        <v>111</v>
      </c>
      <c r="B135">
        <v>1</v>
      </c>
      <c r="C135" t="s">
        <v>93</v>
      </c>
      <c r="D135" t="s">
        <v>27</v>
      </c>
      <c r="G135">
        <v>0.3</v>
      </c>
      <c r="H135">
        <v>0.3</v>
      </c>
      <c r="I135">
        <v>5413</v>
      </c>
      <c r="J135">
        <v>9806</v>
      </c>
      <c r="L135">
        <v>6002</v>
      </c>
      <c r="M135">
        <v>7.6120000000000001</v>
      </c>
      <c r="N135">
        <v>14.31</v>
      </c>
      <c r="O135">
        <v>6.6980000000000004</v>
      </c>
      <c r="Q135">
        <v>0.85299999999999998</v>
      </c>
      <c r="R135">
        <v>1</v>
      </c>
      <c r="S135">
        <v>0</v>
      </c>
      <c r="T135">
        <v>0</v>
      </c>
      <c r="V135">
        <v>0</v>
      </c>
      <c r="Y135" s="1">
        <v>44792</v>
      </c>
      <c r="Z135" s="6">
        <v>0.52696759259259263</v>
      </c>
      <c r="AB135">
        <v>1</v>
      </c>
      <c r="AD135" s="3">
        <f t="shared" si="8"/>
        <v>8.757169869920487</v>
      </c>
      <c r="AE135" s="3">
        <f t="shared" si="9"/>
        <v>15.55606854015325</v>
      </c>
      <c r="AF135" s="3">
        <f t="shared" si="10"/>
        <v>6.798898670232763</v>
      </c>
      <c r="AG135" s="3">
        <f t="shared" si="11"/>
        <v>0.93862594346844819</v>
      </c>
      <c r="AH135" s="3"/>
      <c r="BG135" s="3"/>
      <c r="BH135" s="3"/>
      <c r="BI135" s="3"/>
      <c r="BJ135" s="3"/>
    </row>
    <row r="136" spans="1:62" x14ac:dyDescent="0.2">
      <c r="A136">
        <v>112</v>
      </c>
      <c r="B136">
        <v>6</v>
      </c>
      <c r="R136">
        <v>1</v>
      </c>
      <c r="AB136">
        <v>1</v>
      </c>
      <c r="AD136" s="3" t="e">
        <f t="shared" si="8"/>
        <v>#DIV/0!</v>
      </c>
      <c r="AE136" s="3" t="e">
        <f t="shared" si="9"/>
        <v>#DIV/0!</v>
      </c>
      <c r="AF136" s="3" t="e">
        <f t="shared" si="10"/>
        <v>#DIV/0!</v>
      </c>
      <c r="AG136" s="3" t="e">
        <f t="shared" si="11"/>
        <v>#DIV/0!</v>
      </c>
      <c r="AH136" s="3"/>
    </row>
  </sheetData>
  <conditionalFormatting sqref="BC33:BD34 AK36:AL37 AW36:AX37 AQ36:AR37 AK39:AL40 AL38 AQ39:AR40 AR38 AW39:AX40 AX38 BD38 BC36:BD37 BD35 BD32">
    <cfRule type="cellIs" dxfId="321" priority="364" operator="greaterThan">
      <formula>20</formula>
    </cfRule>
  </conditionalFormatting>
  <conditionalFormatting sqref="AS49:AT49 AY49:AZ49 BE49 AM49:AN49 BE32:BE38 AM43:AN44 BE43:BE44 AY43:AZ44 AS43:AT44 AM36:AN40 AY36:AZ40 AS36:AT40">
    <cfRule type="cellIs" dxfId="320" priority="363" operator="between">
      <formula>80</formula>
      <formula>120</formula>
    </cfRule>
  </conditionalFormatting>
  <conditionalFormatting sqref="BC40">
    <cfRule type="cellIs" dxfId="319" priority="362" operator="greaterThan">
      <formula>20</formula>
    </cfRule>
  </conditionalFormatting>
  <conditionalFormatting sqref="AL44 AX44 BD44 BC49:BD49 AW49:AX49 AK49:AL49">
    <cfRule type="cellIs" dxfId="318" priority="361" operator="greaterThan">
      <formula>20</formula>
    </cfRule>
  </conditionalFormatting>
  <conditionalFormatting sqref="AK49">
    <cfRule type="cellIs" dxfId="317" priority="359" operator="greaterThan">
      <formula>20</formula>
    </cfRule>
  </conditionalFormatting>
  <conditionalFormatting sqref="BC49">
    <cfRule type="cellIs" dxfId="316" priority="356" operator="greaterThan">
      <formula>20</formula>
    </cfRule>
  </conditionalFormatting>
  <conditionalFormatting sqref="AM31:AN36 AY31:AZ36">
    <cfRule type="cellIs" dxfId="315" priority="354" operator="between">
      <formula>80</formula>
      <formula>120</formula>
    </cfRule>
  </conditionalFormatting>
  <conditionalFormatting sqref="AR44 AQ49:AR49">
    <cfRule type="cellIs" dxfId="314" priority="360" operator="greaterThan">
      <formula>20</formula>
    </cfRule>
  </conditionalFormatting>
  <conditionalFormatting sqref="AQ31:AR31 AQ36:AR36 AR35 AQ33:AR34 AR32">
    <cfRule type="cellIs" dxfId="313" priority="353" operator="greaterThan">
      <formula>20</formula>
    </cfRule>
  </conditionalFormatting>
  <conditionalFormatting sqref="AS31:AT36">
    <cfRule type="cellIs" dxfId="312" priority="352" operator="between">
      <formula>80</formula>
      <formula>120</formula>
    </cfRule>
  </conditionalFormatting>
  <conditionalFormatting sqref="AQ49">
    <cfRule type="cellIs" dxfId="311" priority="358" operator="greaterThan">
      <formula>20</formula>
    </cfRule>
  </conditionalFormatting>
  <conditionalFormatting sqref="AW49">
    <cfRule type="cellIs" dxfId="310" priority="357" operator="greaterThan">
      <formula>20</formula>
    </cfRule>
  </conditionalFormatting>
  <conditionalFormatting sqref="AK31:AL31 AW31:AX31 AK36:AL36 AL35 AK33:AL34 AL32 AW36:AX36 AX35 AW33:AX34 AX32">
    <cfRule type="cellIs" dxfId="309" priority="355" operator="greaterThan">
      <formula>20</formula>
    </cfRule>
  </conditionalFormatting>
  <conditionalFormatting sqref="BC49">
    <cfRule type="cellIs" dxfId="308" priority="350" operator="greaterThan">
      <formula>20</formula>
    </cfRule>
  </conditionalFormatting>
  <conditionalFormatting sqref="AW49">
    <cfRule type="cellIs" dxfId="307" priority="351" operator="greaterThan">
      <formula>20</formula>
    </cfRule>
  </conditionalFormatting>
  <conditionalFormatting sqref="BE80">
    <cfRule type="cellIs" dxfId="306" priority="246" operator="between">
      <formula>80</formula>
      <formula>120</formula>
    </cfRule>
  </conditionalFormatting>
  <conditionalFormatting sqref="AK45">
    <cfRule type="cellIs" dxfId="305" priority="349" operator="greaterThan">
      <formula>20</formula>
    </cfRule>
  </conditionalFormatting>
  <conditionalFormatting sqref="AQ45">
    <cfRule type="cellIs" dxfId="304" priority="348" operator="greaterThan">
      <formula>20</formula>
    </cfRule>
  </conditionalFormatting>
  <conditionalFormatting sqref="AW45">
    <cfRule type="cellIs" dxfId="303" priority="347" operator="greaterThan">
      <formula>20</formula>
    </cfRule>
  </conditionalFormatting>
  <conditionalFormatting sqref="BC45">
    <cfRule type="cellIs" dxfId="302" priority="346" operator="greaterThan">
      <formula>20</formula>
    </cfRule>
  </conditionalFormatting>
  <conditionalFormatting sqref="AK42">
    <cfRule type="cellIs" dxfId="301" priority="345" operator="greaterThan">
      <formula>20</formula>
    </cfRule>
  </conditionalFormatting>
  <conditionalFormatting sqref="AQ42">
    <cfRule type="cellIs" dxfId="300" priority="344" operator="greaterThan">
      <formula>20</formula>
    </cfRule>
  </conditionalFormatting>
  <conditionalFormatting sqref="AW42">
    <cfRule type="cellIs" dxfId="299" priority="343" operator="greaterThan">
      <formula>20</formula>
    </cfRule>
  </conditionalFormatting>
  <conditionalFormatting sqref="BC42">
    <cfRule type="cellIs" dxfId="298" priority="342" operator="greaterThan">
      <formula>20</formula>
    </cfRule>
  </conditionalFormatting>
  <conditionalFormatting sqref="AK43">
    <cfRule type="cellIs" dxfId="297" priority="341" operator="greaterThan">
      <formula>20</formula>
    </cfRule>
  </conditionalFormatting>
  <conditionalFormatting sqref="AQ43">
    <cfRule type="cellIs" dxfId="296" priority="340" operator="greaterThan">
      <formula>20</formula>
    </cfRule>
  </conditionalFormatting>
  <conditionalFormatting sqref="AW43">
    <cfRule type="cellIs" dxfId="295" priority="339" operator="greaterThan">
      <formula>20</formula>
    </cfRule>
  </conditionalFormatting>
  <conditionalFormatting sqref="BC43">
    <cfRule type="cellIs" dxfId="294" priority="338" operator="greaterThan">
      <formula>20</formula>
    </cfRule>
  </conditionalFormatting>
  <conditionalFormatting sqref="AW85">
    <cfRule type="cellIs" dxfId="293" priority="240" operator="greaterThan">
      <formula>20</formula>
    </cfRule>
  </conditionalFormatting>
  <conditionalFormatting sqref="BC85">
    <cfRule type="cellIs" dxfId="292" priority="239" operator="greaterThan">
      <formula>20</formula>
    </cfRule>
  </conditionalFormatting>
  <conditionalFormatting sqref="AK91 AK88">
    <cfRule type="cellIs" dxfId="291" priority="238" operator="greaterThan">
      <formula>20</formula>
    </cfRule>
  </conditionalFormatting>
  <conditionalFormatting sqref="AQ91 AQ88">
    <cfRule type="cellIs" dxfId="290" priority="237" operator="greaterThan">
      <formula>20</formula>
    </cfRule>
  </conditionalFormatting>
  <conditionalFormatting sqref="AK48">
    <cfRule type="cellIs" dxfId="289" priority="337" operator="greaterThan">
      <formula>20</formula>
    </cfRule>
  </conditionalFormatting>
  <conditionalFormatting sqref="AQ48">
    <cfRule type="cellIs" dxfId="288" priority="336" operator="greaterThan">
      <formula>20</formula>
    </cfRule>
  </conditionalFormatting>
  <conditionalFormatting sqref="AW48">
    <cfRule type="cellIs" dxfId="287" priority="335" operator="greaterThan">
      <formula>20</formula>
    </cfRule>
  </conditionalFormatting>
  <conditionalFormatting sqref="BC48">
    <cfRule type="cellIs" dxfId="286" priority="334" operator="greaterThan">
      <formula>20</formula>
    </cfRule>
  </conditionalFormatting>
  <conditionalFormatting sqref="AK82 AK79 AK76 AK73 AK70 AK67 AK64 AK61 AK58 AK55 AK52">
    <cfRule type="cellIs" dxfId="285" priority="333" operator="greaterThan">
      <formula>20</formula>
    </cfRule>
  </conditionalFormatting>
  <conditionalFormatting sqref="AQ82 AQ79 AQ76 AQ73 AQ70 AQ67 AQ64 AQ61 AQ58 AQ55 AQ52">
    <cfRule type="cellIs" dxfId="284" priority="332" operator="greaterThan">
      <formula>20</formula>
    </cfRule>
  </conditionalFormatting>
  <conditionalFormatting sqref="AW82 AW79 AW76 AW73 AW70 AW67 AW64 AW61 AW58 AW55 AW52">
    <cfRule type="cellIs" dxfId="283" priority="331" operator="greaterThan">
      <formula>20</formula>
    </cfRule>
  </conditionalFormatting>
  <conditionalFormatting sqref="BC82 BC79 BC76 BC73 BC70 BC67 BC64 BC61 BC58 BC55 BC52">
    <cfRule type="cellIs" dxfId="282" priority="330" operator="greaterThan">
      <formula>20</formula>
    </cfRule>
  </conditionalFormatting>
  <conditionalFormatting sqref="AK89">
    <cfRule type="cellIs" dxfId="281" priority="329" operator="greaterThan">
      <formula>20</formula>
    </cfRule>
  </conditionalFormatting>
  <conditionalFormatting sqref="AQ89">
    <cfRule type="cellIs" dxfId="280" priority="328" operator="greaterThan">
      <formula>20</formula>
    </cfRule>
  </conditionalFormatting>
  <conditionalFormatting sqref="AW89">
    <cfRule type="cellIs" dxfId="279" priority="327" operator="greaterThan">
      <formula>20</formula>
    </cfRule>
  </conditionalFormatting>
  <conditionalFormatting sqref="BC92 BC89">
    <cfRule type="cellIs" dxfId="278" priority="326" operator="greaterThan">
      <formula>20</formula>
    </cfRule>
  </conditionalFormatting>
  <conditionalFormatting sqref="AM83:AN83">
    <cfRule type="cellIs" dxfId="277" priority="325" operator="between">
      <formula>80</formula>
      <formula>120</formula>
    </cfRule>
  </conditionalFormatting>
  <conditionalFormatting sqref="AL82">
    <cfRule type="cellIs" dxfId="276" priority="324" operator="greaterThan">
      <formula>20</formula>
    </cfRule>
  </conditionalFormatting>
  <conditionalFormatting sqref="AM82:AN82">
    <cfRule type="cellIs" dxfId="275" priority="323" operator="between">
      <formula>80</formula>
      <formula>120</formula>
    </cfRule>
  </conditionalFormatting>
  <conditionalFormatting sqref="AM82:AN82">
    <cfRule type="cellIs" dxfId="274" priority="322" operator="between">
      <formula>80</formula>
      <formula>120</formula>
    </cfRule>
  </conditionalFormatting>
  <conditionalFormatting sqref="AR80">
    <cfRule type="cellIs" dxfId="273" priority="261" operator="greaterThan">
      <formula>20</formula>
    </cfRule>
  </conditionalFormatting>
  <conditionalFormatting sqref="AM84:AN84">
    <cfRule type="cellIs" dxfId="272" priority="321" operator="between">
      <formula>80</formula>
      <formula>120</formula>
    </cfRule>
  </conditionalFormatting>
  <conditionalFormatting sqref="AK83 AK80 AK77 AK74 AK71 AK68 AK65 AK62 AK59 AK56 AK53 AK50">
    <cfRule type="cellIs" dxfId="271" priority="276" operator="greaterThan">
      <formula>20</formula>
    </cfRule>
  </conditionalFormatting>
  <conditionalFormatting sqref="AQ83 AQ80 AQ77 AQ74 AQ71 AQ68 AQ65 AQ62 AQ59 AQ56 AQ53 AQ50">
    <cfRule type="cellIs" dxfId="270" priority="275" operator="greaterThan">
      <formula>20</formula>
    </cfRule>
  </conditionalFormatting>
  <conditionalFormatting sqref="AW83 AW80 AW77 AW74 AW71 AW68 AW65 AW62 AW59 AW56 AW53 AW50">
    <cfRule type="cellIs" dxfId="269" priority="274" operator="greaterThan">
      <formula>20</formula>
    </cfRule>
  </conditionalFormatting>
  <conditionalFormatting sqref="BC83 BC80 BC77 BC74 BC71 BC68 BC65 BC62 BC59 BC56 BC53 BC50">
    <cfRule type="cellIs" dxfId="268" priority="273" operator="greaterThan">
      <formula>20</formula>
    </cfRule>
  </conditionalFormatting>
  <conditionalFormatting sqref="AQ90 AQ87">
    <cfRule type="cellIs" dxfId="267" priority="271" operator="greaterThan">
      <formula>20</formula>
    </cfRule>
  </conditionalFormatting>
  <conditionalFormatting sqref="AW90 AW87">
    <cfRule type="cellIs" dxfId="266" priority="270" operator="greaterThan">
      <formula>20</formula>
    </cfRule>
  </conditionalFormatting>
  <conditionalFormatting sqref="AS83:AT83">
    <cfRule type="cellIs" dxfId="265" priority="320" operator="between">
      <formula>80</formula>
      <formula>120</formula>
    </cfRule>
  </conditionalFormatting>
  <conditionalFormatting sqref="AS83:AT83">
    <cfRule type="cellIs" dxfId="264" priority="319" operator="between">
      <formula>80</formula>
      <formula>120</formula>
    </cfRule>
  </conditionalFormatting>
  <conditionalFormatting sqref="AR82">
    <cfRule type="cellIs" dxfId="263" priority="318" operator="greaterThan">
      <formula>20</formula>
    </cfRule>
  </conditionalFormatting>
  <conditionalFormatting sqref="AS82:AT82">
    <cfRule type="cellIs" dxfId="262" priority="317" operator="between">
      <formula>80</formula>
      <formula>120</formula>
    </cfRule>
  </conditionalFormatting>
  <conditionalFormatting sqref="AS82:AT82">
    <cfRule type="cellIs" dxfId="261" priority="316" operator="between">
      <formula>80</formula>
      <formula>120</formula>
    </cfRule>
  </conditionalFormatting>
  <conditionalFormatting sqref="AS82:AT82">
    <cfRule type="cellIs" dxfId="260" priority="315" operator="between">
      <formula>80</formula>
      <formula>120</formula>
    </cfRule>
  </conditionalFormatting>
  <conditionalFormatting sqref="AS84:AT84">
    <cfRule type="cellIs" dxfId="259" priority="314" operator="between">
      <formula>80</formula>
      <formula>120</formula>
    </cfRule>
  </conditionalFormatting>
  <conditionalFormatting sqref="AS84:AT84">
    <cfRule type="cellIs" dxfId="258" priority="313" operator="between">
      <formula>80</formula>
      <formula>120</formula>
    </cfRule>
  </conditionalFormatting>
  <conditionalFormatting sqref="AY83:AZ83">
    <cfRule type="cellIs" dxfId="257" priority="312" operator="between">
      <formula>80</formula>
      <formula>120</formula>
    </cfRule>
  </conditionalFormatting>
  <conditionalFormatting sqref="AX82">
    <cfRule type="cellIs" dxfId="256" priority="311" operator="greaterThan">
      <formula>20</formula>
    </cfRule>
  </conditionalFormatting>
  <conditionalFormatting sqref="AY82:AZ82">
    <cfRule type="cellIs" dxfId="255" priority="310" operator="between">
      <formula>80</formula>
      <formula>120</formula>
    </cfRule>
  </conditionalFormatting>
  <conditionalFormatting sqref="AY82:AZ82">
    <cfRule type="cellIs" dxfId="254" priority="308" operator="between">
      <formula>80</formula>
      <formula>120</formula>
    </cfRule>
  </conditionalFormatting>
  <conditionalFormatting sqref="AY82:AZ82">
    <cfRule type="cellIs" dxfId="253" priority="309" operator="between">
      <formula>80</formula>
      <formula>120</formula>
    </cfRule>
  </conditionalFormatting>
  <conditionalFormatting sqref="AY84:AZ84">
    <cfRule type="cellIs" dxfId="252" priority="307" operator="between">
      <formula>80</formula>
      <formula>120</formula>
    </cfRule>
  </conditionalFormatting>
  <conditionalFormatting sqref="BE83">
    <cfRule type="cellIs" dxfId="251" priority="306" operator="between">
      <formula>80</formula>
      <formula>120</formula>
    </cfRule>
  </conditionalFormatting>
  <conditionalFormatting sqref="BD82">
    <cfRule type="cellIs" dxfId="250" priority="305" operator="greaterThan">
      <formula>20</formula>
    </cfRule>
  </conditionalFormatting>
  <conditionalFormatting sqref="BE82">
    <cfRule type="cellIs" dxfId="249" priority="304" operator="between">
      <formula>80</formula>
      <formula>120</formula>
    </cfRule>
  </conditionalFormatting>
  <conditionalFormatting sqref="BE82">
    <cfRule type="cellIs" dxfId="248" priority="303" operator="between">
      <formula>80</formula>
      <formula>120</formula>
    </cfRule>
  </conditionalFormatting>
  <conditionalFormatting sqref="BE82">
    <cfRule type="cellIs" dxfId="247" priority="301" operator="between">
      <formula>80</formula>
      <formula>120</formula>
    </cfRule>
  </conditionalFormatting>
  <conditionalFormatting sqref="BE82">
    <cfRule type="cellIs" dxfId="246" priority="302" operator="between">
      <formula>80</formula>
      <formula>120</formula>
    </cfRule>
  </conditionalFormatting>
  <conditionalFormatting sqref="BE84">
    <cfRule type="cellIs" dxfId="245" priority="300" operator="between">
      <formula>80</formula>
      <formula>120</formula>
    </cfRule>
  </conditionalFormatting>
  <conditionalFormatting sqref="AW91 AW88">
    <cfRule type="cellIs" dxfId="244" priority="236" operator="greaterThan">
      <formula>20</formula>
    </cfRule>
  </conditionalFormatting>
  <conditionalFormatting sqref="AQ89 AQ86">
    <cfRule type="cellIs" dxfId="243" priority="233" operator="greaterThan">
      <formula>20</formula>
    </cfRule>
  </conditionalFormatting>
  <conditionalFormatting sqref="AS93:AT93">
    <cfRule type="cellIs" dxfId="242" priority="229" operator="between">
      <formula>80</formula>
      <formula>120</formula>
    </cfRule>
  </conditionalFormatting>
  <conditionalFormatting sqref="BE93">
    <cfRule type="cellIs" dxfId="241" priority="226" operator="between">
      <formula>80</formula>
      <formula>120</formula>
    </cfRule>
  </conditionalFormatting>
  <conditionalFormatting sqref="AS94:AT94 AY94:AZ94 BE94 AM94:AN94">
    <cfRule type="cellIs" dxfId="240" priority="225" operator="between">
      <formula>80</formula>
      <formula>120</formula>
    </cfRule>
  </conditionalFormatting>
  <conditionalFormatting sqref="BC94:BD94 AW94:AX94 AK94:AL94">
    <cfRule type="cellIs" dxfId="239" priority="224" operator="greaterThan">
      <formula>20</formula>
    </cfRule>
  </conditionalFormatting>
  <conditionalFormatting sqref="BC39">
    <cfRule type="cellIs" dxfId="238" priority="299" operator="greaterThan">
      <formula>20</formula>
    </cfRule>
  </conditionalFormatting>
  <conditionalFormatting sqref="AK43:AL43 AW43:AX43 BC43:BD43">
    <cfRule type="cellIs" dxfId="237" priority="298" operator="greaterThan">
      <formula>20</formula>
    </cfRule>
  </conditionalFormatting>
  <conditionalFormatting sqref="AQ43:AR43">
    <cfRule type="cellIs" dxfId="236" priority="297" operator="greaterThan">
      <formula>20</formula>
    </cfRule>
  </conditionalFormatting>
  <conditionalFormatting sqref="AQ43">
    <cfRule type="cellIs" dxfId="235" priority="295" operator="greaterThan">
      <formula>20</formula>
    </cfRule>
  </conditionalFormatting>
  <conditionalFormatting sqref="BC43 BC45">
    <cfRule type="cellIs" dxfId="234" priority="293" operator="greaterThan">
      <formula>20</formula>
    </cfRule>
  </conditionalFormatting>
  <conditionalFormatting sqref="AK43">
    <cfRule type="cellIs" dxfId="233" priority="296" operator="greaterThan">
      <formula>20</formula>
    </cfRule>
  </conditionalFormatting>
  <conditionalFormatting sqref="AW43 AW45">
    <cfRule type="cellIs" dxfId="232" priority="294" operator="greaterThan">
      <formula>20</formula>
    </cfRule>
  </conditionalFormatting>
  <conditionalFormatting sqref="AK45:AL45 AW45:AX45 BC45:BD45">
    <cfRule type="cellIs" dxfId="231" priority="292" operator="greaterThan">
      <formula>20</formula>
    </cfRule>
  </conditionalFormatting>
  <conditionalFormatting sqref="AM45:AN45 BE45 AY45:AZ45">
    <cfRule type="cellIs" dxfId="230" priority="291" operator="between">
      <formula>80</formula>
      <formula>120</formula>
    </cfRule>
  </conditionalFormatting>
  <conditionalFormatting sqref="AQ45:AR45">
    <cfRule type="cellIs" dxfId="229" priority="290" operator="greaterThan">
      <formula>20</formula>
    </cfRule>
  </conditionalFormatting>
  <conditionalFormatting sqref="AS45:AT45">
    <cfRule type="cellIs" dxfId="228" priority="289" operator="between">
      <formula>80</formula>
      <formula>120</formula>
    </cfRule>
  </conditionalFormatting>
  <conditionalFormatting sqref="AK42">
    <cfRule type="cellIs" dxfId="227" priority="288" operator="greaterThan">
      <formula>20</formula>
    </cfRule>
  </conditionalFormatting>
  <conditionalFormatting sqref="AQ42">
    <cfRule type="cellIs" dxfId="226" priority="287" operator="greaterThan">
      <formula>20</formula>
    </cfRule>
  </conditionalFormatting>
  <conditionalFormatting sqref="AW42">
    <cfRule type="cellIs" dxfId="225" priority="286" operator="greaterThan">
      <formula>20</formula>
    </cfRule>
  </conditionalFormatting>
  <conditionalFormatting sqref="BC42">
    <cfRule type="cellIs" dxfId="224" priority="285" operator="greaterThan">
      <formula>20</formula>
    </cfRule>
  </conditionalFormatting>
  <conditionalFormatting sqref="AK46">
    <cfRule type="cellIs" dxfId="223" priority="284" operator="greaterThan">
      <formula>20</formula>
    </cfRule>
  </conditionalFormatting>
  <conditionalFormatting sqref="AQ46">
    <cfRule type="cellIs" dxfId="222" priority="283" operator="greaterThan">
      <formula>20</formula>
    </cfRule>
  </conditionalFormatting>
  <conditionalFormatting sqref="AW46">
    <cfRule type="cellIs" dxfId="221" priority="282" operator="greaterThan">
      <formula>20</formula>
    </cfRule>
  </conditionalFormatting>
  <conditionalFormatting sqref="BC46">
    <cfRule type="cellIs" dxfId="220" priority="281" operator="greaterThan">
      <formula>20</formula>
    </cfRule>
  </conditionalFormatting>
  <conditionalFormatting sqref="AK47">
    <cfRule type="cellIs" dxfId="219" priority="280" operator="greaterThan">
      <formula>20</formula>
    </cfRule>
  </conditionalFormatting>
  <conditionalFormatting sqref="AQ47">
    <cfRule type="cellIs" dxfId="218" priority="279" operator="greaterThan">
      <formula>20</formula>
    </cfRule>
  </conditionalFormatting>
  <conditionalFormatting sqref="AW47">
    <cfRule type="cellIs" dxfId="217" priority="278" operator="greaterThan">
      <formula>20</formula>
    </cfRule>
  </conditionalFormatting>
  <conditionalFormatting sqref="BC47">
    <cfRule type="cellIs" dxfId="216" priority="277" operator="greaterThan">
      <formula>20</formula>
    </cfRule>
  </conditionalFormatting>
  <conditionalFormatting sqref="AK90 AK87">
    <cfRule type="cellIs" dxfId="215" priority="272" operator="greaterThan">
      <formula>20</formula>
    </cfRule>
  </conditionalFormatting>
  <conditionalFormatting sqref="BC90 BC87">
    <cfRule type="cellIs" dxfId="214" priority="269" operator="greaterThan">
      <formula>20</formula>
    </cfRule>
  </conditionalFormatting>
  <conditionalFormatting sqref="AM81:AN81">
    <cfRule type="cellIs" dxfId="213" priority="268" operator="between">
      <formula>80</formula>
      <formula>120</formula>
    </cfRule>
  </conditionalFormatting>
  <conditionalFormatting sqref="AL80">
    <cfRule type="cellIs" dxfId="212" priority="267" operator="greaterThan">
      <formula>20</formula>
    </cfRule>
  </conditionalFormatting>
  <conditionalFormatting sqref="AM80:AN80">
    <cfRule type="cellIs" dxfId="211" priority="266" operator="between">
      <formula>80</formula>
      <formula>120</formula>
    </cfRule>
  </conditionalFormatting>
  <conditionalFormatting sqref="AM80:AN80">
    <cfRule type="cellIs" dxfId="210" priority="265" operator="between">
      <formula>80</formula>
      <formula>120</formula>
    </cfRule>
  </conditionalFormatting>
  <conditionalFormatting sqref="AM82:AN83">
    <cfRule type="cellIs" dxfId="209" priority="264" operator="between">
      <formula>80</formula>
      <formula>120</formula>
    </cfRule>
  </conditionalFormatting>
  <conditionalFormatting sqref="AS81:AT81">
    <cfRule type="cellIs" dxfId="208" priority="263" operator="between">
      <formula>80</formula>
      <formula>120</formula>
    </cfRule>
  </conditionalFormatting>
  <conditionalFormatting sqref="AS81:AT81">
    <cfRule type="cellIs" dxfId="207" priority="262" operator="between">
      <formula>80</formula>
      <formula>120</formula>
    </cfRule>
  </conditionalFormatting>
  <conditionalFormatting sqref="AS80:AT80">
    <cfRule type="cellIs" dxfId="206" priority="260" operator="between">
      <formula>80</formula>
      <formula>120</formula>
    </cfRule>
  </conditionalFormatting>
  <conditionalFormatting sqref="AS80:AT80">
    <cfRule type="cellIs" dxfId="205" priority="259" operator="between">
      <formula>80</formula>
      <formula>120</formula>
    </cfRule>
  </conditionalFormatting>
  <conditionalFormatting sqref="AS80:AT80">
    <cfRule type="cellIs" dxfId="204" priority="258" operator="between">
      <formula>80</formula>
      <formula>120</formula>
    </cfRule>
  </conditionalFormatting>
  <conditionalFormatting sqref="AS82:AT83">
    <cfRule type="cellIs" dxfId="203" priority="257" operator="between">
      <formula>80</formula>
      <formula>120</formula>
    </cfRule>
  </conditionalFormatting>
  <conditionalFormatting sqref="AS82:AT83">
    <cfRule type="cellIs" dxfId="202" priority="256" operator="between">
      <formula>80</formula>
      <formula>120</formula>
    </cfRule>
  </conditionalFormatting>
  <conditionalFormatting sqref="BD80">
    <cfRule type="cellIs" dxfId="201" priority="248" operator="greaterThan">
      <formula>20</formula>
    </cfRule>
  </conditionalFormatting>
  <conditionalFormatting sqref="AY81:AZ81">
    <cfRule type="cellIs" dxfId="200" priority="255" operator="between">
      <formula>80</formula>
      <formula>120</formula>
    </cfRule>
  </conditionalFormatting>
  <conditionalFormatting sqref="AX80">
    <cfRule type="cellIs" dxfId="199" priority="254" operator="greaterThan">
      <formula>20</formula>
    </cfRule>
  </conditionalFormatting>
  <conditionalFormatting sqref="AY80:AZ80">
    <cfRule type="cellIs" dxfId="198" priority="253" operator="between">
      <formula>80</formula>
      <formula>120</formula>
    </cfRule>
  </conditionalFormatting>
  <conditionalFormatting sqref="AY80:AZ80">
    <cfRule type="cellIs" dxfId="197" priority="251" operator="between">
      <formula>80</formula>
      <formula>120</formula>
    </cfRule>
  </conditionalFormatting>
  <conditionalFormatting sqref="AY80:AZ80">
    <cfRule type="cellIs" dxfId="196" priority="252" operator="between">
      <formula>80</formula>
      <formula>120</formula>
    </cfRule>
  </conditionalFormatting>
  <conditionalFormatting sqref="AY82:AZ83">
    <cfRule type="cellIs" dxfId="195" priority="250" operator="between">
      <formula>80</formula>
      <formula>120</formula>
    </cfRule>
  </conditionalFormatting>
  <conditionalFormatting sqref="AK85">
    <cfRule type="cellIs" dxfId="194" priority="242" operator="greaterThan">
      <formula>20</formula>
    </cfRule>
  </conditionalFormatting>
  <conditionalFormatting sqref="BE81">
    <cfRule type="cellIs" dxfId="193" priority="249" operator="between">
      <formula>80</formula>
      <formula>120</formula>
    </cfRule>
  </conditionalFormatting>
  <conditionalFormatting sqref="BE80">
    <cfRule type="cellIs" dxfId="192" priority="247" operator="between">
      <formula>80</formula>
      <formula>120</formula>
    </cfRule>
  </conditionalFormatting>
  <conditionalFormatting sqref="BE80">
    <cfRule type="cellIs" dxfId="191" priority="244" operator="between">
      <formula>80</formula>
      <formula>120</formula>
    </cfRule>
  </conditionalFormatting>
  <conditionalFormatting sqref="BE80">
    <cfRule type="cellIs" dxfId="190" priority="245" operator="between">
      <formula>80</formula>
      <formula>120</formula>
    </cfRule>
  </conditionalFormatting>
  <conditionalFormatting sqref="AK89 AK86">
    <cfRule type="cellIs" dxfId="189" priority="234" operator="greaterThan">
      <formula>20</formula>
    </cfRule>
  </conditionalFormatting>
  <conditionalFormatting sqref="BE82:BE83">
    <cfRule type="cellIs" dxfId="188" priority="243" operator="between">
      <formula>80</formula>
      <formula>120</formula>
    </cfRule>
  </conditionalFormatting>
  <conditionalFormatting sqref="AW89 AW86">
    <cfRule type="cellIs" dxfId="187" priority="232" operator="greaterThan">
      <formula>20</formula>
    </cfRule>
  </conditionalFormatting>
  <conditionalFormatting sqref="AQ85">
    <cfRule type="cellIs" dxfId="186" priority="241" operator="greaterThan">
      <formula>20</formula>
    </cfRule>
  </conditionalFormatting>
  <conditionalFormatting sqref="BC91 BC88">
    <cfRule type="cellIs" dxfId="185" priority="235" operator="greaterThan">
      <formula>20</formula>
    </cfRule>
  </conditionalFormatting>
  <conditionalFormatting sqref="BC92 BC89 BC86">
    <cfRule type="cellIs" dxfId="184" priority="231" operator="greaterThan">
      <formula>20</formula>
    </cfRule>
  </conditionalFormatting>
  <conditionalFormatting sqref="AM93:AN93">
    <cfRule type="cellIs" dxfId="183" priority="230" operator="between">
      <formula>80</formula>
      <formula>120</formula>
    </cfRule>
  </conditionalFormatting>
  <conditionalFormatting sqref="AS93:AT93">
    <cfRule type="cellIs" dxfId="182" priority="228" operator="between">
      <formula>80</formula>
      <formula>120</formula>
    </cfRule>
  </conditionalFormatting>
  <conditionalFormatting sqref="AY93:AZ93">
    <cfRule type="cellIs" dxfId="181" priority="227" operator="between">
      <formula>80</formula>
      <formula>120</formula>
    </cfRule>
  </conditionalFormatting>
  <conditionalFormatting sqref="AK94">
    <cfRule type="cellIs" dxfId="180" priority="222" operator="greaterThan">
      <formula>20</formula>
    </cfRule>
  </conditionalFormatting>
  <conditionalFormatting sqref="BC94">
    <cfRule type="cellIs" dxfId="179" priority="219" operator="greaterThan">
      <formula>20</formula>
    </cfRule>
  </conditionalFormatting>
  <conditionalFormatting sqref="AQ94:AR94">
    <cfRule type="cellIs" dxfId="178" priority="223" operator="greaterThan">
      <formula>20</formula>
    </cfRule>
  </conditionalFormatting>
  <conditionalFormatting sqref="AQ94">
    <cfRule type="cellIs" dxfId="177" priority="221" operator="greaterThan">
      <formula>20</formula>
    </cfRule>
  </conditionalFormatting>
  <conditionalFormatting sqref="AW94">
    <cfRule type="cellIs" dxfId="176" priority="220" operator="greaterThan">
      <formula>20</formula>
    </cfRule>
  </conditionalFormatting>
  <conditionalFormatting sqref="BC94">
    <cfRule type="cellIs" dxfId="175" priority="217" operator="greaterThan">
      <formula>20</formula>
    </cfRule>
  </conditionalFormatting>
  <conditionalFormatting sqref="AW94">
    <cfRule type="cellIs" dxfId="174" priority="218" operator="greaterThan">
      <formula>20</formula>
    </cfRule>
  </conditionalFormatting>
  <conditionalFormatting sqref="AK127 AK124 AK121 AK118 AK115 AK112 AK109 AK106 AK103 AK100 AK97">
    <cfRule type="cellIs" dxfId="173" priority="216" operator="greaterThan">
      <formula>20</formula>
    </cfRule>
  </conditionalFormatting>
  <conditionalFormatting sqref="AQ127 AQ124 AQ121 AQ118 AQ115 AQ112 AQ109 AQ106 AQ103 AQ100 AQ97">
    <cfRule type="cellIs" dxfId="172" priority="215" operator="greaterThan">
      <formula>20</formula>
    </cfRule>
  </conditionalFormatting>
  <conditionalFormatting sqref="AW127 AW124 AW121 AW118 AW115 AW112 AW109 AW106 AW103 AW100 AW97">
    <cfRule type="cellIs" dxfId="171" priority="214" operator="greaterThan">
      <formula>20</formula>
    </cfRule>
  </conditionalFormatting>
  <conditionalFormatting sqref="BC127 BC124 BC121 BC118 BC115 BC112 BC109 BC106 BC103 BC100 BC97">
    <cfRule type="cellIs" dxfId="170" priority="213" operator="greaterThan">
      <formula>20</formula>
    </cfRule>
  </conditionalFormatting>
  <conditionalFormatting sqref="AX127">
    <cfRule type="cellIs" dxfId="169" priority="198" operator="greaterThan">
      <formula>20</formula>
    </cfRule>
  </conditionalFormatting>
  <conditionalFormatting sqref="AM128:AN128">
    <cfRule type="cellIs" dxfId="168" priority="212" operator="between">
      <formula>80</formula>
      <formula>120</formula>
    </cfRule>
  </conditionalFormatting>
  <conditionalFormatting sqref="AL127">
    <cfRule type="cellIs" dxfId="167" priority="211" operator="greaterThan">
      <formula>20</formula>
    </cfRule>
  </conditionalFormatting>
  <conditionalFormatting sqref="AM127:AN127">
    <cfRule type="cellIs" dxfId="166" priority="210" operator="between">
      <formula>80</formula>
      <formula>120</formula>
    </cfRule>
  </conditionalFormatting>
  <conditionalFormatting sqref="AM127:AN127">
    <cfRule type="cellIs" dxfId="165" priority="209" operator="between">
      <formula>80</formula>
      <formula>120</formula>
    </cfRule>
  </conditionalFormatting>
  <conditionalFormatting sqref="AM129:AN129">
    <cfRule type="cellIs" dxfId="164" priority="208" operator="between">
      <formula>80</formula>
      <formula>120</formula>
    </cfRule>
  </conditionalFormatting>
  <conditionalFormatting sqref="AS128:AT128">
    <cfRule type="cellIs" dxfId="163" priority="207" operator="between">
      <formula>80</formula>
      <formula>120</formula>
    </cfRule>
  </conditionalFormatting>
  <conditionalFormatting sqref="AS128:AT128">
    <cfRule type="cellIs" dxfId="162" priority="206" operator="between">
      <formula>80</formula>
      <formula>120</formula>
    </cfRule>
  </conditionalFormatting>
  <conditionalFormatting sqref="AR127">
    <cfRule type="cellIs" dxfId="161" priority="205" operator="greaterThan">
      <formula>20</formula>
    </cfRule>
  </conditionalFormatting>
  <conditionalFormatting sqref="AS127:AT127">
    <cfRule type="cellIs" dxfId="160" priority="204" operator="between">
      <formula>80</formula>
      <formula>120</formula>
    </cfRule>
  </conditionalFormatting>
  <conditionalFormatting sqref="AS127:AT127">
    <cfRule type="cellIs" dxfId="159" priority="203" operator="between">
      <formula>80</formula>
      <formula>120</formula>
    </cfRule>
  </conditionalFormatting>
  <conditionalFormatting sqref="AS127:AT127">
    <cfRule type="cellIs" dxfId="158" priority="202" operator="between">
      <formula>80</formula>
      <formula>120</formula>
    </cfRule>
  </conditionalFormatting>
  <conditionalFormatting sqref="AS129:AT129">
    <cfRule type="cellIs" dxfId="157" priority="201" operator="between">
      <formula>80</formula>
      <formula>120</formula>
    </cfRule>
  </conditionalFormatting>
  <conditionalFormatting sqref="AS129:AT129">
    <cfRule type="cellIs" dxfId="156" priority="200" operator="between">
      <formula>80</formula>
      <formula>120</formula>
    </cfRule>
  </conditionalFormatting>
  <conditionalFormatting sqref="AY128:AZ128">
    <cfRule type="cellIs" dxfId="155" priority="199" operator="between">
      <formula>80</formula>
      <formula>120</formula>
    </cfRule>
  </conditionalFormatting>
  <conditionalFormatting sqref="AY127:AZ127">
    <cfRule type="cellIs" dxfId="154" priority="197" operator="between">
      <formula>80</formula>
      <formula>120</formula>
    </cfRule>
  </conditionalFormatting>
  <conditionalFormatting sqref="AY127:AZ127">
    <cfRule type="cellIs" dxfId="153" priority="195" operator="between">
      <formula>80</formula>
      <formula>120</formula>
    </cfRule>
  </conditionalFormatting>
  <conditionalFormatting sqref="AY127:AZ127">
    <cfRule type="cellIs" dxfId="152" priority="196" operator="between">
      <formula>80</formula>
      <formula>120</formula>
    </cfRule>
  </conditionalFormatting>
  <conditionalFormatting sqref="AY129:AZ129">
    <cfRule type="cellIs" dxfId="151" priority="194" operator="between">
      <formula>80</formula>
      <formula>120</formula>
    </cfRule>
  </conditionalFormatting>
  <conditionalFormatting sqref="BE128">
    <cfRule type="cellIs" dxfId="150" priority="193" operator="between">
      <formula>80</formula>
      <formula>120</formula>
    </cfRule>
  </conditionalFormatting>
  <conditionalFormatting sqref="BD127">
    <cfRule type="cellIs" dxfId="149" priority="192" operator="greaterThan">
      <formula>20</formula>
    </cfRule>
  </conditionalFormatting>
  <conditionalFormatting sqref="BE127">
    <cfRule type="cellIs" dxfId="148" priority="191" operator="between">
      <formula>80</formula>
      <formula>120</formula>
    </cfRule>
  </conditionalFormatting>
  <conditionalFormatting sqref="BE127">
    <cfRule type="cellIs" dxfId="147" priority="190" operator="between">
      <formula>80</formula>
      <formula>120</formula>
    </cfRule>
  </conditionalFormatting>
  <conditionalFormatting sqref="BE127">
    <cfRule type="cellIs" dxfId="146" priority="188" operator="between">
      <formula>80</formula>
      <formula>120</formula>
    </cfRule>
  </conditionalFormatting>
  <conditionalFormatting sqref="BE127">
    <cfRule type="cellIs" dxfId="145" priority="189" operator="between">
      <formula>80</formula>
      <formula>120</formula>
    </cfRule>
  </conditionalFormatting>
  <conditionalFormatting sqref="BE129">
    <cfRule type="cellIs" dxfId="144" priority="187" operator="between">
      <formula>80</formula>
      <formula>120</formula>
    </cfRule>
  </conditionalFormatting>
  <conditionalFormatting sqref="AK128 AK125 AK122 AK119 AK116 AK113 AK110 AK107 AK104 AK101 AK98 AK95">
    <cfRule type="cellIs" dxfId="143" priority="186" operator="greaterThan">
      <formula>20</formula>
    </cfRule>
  </conditionalFormatting>
  <conditionalFormatting sqref="AQ128 AQ125 AQ122 AQ119 AQ116 AQ113 AQ110 AQ107 AQ104 AQ101 AQ98 AQ95">
    <cfRule type="cellIs" dxfId="142" priority="185" operator="greaterThan">
      <formula>20</formula>
    </cfRule>
  </conditionalFormatting>
  <conditionalFormatting sqref="AW128 AW125 AW122 AW119 AW116 AW113 AW110 AW107 AW104 AW101 AW98 AW95">
    <cfRule type="cellIs" dxfId="141" priority="184" operator="greaterThan">
      <formula>20</formula>
    </cfRule>
  </conditionalFormatting>
  <conditionalFormatting sqref="BC128 BC125 BC122 BC119 BC116 BC113 BC110 BC107 BC104 BC101 BC98 BC95">
    <cfRule type="cellIs" dxfId="140" priority="183" operator="greaterThan">
      <formula>20</formula>
    </cfRule>
  </conditionalFormatting>
  <conditionalFormatting sqref="AK135 AK132">
    <cfRule type="cellIs" dxfId="139" priority="182" operator="greaterThan">
      <formula>20</formula>
    </cfRule>
  </conditionalFormatting>
  <conditionalFormatting sqref="AQ135 AQ132">
    <cfRule type="cellIs" dxfId="138" priority="181" operator="greaterThan">
      <formula>20</formula>
    </cfRule>
  </conditionalFormatting>
  <conditionalFormatting sqref="AW135 AW132">
    <cfRule type="cellIs" dxfId="137" priority="180" operator="greaterThan">
      <formula>20</formula>
    </cfRule>
  </conditionalFormatting>
  <conditionalFormatting sqref="BC135 BC132">
    <cfRule type="cellIs" dxfId="136" priority="179" operator="greaterThan">
      <formula>20</formula>
    </cfRule>
  </conditionalFormatting>
  <conditionalFormatting sqref="AL128">
    <cfRule type="cellIs" dxfId="135" priority="171" operator="lessThan">
      <formula>20</formula>
    </cfRule>
  </conditionalFormatting>
  <conditionalFormatting sqref="AM126:AN126">
    <cfRule type="cellIs" dxfId="134" priority="178" operator="between">
      <formula>80</formula>
      <formula>120</formula>
    </cfRule>
  </conditionalFormatting>
  <conditionalFormatting sqref="AL125">
    <cfRule type="cellIs" dxfId="133" priority="177" operator="greaterThan">
      <formula>20</formula>
    </cfRule>
  </conditionalFormatting>
  <conditionalFormatting sqref="AM125:AN125">
    <cfRule type="cellIs" dxfId="132" priority="176" operator="between">
      <formula>80</formula>
      <formula>120</formula>
    </cfRule>
  </conditionalFormatting>
  <conditionalFormatting sqref="AM125:AN125">
    <cfRule type="cellIs" dxfId="131" priority="175" operator="between">
      <formula>80</formula>
      <formula>120</formula>
    </cfRule>
  </conditionalFormatting>
  <conditionalFormatting sqref="AL128">
    <cfRule type="cellIs" dxfId="130" priority="174" operator="greaterThan">
      <formula>20</formula>
    </cfRule>
  </conditionalFormatting>
  <conditionalFormatting sqref="AM127:AN128">
    <cfRule type="cellIs" dxfId="129" priority="173" operator="between">
      <formula>80</formula>
      <formula>120</formula>
    </cfRule>
  </conditionalFormatting>
  <conditionalFormatting sqref="AL128">
    <cfRule type="cellIs" dxfId="128" priority="172" operator="greaterThan">
      <formula>20</formula>
    </cfRule>
  </conditionalFormatting>
  <conditionalFormatting sqref="AS126:AT126">
    <cfRule type="cellIs" dxfId="127" priority="170" operator="between">
      <formula>80</formula>
      <formula>120</formula>
    </cfRule>
  </conditionalFormatting>
  <conditionalFormatting sqref="AS126:AT126">
    <cfRule type="cellIs" dxfId="126" priority="169" operator="between">
      <formula>80</formula>
      <formula>120</formula>
    </cfRule>
  </conditionalFormatting>
  <conditionalFormatting sqref="AR125">
    <cfRule type="cellIs" dxfId="125" priority="168" operator="greaterThan">
      <formula>20</formula>
    </cfRule>
  </conditionalFormatting>
  <conditionalFormatting sqref="AS125:AT125">
    <cfRule type="cellIs" dxfId="124" priority="167" operator="between">
      <formula>80</formula>
      <formula>120</formula>
    </cfRule>
  </conditionalFormatting>
  <conditionalFormatting sqref="AS125:AT125">
    <cfRule type="cellIs" dxfId="123" priority="166" operator="between">
      <formula>80</formula>
      <formula>120</formula>
    </cfRule>
  </conditionalFormatting>
  <conditionalFormatting sqref="AS125:AT125">
    <cfRule type="cellIs" dxfId="122" priority="165" operator="between">
      <formula>80</formula>
      <formula>120</formula>
    </cfRule>
  </conditionalFormatting>
  <conditionalFormatting sqref="AR128">
    <cfRule type="cellIs" dxfId="121" priority="164" operator="greaterThan">
      <formula>20</formula>
    </cfRule>
  </conditionalFormatting>
  <conditionalFormatting sqref="AS127:AT128">
    <cfRule type="cellIs" dxfId="120" priority="163" operator="between">
      <formula>80</formula>
      <formula>120</formula>
    </cfRule>
  </conditionalFormatting>
  <conditionalFormatting sqref="AS127:AT128">
    <cfRule type="cellIs" dxfId="119" priority="162" operator="between">
      <formula>80</formula>
      <formula>120</formula>
    </cfRule>
  </conditionalFormatting>
  <conditionalFormatting sqref="AR128">
    <cfRule type="cellIs" dxfId="118" priority="161" operator="greaterThan">
      <formula>20</formula>
    </cfRule>
  </conditionalFormatting>
  <conditionalFormatting sqref="AR128">
    <cfRule type="cellIs" dxfId="117" priority="160" operator="lessThan">
      <formula>20</formula>
    </cfRule>
  </conditionalFormatting>
  <conditionalFormatting sqref="AY126:AZ126">
    <cfRule type="cellIs" dxfId="116" priority="159" operator="between">
      <formula>80</formula>
      <formula>120</formula>
    </cfRule>
  </conditionalFormatting>
  <conditionalFormatting sqref="AX125">
    <cfRule type="cellIs" dxfId="115" priority="158" operator="greaterThan">
      <formula>20</formula>
    </cfRule>
  </conditionalFormatting>
  <conditionalFormatting sqref="AY125:AZ125">
    <cfRule type="cellIs" dxfId="114" priority="157" operator="between">
      <formula>80</formula>
      <formula>120</formula>
    </cfRule>
  </conditionalFormatting>
  <conditionalFormatting sqref="AY125:AZ125">
    <cfRule type="cellIs" dxfId="113" priority="155" operator="between">
      <formula>80</formula>
      <formula>120</formula>
    </cfRule>
  </conditionalFormatting>
  <conditionalFormatting sqref="AY125:AZ125">
    <cfRule type="cellIs" dxfId="112" priority="156" operator="between">
      <formula>80</formula>
      <formula>120</formula>
    </cfRule>
  </conditionalFormatting>
  <conditionalFormatting sqref="AX128">
    <cfRule type="cellIs" dxfId="111" priority="154" operator="greaterThan">
      <formula>20</formula>
    </cfRule>
  </conditionalFormatting>
  <conditionalFormatting sqref="AY127:AZ128">
    <cfRule type="cellIs" dxfId="110" priority="153" operator="between">
      <formula>80</formula>
      <formula>120</formula>
    </cfRule>
  </conditionalFormatting>
  <conditionalFormatting sqref="AX128">
    <cfRule type="cellIs" dxfId="109" priority="152" operator="greaterThan">
      <formula>20</formula>
    </cfRule>
  </conditionalFormatting>
  <conditionalFormatting sqref="AX128">
    <cfRule type="cellIs" dxfId="108" priority="151" operator="lessThan">
      <formula>20</formula>
    </cfRule>
  </conditionalFormatting>
  <conditionalFormatting sqref="BE126">
    <cfRule type="cellIs" dxfId="107" priority="150" operator="between">
      <formula>80</formula>
      <formula>120</formula>
    </cfRule>
  </conditionalFormatting>
  <conditionalFormatting sqref="BD125">
    <cfRule type="cellIs" dxfId="106" priority="149" operator="greaterThan">
      <formula>20</formula>
    </cfRule>
  </conditionalFormatting>
  <conditionalFormatting sqref="BE125">
    <cfRule type="cellIs" dxfId="105" priority="148" operator="between">
      <formula>80</formula>
      <formula>120</formula>
    </cfRule>
  </conditionalFormatting>
  <conditionalFormatting sqref="BE125">
    <cfRule type="cellIs" dxfId="104" priority="147" operator="between">
      <formula>80</formula>
      <formula>120</formula>
    </cfRule>
  </conditionalFormatting>
  <conditionalFormatting sqref="BE125">
    <cfRule type="cellIs" dxfId="103" priority="145" operator="between">
      <formula>80</formula>
      <formula>120</formula>
    </cfRule>
  </conditionalFormatting>
  <conditionalFormatting sqref="BE125">
    <cfRule type="cellIs" dxfId="102" priority="146" operator="between">
      <formula>80</formula>
      <formula>120</formula>
    </cfRule>
  </conditionalFormatting>
  <conditionalFormatting sqref="BD128">
    <cfRule type="cellIs" dxfId="101" priority="144" operator="greaterThan">
      <formula>20</formula>
    </cfRule>
  </conditionalFormatting>
  <conditionalFormatting sqref="BE127:BE128">
    <cfRule type="cellIs" dxfId="100" priority="143" operator="between">
      <formula>80</formula>
      <formula>120</formula>
    </cfRule>
  </conditionalFormatting>
  <conditionalFormatting sqref="BD128">
    <cfRule type="cellIs" dxfId="99" priority="142" operator="greaterThan">
      <formula>20</formula>
    </cfRule>
  </conditionalFormatting>
  <conditionalFormatting sqref="BD128">
    <cfRule type="cellIs" dxfId="98" priority="141" operator="lessThan">
      <formula>20</formula>
    </cfRule>
  </conditionalFormatting>
  <conditionalFormatting sqref="AK130">
    <cfRule type="cellIs" dxfId="97" priority="140" operator="greaterThan">
      <formula>20</formula>
    </cfRule>
  </conditionalFormatting>
  <conditionalFormatting sqref="AQ130">
    <cfRule type="cellIs" dxfId="96" priority="139" operator="greaterThan">
      <formula>20</formula>
    </cfRule>
  </conditionalFormatting>
  <conditionalFormatting sqref="AW130">
    <cfRule type="cellIs" dxfId="95" priority="138" operator="greaterThan">
      <formula>20</formula>
    </cfRule>
  </conditionalFormatting>
  <conditionalFormatting sqref="BC130">
    <cfRule type="cellIs" dxfId="94" priority="137" operator="greaterThan">
      <formula>20</formula>
    </cfRule>
  </conditionalFormatting>
  <conditionalFormatting sqref="AK133">
    <cfRule type="cellIs" dxfId="93" priority="136" operator="greaterThan">
      <formula>20</formula>
    </cfRule>
  </conditionalFormatting>
  <conditionalFormatting sqref="AQ133">
    <cfRule type="cellIs" dxfId="92" priority="135" operator="greaterThan">
      <formula>20</formula>
    </cfRule>
  </conditionalFormatting>
  <conditionalFormatting sqref="AW133">
    <cfRule type="cellIs" dxfId="91" priority="134" operator="greaterThan">
      <formula>20</formula>
    </cfRule>
  </conditionalFormatting>
  <conditionalFormatting sqref="BC133">
    <cfRule type="cellIs" dxfId="90" priority="133" operator="greaterThan">
      <formula>20</formula>
    </cfRule>
  </conditionalFormatting>
  <conditionalFormatting sqref="AK131">
    <cfRule type="cellIs" dxfId="89" priority="132" operator="greaterThan">
      <formula>20</formula>
    </cfRule>
  </conditionalFormatting>
  <conditionalFormatting sqref="AQ131">
    <cfRule type="cellIs" dxfId="88" priority="131" operator="greaterThan">
      <formula>20</formula>
    </cfRule>
  </conditionalFormatting>
  <conditionalFormatting sqref="AW131">
    <cfRule type="cellIs" dxfId="87" priority="130" operator="greaterThan">
      <formula>20</formula>
    </cfRule>
  </conditionalFormatting>
  <conditionalFormatting sqref="BC131">
    <cfRule type="cellIs" dxfId="86" priority="129" operator="greaterThan">
      <formula>20</formula>
    </cfRule>
  </conditionalFormatting>
  <conditionalFormatting sqref="AM86:AN86">
    <cfRule type="cellIs" dxfId="85" priority="128" operator="between">
      <formula>80</formula>
      <formula>120</formula>
    </cfRule>
  </conditionalFormatting>
  <conditionalFormatting sqref="AL85">
    <cfRule type="cellIs" dxfId="84" priority="127" operator="greaterThan">
      <formula>20</formula>
    </cfRule>
  </conditionalFormatting>
  <conditionalFormatting sqref="AM85:AN85">
    <cfRule type="cellIs" dxfId="83" priority="126" operator="between">
      <formula>80</formula>
      <formula>120</formula>
    </cfRule>
  </conditionalFormatting>
  <conditionalFormatting sqref="AM85:AN85">
    <cfRule type="cellIs" dxfId="82" priority="125" operator="between">
      <formula>80</formula>
      <formula>120</formula>
    </cfRule>
  </conditionalFormatting>
  <conditionalFormatting sqref="AL86">
    <cfRule type="cellIs" dxfId="81" priority="118" operator="lessThan">
      <formula>20</formula>
    </cfRule>
  </conditionalFormatting>
  <conditionalFormatting sqref="AM84:AN84">
    <cfRule type="cellIs" dxfId="80" priority="124" operator="between">
      <formula>80</formula>
      <formula>120</formula>
    </cfRule>
  </conditionalFormatting>
  <conditionalFormatting sqref="AM83:AN83">
    <cfRule type="cellIs" dxfId="79" priority="123" operator="between">
      <formula>80</formula>
      <formula>120</formula>
    </cfRule>
  </conditionalFormatting>
  <conditionalFormatting sqref="AM83:AN83">
    <cfRule type="cellIs" dxfId="78" priority="122" operator="between">
      <formula>80</formula>
      <formula>120</formula>
    </cfRule>
  </conditionalFormatting>
  <conditionalFormatting sqref="AL86">
    <cfRule type="cellIs" dxfId="77" priority="121" operator="greaterThan">
      <formula>20</formula>
    </cfRule>
  </conditionalFormatting>
  <conditionalFormatting sqref="AM85:AN86">
    <cfRule type="cellIs" dxfId="76" priority="120" operator="between">
      <formula>80</formula>
      <formula>120</formula>
    </cfRule>
  </conditionalFormatting>
  <conditionalFormatting sqref="AL86">
    <cfRule type="cellIs" dxfId="75" priority="119" operator="greaterThan">
      <formula>20</formula>
    </cfRule>
  </conditionalFormatting>
  <conditionalFormatting sqref="AS86:AT86">
    <cfRule type="cellIs" dxfId="74" priority="117" operator="between">
      <formula>80</formula>
      <formula>120</formula>
    </cfRule>
  </conditionalFormatting>
  <conditionalFormatting sqref="AS86:AT86">
    <cfRule type="cellIs" dxfId="73" priority="116" operator="between">
      <formula>80</formula>
      <formula>120</formula>
    </cfRule>
  </conditionalFormatting>
  <conditionalFormatting sqref="AR85">
    <cfRule type="cellIs" dxfId="72" priority="115" operator="greaterThan">
      <formula>20</formula>
    </cfRule>
  </conditionalFormatting>
  <conditionalFormatting sqref="AS85:AT85">
    <cfRule type="cellIs" dxfId="71" priority="114" operator="between">
      <formula>80</formula>
      <formula>120</formula>
    </cfRule>
  </conditionalFormatting>
  <conditionalFormatting sqref="AS85:AT85">
    <cfRule type="cellIs" dxfId="70" priority="113" operator="between">
      <formula>80</formula>
      <formula>120</formula>
    </cfRule>
  </conditionalFormatting>
  <conditionalFormatting sqref="AS85:AT85">
    <cfRule type="cellIs" dxfId="69" priority="112" operator="between">
      <formula>80</formula>
      <formula>120</formula>
    </cfRule>
  </conditionalFormatting>
  <conditionalFormatting sqref="AS84:AT84">
    <cfRule type="cellIs" dxfId="68" priority="111" operator="between">
      <formula>80</formula>
      <formula>120</formula>
    </cfRule>
  </conditionalFormatting>
  <conditionalFormatting sqref="AS84:AT84">
    <cfRule type="cellIs" dxfId="67" priority="110" operator="between">
      <formula>80</formula>
      <formula>120</formula>
    </cfRule>
  </conditionalFormatting>
  <conditionalFormatting sqref="AS83:AT83">
    <cfRule type="cellIs" dxfId="66" priority="109" operator="between">
      <formula>80</formula>
      <formula>120</formula>
    </cfRule>
  </conditionalFormatting>
  <conditionalFormatting sqref="AS83:AT83">
    <cfRule type="cellIs" dxfId="65" priority="108" operator="between">
      <formula>80</formula>
      <formula>120</formula>
    </cfRule>
  </conditionalFormatting>
  <conditionalFormatting sqref="AS83:AT83">
    <cfRule type="cellIs" dxfId="64" priority="107" operator="between">
      <formula>80</formula>
      <formula>120</formula>
    </cfRule>
  </conditionalFormatting>
  <conditionalFormatting sqref="AR86">
    <cfRule type="cellIs" dxfId="63" priority="106" operator="greaterThan">
      <formula>20</formula>
    </cfRule>
  </conditionalFormatting>
  <conditionalFormatting sqref="AS85:AT86">
    <cfRule type="cellIs" dxfId="62" priority="105" operator="between">
      <formula>80</formula>
      <formula>120</formula>
    </cfRule>
  </conditionalFormatting>
  <conditionalFormatting sqref="AS85:AT86">
    <cfRule type="cellIs" dxfId="61" priority="104" operator="between">
      <formula>80</formula>
      <formula>120</formula>
    </cfRule>
  </conditionalFormatting>
  <conditionalFormatting sqref="AR86">
    <cfRule type="cellIs" dxfId="60" priority="103" operator="greaterThan">
      <formula>20</formula>
    </cfRule>
  </conditionalFormatting>
  <conditionalFormatting sqref="AR86">
    <cfRule type="cellIs" dxfId="59" priority="102" operator="lessThan">
      <formula>20</formula>
    </cfRule>
  </conditionalFormatting>
  <conditionalFormatting sqref="AY86:AZ86">
    <cfRule type="cellIs" dxfId="58" priority="101" operator="between">
      <formula>80</formula>
      <formula>120</formula>
    </cfRule>
  </conditionalFormatting>
  <conditionalFormatting sqref="AX85">
    <cfRule type="cellIs" dxfId="57" priority="100" operator="greaterThan">
      <formula>20</formula>
    </cfRule>
  </conditionalFormatting>
  <conditionalFormatting sqref="AY85:AZ85">
    <cfRule type="cellIs" dxfId="56" priority="99" operator="between">
      <formula>80</formula>
      <formula>120</formula>
    </cfRule>
  </conditionalFormatting>
  <conditionalFormatting sqref="AY85:AZ85">
    <cfRule type="cellIs" dxfId="55" priority="97" operator="between">
      <formula>80</formula>
      <formula>120</formula>
    </cfRule>
  </conditionalFormatting>
  <conditionalFormatting sqref="AY85:AZ85">
    <cfRule type="cellIs" dxfId="54" priority="98" operator="between">
      <formula>80</formula>
      <formula>120</formula>
    </cfRule>
  </conditionalFormatting>
  <conditionalFormatting sqref="AY84:AZ84">
    <cfRule type="cellIs" dxfId="53" priority="96" operator="between">
      <formula>80</formula>
      <formula>120</formula>
    </cfRule>
  </conditionalFormatting>
  <conditionalFormatting sqref="AY83:AZ83">
    <cfRule type="cellIs" dxfId="52" priority="95" operator="between">
      <formula>80</formula>
      <formula>120</formula>
    </cfRule>
  </conditionalFormatting>
  <conditionalFormatting sqref="AY83:AZ83">
    <cfRule type="cellIs" dxfId="51" priority="93" operator="between">
      <formula>80</formula>
      <formula>120</formula>
    </cfRule>
  </conditionalFormatting>
  <conditionalFormatting sqref="AY83:AZ83">
    <cfRule type="cellIs" dxfId="50" priority="94" operator="between">
      <formula>80</formula>
      <formula>120</formula>
    </cfRule>
  </conditionalFormatting>
  <conditionalFormatting sqref="AX86">
    <cfRule type="cellIs" dxfId="49" priority="92" operator="greaterThan">
      <formula>20</formula>
    </cfRule>
  </conditionalFormatting>
  <conditionalFormatting sqref="AY85:AZ86">
    <cfRule type="cellIs" dxfId="48" priority="91" operator="between">
      <formula>80</formula>
      <formula>120</formula>
    </cfRule>
  </conditionalFormatting>
  <conditionalFormatting sqref="AX86">
    <cfRule type="cellIs" dxfId="47" priority="90" operator="greaterThan">
      <formula>20</formula>
    </cfRule>
  </conditionalFormatting>
  <conditionalFormatting sqref="AX86">
    <cfRule type="cellIs" dxfId="46" priority="89" operator="lessThan">
      <formula>20</formula>
    </cfRule>
  </conditionalFormatting>
  <conditionalFormatting sqref="BE83">
    <cfRule type="cellIs" dxfId="45" priority="80" operator="between">
      <formula>80</formula>
      <formula>120</formula>
    </cfRule>
  </conditionalFormatting>
  <conditionalFormatting sqref="BE86">
    <cfRule type="cellIs" dxfId="44" priority="88" operator="between">
      <formula>80</formula>
      <formula>120</formula>
    </cfRule>
  </conditionalFormatting>
  <conditionalFormatting sqref="BD85">
    <cfRule type="cellIs" dxfId="43" priority="87" operator="greaterThan">
      <formula>20</formula>
    </cfRule>
  </conditionalFormatting>
  <conditionalFormatting sqref="BE85">
    <cfRule type="cellIs" dxfId="42" priority="86" operator="between">
      <formula>80</formula>
      <formula>120</formula>
    </cfRule>
  </conditionalFormatting>
  <conditionalFormatting sqref="BE85">
    <cfRule type="cellIs" dxfId="41" priority="85" operator="between">
      <formula>80</formula>
      <formula>120</formula>
    </cfRule>
  </conditionalFormatting>
  <conditionalFormatting sqref="BE85">
    <cfRule type="cellIs" dxfId="40" priority="83" operator="between">
      <formula>80</formula>
      <formula>120</formula>
    </cfRule>
  </conditionalFormatting>
  <conditionalFormatting sqref="BE85">
    <cfRule type="cellIs" dxfId="39" priority="84" operator="between">
      <formula>80</formula>
      <formula>120</formula>
    </cfRule>
  </conditionalFormatting>
  <conditionalFormatting sqref="BE84">
    <cfRule type="cellIs" dxfId="38" priority="82" operator="between">
      <formula>80</formula>
      <formula>120</formula>
    </cfRule>
  </conditionalFormatting>
  <conditionalFormatting sqref="BE83">
    <cfRule type="cellIs" dxfId="37" priority="81" operator="between">
      <formula>80</formula>
      <formula>120</formula>
    </cfRule>
  </conditionalFormatting>
  <conditionalFormatting sqref="BE83">
    <cfRule type="cellIs" dxfId="36" priority="78" operator="between">
      <formula>80</formula>
      <formula>120</formula>
    </cfRule>
  </conditionalFormatting>
  <conditionalFormatting sqref="BE83">
    <cfRule type="cellIs" dxfId="35" priority="79" operator="between">
      <formula>80</formula>
      <formula>120</formula>
    </cfRule>
  </conditionalFormatting>
  <conditionalFormatting sqref="BD86">
    <cfRule type="cellIs" dxfId="34" priority="77" operator="greaterThan">
      <formula>20</formula>
    </cfRule>
  </conditionalFormatting>
  <conditionalFormatting sqref="BE85:BE86">
    <cfRule type="cellIs" dxfId="33" priority="76" operator="between">
      <formula>80</formula>
      <formula>120</formula>
    </cfRule>
  </conditionalFormatting>
  <conditionalFormatting sqref="BD86">
    <cfRule type="cellIs" dxfId="32" priority="75" operator="greaterThan">
      <formula>20</formula>
    </cfRule>
  </conditionalFormatting>
  <conditionalFormatting sqref="BD86">
    <cfRule type="cellIs" dxfId="31" priority="74" operator="lessThan">
      <formula>20</formula>
    </cfRule>
  </conditionalFormatting>
  <conditionalFormatting sqref="AK26 AK29 AK32 AK35 AK38 AK41 AK44">
    <cfRule type="cellIs" dxfId="30" priority="65" operator="greaterThan">
      <formula>20</formula>
    </cfRule>
  </conditionalFormatting>
  <conditionalFormatting sqref="AQ26 AQ29 AQ32 AQ35 AQ38 AQ41 AQ44">
    <cfRule type="cellIs" dxfId="29" priority="64" operator="greaterThan">
      <formula>20</formula>
    </cfRule>
  </conditionalFormatting>
  <conditionalFormatting sqref="AW26 AW29 AW32 AW35 AW38 AW41 AW44">
    <cfRule type="cellIs" dxfId="28" priority="63" operator="greaterThan">
      <formula>20</formula>
    </cfRule>
  </conditionalFormatting>
  <conditionalFormatting sqref="BC26 BC29 BC32 BC35 BC38 BC41 BC44">
    <cfRule type="cellIs" dxfId="27" priority="62" operator="greaterThan">
      <formula>20</formula>
    </cfRule>
  </conditionalFormatting>
  <conditionalFormatting sqref="AJ32 AJ35 AJ38 AJ41 AJ44">
    <cfRule type="cellIs" dxfId="26" priority="61" operator="lessThan">
      <formula>20.1</formula>
    </cfRule>
  </conditionalFormatting>
  <conditionalFormatting sqref="AP32 AP35 AP38 AP41 AP44">
    <cfRule type="cellIs" dxfId="25" priority="60" operator="lessThan">
      <formula>20.1</formula>
    </cfRule>
  </conditionalFormatting>
  <conditionalFormatting sqref="AV32 AV35 AV38 AV41 AV44">
    <cfRule type="cellIs" dxfId="24" priority="59" operator="lessThan">
      <formula>20.1</formula>
    </cfRule>
  </conditionalFormatting>
  <conditionalFormatting sqref="BB32 BB35 BB38 BB41 BB44">
    <cfRule type="cellIs" dxfId="23" priority="58" operator="lessThan">
      <formula>20.1</formula>
    </cfRule>
  </conditionalFormatting>
  <conditionalFormatting sqref="AI26">
    <cfRule type="cellIs" dxfId="22" priority="53" operator="between">
      <formula>80</formula>
      <formula>120</formula>
    </cfRule>
  </conditionalFormatting>
  <conditionalFormatting sqref="AO26">
    <cfRule type="cellIs" dxfId="21" priority="52" operator="between">
      <formula>80</formula>
      <formula>120</formula>
    </cfRule>
  </conditionalFormatting>
  <conditionalFormatting sqref="AU26">
    <cfRule type="cellIs" dxfId="20" priority="51" operator="between">
      <formula>80</formula>
      <formula>120</formula>
    </cfRule>
  </conditionalFormatting>
  <conditionalFormatting sqref="BA26">
    <cfRule type="cellIs" dxfId="19" priority="50" operator="between">
      <formula>80</formula>
      <formula>120</formula>
    </cfRule>
  </conditionalFormatting>
  <conditionalFormatting sqref="BC134">
    <cfRule type="cellIs" dxfId="18" priority="38" operator="greaterThan">
      <formula>20</formula>
    </cfRule>
  </conditionalFormatting>
  <conditionalFormatting sqref="BA92">
    <cfRule type="cellIs" dxfId="17" priority="9" operator="between">
      <formula>80</formula>
      <formula>120</formula>
    </cfRule>
  </conditionalFormatting>
  <conditionalFormatting sqref="AK92">
    <cfRule type="cellIs" dxfId="16" priority="14" operator="greaterThan">
      <formula>20</formula>
    </cfRule>
  </conditionalFormatting>
  <conditionalFormatting sqref="AQ92">
    <cfRule type="cellIs" dxfId="15" priority="13" operator="greaterThan">
      <formula>20</formula>
    </cfRule>
  </conditionalFormatting>
  <conditionalFormatting sqref="AO92">
    <cfRule type="cellIs" dxfId="14" priority="11" operator="between">
      <formula>80</formula>
      <formula>120</formula>
    </cfRule>
  </conditionalFormatting>
  <conditionalFormatting sqref="AU92">
    <cfRule type="cellIs" dxfId="13" priority="10" operator="between">
      <formula>80</formula>
      <formula>120</formula>
    </cfRule>
  </conditionalFormatting>
  <conditionalFormatting sqref="AO134">
    <cfRule type="cellIs" dxfId="12" priority="4" operator="between">
      <formula>80</formula>
      <formula>120</formula>
    </cfRule>
  </conditionalFormatting>
  <conditionalFormatting sqref="AO47">
    <cfRule type="cellIs" dxfId="11" priority="24" operator="between">
      <formula>80</formula>
      <formula>120</formula>
    </cfRule>
  </conditionalFormatting>
  <conditionalFormatting sqref="AU47">
    <cfRule type="cellIs" dxfId="10" priority="23" operator="between">
      <formula>80</formula>
      <formula>120</formula>
    </cfRule>
  </conditionalFormatting>
  <conditionalFormatting sqref="AI134">
    <cfRule type="cellIs" dxfId="9" priority="1" operator="between">
      <formula>80</formula>
      <formula>120</formula>
    </cfRule>
  </conditionalFormatting>
  <conditionalFormatting sqref="BA47">
    <cfRule type="cellIs" dxfId="8" priority="22" operator="between">
      <formula>80</formula>
      <formula>120</formula>
    </cfRule>
  </conditionalFormatting>
  <conditionalFormatting sqref="AI47">
    <cfRule type="cellIs" dxfId="7" priority="20" operator="between">
      <formula>80</formula>
      <formula>120</formula>
    </cfRule>
  </conditionalFormatting>
  <conditionalFormatting sqref="AU134">
    <cfRule type="cellIs" dxfId="6" priority="3" operator="between">
      <formula>80</formula>
      <formula>120</formula>
    </cfRule>
  </conditionalFormatting>
  <conditionalFormatting sqref="BA134">
    <cfRule type="cellIs" dxfId="5" priority="2" operator="between">
      <formula>80</formula>
      <formula>120</formula>
    </cfRule>
  </conditionalFormatting>
  <conditionalFormatting sqref="AW92">
    <cfRule type="cellIs" dxfId="4" priority="12" operator="greaterThan">
      <formula>20</formula>
    </cfRule>
  </conditionalFormatting>
  <conditionalFormatting sqref="AI92">
    <cfRule type="cellIs" dxfId="3" priority="8" operator="between">
      <formula>80</formula>
      <formula>120</formula>
    </cfRule>
  </conditionalFormatting>
  <conditionalFormatting sqref="AK134">
    <cfRule type="cellIs" dxfId="2" priority="7" operator="greaterThan">
      <formula>20</formula>
    </cfRule>
  </conditionalFormatting>
  <conditionalFormatting sqref="AQ134">
    <cfRule type="cellIs" dxfId="1" priority="6" operator="greaterThan">
      <formula>20</formula>
    </cfRule>
  </conditionalFormatting>
  <conditionalFormatting sqref="AW134">
    <cfRule type="cellIs" dxfId="0" priority="5" operator="greaterThan">
      <formula>20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export</vt:lpstr>
      <vt:lpstr>15aug22</vt:lpstr>
      <vt:lpstr>16aug22</vt:lpstr>
      <vt:lpstr>over days</vt:lpstr>
      <vt:lpstr>over run</vt:lpstr>
      <vt:lpstr>new style 15aug22</vt:lpstr>
      <vt:lpstr>new style 16aug22</vt:lpstr>
      <vt:lpstr>new style 18aug22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2022-08-18T14:39:35Z</cp:lastPrinted>
  <dcterms:created xsi:type="dcterms:W3CDTF">2020-03-18T14:50:00Z</dcterms:created>
  <dcterms:modified xsi:type="dcterms:W3CDTF">2022-09-01T14:23:20Z</dcterms:modified>
</cp:coreProperties>
</file>