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5 season misc analyses\GC 2025\"/>
    </mc:Choice>
  </mc:AlternateContent>
  <xr:revisionPtr revIDLastSave="0" documentId="8_{F0FBD007-C84A-42D8-AF52-22AF40278311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erum CH4 CO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9" i="1" l="1"/>
  <c r="AU9" i="1"/>
  <c r="AW9" i="1"/>
  <c r="AX9" i="1"/>
  <c r="AZ9" i="1"/>
  <c r="BA9" i="1"/>
  <c r="BC9" i="1"/>
  <c r="BD9" i="1"/>
  <c r="BF9" i="1"/>
  <c r="BG9" i="1"/>
  <c r="AT10" i="1"/>
  <c r="AU10" i="1"/>
  <c r="AW10" i="1"/>
  <c r="AX10" i="1"/>
  <c r="AZ10" i="1"/>
  <c r="BA10" i="1"/>
  <c r="BC10" i="1"/>
  <c r="BD10" i="1"/>
  <c r="BF10" i="1"/>
  <c r="BG10" i="1"/>
  <c r="AT11" i="1"/>
  <c r="AU11" i="1"/>
  <c r="AW11" i="1"/>
  <c r="AX11" i="1"/>
  <c r="AZ11" i="1"/>
  <c r="BA11" i="1"/>
  <c r="BC11" i="1"/>
  <c r="BD11" i="1"/>
  <c r="BF11" i="1"/>
  <c r="BG11" i="1"/>
  <c r="AT12" i="1"/>
  <c r="AU12" i="1"/>
  <c r="AW12" i="1"/>
  <c r="AX12" i="1"/>
  <c r="AZ12" i="1"/>
  <c r="BA12" i="1"/>
  <c r="BC12" i="1"/>
  <c r="BD12" i="1"/>
  <c r="BF12" i="1"/>
  <c r="BG12" i="1"/>
  <c r="AT13" i="1"/>
  <c r="AU13" i="1"/>
  <c r="AW13" i="1"/>
  <c r="AX13" i="1"/>
  <c r="AZ13" i="1"/>
  <c r="BA13" i="1"/>
  <c r="BC13" i="1"/>
  <c r="BD13" i="1"/>
  <c r="BF13" i="1"/>
  <c r="BG13" i="1"/>
  <c r="AT14" i="1"/>
  <c r="AU14" i="1"/>
  <c r="AW14" i="1"/>
  <c r="AX14" i="1"/>
  <c r="AZ14" i="1"/>
  <c r="BA14" i="1"/>
  <c r="BC14" i="1"/>
  <c r="BD14" i="1"/>
  <c r="BF14" i="1"/>
  <c r="BG14" i="1"/>
  <c r="AT15" i="1"/>
  <c r="AU15" i="1"/>
  <c r="AW15" i="1"/>
  <c r="AX15" i="1"/>
  <c r="AZ15" i="1"/>
  <c r="BA15" i="1"/>
  <c r="BC15" i="1"/>
  <c r="BD15" i="1"/>
  <c r="BF15" i="1"/>
  <c r="BG15" i="1"/>
  <c r="AT16" i="1"/>
  <c r="AU16" i="1"/>
  <c r="AW16" i="1"/>
  <c r="AX16" i="1"/>
  <c r="AZ16" i="1"/>
  <c r="BA16" i="1"/>
  <c r="BC16" i="1"/>
  <c r="BD16" i="1"/>
  <c r="BF16" i="1"/>
  <c r="BG16" i="1"/>
  <c r="AT17" i="1"/>
  <c r="AU17" i="1"/>
  <c r="AW17" i="1"/>
  <c r="AX17" i="1"/>
  <c r="AZ17" i="1"/>
  <c r="BA17" i="1"/>
  <c r="BC17" i="1"/>
  <c r="BD17" i="1"/>
  <c r="BF17" i="1"/>
  <c r="BG17" i="1"/>
  <c r="AT18" i="1"/>
  <c r="AU18" i="1"/>
  <c r="AW18" i="1"/>
  <c r="AX18" i="1"/>
  <c r="AZ18" i="1"/>
  <c r="BA18" i="1"/>
  <c r="BC18" i="1"/>
  <c r="BD18" i="1"/>
  <c r="BF18" i="1"/>
  <c r="BG18" i="1"/>
  <c r="AT19" i="1"/>
  <c r="AU19" i="1"/>
  <c r="AW19" i="1"/>
  <c r="AX19" i="1"/>
  <c r="AZ19" i="1"/>
  <c r="BA19" i="1"/>
  <c r="BC19" i="1"/>
  <c r="BD19" i="1"/>
  <c r="BF19" i="1"/>
  <c r="BG19" i="1"/>
  <c r="AT20" i="1"/>
  <c r="AU20" i="1"/>
  <c r="AW20" i="1"/>
  <c r="AX20" i="1"/>
  <c r="AZ20" i="1"/>
  <c r="BA20" i="1"/>
  <c r="BC20" i="1"/>
  <c r="BD20" i="1"/>
  <c r="BF20" i="1"/>
  <c r="BG20" i="1"/>
  <c r="AT21" i="1"/>
  <c r="AU21" i="1"/>
  <c r="AW21" i="1"/>
  <c r="AX21" i="1"/>
  <c r="AZ21" i="1"/>
  <c r="BA21" i="1"/>
  <c r="BC21" i="1"/>
  <c r="BD21" i="1"/>
  <c r="BF21" i="1"/>
  <c r="BG21" i="1"/>
  <c r="AT22" i="1"/>
  <c r="AU22" i="1"/>
  <c r="AW22" i="1"/>
  <c r="AX22" i="1"/>
  <c r="AZ22" i="1"/>
  <c r="BA22" i="1"/>
  <c r="BC22" i="1"/>
  <c r="BD22" i="1"/>
  <c r="BF22" i="1"/>
  <c r="BG22" i="1"/>
  <c r="AT23" i="1"/>
  <c r="AU23" i="1"/>
  <c r="AW23" i="1"/>
  <c r="AX23" i="1"/>
  <c r="AZ23" i="1"/>
  <c r="BA23" i="1"/>
  <c r="BC23" i="1"/>
  <c r="BD23" i="1"/>
  <c r="BF23" i="1"/>
  <c r="BG23" i="1"/>
  <c r="AT24" i="1"/>
  <c r="AU24" i="1"/>
  <c r="AW24" i="1"/>
  <c r="AX24" i="1"/>
  <c r="AZ24" i="1"/>
  <c r="BA24" i="1"/>
  <c r="BC24" i="1"/>
  <c r="BD24" i="1"/>
  <c r="BF24" i="1"/>
  <c r="BG24" i="1"/>
  <c r="AT25" i="1"/>
  <c r="AU25" i="1"/>
  <c r="AW25" i="1"/>
  <c r="AX25" i="1"/>
  <c r="AZ25" i="1"/>
  <c r="BA25" i="1"/>
  <c r="BC25" i="1"/>
  <c r="BD25" i="1"/>
  <c r="BF25" i="1"/>
  <c r="BG25" i="1"/>
  <c r="AT26" i="1"/>
  <c r="AU26" i="1"/>
  <c r="AW26" i="1"/>
  <c r="AX26" i="1"/>
  <c r="AZ26" i="1"/>
  <c r="BA26" i="1"/>
  <c r="BC26" i="1"/>
  <c r="BD26" i="1"/>
  <c r="BF26" i="1"/>
  <c r="BG26" i="1"/>
  <c r="AT27" i="1"/>
  <c r="AU27" i="1"/>
  <c r="AW27" i="1"/>
  <c r="AX27" i="1"/>
  <c r="AZ27" i="1"/>
  <c r="BA27" i="1"/>
  <c r="BC27" i="1"/>
  <c r="BD27" i="1"/>
  <c r="BF27" i="1"/>
  <c r="BG27" i="1"/>
  <c r="AT28" i="1"/>
  <c r="AU28" i="1"/>
  <c r="AW28" i="1"/>
  <c r="AX28" i="1"/>
  <c r="AZ28" i="1"/>
  <c r="BA28" i="1"/>
  <c r="BC28" i="1"/>
  <c r="BD28" i="1"/>
  <c r="BF28" i="1"/>
  <c r="BG28" i="1"/>
  <c r="AT29" i="1"/>
  <c r="AU29" i="1"/>
  <c r="AW29" i="1"/>
  <c r="AX29" i="1"/>
  <c r="AZ29" i="1"/>
  <c r="BA29" i="1"/>
  <c r="BC29" i="1"/>
  <c r="BD29" i="1"/>
  <c r="BF29" i="1"/>
  <c r="BG29" i="1"/>
  <c r="AT30" i="1"/>
  <c r="AU30" i="1"/>
  <c r="AW30" i="1"/>
  <c r="AX30" i="1"/>
  <c r="AZ30" i="1"/>
  <c r="BA30" i="1"/>
  <c r="BC30" i="1"/>
  <c r="BD30" i="1"/>
  <c r="BF30" i="1"/>
  <c r="BG30" i="1"/>
</calcChain>
</file>

<file path=xl/sharedStrings.xml><?xml version="1.0" encoding="utf-8"?>
<sst xmlns="http://schemas.openxmlformats.org/spreadsheetml/2006/main" count="681" uniqueCount="60">
  <si>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</si>
  <si>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</si>
  <si>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</si>
  <si>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</si>
  <si>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</si>
  <si>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</si>
  <si>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</si>
  <si>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</si>
  <si>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</si>
  <si>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</si>
  <si>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</si>
  <si>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</si>
  <si>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</si>
  <si>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</si>
  <si>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</si>
  <si>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</si>
  <si>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</si>
  <si>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</si>
  <si>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Note</t>
  </si>
  <si>
    <t>Order</t>
  </si>
  <si>
    <t>Season specific CAL Measured headspace CO2 in ppm from GC in ppm</t>
  </si>
  <si>
    <t>AIR</t>
  </si>
  <si>
    <t>2023 ranged CAL Measured headspace CH4  in ppm from GC in ppm</t>
  </si>
  <si>
    <t>2023 CAL Measured headspace CO2 in ppm from GC in ppm</t>
  </si>
  <si>
    <t>Season specific ranged CAL Measured headspace CH4  in ppm from GC in ppm</t>
  </si>
  <si>
    <t>2022 ranged CAL Measured headspace CH4  in ppm from GC in ppm</t>
  </si>
  <si>
    <t>2022 CAL Measured headspace CO2 in ppm from GC in ppm</t>
  </si>
  <si>
    <t>2024 ranged CAL Measured headspace CH4  in ppm from GC in ppm</t>
  </si>
  <si>
    <t>QC reference tank</t>
  </si>
  <si>
    <t xml:space="preserve">QC spiked air </t>
  </si>
  <si>
    <t>QC outside air</t>
  </si>
  <si>
    <t>Analyst Data Quality Code (1=no problems, 2=note, 3=fatal flaws)</t>
  </si>
  <si>
    <t>2025 ranged CAL Measured headspace CH4  in ppm from GC in ppm</t>
  </si>
  <si>
    <t>2025 CAL Measured headspace CO2 in ppm from GC in ppm</t>
  </si>
  <si>
    <t>2024 CAL Measured headspace CO2 in ppm from GC in ppm</t>
  </si>
  <si>
    <t>FMI20250429_001.gcd</t>
  </si>
  <si>
    <t>FMI20250429_002.gcd</t>
  </si>
  <si>
    <t>FMI20250429_003.gcd</t>
  </si>
  <si>
    <t>FMI20250429_004.gcd</t>
  </si>
  <si>
    <t>FMI20250429_005.gcd</t>
  </si>
  <si>
    <t>FMI20250429_006.gcd</t>
  </si>
  <si>
    <t>FMI20250429_007.gcd</t>
  </si>
  <si>
    <t>FMI20250429_008.gcd</t>
  </si>
  <si>
    <t>FMI20250429_009.gcd</t>
  </si>
  <si>
    <t>FMI20250429_010.gcd</t>
  </si>
  <si>
    <t>FMI20250429_011.gcd</t>
  </si>
  <si>
    <t>FMI20250429_012.gcd</t>
  </si>
  <si>
    <t>FMI20250429_013.gcd</t>
  </si>
  <si>
    <t>FMI20250429_014.gcd</t>
  </si>
  <si>
    <t>FMI20250429_015.gcd</t>
  </si>
  <si>
    <t>FMI20250429_016.gcd</t>
  </si>
  <si>
    <t>FMI20250429_017.gcd</t>
  </si>
  <si>
    <t>FMI20250429_018.gcd</t>
  </si>
  <si>
    <t>FMI20250429_019.gcd</t>
  </si>
  <si>
    <t>FMI20250429_020.gcd</t>
  </si>
  <si>
    <t>FMI20250429_021.gcd</t>
  </si>
  <si>
    <t>FMI20250429_022.gcd</t>
  </si>
  <si>
    <t>385 rerun</t>
  </si>
  <si>
    <t>CO2 interference. Do not use CO2. Use CH4.</t>
  </si>
  <si>
    <t>Reinjection. Use CO2. Do not use CH4.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</si>
</sst>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0" fontId="18" fillId="0" borderId="0" xfId="0" applyFont="1" applyFill="1" applyAlignment="1">
      <alignment wrapText="1"/>
    </xf>
    <xf numFmtId="0" fontId="0" fillId="0" borderId="0" xfId="0" applyFill="1"/>
    <xf numFmtId="0" fontId="0" fillId="0" borderId="0" xfId="0" applyAlignment="1"/>
    <xf numFmtId="2" fontId="0" fillId="34" borderId="0" xfId="0" applyNumberFormat="1" applyFill="1"/>
    <xf numFmtId="3" fontId="0" fillId="34" borderId="0" xfId="0" applyNumberFormat="1" applyFill="1"/>
    <xf numFmtId="2" fontId="0" fillId="35" borderId="0" xfId="0" applyNumberFormat="1" applyFill="1"/>
    <xf numFmtId="3" fontId="0" fillId="35" borderId="0" xfId="0" applyNumberFormat="1" applyFill="1"/>
    <xf numFmtId="2" fontId="0" fillId="36" borderId="0" xfId="0" applyNumberFormat="1" applyFill="1"/>
    <xf numFmtId="3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U30"/>
  <sheetViews>
    <sheetView tabSelected="1" workbookViewId="0">
      <selection activeCell="L42" sqref="L42"/>
    </sheetView>
  </sheetViews>
  <sheetFormatPr defaultRowHeight="14.5" x14ac:dyDescent="0.35"/>
  <cols>
    <col min="2" max="2" width="23.54296875" customWidth="1"/>
    <col min="3" max="3" width="17.81640625" customWidth="1"/>
    <col min="31" max="31" width="21.453125" customWidth="1"/>
    <col min="43" max="43" width="9.1796875" customWidth="1"/>
    <col min="46" max="46" width="9.81640625" customWidth="1"/>
    <col min="47" max="47" width="10" customWidth="1"/>
    <col min="49" max="49" width="9.7265625" customWidth="1"/>
    <col min="50" max="50" width="10" customWidth="1"/>
    <col min="52" max="53" width="9.54296875" customWidth="1"/>
    <col min="55" max="56" width="9.54296875" customWidth="1"/>
    <col min="57" max="57" width="8.7265625" style="9"/>
    <col min="58" max="59" width="9.81640625" customWidth="1"/>
  </cols>
  <sheetData>
    <row r="7" spans="1:73" x14ac:dyDescent="0.35">
      <c r="A7" t="s">
        <v>15</v>
      </c>
      <c r="O7" t="s">
        <v>16</v>
      </c>
      <c r="AC7" t="s">
        <v>17</v>
      </c>
      <c r="BI7" t="s">
        <v>21</v>
      </c>
    </row>
    <row r="8" spans="1:73" ht="130.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31</v>
      </c>
      <c r="AR8" s="4" t="s">
        <v>18</v>
      </c>
      <c r="AS8" t="s">
        <v>19</v>
      </c>
      <c r="AT8" s="5" t="s">
        <v>24</v>
      </c>
      <c r="AU8" s="5" t="s">
        <v>20</v>
      </c>
      <c r="AV8" s="5"/>
      <c r="AW8" s="5" t="s">
        <v>25</v>
      </c>
      <c r="AX8" s="5" t="s">
        <v>26</v>
      </c>
      <c r="AZ8" s="5" t="s">
        <v>22</v>
      </c>
      <c r="BA8" s="5" t="s">
        <v>23</v>
      </c>
      <c r="BC8" s="5" t="s">
        <v>27</v>
      </c>
      <c r="BD8" s="5" t="s">
        <v>34</v>
      </c>
      <c r="BE8" s="8"/>
      <c r="BF8" s="5" t="s">
        <v>32</v>
      </c>
      <c r="BG8" s="5" t="s">
        <v>33</v>
      </c>
      <c r="BH8" s="5"/>
      <c r="BI8" s="8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8</v>
      </c>
      <c r="BR8" t="s">
        <v>9</v>
      </c>
      <c r="BS8" t="s">
        <v>10</v>
      </c>
      <c r="BT8" t="s">
        <v>11</v>
      </c>
      <c r="BU8" t="s">
        <v>12</v>
      </c>
    </row>
    <row r="9" spans="1:73" x14ac:dyDescent="0.35">
      <c r="A9">
        <v>45</v>
      </c>
      <c r="B9" t="s">
        <v>35</v>
      </c>
      <c r="C9" s="2">
        <v>45776.538171296299</v>
      </c>
      <c r="D9" t="s">
        <v>30</v>
      </c>
      <c r="E9" t="s">
        <v>13</v>
      </c>
      <c r="F9">
        <v>0</v>
      </c>
      <c r="G9">
        <v>6.0449999999999999</v>
      </c>
      <c r="H9" s="3">
        <v>1501</v>
      </c>
      <c r="I9">
        <v>4.0000000000000001E-3</v>
      </c>
      <c r="J9" t="s">
        <v>14</v>
      </c>
      <c r="K9" t="s">
        <v>14</v>
      </c>
      <c r="L9" t="s">
        <v>14</v>
      </c>
      <c r="M9" t="s">
        <v>14</v>
      </c>
      <c r="O9">
        <v>45</v>
      </c>
      <c r="P9" t="s">
        <v>35</v>
      </c>
      <c r="Q9" s="2">
        <v>45776.538171296299</v>
      </c>
      <c r="R9" t="s">
        <v>30</v>
      </c>
      <c r="S9" t="s">
        <v>13</v>
      </c>
      <c r="T9">
        <v>0</v>
      </c>
      <c r="U9" t="s">
        <v>14</v>
      </c>
      <c r="V9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45</v>
      </c>
      <c r="AD9" t="s">
        <v>35</v>
      </c>
      <c r="AE9" s="2">
        <v>45776.538171296299</v>
      </c>
      <c r="AF9" t="s">
        <v>30</v>
      </c>
      <c r="AG9" t="s">
        <v>13</v>
      </c>
      <c r="AH9">
        <v>0</v>
      </c>
      <c r="AI9">
        <v>12.256</v>
      </c>
      <c r="AJ9" s="3">
        <v>2416</v>
      </c>
      <c r="AK9">
        <v>0.434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S9" s="10">
        <v>45</v>
      </c>
      <c r="AT9" s="15">
        <f t="shared" ref="AT9:AT30" si="0">IF(H9&lt;10000,((H9^2*0.000000008493)+(H9*0.003482)+(-3.269)),(IF(H9&lt;200000,((H9^2*-0.000000000263)+(H9*0.002682)+(3.179)),(IF(H9&lt;8000000,((H9^2*-0.000000000005099)+(H9*0.002054)+(174.8)),((V9^2*-0.00000001014)+(V9*0.2415)+(1123)))))))</f>
        <v>1.9766167374929999</v>
      </c>
      <c r="AU9" s="16">
        <f t="shared" ref="AU9:AU30" si="1">IF(AJ9&lt;45000,((-0.00000004907*AJ9^2)+(0.2277*AJ9)+(-134)),((-0.00000001062*AJ9^2)+(0.2147*AJ9)+(590.6)))</f>
        <v>415.83677566207996</v>
      </c>
      <c r="AW9" s="6">
        <f t="shared" ref="AW9:AW30" si="2">IF(H9&lt;10000,((0.0000001453*H9^2)+(0.0008349*H9)+(-1.805)),(IF(H9&lt;700000,((-0.00000000008054*H9^2)+(0.002348*H9)+(-2.47)), ((-0.00000001938*V9^2)+(0.2471*V9)+(226.8)))))</f>
        <v>-0.22445405470000002</v>
      </c>
      <c r="AX9" s="7">
        <f t="shared" ref="AX9:AX30" si="3">(-0.00000002552*AJ9^2)+(0.2067*AJ9)+(-103.7)</f>
        <v>395.53823833088001</v>
      </c>
      <c r="AZ9" s="11">
        <f t="shared" ref="AZ9:AZ30" si="4">IF(H9&lt;10000,((H9^2*0.00000054)+(H9*-0.004765)+(12.72)),(IF(H9&lt;200000,((H9^2*-0.000000001577)+(H9*0.003043)+(-10.42)),(IF(H9&lt;8000000,((H9^2*-0.0000000000186)+(H9*0.00194)+(154.1)),((V9^2*-0.00000002)+(V9*0.2565)+(-1032)))))))</f>
        <v>6.7843555400000009</v>
      </c>
      <c r="BA9" s="12">
        <f t="shared" ref="BA9:BA30" si="5">IF(AJ9&lt;45000,((-0.0000004561*AJ9^2)+(0.244*AJ9)+(-21.72)),((-0.0000000409*AJ9^2)+(0.2477*AJ9)+(-1777)))</f>
        <v>565.12171875839999</v>
      </c>
      <c r="BC9" s="13">
        <f t="shared" ref="BC9:BC30" si="6">IF(H9&lt;10000,((H9^2*0.00000005714)+(H9*0.002453)+(-3.811)),(IF(H9&lt;200000,((H9^2*-0.0000000002888)+(H9*0.002899)+(-4.321)),(IF(H9&lt;8000000,((H9^2*-0.0000000000062)+(H9*0.002143)+(157)),((V9^2*-0.000000031)+(V9*0.2771)+(-709.5)))))))</f>
        <v>-3.105228599999954E-4</v>
      </c>
      <c r="BD9" s="14">
        <f t="shared" ref="BD9:BD30" si="7">IF(AJ9&lt;45000,((-0.0000000598*AJ9^2)+(0.205*AJ9)+(34.1)),((-0.00000002403*AJ9^2)+(0.2063*AJ9)+(-550.7)))</f>
        <v>529.03094405119998</v>
      </c>
      <c r="BF9" s="15">
        <f t="shared" ref="BF9:BF30" si="8">IF(H9&lt;10000,((H9^2*0.000000008493)+(H9*0.003482)+(-3.269)),(IF(H9&lt;200000,((H9^2*-0.000000000263)+(H9*0.002682)+(3.179)),(IF(H9&lt;8000000,((H9^2*-0.000000000005099)+(H9*0.002054)+(174.8)),((V9^2*-0.00000001014)+(V9*0.2415)+(1123)))))))</f>
        <v>1.9766167374929999</v>
      </c>
      <c r="BG9" s="16">
        <f t="shared" ref="BG9:BG30" si="9">IF(AJ9&lt;45000,((-0.00000004907*AJ9^2)+(0.2277*AJ9)+(-134)),((-0.00000001062*AJ9^2)+(0.2147*AJ9)+(590.6)))</f>
        <v>415.83677566207996</v>
      </c>
      <c r="BI9">
        <v>45</v>
      </c>
      <c r="BJ9" t="s">
        <v>35</v>
      </c>
      <c r="BK9" s="2">
        <v>45776.538171296299</v>
      </c>
      <c r="BL9" t="s">
        <v>30</v>
      </c>
      <c r="BM9" t="s">
        <v>13</v>
      </c>
      <c r="BN9">
        <v>0</v>
      </c>
      <c r="BO9">
        <v>2.6989999999999998</v>
      </c>
      <c r="BP9" s="3">
        <v>5186854</v>
      </c>
      <c r="BQ9">
        <v>0</v>
      </c>
      <c r="BR9" t="s">
        <v>14</v>
      </c>
      <c r="BS9" t="s">
        <v>14</v>
      </c>
      <c r="BT9" t="s">
        <v>14</v>
      </c>
      <c r="BU9" t="s">
        <v>14</v>
      </c>
    </row>
    <row r="10" spans="1:73" x14ac:dyDescent="0.35">
      <c r="A10">
        <v>46</v>
      </c>
      <c r="B10" t="s">
        <v>36</v>
      </c>
      <c r="C10" s="2">
        <v>45776.559398148151</v>
      </c>
      <c r="D10" t="s">
        <v>29</v>
      </c>
      <c r="E10" t="s">
        <v>13</v>
      </c>
      <c r="F10">
        <v>0</v>
      </c>
      <c r="G10">
        <v>6.0019999999999998</v>
      </c>
      <c r="H10" s="3">
        <v>1071672</v>
      </c>
      <c r="I10">
        <v>2.4209999999999998</v>
      </c>
      <c r="J10" t="s">
        <v>14</v>
      </c>
      <c r="K10" t="s">
        <v>14</v>
      </c>
      <c r="L10" t="s">
        <v>14</v>
      </c>
      <c r="M10" t="s">
        <v>14</v>
      </c>
      <c r="O10">
        <v>46</v>
      </c>
      <c r="P10" t="s">
        <v>36</v>
      </c>
      <c r="Q10" s="2">
        <v>45776.559398148151</v>
      </c>
      <c r="R10" t="s">
        <v>29</v>
      </c>
      <c r="S10" t="s">
        <v>13</v>
      </c>
      <c r="T10">
        <v>0</v>
      </c>
      <c r="U10">
        <v>5.9539999999999997</v>
      </c>
      <c r="V10" s="3">
        <v>9842</v>
      </c>
      <c r="W10">
        <v>2.524</v>
      </c>
      <c r="X10" t="s">
        <v>14</v>
      </c>
      <c r="Y10" t="s">
        <v>14</v>
      </c>
      <c r="Z10" t="s">
        <v>14</v>
      </c>
      <c r="AA10" t="s">
        <v>14</v>
      </c>
      <c r="AC10">
        <v>46</v>
      </c>
      <c r="AD10" t="s">
        <v>36</v>
      </c>
      <c r="AE10" s="2">
        <v>45776.559398148151</v>
      </c>
      <c r="AF10" t="s">
        <v>29</v>
      </c>
      <c r="AG10" t="s">
        <v>13</v>
      </c>
      <c r="AH10">
        <v>0</v>
      </c>
      <c r="AI10">
        <v>12.228</v>
      </c>
      <c r="AJ10" s="3">
        <v>10264</v>
      </c>
      <c r="AK10">
        <v>2.1549999999999998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S10" s="10">
        <v>46</v>
      </c>
      <c r="AT10" s="15">
        <f t="shared" si="0"/>
        <v>2370.1581840153972</v>
      </c>
      <c r="AU10" s="16">
        <f t="shared" si="1"/>
        <v>2197.9432904172804</v>
      </c>
      <c r="AW10" s="6">
        <f t="shared" si="2"/>
        <v>2656.8809569976802</v>
      </c>
      <c r="AX10" s="7">
        <f t="shared" si="3"/>
        <v>2015.1802757580801</v>
      </c>
      <c r="AZ10" s="11">
        <f t="shared" si="4"/>
        <v>2211.7819357141379</v>
      </c>
      <c r="BA10" s="12">
        <f t="shared" si="5"/>
        <v>2434.6460036544004</v>
      </c>
      <c r="BC10" s="13">
        <f t="shared" si="6"/>
        <v>2446.4725145713792</v>
      </c>
      <c r="BD10" s="14">
        <f t="shared" si="7"/>
        <v>2131.9200881791999</v>
      </c>
      <c r="BF10" s="15">
        <f t="shared" si="8"/>
        <v>2370.1581840153972</v>
      </c>
      <c r="BG10" s="16">
        <f t="shared" si="9"/>
        <v>2197.9432904172804</v>
      </c>
      <c r="BI10">
        <v>46</v>
      </c>
      <c r="BJ10" t="s">
        <v>36</v>
      </c>
      <c r="BK10" s="2">
        <v>45776.559398148151</v>
      </c>
      <c r="BL10" t="s">
        <v>29</v>
      </c>
      <c r="BM10" t="s">
        <v>13</v>
      </c>
      <c r="BN10">
        <v>0</v>
      </c>
      <c r="BO10">
        <v>2.6970000000000001</v>
      </c>
      <c r="BP10" s="3">
        <v>5260324</v>
      </c>
      <c r="BQ10">
        <v>0</v>
      </c>
      <c r="BR10" t="s">
        <v>14</v>
      </c>
      <c r="BS10" t="s">
        <v>14</v>
      </c>
      <c r="BT10" t="s">
        <v>14</v>
      </c>
      <c r="BU10" t="s">
        <v>14</v>
      </c>
    </row>
    <row r="11" spans="1:73" x14ac:dyDescent="0.35">
      <c r="A11">
        <v>47</v>
      </c>
      <c r="B11" t="s">
        <v>37</v>
      </c>
      <c r="C11" s="2">
        <v>45776.580601851849</v>
      </c>
      <c r="D11" t="s">
        <v>28</v>
      </c>
      <c r="E11" t="s">
        <v>13</v>
      </c>
      <c r="F11">
        <v>0</v>
      </c>
      <c r="G11">
        <v>6.0309999999999997</v>
      </c>
      <c r="H11" s="3">
        <v>2773</v>
      </c>
      <c r="I11">
        <v>7.0000000000000001E-3</v>
      </c>
      <c r="J11" t="s">
        <v>14</v>
      </c>
      <c r="K11" t="s">
        <v>14</v>
      </c>
      <c r="L11" t="s">
        <v>14</v>
      </c>
      <c r="M11" t="s">
        <v>14</v>
      </c>
      <c r="O11">
        <v>47</v>
      </c>
      <c r="P11" t="s">
        <v>37</v>
      </c>
      <c r="Q11" s="2">
        <v>45776.580601851849</v>
      </c>
      <c r="R11" t="s">
        <v>28</v>
      </c>
      <c r="S11" t="s">
        <v>13</v>
      </c>
      <c r="T11">
        <v>0</v>
      </c>
      <c r="U11" t="s">
        <v>14</v>
      </c>
      <c r="V11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47</v>
      </c>
      <c r="AD11" t="s">
        <v>37</v>
      </c>
      <c r="AE11" s="2">
        <v>45776.580601851849</v>
      </c>
      <c r="AF11" t="s">
        <v>28</v>
      </c>
      <c r="AG11" t="s">
        <v>13</v>
      </c>
      <c r="AH11">
        <v>0</v>
      </c>
      <c r="AI11">
        <v>12.231999999999999</v>
      </c>
      <c r="AJ11" s="3">
        <v>1634</v>
      </c>
      <c r="AK11">
        <v>0.26200000000000001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S11" s="10">
        <v>47</v>
      </c>
      <c r="AT11" s="15">
        <f t="shared" si="0"/>
        <v>6.4518931697969997</v>
      </c>
      <c r="AU11" s="16">
        <f t="shared" si="1"/>
        <v>237.93078525907998</v>
      </c>
      <c r="AW11" s="6">
        <f t="shared" si="2"/>
        <v>1.6274662637000004</v>
      </c>
      <c r="AX11" s="7">
        <f t="shared" si="3"/>
        <v>233.97966272287999</v>
      </c>
      <c r="AZ11" s="11">
        <f t="shared" si="4"/>
        <v>3.6590006600000002</v>
      </c>
      <c r="BA11" s="12">
        <f t="shared" si="5"/>
        <v>375.75823306839993</v>
      </c>
      <c r="BC11" s="13">
        <f t="shared" si="6"/>
        <v>3.430548687059999</v>
      </c>
      <c r="BD11" s="14">
        <f t="shared" si="7"/>
        <v>368.91033663119998</v>
      </c>
      <c r="BF11" s="15">
        <f t="shared" si="8"/>
        <v>6.4518931697969997</v>
      </c>
      <c r="BG11" s="16">
        <f t="shared" si="9"/>
        <v>237.93078525907998</v>
      </c>
      <c r="BI11">
        <v>47</v>
      </c>
      <c r="BJ11" t="s">
        <v>37</v>
      </c>
      <c r="BK11" s="2">
        <v>45776.580601851849</v>
      </c>
      <c r="BL11" t="s">
        <v>28</v>
      </c>
      <c r="BM11" t="s">
        <v>13</v>
      </c>
      <c r="BN11">
        <v>0</v>
      </c>
      <c r="BO11">
        <v>2.6970000000000001</v>
      </c>
      <c r="BP11" s="3">
        <v>5275073</v>
      </c>
      <c r="BQ11">
        <v>0</v>
      </c>
      <c r="BR11" t="s">
        <v>14</v>
      </c>
      <c r="BS11" t="s">
        <v>14</v>
      </c>
      <c r="BT11" t="s">
        <v>14</v>
      </c>
      <c r="BU11" t="s">
        <v>14</v>
      </c>
    </row>
    <row r="12" spans="1:73" x14ac:dyDescent="0.35">
      <c r="A12">
        <v>48</v>
      </c>
      <c r="B12" t="s">
        <v>38</v>
      </c>
      <c r="C12" s="2">
        <v>45776.601817129631</v>
      </c>
      <c r="D12">
        <v>279</v>
      </c>
      <c r="E12" t="s">
        <v>13</v>
      </c>
      <c r="F12">
        <v>0</v>
      </c>
      <c r="G12">
        <v>6.0039999999999996</v>
      </c>
      <c r="H12" s="3">
        <v>72395</v>
      </c>
      <c r="I12">
        <v>0.16400000000000001</v>
      </c>
      <c r="J12" t="s">
        <v>14</v>
      </c>
      <c r="K12" t="s">
        <v>14</v>
      </c>
      <c r="L12" t="s">
        <v>14</v>
      </c>
      <c r="M12" t="s">
        <v>14</v>
      </c>
      <c r="O12">
        <v>48</v>
      </c>
      <c r="P12" t="s">
        <v>38</v>
      </c>
      <c r="Q12" s="2">
        <v>45776.601817129631</v>
      </c>
      <c r="R12">
        <v>279</v>
      </c>
      <c r="S12" t="s">
        <v>13</v>
      </c>
      <c r="T12">
        <v>0</v>
      </c>
      <c r="U12" t="s">
        <v>14</v>
      </c>
      <c r="V12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48</v>
      </c>
      <c r="AD12" t="s">
        <v>38</v>
      </c>
      <c r="AE12" s="2">
        <v>45776.601817129631</v>
      </c>
      <c r="AF12">
        <v>279</v>
      </c>
      <c r="AG12" t="s">
        <v>13</v>
      </c>
      <c r="AH12">
        <v>0</v>
      </c>
      <c r="AI12">
        <v>12.106</v>
      </c>
      <c r="AJ12" s="3">
        <v>78175</v>
      </c>
      <c r="AK12">
        <v>16.963000000000001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S12" s="10">
        <v>48</v>
      </c>
      <c r="AT12" s="15">
        <f t="shared" si="0"/>
        <v>195.96399752542499</v>
      </c>
      <c r="AU12" s="16">
        <f t="shared" si="1"/>
        <v>17309.8701687625</v>
      </c>
      <c r="AW12" s="6">
        <f t="shared" si="2"/>
        <v>167.09134695854647</v>
      </c>
      <c r="AX12" s="7">
        <f t="shared" si="3"/>
        <v>15899.111342449998</v>
      </c>
      <c r="AZ12" s="11">
        <f t="shared" si="4"/>
        <v>201.61287118857501</v>
      </c>
      <c r="BA12" s="12">
        <f t="shared" si="5"/>
        <v>17336.994077437503</v>
      </c>
      <c r="BC12" s="13">
        <f t="shared" si="6"/>
        <v>204.03849379598</v>
      </c>
      <c r="BD12" s="14">
        <f t="shared" si="7"/>
        <v>15429.947225081251</v>
      </c>
      <c r="BF12" s="15">
        <f t="shared" si="8"/>
        <v>195.96399752542499</v>
      </c>
      <c r="BG12" s="16">
        <f t="shared" si="9"/>
        <v>17309.8701687625</v>
      </c>
      <c r="BI12">
        <v>48</v>
      </c>
      <c r="BJ12" t="s">
        <v>38</v>
      </c>
      <c r="BK12" s="2">
        <v>45776.601817129631</v>
      </c>
      <c r="BL12">
        <v>279</v>
      </c>
      <c r="BM12" t="s">
        <v>13</v>
      </c>
      <c r="BN12">
        <v>0</v>
      </c>
      <c r="BO12">
        <v>2.8559999999999999</v>
      </c>
      <c r="BP12" s="3">
        <v>827429</v>
      </c>
      <c r="BQ12">
        <v>0</v>
      </c>
      <c r="BR12" t="s">
        <v>14</v>
      </c>
      <c r="BS12" t="s">
        <v>14</v>
      </c>
      <c r="BT12" t="s">
        <v>14</v>
      </c>
      <c r="BU12" t="s">
        <v>14</v>
      </c>
    </row>
    <row r="13" spans="1:73" x14ac:dyDescent="0.35">
      <c r="A13">
        <v>49</v>
      </c>
      <c r="B13" t="s">
        <v>39</v>
      </c>
      <c r="C13" s="2">
        <v>45776.623055555552</v>
      </c>
      <c r="D13">
        <v>113</v>
      </c>
      <c r="E13" t="s">
        <v>13</v>
      </c>
      <c r="F13">
        <v>0</v>
      </c>
      <c r="G13">
        <v>6.0049999999999999</v>
      </c>
      <c r="H13" s="3">
        <v>77846</v>
      </c>
      <c r="I13">
        <v>0.17599999999999999</v>
      </c>
      <c r="J13" t="s">
        <v>14</v>
      </c>
      <c r="K13" t="s">
        <v>14</v>
      </c>
      <c r="L13" t="s">
        <v>14</v>
      </c>
      <c r="M13" t="s">
        <v>14</v>
      </c>
      <c r="O13">
        <v>49</v>
      </c>
      <c r="P13" t="s">
        <v>39</v>
      </c>
      <c r="Q13" s="2">
        <v>45776.623055555552</v>
      </c>
      <c r="R13">
        <v>113</v>
      </c>
      <c r="S13" t="s">
        <v>13</v>
      </c>
      <c r="T13">
        <v>0</v>
      </c>
      <c r="U13" t="s">
        <v>14</v>
      </c>
      <c r="V1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49</v>
      </c>
      <c r="AD13" t="s">
        <v>39</v>
      </c>
      <c r="AE13" s="2">
        <v>45776.623055555552</v>
      </c>
      <c r="AF13">
        <v>113</v>
      </c>
      <c r="AG13" t="s">
        <v>13</v>
      </c>
      <c r="AH13">
        <v>0</v>
      </c>
      <c r="AI13">
        <v>12.106</v>
      </c>
      <c r="AJ13" s="3">
        <v>79206</v>
      </c>
      <c r="AK13">
        <v>17.186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S13" s="10">
        <v>49</v>
      </c>
      <c r="AT13" s="15">
        <f t="shared" si="0"/>
        <v>210.36819207469199</v>
      </c>
      <c r="AU13" s="16">
        <f t="shared" si="1"/>
        <v>17529.50266956968</v>
      </c>
      <c r="AW13" s="6">
        <f t="shared" si="2"/>
        <v>179.82433562287335</v>
      </c>
      <c r="AX13" s="7">
        <f t="shared" si="3"/>
        <v>16108.078172073279</v>
      </c>
      <c r="AZ13" s="11">
        <f t="shared" si="4"/>
        <v>216.90875844786802</v>
      </c>
      <c r="BA13" s="12">
        <f t="shared" si="5"/>
        <v>17585.736351167601</v>
      </c>
      <c r="BC13" s="13">
        <f t="shared" si="6"/>
        <v>219.60442608201922</v>
      </c>
      <c r="BD13" s="14">
        <f t="shared" si="7"/>
        <v>15638.743421822921</v>
      </c>
      <c r="BF13" s="15">
        <f t="shared" si="8"/>
        <v>210.36819207469199</v>
      </c>
      <c r="BG13" s="16">
        <f t="shared" si="9"/>
        <v>17529.50266956968</v>
      </c>
      <c r="BI13">
        <v>49</v>
      </c>
      <c r="BJ13" t="s">
        <v>39</v>
      </c>
      <c r="BK13" s="2">
        <v>45776.623055555552</v>
      </c>
      <c r="BL13">
        <v>113</v>
      </c>
      <c r="BM13" t="s">
        <v>13</v>
      </c>
      <c r="BN13">
        <v>0</v>
      </c>
      <c r="BO13">
        <v>2.859</v>
      </c>
      <c r="BP13" s="3">
        <v>787611</v>
      </c>
      <c r="BQ13">
        <v>0</v>
      </c>
      <c r="BR13" t="s">
        <v>14</v>
      </c>
      <c r="BS13" t="s">
        <v>14</v>
      </c>
      <c r="BT13" t="s">
        <v>14</v>
      </c>
      <c r="BU13" t="s">
        <v>14</v>
      </c>
    </row>
    <row r="14" spans="1:73" x14ac:dyDescent="0.35">
      <c r="A14">
        <v>50</v>
      </c>
      <c r="B14" t="s">
        <v>40</v>
      </c>
      <c r="C14" s="2">
        <v>45776.644282407404</v>
      </c>
      <c r="D14">
        <v>338</v>
      </c>
      <c r="E14" t="s">
        <v>13</v>
      </c>
      <c r="F14">
        <v>0</v>
      </c>
      <c r="G14">
        <v>6.0060000000000002</v>
      </c>
      <c r="H14" s="3">
        <v>23266</v>
      </c>
      <c r="I14">
        <v>5.2999999999999999E-2</v>
      </c>
      <c r="J14" t="s">
        <v>14</v>
      </c>
      <c r="K14" t="s">
        <v>14</v>
      </c>
      <c r="L14" t="s">
        <v>14</v>
      </c>
      <c r="M14" t="s">
        <v>14</v>
      </c>
      <c r="O14">
        <v>50</v>
      </c>
      <c r="P14" t="s">
        <v>40</v>
      </c>
      <c r="Q14" s="2">
        <v>45776.644282407404</v>
      </c>
      <c r="R14">
        <v>338</v>
      </c>
      <c r="S14" t="s">
        <v>13</v>
      </c>
      <c r="T14">
        <v>0</v>
      </c>
      <c r="U14" t="s">
        <v>14</v>
      </c>
      <c r="V14" t="s">
        <v>14</v>
      </c>
      <c r="W14" t="s">
        <v>14</v>
      </c>
      <c r="X14" t="s">
        <v>14</v>
      </c>
      <c r="Y14" t="s">
        <v>14</v>
      </c>
      <c r="Z14" t="s">
        <v>14</v>
      </c>
      <c r="AA14" t="s">
        <v>14</v>
      </c>
      <c r="AC14">
        <v>50</v>
      </c>
      <c r="AD14" t="s">
        <v>40</v>
      </c>
      <c r="AE14" s="2">
        <v>45776.644282407404</v>
      </c>
      <c r="AF14">
        <v>338</v>
      </c>
      <c r="AG14" t="s">
        <v>13</v>
      </c>
      <c r="AH14">
        <v>0</v>
      </c>
      <c r="AI14">
        <v>12.163</v>
      </c>
      <c r="AJ14" s="3">
        <v>26016</v>
      </c>
      <c r="AK14">
        <v>5.6020000000000003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S14" s="10">
        <v>50</v>
      </c>
      <c r="AT14" s="15">
        <f t="shared" si="0"/>
        <v>65.436048323172002</v>
      </c>
      <c r="AU14" s="16">
        <f t="shared" si="1"/>
        <v>5756.6310411980803</v>
      </c>
      <c r="AW14" s="6">
        <f t="shared" si="2"/>
        <v>52.114971153871757</v>
      </c>
      <c r="AX14" s="7">
        <f t="shared" si="3"/>
        <v>5256.5344408268802</v>
      </c>
      <c r="AZ14" s="11">
        <f t="shared" si="4"/>
        <v>59.524797245788008</v>
      </c>
      <c r="BA14" s="12">
        <f t="shared" si="5"/>
        <v>6017.4808080383991</v>
      </c>
      <c r="BC14" s="13">
        <f t="shared" si="6"/>
        <v>62.970804608867198</v>
      </c>
      <c r="BD14" s="14">
        <f t="shared" si="7"/>
        <v>5326.9054310911997</v>
      </c>
      <c r="BF14" s="15">
        <f t="shared" si="8"/>
        <v>65.436048323172002</v>
      </c>
      <c r="BG14" s="16">
        <f t="shared" si="9"/>
        <v>5756.6310411980803</v>
      </c>
      <c r="BI14">
        <v>50</v>
      </c>
      <c r="BJ14" t="s">
        <v>40</v>
      </c>
      <c r="BK14" s="2">
        <v>45776.644282407404</v>
      </c>
      <c r="BL14">
        <v>338</v>
      </c>
      <c r="BM14" t="s">
        <v>13</v>
      </c>
      <c r="BN14">
        <v>0</v>
      </c>
      <c r="BO14">
        <v>2.859</v>
      </c>
      <c r="BP14" s="3">
        <v>778288</v>
      </c>
      <c r="BQ14">
        <v>0</v>
      </c>
      <c r="BR14" t="s">
        <v>14</v>
      </c>
      <c r="BS14" t="s">
        <v>14</v>
      </c>
      <c r="BT14" t="s">
        <v>14</v>
      </c>
      <c r="BU14" t="s">
        <v>14</v>
      </c>
    </row>
    <row r="15" spans="1:73" x14ac:dyDescent="0.35">
      <c r="A15">
        <v>51</v>
      </c>
      <c r="B15" t="s">
        <v>41</v>
      </c>
      <c r="C15" s="2">
        <v>45776.665497685186</v>
      </c>
      <c r="D15">
        <v>385</v>
      </c>
      <c r="E15" t="s">
        <v>13</v>
      </c>
      <c r="F15">
        <v>0</v>
      </c>
      <c r="G15">
        <v>6.0039999999999996</v>
      </c>
      <c r="H15" s="3">
        <v>26837</v>
      </c>
      <c r="I15">
        <v>6.0999999999999999E-2</v>
      </c>
      <c r="J15" t="s">
        <v>14</v>
      </c>
      <c r="K15" t="s">
        <v>14</v>
      </c>
      <c r="L15" t="s">
        <v>14</v>
      </c>
      <c r="M15" t="s">
        <v>14</v>
      </c>
      <c r="O15">
        <v>51</v>
      </c>
      <c r="P15" t="s">
        <v>41</v>
      </c>
      <c r="Q15" s="2">
        <v>45776.665497685186</v>
      </c>
      <c r="R15">
        <v>385</v>
      </c>
      <c r="S15" t="s">
        <v>13</v>
      </c>
      <c r="T15">
        <v>0</v>
      </c>
      <c r="U15" t="s">
        <v>14</v>
      </c>
      <c r="V15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C15">
        <v>51</v>
      </c>
      <c r="AD15" t="s">
        <v>41</v>
      </c>
      <c r="AE15" s="2">
        <v>45776.665497685186</v>
      </c>
      <c r="AF15">
        <v>385</v>
      </c>
      <c r="AG15" t="s">
        <v>13</v>
      </c>
      <c r="AH15">
        <v>0</v>
      </c>
      <c r="AI15" t="s">
        <v>14</v>
      </c>
      <c r="AJ15" t="s">
        <v>14</v>
      </c>
      <c r="AK15" t="s">
        <v>14</v>
      </c>
      <c r="AL15" t="s">
        <v>14</v>
      </c>
      <c r="AM15" t="s">
        <v>14</v>
      </c>
      <c r="AN15" t="s">
        <v>14</v>
      </c>
      <c r="AO15" t="s">
        <v>14</v>
      </c>
      <c r="AQ15">
        <v>2</v>
      </c>
      <c r="AR15" t="s">
        <v>58</v>
      </c>
      <c r="AS15" s="10">
        <v>51</v>
      </c>
      <c r="AT15" s="15">
        <f t="shared" si="0"/>
        <v>74.966414938352997</v>
      </c>
      <c r="AU15" s="16" t="e">
        <f t="shared" si="1"/>
        <v>#VALUE!</v>
      </c>
      <c r="AW15" s="6">
        <f t="shared" si="2"/>
        <v>60.485269113212738</v>
      </c>
      <c r="AX15" s="7" t="e">
        <f t="shared" si="3"/>
        <v>#VALUE!</v>
      </c>
      <c r="AZ15" s="11">
        <f t="shared" si="4"/>
        <v>70.109196854686999</v>
      </c>
      <c r="BA15" s="12" t="e">
        <f t="shared" si="5"/>
        <v>#VALUE!</v>
      </c>
      <c r="BC15" s="13">
        <f t="shared" si="6"/>
        <v>73.271462144472807</v>
      </c>
      <c r="BD15" s="14" t="e">
        <f t="shared" si="7"/>
        <v>#VALUE!</v>
      </c>
      <c r="BF15" s="15">
        <f t="shared" si="8"/>
        <v>74.966414938352997</v>
      </c>
      <c r="BG15" s="16" t="e">
        <f t="shared" si="9"/>
        <v>#VALUE!</v>
      </c>
      <c r="BI15">
        <v>51</v>
      </c>
      <c r="BJ15" t="s">
        <v>41</v>
      </c>
      <c r="BK15" s="2">
        <v>45776.665497685186</v>
      </c>
      <c r="BL15">
        <v>385</v>
      </c>
      <c r="BM15" t="s">
        <v>13</v>
      </c>
      <c r="BN15">
        <v>0</v>
      </c>
      <c r="BO15">
        <v>2.8650000000000002</v>
      </c>
      <c r="BP15" s="3">
        <v>664926</v>
      </c>
      <c r="BQ15">
        <v>0</v>
      </c>
      <c r="BR15" t="s">
        <v>14</v>
      </c>
      <c r="BS15" t="s">
        <v>14</v>
      </c>
      <c r="BT15" t="s">
        <v>14</v>
      </c>
      <c r="BU15" t="s">
        <v>14</v>
      </c>
    </row>
    <row r="16" spans="1:73" x14ac:dyDescent="0.35">
      <c r="A16">
        <v>52</v>
      </c>
      <c r="B16" t="s">
        <v>42</v>
      </c>
      <c r="C16" s="2">
        <v>45776.686736111114</v>
      </c>
      <c r="D16">
        <v>376</v>
      </c>
      <c r="E16" t="s">
        <v>13</v>
      </c>
      <c r="F16">
        <v>0</v>
      </c>
      <c r="G16">
        <v>6.0019999999999998</v>
      </c>
      <c r="H16" s="3">
        <v>36566</v>
      </c>
      <c r="I16">
        <v>8.3000000000000004E-2</v>
      </c>
      <c r="J16" t="s">
        <v>14</v>
      </c>
      <c r="K16" t="s">
        <v>14</v>
      </c>
      <c r="L16" t="s">
        <v>14</v>
      </c>
      <c r="M16" t="s">
        <v>14</v>
      </c>
      <c r="O16">
        <v>52</v>
      </c>
      <c r="P16" t="s">
        <v>42</v>
      </c>
      <c r="Q16" s="2">
        <v>45776.686736111114</v>
      </c>
      <c r="R16">
        <v>376</v>
      </c>
      <c r="S16" t="s">
        <v>13</v>
      </c>
      <c r="T16">
        <v>0</v>
      </c>
      <c r="U16" t="s">
        <v>14</v>
      </c>
      <c r="V16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52</v>
      </c>
      <c r="AD16" t="s">
        <v>42</v>
      </c>
      <c r="AE16" s="2">
        <v>45776.686736111114</v>
      </c>
      <c r="AF16">
        <v>376</v>
      </c>
      <c r="AG16" t="s">
        <v>13</v>
      </c>
      <c r="AH16">
        <v>0</v>
      </c>
      <c r="AI16">
        <v>12.2</v>
      </c>
      <c r="AJ16" s="3">
        <v>41045</v>
      </c>
      <c r="AK16">
        <v>8.8849999999999998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S16" s="10">
        <v>52</v>
      </c>
      <c r="AT16" s="15">
        <f t="shared" si="0"/>
        <v>100.89736197037199</v>
      </c>
      <c r="AU16" s="16">
        <f t="shared" si="1"/>
        <v>9129.2786623332504</v>
      </c>
      <c r="AW16" s="6">
        <f t="shared" si="2"/>
        <v>83.279280192447757</v>
      </c>
      <c r="AX16" s="7">
        <f t="shared" si="3"/>
        <v>8337.3081595219992</v>
      </c>
      <c r="AZ16" s="11">
        <f t="shared" si="4"/>
        <v>98.741774894588005</v>
      </c>
      <c r="BA16" s="12">
        <f t="shared" si="5"/>
        <v>9224.8719673975011</v>
      </c>
      <c r="BC16" s="13">
        <f t="shared" si="6"/>
        <v>101.2976875035872</v>
      </c>
      <c r="BD16" s="14">
        <f t="shared" si="7"/>
        <v>8347.5804169050007</v>
      </c>
      <c r="BF16" s="15">
        <f t="shared" si="8"/>
        <v>100.89736197037199</v>
      </c>
      <c r="BG16" s="16">
        <f t="shared" si="9"/>
        <v>9129.2786623332504</v>
      </c>
      <c r="BI16">
        <v>52</v>
      </c>
      <c r="BJ16" t="s">
        <v>42</v>
      </c>
      <c r="BK16" s="2">
        <v>45776.686736111114</v>
      </c>
      <c r="BL16">
        <v>376</v>
      </c>
      <c r="BM16" t="s">
        <v>13</v>
      </c>
      <c r="BN16">
        <v>0</v>
      </c>
      <c r="BO16">
        <v>2.8620000000000001</v>
      </c>
      <c r="BP16" s="3">
        <v>717699</v>
      </c>
      <c r="BQ16">
        <v>0</v>
      </c>
      <c r="BR16" t="s">
        <v>14</v>
      </c>
      <c r="BS16" t="s">
        <v>14</v>
      </c>
      <c r="BT16" t="s">
        <v>14</v>
      </c>
      <c r="BU16" t="s">
        <v>14</v>
      </c>
    </row>
    <row r="17" spans="1:73" x14ac:dyDescent="0.35">
      <c r="A17">
        <v>53</v>
      </c>
      <c r="B17" t="s">
        <v>43</v>
      </c>
      <c r="C17" s="2">
        <v>45776.707951388889</v>
      </c>
      <c r="D17">
        <v>366</v>
      </c>
      <c r="E17" t="s">
        <v>13</v>
      </c>
      <c r="F17">
        <v>0</v>
      </c>
      <c r="G17">
        <v>6.0039999999999996</v>
      </c>
      <c r="H17" s="3">
        <v>35764</v>
      </c>
      <c r="I17">
        <v>8.1000000000000003E-2</v>
      </c>
      <c r="J17" t="s">
        <v>14</v>
      </c>
      <c r="K17" t="s">
        <v>14</v>
      </c>
      <c r="L17" t="s">
        <v>14</v>
      </c>
      <c r="M17" t="s">
        <v>14</v>
      </c>
      <c r="O17">
        <v>53</v>
      </c>
      <c r="P17" t="s">
        <v>43</v>
      </c>
      <c r="Q17" s="2">
        <v>45776.707951388889</v>
      </c>
      <c r="R17">
        <v>366</v>
      </c>
      <c r="S17" t="s">
        <v>13</v>
      </c>
      <c r="T17">
        <v>0</v>
      </c>
      <c r="U17" t="s">
        <v>14</v>
      </c>
      <c r="V17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53</v>
      </c>
      <c r="AD17" t="s">
        <v>43</v>
      </c>
      <c r="AE17" s="2">
        <v>45776.707951388889</v>
      </c>
      <c r="AF17">
        <v>366</v>
      </c>
      <c r="AG17" t="s">
        <v>13</v>
      </c>
      <c r="AH17">
        <v>0</v>
      </c>
      <c r="AI17">
        <v>12.125</v>
      </c>
      <c r="AJ17" s="3">
        <v>5779</v>
      </c>
      <c r="AK17">
        <v>1.171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S17" s="10">
        <v>53</v>
      </c>
      <c r="AT17" s="15">
        <f t="shared" si="0"/>
        <v>98.761654247952009</v>
      </c>
      <c r="AU17" s="16">
        <f t="shared" si="1"/>
        <v>1180.2395170121301</v>
      </c>
      <c r="AW17" s="6">
        <f t="shared" si="2"/>
        <v>81.400856209924157</v>
      </c>
      <c r="AX17" s="7">
        <f t="shared" si="3"/>
        <v>1089.96701261768</v>
      </c>
      <c r="AZ17" s="11">
        <f t="shared" si="4"/>
        <v>96.392768551407997</v>
      </c>
      <c r="BA17" s="12">
        <f t="shared" si="5"/>
        <v>1373.1237008199</v>
      </c>
      <c r="BC17" s="13">
        <f t="shared" si="6"/>
        <v>98.989442404595209</v>
      </c>
      <c r="BD17" s="14">
        <f t="shared" si="7"/>
        <v>1216.7978689081999</v>
      </c>
      <c r="BF17" s="15">
        <f t="shared" si="8"/>
        <v>98.761654247952009</v>
      </c>
      <c r="BG17" s="16">
        <f t="shared" si="9"/>
        <v>1180.2395170121301</v>
      </c>
      <c r="BI17">
        <v>53</v>
      </c>
      <c r="BJ17" t="s">
        <v>43</v>
      </c>
      <c r="BK17" s="2">
        <v>45776.707951388889</v>
      </c>
      <c r="BL17">
        <v>366</v>
      </c>
      <c r="BM17" t="s">
        <v>13</v>
      </c>
      <c r="BN17">
        <v>0</v>
      </c>
      <c r="BO17">
        <v>2.863</v>
      </c>
      <c r="BP17" s="3">
        <v>710751</v>
      </c>
      <c r="BQ17">
        <v>0</v>
      </c>
      <c r="BR17" t="s">
        <v>14</v>
      </c>
      <c r="BS17" t="s">
        <v>14</v>
      </c>
      <c r="BT17" t="s">
        <v>14</v>
      </c>
      <c r="BU17" t="s">
        <v>14</v>
      </c>
    </row>
    <row r="18" spans="1:73" x14ac:dyDescent="0.35">
      <c r="A18">
        <v>54</v>
      </c>
      <c r="B18" t="s">
        <v>44</v>
      </c>
      <c r="C18" s="2">
        <v>45776.729155092595</v>
      </c>
      <c r="D18">
        <v>153</v>
      </c>
      <c r="E18" t="s">
        <v>13</v>
      </c>
      <c r="F18">
        <v>0</v>
      </c>
      <c r="G18">
        <v>6.01</v>
      </c>
      <c r="H18" s="3">
        <v>30930</v>
      </c>
      <c r="I18">
        <v>7.0000000000000007E-2</v>
      </c>
      <c r="J18" t="s">
        <v>14</v>
      </c>
      <c r="K18" t="s">
        <v>14</v>
      </c>
      <c r="L18" t="s">
        <v>14</v>
      </c>
      <c r="M18" t="s">
        <v>14</v>
      </c>
      <c r="O18">
        <v>54</v>
      </c>
      <c r="P18" t="s">
        <v>44</v>
      </c>
      <c r="Q18" s="2">
        <v>45776.729155092595</v>
      </c>
      <c r="R18">
        <v>153</v>
      </c>
      <c r="S18" t="s">
        <v>13</v>
      </c>
      <c r="T18">
        <v>0</v>
      </c>
      <c r="U18" t="s">
        <v>14</v>
      </c>
      <c r="V18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54</v>
      </c>
      <c r="AD18" t="s">
        <v>44</v>
      </c>
      <c r="AE18" s="2">
        <v>45776.729155092595</v>
      </c>
      <c r="AF18">
        <v>153</v>
      </c>
      <c r="AG18" t="s">
        <v>13</v>
      </c>
      <c r="AH18">
        <v>0</v>
      </c>
      <c r="AI18">
        <v>12.148</v>
      </c>
      <c r="AJ18" s="3">
        <v>4202</v>
      </c>
      <c r="AK18">
        <v>0.82499999999999996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S18" s="10">
        <v>54</v>
      </c>
      <c r="AT18" s="15">
        <f t="shared" si="0"/>
        <v>85.881657131299988</v>
      </c>
      <c r="AU18" s="16">
        <f t="shared" si="1"/>
        <v>821.92898062772008</v>
      </c>
      <c r="AW18" s="6">
        <f t="shared" si="2"/>
        <v>70.076590208954002</v>
      </c>
      <c r="AX18" s="7">
        <f t="shared" si="3"/>
        <v>764.40279836191996</v>
      </c>
      <c r="AZ18" s="11">
        <f t="shared" si="4"/>
        <v>82.191329452700003</v>
      </c>
      <c r="BA18" s="12">
        <f t="shared" si="5"/>
        <v>995.51473169559995</v>
      </c>
      <c r="BC18" s="13">
        <f t="shared" si="6"/>
        <v>85.068785176880013</v>
      </c>
      <c r="BD18" s="14">
        <f t="shared" si="7"/>
        <v>894.45412312079998</v>
      </c>
      <c r="BF18" s="15">
        <f t="shared" si="8"/>
        <v>85.881657131299988</v>
      </c>
      <c r="BG18" s="16">
        <f t="shared" si="9"/>
        <v>821.92898062772008</v>
      </c>
      <c r="BI18">
        <v>54</v>
      </c>
      <c r="BJ18" t="s">
        <v>44</v>
      </c>
      <c r="BK18" s="2">
        <v>45776.729155092595</v>
      </c>
      <c r="BL18">
        <v>153</v>
      </c>
      <c r="BM18" t="s">
        <v>13</v>
      </c>
      <c r="BN18">
        <v>0</v>
      </c>
      <c r="BO18">
        <v>2.8650000000000002</v>
      </c>
      <c r="BP18" s="3">
        <v>777141</v>
      </c>
      <c r="BQ18">
        <v>0</v>
      </c>
      <c r="BR18" t="s">
        <v>14</v>
      </c>
      <c r="BS18" t="s">
        <v>14</v>
      </c>
      <c r="BT18" t="s">
        <v>14</v>
      </c>
      <c r="BU18" t="s">
        <v>14</v>
      </c>
    </row>
    <row r="19" spans="1:73" x14ac:dyDescent="0.35">
      <c r="A19">
        <v>55</v>
      </c>
      <c r="B19" t="s">
        <v>45</v>
      </c>
      <c r="C19" s="2">
        <v>45776.75037037037</v>
      </c>
      <c r="D19">
        <v>358</v>
      </c>
      <c r="E19" t="s">
        <v>13</v>
      </c>
      <c r="F19">
        <v>0</v>
      </c>
      <c r="G19">
        <v>6.0019999999999998</v>
      </c>
      <c r="H19" s="3">
        <v>32233</v>
      </c>
      <c r="I19">
        <v>7.2999999999999995E-2</v>
      </c>
      <c r="J19" t="s">
        <v>14</v>
      </c>
      <c r="K19" t="s">
        <v>14</v>
      </c>
      <c r="L19" t="s">
        <v>14</v>
      </c>
      <c r="M19" t="s">
        <v>14</v>
      </c>
      <c r="O19">
        <v>55</v>
      </c>
      <c r="P19" t="s">
        <v>45</v>
      </c>
      <c r="Q19" s="2">
        <v>45776.75037037037</v>
      </c>
      <c r="R19">
        <v>358</v>
      </c>
      <c r="S19" t="s">
        <v>13</v>
      </c>
      <c r="T19">
        <v>0</v>
      </c>
      <c r="U19" t="s">
        <v>14</v>
      </c>
      <c r="V19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55</v>
      </c>
      <c r="AD19" t="s">
        <v>45</v>
      </c>
      <c r="AE19" s="2">
        <v>45776.75037037037</v>
      </c>
      <c r="AF19">
        <v>358</v>
      </c>
      <c r="AG19" t="s">
        <v>13</v>
      </c>
      <c r="AH19">
        <v>0</v>
      </c>
      <c r="AI19">
        <v>12.164</v>
      </c>
      <c r="AJ19" s="3">
        <v>5497</v>
      </c>
      <c r="AK19">
        <v>1.109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S19" s="10">
        <v>55</v>
      </c>
      <c r="AT19" s="15">
        <f t="shared" si="0"/>
        <v>89.354657865992991</v>
      </c>
      <c r="AU19" s="16">
        <f t="shared" si="1"/>
        <v>1116.1841513683701</v>
      </c>
      <c r="AW19" s="6">
        <f t="shared" si="2"/>
        <v>73.129405655083929</v>
      </c>
      <c r="AX19" s="7">
        <f t="shared" si="3"/>
        <v>1031.7587619303199</v>
      </c>
      <c r="AZ19" s="11">
        <f t="shared" si="4"/>
        <v>86.026569162247</v>
      </c>
      <c r="BA19" s="12">
        <f t="shared" si="5"/>
        <v>1305.7660221951</v>
      </c>
      <c r="BC19" s="13">
        <f t="shared" si="6"/>
        <v>88.8224135357368</v>
      </c>
      <c r="BD19" s="14">
        <f t="shared" si="7"/>
        <v>1159.1780228617999</v>
      </c>
      <c r="BF19" s="15">
        <f t="shared" si="8"/>
        <v>89.354657865992991</v>
      </c>
      <c r="BG19" s="16">
        <f t="shared" si="9"/>
        <v>1116.1841513683701</v>
      </c>
      <c r="BI19">
        <v>55</v>
      </c>
      <c r="BJ19" t="s">
        <v>45</v>
      </c>
      <c r="BK19" s="2">
        <v>45776.75037037037</v>
      </c>
      <c r="BL19">
        <v>358</v>
      </c>
      <c r="BM19" t="s">
        <v>13</v>
      </c>
      <c r="BN19">
        <v>0</v>
      </c>
      <c r="BO19">
        <v>2.86</v>
      </c>
      <c r="BP19" s="3">
        <v>745829</v>
      </c>
      <c r="BQ19">
        <v>0</v>
      </c>
      <c r="BR19" t="s">
        <v>14</v>
      </c>
      <c r="BS19" t="s">
        <v>14</v>
      </c>
      <c r="BT19" t="s">
        <v>14</v>
      </c>
      <c r="BU19" t="s">
        <v>14</v>
      </c>
    </row>
    <row r="20" spans="1:73" x14ac:dyDescent="0.35">
      <c r="A20">
        <v>56</v>
      </c>
      <c r="B20" t="s">
        <v>46</v>
      </c>
      <c r="C20" s="2">
        <v>45776.771585648145</v>
      </c>
      <c r="D20">
        <v>247</v>
      </c>
      <c r="E20" t="s">
        <v>13</v>
      </c>
      <c r="F20">
        <v>0</v>
      </c>
      <c r="G20">
        <v>6.0030000000000001</v>
      </c>
      <c r="H20" s="3">
        <v>16312</v>
      </c>
      <c r="I20">
        <v>3.6999999999999998E-2</v>
      </c>
      <c r="J20" t="s">
        <v>14</v>
      </c>
      <c r="K20" t="s">
        <v>14</v>
      </c>
      <c r="L20" t="s">
        <v>14</v>
      </c>
      <c r="M20" t="s">
        <v>14</v>
      </c>
      <c r="O20">
        <v>56</v>
      </c>
      <c r="P20" t="s">
        <v>46</v>
      </c>
      <c r="Q20" s="2">
        <v>45776.771585648145</v>
      </c>
      <c r="R20">
        <v>247</v>
      </c>
      <c r="S20" t="s">
        <v>13</v>
      </c>
      <c r="T20">
        <v>0</v>
      </c>
      <c r="U20" t="s">
        <v>14</v>
      </c>
      <c r="V20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56</v>
      </c>
      <c r="AD20" t="s">
        <v>46</v>
      </c>
      <c r="AE20" s="2">
        <v>45776.771585648145</v>
      </c>
      <c r="AF20">
        <v>247</v>
      </c>
      <c r="AG20" t="s">
        <v>13</v>
      </c>
      <c r="AH20">
        <v>0</v>
      </c>
      <c r="AI20">
        <v>12.103999999999999</v>
      </c>
      <c r="AJ20" s="3">
        <v>54737</v>
      </c>
      <c r="AK20">
        <v>11.869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S20" s="10">
        <v>56</v>
      </c>
      <c r="AT20" s="15">
        <f t="shared" si="0"/>
        <v>46.857804606527999</v>
      </c>
      <c r="AU20" s="16">
        <f t="shared" si="1"/>
        <v>12310.81490202522</v>
      </c>
      <c r="AW20" s="6">
        <f t="shared" si="2"/>
        <v>35.809145808554241</v>
      </c>
      <c r="AX20" s="7">
        <f t="shared" si="3"/>
        <v>11133.976428407119</v>
      </c>
      <c r="AZ20" s="11">
        <f t="shared" si="4"/>
        <v>38.797805720512002</v>
      </c>
      <c r="BA20" s="12">
        <f t="shared" si="5"/>
        <v>11658.812807987901</v>
      </c>
      <c r="BC20" s="13">
        <f t="shared" si="6"/>
        <v>42.890643707852803</v>
      </c>
      <c r="BD20" s="14">
        <f t="shared" si="7"/>
        <v>10669.54587576893</v>
      </c>
      <c r="BF20" s="15">
        <f t="shared" si="8"/>
        <v>46.857804606527999</v>
      </c>
      <c r="BG20" s="16">
        <f t="shared" si="9"/>
        <v>12310.81490202522</v>
      </c>
      <c r="BI20">
        <v>56</v>
      </c>
      <c r="BJ20" t="s">
        <v>46</v>
      </c>
      <c r="BK20" s="2">
        <v>45776.771585648145</v>
      </c>
      <c r="BL20">
        <v>247</v>
      </c>
      <c r="BM20" t="s">
        <v>13</v>
      </c>
      <c r="BN20">
        <v>0</v>
      </c>
      <c r="BO20">
        <v>2.85</v>
      </c>
      <c r="BP20" s="3">
        <v>910302</v>
      </c>
      <c r="BQ20">
        <v>0</v>
      </c>
      <c r="BR20" t="s">
        <v>14</v>
      </c>
      <c r="BS20" t="s">
        <v>14</v>
      </c>
      <c r="BT20" t="s">
        <v>14</v>
      </c>
      <c r="BU20" t="s">
        <v>14</v>
      </c>
    </row>
    <row r="21" spans="1:73" x14ac:dyDescent="0.35">
      <c r="A21">
        <v>57</v>
      </c>
      <c r="B21" t="s">
        <v>47</v>
      </c>
      <c r="C21" s="2">
        <v>45776.79283564815</v>
      </c>
      <c r="D21">
        <v>364</v>
      </c>
      <c r="E21" t="s">
        <v>13</v>
      </c>
      <c r="F21">
        <v>0</v>
      </c>
      <c r="G21">
        <v>6</v>
      </c>
      <c r="H21" s="3">
        <v>33852</v>
      </c>
      <c r="I21">
        <v>7.6999999999999999E-2</v>
      </c>
      <c r="J21" t="s">
        <v>14</v>
      </c>
      <c r="K21" t="s">
        <v>14</v>
      </c>
      <c r="L21" t="s">
        <v>14</v>
      </c>
      <c r="M21" t="s">
        <v>14</v>
      </c>
      <c r="O21">
        <v>57</v>
      </c>
      <c r="P21" t="s">
        <v>47</v>
      </c>
      <c r="Q21" s="2">
        <v>45776.79283564815</v>
      </c>
      <c r="R21">
        <v>364</v>
      </c>
      <c r="S21" t="s">
        <v>13</v>
      </c>
      <c r="T21">
        <v>0</v>
      </c>
      <c r="U21" t="s">
        <v>14</v>
      </c>
      <c r="V21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57</v>
      </c>
      <c r="AD21" t="s">
        <v>47</v>
      </c>
      <c r="AE21" s="2">
        <v>45776.79283564815</v>
      </c>
      <c r="AF21">
        <v>364</v>
      </c>
      <c r="AG21" t="s">
        <v>13</v>
      </c>
      <c r="AH21">
        <v>0</v>
      </c>
      <c r="AI21">
        <v>12.157</v>
      </c>
      <c r="AJ21" s="3">
        <v>5671</v>
      </c>
      <c r="AK21">
        <v>1.1479999999999999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S21" s="10">
        <v>57</v>
      </c>
      <c r="AT21" s="15">
        <f t="shared" si="0"/>
        <v>93.668677071247998</v>
      </c>
      <c r="AU21" s="16">
        <f t="shared" si="1"/>
        <v>1155.7085969741302</v>
      </c>
      <c r="AW21" s="6">
        <f t="shared" si="2"/>
        <v>76.92220055041183</v>
      </c>
      <c r="AX21" s="7">
        <f t="shared" si="3"/>
        <v>1067.6749706496798</v>
      </c>
      <c r="AZ21" s="11">
        <f t="shared" si="4"/>
        <v>90.784460385392009</v>
      </c>
      <c r="BA21" s="12">
        <f t="shared" si="5"/>
        <v>1347.3357140798998</v>
      </c>
      <c r="BC21" s="13">
        <f t="shared" si="6"/>
        <v>93.484995357324806</v>
      </c>
      <c r="BD21" s="14">
        <f t="shared" si="7"/>
        <v>1194.7318175881996</v>
      </c>
      <c r="BF21" s="15">
        <f t="shared" si="8"/>
        <v>93.668677071247998</v>
      </c>
      <c r="BG21" s="16">
        <f t="shared" si="9"/>
        <v>1155.7085969741302</v>
      </c>
      <c r="BI21">
        <v>57</v>
      </c>
      <c r="BJ21" t="s">
        <v>47</v>
      </c>
      <c r="BK21" s="2">
        <v>45776.79283564815</v>
      </c>
      <c r="BL21">
        <v>364</v>
      </c>
      <c r="BM21" t="s">
        <v>13</v>
      </c>
      <c r="BN21">
        <v>0</v>
      </c>
      <c r="BO21">
        <v>2.8559999999999999</v>
      </c>
      <c r="BP21" s="3">
        <v>789540</v>
      </c>
      <c r="BQ21">
        <v>0</v>
      </c>
      <c r="BR21" t="s">
        <v>14</v>
      </c>
      <c r="BS21" t="s">
        <v>14</v>
      </c>
      <c r="BT21" t="s">
        <v>14</v>
      </c>
      <c r="BU21" t="s">
        <v>14</v>
      </c>
    </row>
    <row r="22" spans="1:73" x14ac:dyDescent="0.35">
      <c r="A22">
        <v>58</v>
      </c>
      <c r="B22" t="s">
        <v>48</v>
      </c>
      <c r="C22" s="2">
        <v>45776.814062500001</v>
      </c>
      <c r="D22">
        <v>204</v>
      </c>
      <c r="E22" t="s">
        <v>13</v>
      </c>
      <c r="F22">
        <v>0</v>
      </c>
      <c r="G22">
        <v>6.0010000000000003</v>
      </c>
      <c r="H22" s="3">
        <v>38808</v>
      </c>
      <c r="I22">
        <v>8.7999999999999995E-2</v>
      </c>
      <c r="J22" t="s">
        <v>14</v>
      </c>
      <c r="K22" t="s">
        <v>14</v>
      </c>
      <c r="L22" t="s">
        <v>14</v>
      </c>
      <c r="M22" t="s">
        <v>14</v>
      </c>
      <c r="O22">
        <v>58</v>
      </c>
      <c r="P22" t="s">
        <v>48</v>
      </c>
      <c r="Q22" s="2">
        <v>45776.814062500001</v>
      </c>
      <c r="R22">
        <v>204</v>
      </c>
      <c r="S22" t="s">
        <v>13</v>
      </c>
      <c r="T22">
        <v>0</v>
      </c>
      <c r="U22" t="s">
        <v>14</v>
      </c>
      <c r="V22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58</v>
      </c>
      <c r="AD22" t="s">
        <v>48</v>
      </c>
      <c r="AE22" s="2">
        <v>45776.814062500001</v>
      </c>
      <c r="AF22">
        <v>204</v>
      </c>
      <c r="AG22" t="s">
        <v>13</v>
      </c>
      <c r="AH22">
        <v>0</v>
      </c>
      <c r="AI22">
        <v>12.173</v>
      </c>
      <c r="AJ22" s="3">
        <v>4925</v>
      </c>
      <c r="AK22">
        <v>0.98399999999999999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S22" s="10">
        <v>58</v>
      </c>
      <c r="AT22" s="15">
        <f t="shared" si="0"/>
        <v>106.86596199276801</v>
      </c>
      <c r="AU22" s="16">
        <f t="shared" si="1"/>
        <v>986.23227648125021</v>
      </c>
      <c r="AW22" s="6">
        <f t="shared" si="2"/>
        <v>88.529885858013444</v>
      </c>
      <c r="AX22" s="7">
        <f t="shared" si="3"/>
        <v>913.6784964499999</v>
      </c>
      <c r="AZ22" s="11">
        <f t="shared" si="4"/>
        <v>105.297686017472</v>
      </c>
      <c r="BA22" s="12">
        <f t="shared" si="5"/>
        <v>1168.9170094374999</v>
      </c>
      <c r="BC22" s="13">
        <f t="shared" si="6"/>
        <v>107.74844162247682</v>
      </c>
      <c r="BD22" s="14">
        <f t="shared" si="7"/>
        <v>1042.2745136249998</v>
      </c>
      <c r="BF22" s="15">
        <f t="shared" si="8"/>
        <v>106.86596199276801</v>
      </c>
      <c r="BG22" s="16">
        <f t="shared" si="9"/>
        <v>986.23227648125021</v>
      </c>
      <c r="BI22">
        <v>58</v>
      </c>
      <c r="BJ22" t="s">
        <v>48</v>
      </c>
      <c r="BK22" s="2">
        <v>45776.814062500001</v>
      </c>
      <c r="BL22">
        <v>204</v>
      </c>
      <c r="BM22" t="s">
        <v>13</v>
      </c>
      <c r="BN22">
        <v>0</v>
      </c>
      <c r="BO22">
        <v>2.855</v>
      </c>
      <c r="BP22" s="3">
        <v>828725</v>
      </c>
      <c r="BQ22">
        <v>0</v>
      </c>
      <c r="BR22" t="s">
        <v>14</v>
      </c>
      <c r="BS22" t="s">
        <v>14</v>
      </c>
      <c r="BT22" t="s">
        <v>14</v>
      </c>
      <c r="BU22" t="s">
        <v>14</v>
      </c>
    </row>
    <row r="23" spans="1:73" x14ac:dyDescent="0.35">
      <c r="A23">
        <v>59</v>
      </c>
      <c r="B23" t="s">
        <v>49</v>
      </c>
      <c r="C23" s="2">
        <v>45776.835289351853</v>
      </c>
      <c r="D23">
        <v>302</v>
      </c>
      <c r="E23" t="s">
        <v>13</v>
      </c>
      <c r="F23">
        <v>0</v>
      </c>
      <c r="G23">
        <v>6.0019999999999998</v>
      </c>
      <c r="H23" s="3">
        <v>19220</v>
      </c>
      <c r="I23">
        <v>4.3999999999999997E-2</v>
      </c>
      <c r="J23" t="s">
        <v>14</v>
      </c>
      <c r="K23" t="s">
        <v>14</v>
      </c>
      <c r="L23" t="s">
        <v>14</v>
      </c>
      <c r="M23" t="s">
        <v>14</v>
      </c>
      <c r="O23">
        <v>59</v>
      </c>
      <c r="P23" t="s">
        <v>49</v>
      </c>
      <c r="Q23" s="2">
        <v>45776.835289351853</v>
      </c>
      <c r="R23">
        <v>302</v>
      </c>
      <c r="S23" t="s">
        <v>13</v>
      </c>
      <c r="T23">
        <v>0</v>
      </c>
      <c r="U23" t="s">
        <v>14</v>
      </c>
      <c r="V2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59</v>
      </c>
      <c r="AD23" t="s">
        <v>49</v>
      </c>
      <c r="AE23" s="2">
        <v>45776.835289351853</v>
      </c>
      <c r="AF23">
        <v>302</v>
      </c>
      <c r="AG23" t="s">
        <v>13</v>
      </c>
      <c r="AH23">
        <v>0</v>
      </c>
      <c r="AI23">
        <v>12.122</v>
      </c>
      <c r="AJ23" s="3">
        <v>37843</v>
      </c>
      <c r="AK23">
        <v>8.1859999999999999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S23" s="10">
        <v>59</v>
      </c>
      <c r="AT23" s="15">
        <f t="shared" si="0"/>
        <v>54.629885590800001</v>
      </c>
      <c r="AU23" s="16">
        <f t="shared" si="1"/>
        <v>8412.5783137135695</v>
      </c>
      <c r="AW23" s="6">
        <f t="shared" si="2"/>
        <v>42.628807847463996</v>
      </c>
      <c r="AX23" s="7">
        <f t="shared" si="3"/>
        <v>7681.90109559752</v>
      </c>
      <c r="AZ23" s="11">
        <f t="shared" si="4"/>
        <v>47.483902953200001</v>
      </c>
      <c r="BA23" s="12">
        <f t="shared" si="5"/>
        <v>8558.7945427911</v>
      </c>
      <c r="BC23" s="13">
        <f t="shared" si="6"/>
        <v>51.291094854080008</v>
      </c>
      <c r="BD23" s="14">
        <f t="shared" si="7"/>
        <v>7706.2758595898003</v>
      </c>
      <c r="BF23" s="15">
        <f t="shared" si="8"/>
        <v>54.629885590800001</v>
      </c>
      <c r="BG23" s="16">
        <f t="shared" si="9"/>
        <v>8412.5783137135695</v>
      </c>
      <c r="BI23">
        <v>59</v>
      </c>
      <c r="BJ23" t="s">
        <v>49</v>
      </c>
      <c r="BK23" s="2">
        <v>45776.835289351853</v>
      </c>
      <c r="BL23">
        <v>302</v>
      </c>
      <c r="BM23" t="s">
        <v>13</v>
      </c>
      <c r="BN23">
        <v>0</v>
      </c>
      <c r="BO23">
        <v>2.8490000000000002</v>
      </c>
      <c r="BP23" s="3">
        <v>924110</v>
      </c>
      <c r="BQ23">
        <v>0</v>
      </c>
      <c r="BR23" t="s">
        <v>14</v>
      </c>
      <c r="BS23" t="s">
        <v>14</v>
      </c>
      <c r="BT23" t="s">
        <v>14</v>
      </c>
      <c r="BU23" t="s">
        <v>14</v>
      </c>
    </row>
    <row r="24" spans="1:73" x14ac:dyDescent="0.35">
      <c r="A24">
        <v>60</v>
      </c>
      <c r="B24" t="s">
        <v>50</v>
      </c>
      <c r="C24" s="2">
        <v>45776.856516203705</v>
      </c>
      <c r="D24">
        <v>373</v>
      </c>
      <c r="E24" t="s">
        <v>13</v>
      </c>
      <c r="F24">
        <v>0</v>
      </c>
      <c r="G24">
        <v>6.008</v>
      </c>
      <c r="H24" s="3">
        <v>16153</v>
      </c>
      <c r="I24">
        <v>3.6999999999999998E-2</v>
      </c>
      <c r="J24" t="s">
        <v>14</v>
      </c>
      <c r="K24" t="s">
        <v>14</v>
      </c>
      <c r="L24" t="s">
        <v>14</v>
      </c>
      <c r="M24" t="s">
        <v>14</v>
      </c>
      <c r="O24">
        <v>60</v>
      </c>
      <c r="P24" t="s">
        <v>50</v>
      </c>
      <c r="Q24" s="2">
        <v>45776.856516203705</v>
      </c>
      <c r="R24">
        <v>373</v>
      </c>
      <c r="S24" t="s">
        <v>13</v>
      </c>
      <c r="T24">
        <v>0</v>
      </c>
      <c r="U24" t="s">
        <v>14</v>
      </c>
      <c r="V24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60</v>
      </c>
      <c r="AD24" t="s">
        <v>50</v>
      </c>
      <c r="AE24" s="2">
        <v>45776.856516203705</v>
      </c>
      <c r="AF24">
        <v>373</v>
      </c>
      <c r="AG24" t="s">
        <v>13</v>
      </c>
      <c r="AH24">
        <v>0</v>
      </c>
      <c r="AI24">
        <v>12.116</v>
      </c>
      <c r="AJ24" s="3">
        <v>47726</v>
      </c>
      <c r="AK24">
        <v>10.342000000000001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S24" s="10">
        <v>60</v>
      </c>
      <c r="AT24" s="15">
        <f t="shared" si="0"/>
        <v>46.432724195432996</v>
      </c>
      <c r="AU24" s="16">
        <f t="shared" si="1"/>
        <v>10813.18227117288</v>
      </c>
      <c r="AW24" s="6">
        <f t="shared" si="2"/>
        <v>35.436229550799133</v>
      </c>
      <c r="AX24" s="7">
        <f t="shared" si="3"/>
        <v>9703.1354821404802</v>
      </c>
      <c r="AZ24" s="11">
        <f t="shared" si="4"/>
        <v>38.322109092006997</v>
      </c>
      <c r="BA24" s="12">
        <f t="shared" si="5"/>
        <v>9951.5693629916004</v>
      </c>
      <c r="BC24" s="13">
        <f t="shared" si="6"/>
        <v>42.431193474680803</v>
      </c>
      <c r="BD24" s="14">
        <f t="shared" si="7"/>
        <v>9240.4389610437211</v>
      </c>
      <c r="BF24" s="15">
        <f t="shared" si="8"/>
        <v>46.432724195432996</v>
      </c>
      <c r="BG24" s="16">
        <f t="shared" si="9"/>
        <v>10813.18227117288</v>
      </c>
      <c r="BI24">
        <v>60</v>
      </c>
      <c r="BJ24" t="s">
        <v>50</v>
      </c>
      <c r="BK24" s="2">
        <v>45776.856516203705</v>
      </c>
      <c r="BL24">
        <v>373</v>
      </c>
      <c r="BM24" t="s">
        <v>13</v>
      </c>
      <c r="BN24">
        <v>0</v>
      </c>
      <c r="BO24">
        <v>2.8519999999999999</v>
      </c>
      <c r="BP24" s="3">
        <v>963270</v>
      </c>
      <c r="BQ24">
        <v>0</v>
      </c>
      <c r="BR24" t="s">
        <v>14</v>
      </c>
      <c r="BS24" t="s">
        <v>14</v>
      </c>
      <c r="BT24" t="s">
        <v>14</v>
      </c>
      <c r="BU24" t="s">
        <v>14</v>
      </c>
    </row>
    <row r="25" spans="1:73" x14ac:dyDescent="0.35">
      <c r="A25">
        <v>61</v>
      </c>
      <c r="B25" t="s">
        <v>51</v>
      </c>
      <c r="C25" s="2">
        <v>45776.877766203703</v>
      </c>
      <c r="D25">
        <v>399</v>
      </c>
      <c r="E25" t="s">
        <v>13</v>
      </c>
      <c r="F25">
        <v>0</v>
      </c>
      <c r="G25">
        <v>6</v>
      </c>
      <c r="H25" s="3">
        <v>19875</v>
      </c>
      <c r="I25">
        <v>4.4999999999999998E-2</v>
      </c>
      <c r="J25" t="s">
        <v>14</v>
      </c>
      <c r="K25" t="s">
        <v>14</v>
      </c>
      <c r="L25" t="s">
        <v>14</v>
      </c>
      <c r="M25" t="s">
        <v>14</v>
      </c>
      <c r="O25">
        <v>61</v>
      </c>
      <c r="P25" t="s">
        <v>51</v>
      </c>
      <c r="Q25" s="2">
        <v>45776.877766203703</v>
      </c>
      <c r="R25">
        <v>399</v>
      </c>
      <c r="S25" t="s">
        <v>13</v>
      </c>
      <c r="T25">
        <v>0</v>
      </c>
      <c r="U25" t="s">
        <v>14</v>
      </c>
      <c r="V25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61</v>
      </c>
      <c r="AD25" t="s">
        <v>51</v>
      </c>
      <c r="AE25" s="2">
        <v>45776.877766203703</v>
      </c>
      <c r="AF25">
        <v>399</v>
      </c>
      <c r="AG25" t="s">
        <v>13</v>
      </c>
      <c r="AH25">
        <v>0</v>
      </c>
      <c r="AI25">
        <v>12.121</v>
      </c>
      <c r="AJ25" s="3">
        <v>39067</v>
      </c>
      <c r="AK25">
        <v>8.4529999999999994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S25" s="10">
        <v>61</v>
      </c>
      <c r="AT25" s="15">
        <f t="shared" si="0"/>
        <v>56.379860890625004</v>
      </c>
      <c r="AU25" s="16">
        <f t="shared" si="1"/>
        <v>8686.6637699047715</v>
      </c>
      <c r="AW25" s="6">
        <f t="shared" si="2"/>
        <v>44.164685441562497</v>
      </c>
      <c r="AX25" s="7">
        <f t="shared" si="3"/>
        <v>7932.4994979207204</v>
      </c>
      <c r="AZ25" s="11">
        <f t="shared" si="4"/>
        <v>49.436685359375005</v>
      </c>
      <c r="BA25" s="12">
        <f t="shared" si="5"/>
        <v>8814.514273967101</v>
      </c>
      <c r="BC25" s="13">
        <f t="shared" si="6"/>
        <v>53.182544487500003</v>
      </c>
      <c r="BD25" s="14">
        <f t="shared" si="7"/>
        <v>7951.5664167577997</v>
      </c>
      <c r="BF25" s="15">
        <f t="shared" si="8"/>
        <v>56.379860890625004</v>
      </c>
      <c r="BG25" s="16">
        <f t="shared" si="9"/>
        <v>8686.6637699047715</v>
      </c>
      <c r="BI25">
        <v>61</v>
      </c>
      <c r="BJ25" t="s">
        <v>51</v>
      </c>
      <c r="BK25" s="2">
        <v>45776.877766203703</v>
      </c>
      <c r="BL25">
        <v>399</v>
      </c>
      <c r="BM25" t="s">
        <v>13</v>
      </c>
      <c r="BN25">
        <v>0</v>
      </c>
      <c r="BO25">
        <v>2.8490000000000002</v>
      </c>
      <c r="BP25" s="3">
        <v>911883</v>
      </c>
      <c r="BQ25">
        <v>0</v>
      </c>
      <c r="BR25" t="s">
        <v>14</v>
      </c>
      <c r="BS25" t="s">
        <v>14</v>
      </c>
      <c r="BT25" t="s">
        <v>14</v>
      </c>
      <c r="BU25" t="s">
        <v>14</v>
      </c>
    </row>
    <row r="26" spans="1:73" x14ac:dyDescent="0.35">
      <c r="A26">
        <v>62</v>
      </c>
      <c r="B26" t="s">
        <v>52</v>
      </c>
      <c r="C26" s="2">
        <v>45776.898993055554</v>
      </c>
      <c r="D26">
        <v>377</v>
      </c>
      <c r="E26" t="s">
        <v>13</v>
      </c>
      <c r="F26">
        <v>0</v>
      </c>
      <c r="G26">
        <v>5.9989999999999997</v>
      </c>
      <c r="H26" s="3">
        <v>14387</v>
      </c>
      <c r="I26">
        <v>3.3000000000000002E-2</v>
      </c>
      <c r="J26" t="s">
        <v>14</v>
      </c>
      <c r="K26" t="s">
        <v>14</v>
      </c>
      <c r="L26" t="s">
        <v>14</v>
      </c>
      <c r="M26" t="s">
        <v>14</v>
      </c>
      <c r="O26">
        <v>62</v>
      </c>
      <c r="P26" t="s">
        <v>52</v>
      </c>
      <c r="Q26" s="2">
        <v>45776.898993055554</v>
      </c>
      <c r="R26">
        <v>377</v>
      </c>
      <c r="S26" t="s">
        <v>13</v>
      </c>
      <c r="T26">
        <v>0</v>
      </c>
      <c r="U26" t="s">
        <v>14</v>
      </c>
      <c r="V26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62</v>
      </c>
      <c r="AD26" t="s">
        <v>52</v>
      </c>
      <c r="AE26" s="2">
        <v>45776.898993055554</v>
      </c>
      <c r="AF26">
        <v>377</v>
      </c>
      <c r="AG26" t="s">
        <v>13</v>
      </c>
      <c r="AH26">
        <v>0</v>
      </c>
      <c r="AI26">
        <v>12.108000000000001</v>
      </c>
      <c r="AJ26" s="3">
        <v>55514</v>
      </c>
      <c r="AK26">
        <v>12.038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S26" s="10">
        <v>62</v>
      </c>
      <c r="AT26" s="15">
        <f t="shared" si="0"/>
        <v>41.710496742753001</v>
      </c>
      <c r="AU26" s="16">
        <f t="shared" si="1"/>
        <v>12476.72703943848</v>
      </c>
      <c r="AW26" s="6">
        <f t="shared" si="2"/>
        <v>31.29400536616474</v>
      </c>
      <c r="AX26" s="7">
        <f t="shared" si="3"/>
        <v>11292.396156918079</v>
      </c>
      <c r="AZ26" s="11">
        <f t="shared" si="4"/>
        <v>33.033224442287</v>
      </c>
      <c r="BA26" s="12">
        <f t="shared" si="5"/>
        <v>11847.772008383601</v>
      </c>
      <c r="BC26" s="13">
        <f t="shared" si="6"/>
        <v>37.327135509912807</v>
      </c>
      <c r="BD26" s="14">
        <f t="shared" si="7"/>
        <v>10827.78244517012</v>
      </c>
      <c r="BF26" s="15">
        <f t="shared" si="8"/>
        <v>41.710496742753001</v>
      </c>
      <c r="BG26" s="16">
        <f t="shared" si="9"/>
        <v>12476.72703943848</v>
      </c>
      <c r="BI26">
        <v>62</v>
      </c>
      <c r="BJ26" t="s">
        <v>52</v>
      </c>
      <c r="BK26" s="2">
        <v>45776.898993055554</v>
      </c>
      <c r="BL26">
        <v>377</v>
      </c>
      <c r="BM26" t="s">
        <v>13</v>
      </c>
      <c r="BN26">
        <v>0</v>
      </c>
      <c r="BO26">
        <v>2.8420000000000001</v>
      </c>
      <c r="BP26" s="3">
        <v>1041735</v>
      </c>
      <c r="BQ26">
        <v>0</v>
      </c>
      <c r="BR26" t="s">
        <v>14</v>
      </c>
      <c r="BS26" t="s">
        <v>14</v>
      </c>
      <c r="BT26" t="s">
        <v>14</v>
      </c>
      <c r="BU26" t="s">
        <v>14</v>
      </c>
    </row>
    <row r="27" spans="1:73" x14ac:dyDescent="0.35">
      <c r="A27">
        <v>63</v>
      </c>
      <c r="B27" t="s">
        <v>53</v>
      </c>
      <c r="C27" s="2">
        <v>45776.920231481483</v>
      </c>
      <c r="D27">
        <v>167</v>
      </c>
      <c r="E27" t="s">
        <v>13</v>
      </c>
      <c r="F27">
        <v>0</v>
      </c>
      <c r="G27">
        <v>5.9969999999999999</v>
      </c>
      <c r="H27" s="3">
        <v>39284</v>
      </c>
      <c r="I27">
        <v>8.8999999999999996E-2</v>
      </c>
      <c r="J27" t="s">
        <v>14</v>
      </c>
      <c r="K27" t="s">
        <v>14</v>
      </c>
      <c r="L27" t="s">
        <v>14</v>
      </c>
      <c r="M27" t="s">
        <v>14</v>
      </c>
      <c r="O27">
        <v>63</v>
      </c>
      <c r="P27" t="s">
        <v>53</v>
      </c>
      <c r="Q27" s="2">
        <v>45776.920231481483</v>
      </c>
      <c r="R27">
        <v>167</v>
      </c>
      <c r="S27" t="s">
        <v>13</v>
      </c>
      <c r="T27">
        <v>0</v>
      </c>
      <c r="U27" t="s">
        <v>14</v>
      </c>
      <c r="V27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C27">
        <v>63</v>
      </c>
      <c r="AD27" t="s">
        <v>53</v>
      </c>
      <c r="AE27" s="2">
        <v>45776.920231481483</v>
      </c>
      <c r="AF27">
        <v>167</v>
      </c>
      <c r="AG27" t="s">
        <v>13</v>
      </c>
      <c r="AH27">
        <v>0</v>
      </c>
      <c r="AI27">
        <v>12.148</v>
      </c>
      <c r="AJ27" s="3">
        <v>6515</v>
      </c>
      <c r="AK27">
        <v>1.333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S27" s="10">
        <v>63</v>
      </c>
      <c r="AT27" s="15">
        <f t="shared" si="0"/>
        <v>108.13281781147199</v>
      </c>
      <c r="AU27" s="16">
        <f t="shared" si="1"/>
        <v>1347.3827128092501</v>
      </c>
      <c r="AW27" s="6">
        <f t="shared" si="2"/>
        <v>89.644540041885747</v>
      </c>
      <c r="AX27" s="7">
        <f t="shared" si="3"/>
        <v>1241.867297858</v>
      </c>
      <c r="AZ27" s="11">
        <f t="shared" si="4"/>
        <v>106.687534101488</v>
      </c>
      <c r="BA27" s="12">
        <f t="shared" si="5"/>
        <v>1548.5807328774997</v>
      </c>
      <c r="BC27" s="13">
        <f t="shared" si="6"/>
        <v>109.11763040894721</v>
      </c>
      <c r="BD27" s="14">
        <f t="shared" si="7"/>
        <v>1367.1367755449996</v>
      </c>
      <c r="BF27" s="15">
        <f t="shared" si="8"/>
        <v>108.13281781147199</v>
      </c>
      <c r="BG27" s="16">
        <f t="shared" si="9"/>
        <v>1347.3827128092501</v>
      </c>
      <c r="BI27">
        <v>63</v>
      </c>
      <c r="BJ27" t="s">
        <v>53</v>
      </c>
      <c r="BK27" s="2">
        <v>45776.920231481483</v>
      </c>
      <c r="BL27">
        <v>167</v>
      </c>
      <c r="BM27" t="s">
        <v>13</v>
      </c>
      <c r="BN27">
        <v>0</v>
      </c>
      <c r="BO27">
        <v>2.8450000000000002</v>
      </c>
      <c r="BP27" s="3">
        <v>980543</v>
      </c>
      <c r="BQ27">
        <v>0</v>
      </c>
      <c r="BR27" t="s">
        <v>14</v>
      </c>
      <c r="BS27" t="s">
        <v>14</v>
      </c>
      <c r="BT27" t="s">
        <v>14</v>
      </c>
      <c r="BU27" t="s">
        <v>14</v>
      </c>
    </row>
    <row r="28" spans="1:73" x14ac:dyDescent="0.35">
      <c r="A28">
        <v>64</v>
      </c>
      <c r="B28" t="s">
        <v>54</v>
      </c>
      <c r="C28" s="2">
        <v>45776.941446759258</v>
      </c>
      <c r="D28">
        <v>355</v>
      </c>
      <c r="E28" t="s">
        <v>13</v>
      </c>
      <c r="F28">
        <v>0</v>
      </c>
      <c r="G28">
        <v>5.9980000000000002</v>
      </c>
      <c r="H28" s="3">
        <v>15140</v>
      </c>
      <c r="I28">
        <v>3.5000000000000003E-2</v>
      </c>
      <c r="J28" t="s">
        <v>14</v>
      </c>
      <c r="K28" t="s">
        <v>14</v>
      </c>
      <c r="L28" t="s">
        <v>14</v>
      </c>
      <c r="M28" t="s">
        <v>14</v>
      </c>
      <c r="O28">
        <v>64</v>
      </c>
      <c r="P28" t="s">
        <v>54</v>
      </c>
      <c r="Q28" s="2">
        <v>45776.941446759258</v>
      </c>
      <c r="R28">
        <v>355</v>
      </c>
      <c r="S28" t="s">
        <v>13</v>
      </c>
      <c r="T28">
        <v>0</v>
      </c>
      <c r="U28" t="s">
        <v>14</v>
      </c>
      <c r="V28" t="s">
        <v>14</v>
      </c>
      <c r="W28" t="s">
        <v>14</v>
      </c>
      <c r="X28" t="s">
        <v>14</v>
      </c>
      <c r="Y28" t="s">
        <v>14</v>
      </c>
      <c r="Z28" t="s">
        <v>14</v>
      </c>
      <c r="AA28" t="s">
        <v>14</v>
      </c>
      <c r="AC28">
        <v>64</v>
      </c>
      <c r="AD28" t="s">
        <v>54</v>
      </c>
      <c r="AE28" s="2">
        <v>45776.941446759258</v>
      </c>
      <c r="AF28">
        <v>355</v>
      </c>
      <c r="AG28" t="s">
        <v>13</v>
      </c>
      <c r="AH28">
        <v>0</v>
      </c>
      <c r="AI28">
        <v>12.098000000000001</v>
      </c>
      <c r="AJ28" s="3">
        <v>56498</v>
      </c>
      <c r="AK28">
        <v>12.252000000000001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S28" s="10">
        <v>64</v>
      </c>
      <c r="AT28" s="15">
        <f t="shared" si="0"/>
        <v>43.724195245200001</v>
      </c>
      <c r="AU28" s="16">
        <f t="shared" si="1"/>
        <v>12686.821305077521</v>
      </c>
      <c r="AW28" s="6">
        <f t="shared" si="2"/>
        <v>33.060258653416</v>
      </c>
      <c r="AX28" s="7">
        <f t="shared" si="3"/>
        <v>11492.976147417919</v>
      </c>
      <c r="AZ28" s="11">
        <f t="shared" si="4"/>
        <v>35.289540690800003</v>
      </c>
      <c r="BA28" s="12">
        <f t="shared" si="5"/>
        <v>12087.0008182364</v>
      </c>
      <c r="BC28" s="13">
        <f t="shared" si="6"/>
        <v>39.503661379520004</v>
      </c>
      <c r="BD28" s="14">
        <f t="shared" si="7"/>
        <v>11028.133063183881</v>
      </c>
      <c r="BF28" s="15">
        <f t="shared" si="8"/>
        <v>43.724195245200001</v>
      </c>
      <c r="BG28" s="16">
        <f t="shared" si="9"/>
        <v>12686.821305077521</v>
      </c>
      <c r="BI28">
        <v>64</v>
      </c>
      <c r="BJ28" t="s">
        <v>54</v>
      </c>
      <c r="BK28" s="2">
        <v>45776.941446759258</v>
      </c>
      <c r="BL28">
        <v>355</v>
      </c>
      <c r="BM28" t="s">
        <v>13</v>
      </c>
      <c r="BN28">
        <v>0</v>
      </c>
      <c r="BO28">
        <v>2.8450000000000002</v>
      </c>
      <c r="BP28" s="3">
        <v>975192</v>
      </c>
      <c r="BQ28">
        <v>0</v>
      </c>
      <c r="BR28" t="s">
        <v>14</v>
      </c>
      <c r="BS28" t="s">
        <v>14</v>
      </c>
      <c r="BT28" t="s">
        <v>14</v>
      </c>
      <c r="BU28" t="s">
        <v>14</v>
      </c>
    </row>
    <row r="29" spans="1:73" x14ac:dyDescent="0.35">
      <c r="A29">
        <v>65</v>
      </c>
      <c r="B29" t="s">
        <v>55</v>
      </c>
      <c r="C29" s="2">
        <v>45776.96266203704</v>
      </c>
      <c r="D29">
        <v>408</v>
      </c>
      <c r="E29" t="s">
        <v>13</v>
      </c>
      <c r="F29">
        <v>0</v>
      </c>
      <c r="G29">
        <v>6.0019999999999998</v>
      </c>
      <c r="H29" s="3">
        <v>29152</v>
      </c>
      <c r="I29">
        <v>6.6000000000000003E-2</v>
      </c>
      <c r="J29" t="s">
        <v>14</v>
      </c>
      <c r="K29" t="s">
        <v>14</v>
      </c>
      <c r="L29" t="s">
        <v>14</v>
      </c>
      <c r="M29" t="s">
        <v>14</v>
      </c>
      <c r="O29">
        <v>65</v>
      </c>
      <c r="P29" t="s">
        <v>55</v>
      </c>
      <c r="Q29" s="2">
        <v>45776.96266203704</v>
      </c>
      <c r="R29">
        <v>408</v>
      </c>
      <c r="S29" t="s">
        <v>13</v>
      </c>
      <c r="T29">
        <v>0</v>
      </c>
      <c r="U29" t="s">
        <v>14</v>
      </c>
      <c r="V29" t="s">
        <v>14</v>
      </c>
      <c r="W29" t="s">
        <v>14</v>
      </c>
      <c r="X29" t="s">
        <v>14</v>
      </c>
      <c r="Y29" t="s">
        <v>14</v>
      </c>
      <c r="Z29" t="s">
        <v>14</v>
      </c>
      <c r="AA29" t="s">
        <v>14</v>
      </c>
      <c r="AC29">
        <v>65</v>
      </c>
      <c r="AD29" t="s">
        <v>55</v>
      </c>
      <c r="AE29" s="2">
        <v>45776.96266203704</v>
      </c>
      <c r="AF29">
        <v>408</v>
      </c>
      <c r="AG29" t="s">
        <v>13</v>
      </c>
      <c r="AH29">
        <v>0</v>
      </c>
      <c r="AI29">
        <v>12.138999999999999</v>
      </c>
      <c r="AJ29" s="3">
        <v>26444</v>
      </c>
      <c r="AK29">
        <v>5.6959999999999997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S29" s="10">
        <v>65</v>
      </c>
      <c r="AT29" s="15">
        <f t="shared" si="0"/>
        <v>81.141156315648004</v>
      </c>
      <c r="AU29" s="16">
        <f t="shared" si="1"/>
        <v>5852.9848783764801</v>
      </c>
      <c r="AW29" s="6">
        <f t="shared" si="2"/>
        <v>65.910449958563831</v>
      </c>
      <c r="AX29" s="7">
        <f t="shared" si="3"/>
        <v>5344.4290433292799</v>
      </c>
      <c r="AZ29" s="11">
        <f t="shared" si="4"/>
        <v>76.949339732992001</v>
      </c>
      <c r="BA29" s="12">
        <f t="shared" si="5"/>
        <v>6111.6720494703995</v>
      </c>
      <c r="BC29" s="13">
        <f t="shared" si="6"/>
        <v>79.94521446676481</v>
      </c>
      <c r="BD29" s="14">
        <f t="shared" si="7"/>
        <v>5413.3027488671996</v>
      </c>
      <c r="BF29" s="15">
        <f t="shared" si="8"/>
        <v>81.141156315648004</v>
      </c>
      <c r="BG29" s="16">
        <f t="shared" si="9"/>
        <v>5852.9848783764801</v>
      </c>
      <c r="BI29">
        <v>65</v>
      </c>
      <c r="BJ29" t="s">
        <v>55</v>
      </c>
      <c r="BK29" s="2">
        <v>45776.96266203704</v>
      </c>
      <c r="BL29">
        <v>408</v>
      </c>
      <c r="BM29" t="s">
        <v>13</v>
      </c>
      <c r="BN29">
        <v>0</v>
      </c>
      <c r="BO29">
        <v>2.855</v>
      </c>
      <c r="BP29" s="3">
        <v>884605</v>
      </c>
      <c r="BQ29">
        <v>0</v>
      </c>
      <c r="BR29" t="s">
        <v>14</v>
      </c>
      <c r="BS29" t="s">
        <v>14</v>
      </c>
      <c r="BT29" t="s">
        <v>14</v>
      </c>
      <c r="BU29" t="s">
        <v>14</v>
      </c>
    </row>
    <row r="30" spans="1:73" x14ac:dyDescent="0.35">
      <c r="A30">
        <v>66</v>
      </c>
      <c r="B30" t="s">
        <v>56</v>
      </c>
      <c r="C30" s="2">
        <v>45777.42659722222</v>
      </c>
      <c r="D30" t="s">
        <v>57</v>
      </c>
      <c r="E30" t="s">
        <v>13</v>
      </c>
      <c r="F30">
        <v>0</v>
      </c>
      <c r="G30">
        <v>6.0019999999999998</v>
      </c>
      <c r="H30" s="3">
        <v>32784</v>
      </c>
      <c r="I30">
        <v>7.3999999999999996E-2</v>
      </c>
      <c r="J30" t="s">
        <v>14</v>
      </c>
      <c r="K30" t="s">
        <v>14</v>
      </c>
      <c r="L30" t="s">
        <v>14</v>
      </c>
      <c r="M30" t="s">
        <v>14</v>
      </c>
      <c r="O30">
        <v>66</v>
      </c>
      <c r="P30" t="s">
        <v>56</v>
      </c>
      <c r="Q30" s="2">
        <v>45777.42659722222</v>
      </c>
      <c r="R30" t="s">
        <v>57</v>
      </c>
      <c r="S30" t="s">
        <v>13</v>
      </c>
      <c r="T30">
        <v>0</v>
      </c>
      <c r="U30" t="s">
        <v>14</v>
      </c>
      <c r="V30" t="s">
        <v>14</v>
      </c>
      <c r="W30" t="s">
        <v>14</v>
      </c>
      <c r="X30" t="s">
        <v>14</v>
      </c>
      <c r="Y30" t="s">
        <v>14</v>
      </c>
      <c r="Z30" t="s">
        <v>14</v>
      </c>
      <c r="AA30" t="s">
        <v>14</v>
      </c>
      <c r="AC30">
        <v>66</v>
      </c>
      <c r="AD30" t="s">
        <v>56</v>
      </c>
      <c r="AE30" s="2">
        <v>45777.42659722222</v>
      </c>
      <c r="AF30" t="s">
        <v>57</v>
      </c>
      <c r="AG30" t="s">
        <v>13</v>
      </c>
      <c r="AH30">
        <v>0</v>
      </c>
      <c r="AI30">
        <v>12.175000000000001</v>
      </c>
      <c r="AJ30" s="3">
        <v>7494</v>
      </c>
      <c r="AK30">
        <v>1.5469999999999999</v>
      </c>
      <c r="AL30" t="s">
        <v>14</v>
      </c>
      <c r="AM30" t="s">
        <v>14</v>
      </c>
      <c r="AN30" t="s">
        <v>14</v>
      </c>
      <c r="AO30" t="s">
        <v>14</v>
      </c>
      <c r="AQ30">
        <v>2</v>
      </c>
      <c r="AR30" t="s">
        <v>59</v>
      </c>
      <c r="AS30" s="10">
        <v>66</v>
      </c>
      <c r="AT30" s="15">
        <f t="shared" si="0"/>
        <v>90.823018057471998</v>
      </c>
      <c r="AU30" s="16">
        <f t="shared" si="1"/>
        <v>1569.6280270334801</v>
      </c>
      <c r="AW30" s="6">
        <f t="shared" si="2"/>
        <v>74.420268360565743</v>
      </c>
      <c r="AX30" s="7">
        <f t="shared" si="3"/>
        <v>1443.8765958812801</v>
      </c>
      <c r="AZ30" s="11">
        <f t="shared" si="4"/>
        <v>87.646767135488005</v>
      </c>
      <c r="BA30" s="12">
        <f t="shared" si="5"/>
        <v>1781.2014075804</v>
      </c>
      <c r="BC30" s="13">
        <f t="shared" si="6"/>
        <v>90.409416458547213</v>
      </c>
      <c r="BD30" s="14">
        <f t="shared" si="7"/>
        <v>1567.0116298471999</v>
      </c>
      <c r="BF30" s="15">
        <f t="shared" si="8"/>
        <v>90.823018057471998</v>
      </c>
      <c r="BG30" s="16">
        <f t="shared" si="9"/>
        <v>1569.6280270334801</v>
      </c>
      <c r="BI30">
        <v>66</v>
      </c>
      <c r="BJ30" t="s">
        <v>56</v>
      </c>
      <c r="BK30" s="2">
        <v>45777.42659722222</v>
      </c>
      <c r="BL30" t="s">
        <v>57</v>
      </c>
      <c r="BM30" t="s">
        <v>13</v>
      </c>
      <c r="BN30">
        <v>0</v>
      </c>
      <c r="BO30">
        <v>2.8130000000000002</v>
      </c>
      <c r="BP30" s="3">
        <v>1595394</v>
      </c>
      <c r="BQ30">
        <v>0</v>
      </c>
      <c r="BR30" t="s">
        <v>14</v>
      </c>
      <c r="BS30" t="s">
        <v>14</v>
      </c>
      <c r="BT30" t="s">
        <v>14</v>
      </c>
      <c r="BU30" t="s">
        <v>14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serum CH4 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Iannucci, Frances</cp:lastModifiedBy>
  <dcterms:created xsi:type="dcterms:W3CDTF">2020-10-28T13:32:09Z</dcterms:created>
  <dcterms:modified xsi:type="dcterms:W3CDTF">2025-04-30T15:25:36Z</dcterms:modified>
</cp:coreProperties>
</file>