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7"/>
  <workbookPr/>
  <mc:AlternateContent xmlns:mc="http://schemas.openxmlformats.org/markup-compatibility/2006">
    <mc:Choice Requires="x15">
      <x15ac:absPath xmlns:x15ac="http://schemas.microsoft.com/office/spreadsheetml/2010/11/ac" url="G:\Shared drives\StreamTeam Analytical Lab\Projects\Carey Misc\2024 season misc analyses\GC 2024\"/>
    </mc:Choice>
  </mc:AlternateContent>
  <xr:revisionPtr revIDLastSave="0" documentId="13_ncr:1_{4AA217FF-A2F1-49B6-9AB7-966F05CE2EC0}" xr6:coauthVersionLast="36" xr6:coauthVersionMax="36" xr10:uidLastSave="{00000000-0000-0000-0000-000000000000}"/>
  <bookViews>
    <workbookView xWindow="0" yWindow="0" windowWidth="11310" windowHeight="11450" xr2:uid="{00000000-000D-0000-FFFF-FFFF00000000}"/>
  </bookViews>
  <sheets>
    <sheet name="serum CH4 CO2" sheetId="1" r:id="rId1"/>
  </sheets>
  <calcPr calcId="191029"/>
</workbook>
</file>

<file path=xl/calcChain.xml><?xml version="1.0" encoding="utf-8"?>
<calcChain xmlns="http://schemas.openxmlformats.org/spreadsheetml/2006/main">
  <c r="AT9" i="1" l="1"/>
  <c r="AU9" i="1"/>
  <c r="AW9" i="1"/>
  <c r="AX9" i="1"/>
  <c r="AZ9" i="1"/>
  <c r="BA9" i="1"/>
  <c r="BC9" i="1"/>
  <c r="BD9" i="1"/>
  <c r="BF9" i="1"/>
  <c r="BG9" i="1"/>
  <c r="AT10" i="1"/>
  <c r="AU10" i="1"/>
  <c r="AW10" i="1"/>
  <c r="AX10" i="1"/>
  <c r="AZ10" i="1"/>
  <c r="BA10" i="1"/>
  <c r="BC10" i="1"/>
  <c r="BD10" i="1"/>
  <c r="BF10" i="1"/>
  <c r="BG10" i="1"/>
  <c r="AT11" i="1"/>
  <c r="AU11" i="1"/>
  <c r="AW11" i="1"/>
  <c r="AX11" i="1"/>
  <c r="AZ11" i="1"/>
  <c r="BA11" i="1"/>
  <c r="BC11" i="1"/>
  <c r="BD11" i="1"/>
  <c r="BF11" i="1"/>
  <c r="BG11" i="1"/>
  <c r="AT12" i="1"/>
  <c r="AU12" i="1"/>
  <c r="AW12" i="1"/>
  <c r="AX12" i="1"/>
  <c r="AZ12" i="1"/>
  <c r="BA12" i="1"/>
  <c r="BC12" i="1"/>
  <c r="BD12" i="1"/>
  <c r="BF12" i="1"/>
  <c r="BG12" i="1"/>
  <c r="AT13" i="1"/>
  <c r="AU13" i="1"/>
  <c r="AW13" i="1"/>
  <c r="AX13" i="1"/>
  <c r="AZ13" i="1"/>
  <c r="BA13" i="1"/>
  <c r="BC13" i="1"/>
  <c r="BD13" i="1"/>
  <c r="BF13" i="1"/>
  <c r="BG13" i="1"/>
  <c r="AT14" i="1"/>
  <c r="AU14" i="1"/>
  <c r="AW14" i="1"/>
  <c r="AX14" i="1"/>
  <c r="AZ14" i="1"/>
  <c r="BA14" i="1"/>
  <c r="BC14" i="1"/>
  <c r="BD14" i="1"/>
  <c r="BF14" i="1"/>
  <c r="BG14" i="1"/>
  <c r="AT15" i="1"/>
  <c r="AU15" i="1"/>
  <c r="AW15" i="1"/>
  <c r="AX15" i="1"/>
  <c r="AZ15" i="1"/>
  <c r="BA15" i="1"/>
  <c r="BC15" i="1"/>
  <c r="BD15" i="1"/>
  <c r="BF15" i="1"/>
  <c r="BG15" i="1"/>
  <c r="AT16" i="1"/>
  <c r="AU16" i="1"/>
  <c r="AW16" i="1"/>
  <c r="AX16" i="1"/>
  <c r="AZ16" i="1"/>
  <c r="BA16" i="1"/>
  <c r="BC16" i="1"/>
  <c r="BD16" i="1"/>
  <c r="BF16" i="1"/>
  <c r="BG16" i="1"/>
  <c r="AT17" i="1"/>
  <c r="AU17" i="1"/>
  <c r="AW17" i="1"/>
  <c r="AX17" i="1"/>
  <c r="AZ17" i="1"/>
  <c r="BA17" i="1"/>
  <c r="BC17" i="1"/>
  <c r="BD17" i="1"/>
  <c r="BF17" i="1"/>
  <c r="BG17" i="1"/>
  <c r="AT18" i="1"/>
  <c r="AU18" i="1"/>
  <c r="AW18" i="1"/>
  <c r="AX18" i="1"/>
  <c r="AZ18" i="1"/>
  <c r="BA18" i="1"/>
  <c r="BC18" i="1"/>
  <c r="BD18" i="1"/>
  <c r="BF18" i="1"/>
  <c r="BG18" i="1"/>
  <c r="AT19" i="1"/>
  <c r="AU19" i="1"/>
  <c r="AW19" i="1"/>
  <c r="AX19" i="1"/>
  <c r="AZ19" i="1"/>
  <c r="BA19" i="1"/>
  <c r="BC19" i="1"/>
  <c r="BD19" i="1"/>
  <c r="BF19" i="1"/>
  <c r="BG19" i="1"/>
  <c r="AT20" i="1"/>
  <c r="AU20" i="1"/>
  <c r="AW20" i="1"/>
  <c r="AX20" i="1"/>
  <c r="AZ20" i="1"/>
  <c r="BA20" i="1"/>
  <c r="BC20" i="1"/>
  <c r="BD20" i="1"/>
  <c r="BF20" i="1"/>
  <c r="BG20" i="1"/>
  <c r="AT21" i="1"/>
  <c r="AU21" i="1"/>
  <c r="AW21" i="1"/>
  <c r="AX21" i="1"/>
  <c r="AZ21" i="1"/>
  <c r="BA21" i="1"/>
  <c r="BC21" i="1"/>
  <c r="BD21" i="1"/>
  <c r="BF21" i="1"/>
  <c r="BG21" i="1"/>
  <c r="AT22" i="1"/>
  <c r="AU22" i="1"/>
  <c r="AW22" i="1"/>
  <c r="AX22" i="1"/>
  <c r="AZ22" i="1"/>
  <c r="BA22" i="1"/>
  <c r="BC22" i="1"/>
  <c r="BD22" i="1"/>
  <c r="BF22" i="1"/>
  <c r="BG22" i="1"/>
  <c r="AT23" i="1"/>
  <c r="AU23" i="1"/>
  <c r="AW23" i="1"/>
  <c r="AX23" i="1"/>
  <c r="AZ23" i="1"/>
  <c r="BA23" i="1"/>
  <c r="BC23" i="1"/>
  <c r="BD23" i="1"/>
  <c r="BF23" i="1"/>
  <c r="BG23" i="1"/>
  <c r="AT24" i="1"/>
  <c r="AU24" i="1"/>
  <c r="AW24" i="1"/>
  <c r="AX24" i="1"/>
  <c r="AZ24" i="1"/>
  <c r="BA24" i="1"/>
  <c r="BC24" i="1"/>
  <c r="BD24" i="1"/>
  <c r="BF24" i="1"/>
  <c r="BG24" i="1"/>
  <c r="AT25" i="1"/>
  <c r="AU25" i="1"/>
  <c r="AW25" i="1"/>
  <c r="AX25" i="1"/>
  <c r="AZ25" i="1"/>
  <c r="BA25" i="1"/>
  <c r="BC25" i="1"/>
  <c r="BD25" i="1"/>
  <c r="BF25" i="1"/>
  <c r="BG25" i="1"/>
  <c r="AT26" i="1"/>
  <c r="AU26" i="1"/>
  <c r="AW26" i="1"/>
  <c r="AX26" i="1"/>
  <c r="AZ26" i="1"/>
  <c r="BA26" i="1"/>
  <c r="BC26" i="1"/>
  <c r="BD26" i="1"/>
  <c r="BF26" i="1"/>
  <c r="BG26" i="1"/>
  <c r="AT27" i="1"/>
  <c r="AU27" i="1"/>
  <c r="AW27" i="1"/>
  <c r="AX27" i="1"/>
  <c r="AZ27" i="1"/>
  <c r="BA27" i="1"/>
  <c r="BC27" i="1"/>
  <c r="BD27" i="1"/>
  <c r="BF27" i="1"/>
  <c r="BG27" i="1"/>
</calcChain>
</file>

<file path=xl/sharedStrings.xml><?xml version="1.0" encoding="utf-8"?>
<sst xmlns="http://schemas.openxmlformats.org/spreadsheetml/2006/main" count="591" uniqueCount="54">
  <si>
    <t>Data#</t>
  </si>
  <si>
    <t>Data Filename</t>
  </si>
  <si>
    <t>Date Acquired</t>
  </si>
  <si>
    <t>Sample Name</t>
  </si>
  <si>
    <t>Sample Type</t>
  </si>
  <si>
    <t>Level#</t>
  </si>
  <si>
    <t>Ret. Time</t>
  </si>
  <si>
    <t>Area</t>
  </si>
  <si>
    <t>Conc. (ppt)</t>
  </si>
  <si>
    <t>Std. Conc.</t>
  </si>
  <si>
    <t>Cal. Point</t>
  </si>
  <si>
    <t>Accuracy[%]</t>
  </si>
  <si>
    <t>Deviation</t>
  </si>
  <si>
    <t>Unknown</t>
  </si>
  <si>
    <t>-----</t>
  </si>
  <si>
    <t>CH4 by FID</t>
  </si>
  <si>
    <t>CH4 by TCD</t>
  </si>
  <si>
    <t>CO2 by TCD</t>
  </si>
  <si>
    <t>Analyst code</t>
  </si>
  <si>
    <t>Note</t>
  </si>
  <si>
    <t>Order</t>
  </si>
  <si>
    <t>Season specific CAL Measured headspace CO2 in ppm from GC in ppm</t>
  </si>
  <si>
    <t>AIR</t>
  </si>
  <si>
    <t>2023 ranged CAL Measured headspace CH4  in ppm from GC in ppm</t>
  </si>
  <si>
    <t>2023 CAL Measured headspace CO2 in ppm from GC in ppm</t>
  </si>
  <si>
    <t>Season specific ranged CAL Measured headspace CH4  in ppm from GC in ppm</t>
  </si>
  <si>
    <t>2022 ranged CAL Measured headspace CH4  in ppm from GC in ppm</t>
  </si>
  <si>
    <t>2022 CAL Measured headspace CO2 in ppm from GC in ppm</t>
  </si>
  <si>
    <t>2020 ranged CAL Measured headspace CH4  in ppm from GC in ppm</t>
  </si>
  <si>
    <t>2020 CAL Measured headspace CO2 in ppm from GC in ppm</t>
  </si>
  <si>
    <t>2021 ranged CAL Measured headspace CH4  in ppm from GC in ppm</t>
  </si>
  <si>
    <t>2021 CAL Measured headspace CO2 in ppm from GC in ppm</t>
  </si>
  <si>
    <t>QC reference tank</t>
  </si>
  <si>
    <t xml:space="preserve">QC spiked air </t>
  </si>
  <si>
    <t>QC outside air</t>
  </si>
  <si>
    <t>BRN28feb24_001.gcd</t>
  </si>
  <si>
    <t>BRN28feb24_002.gcd</t>
  </si>
  <si>
    <t>BRN28feb24_003.gcd</t>
  </si>
  <si>
    <t>BRN28feb24_004.gcd</t>
  </si>
  <si>
    <t>BRN28feb24_005.gcd</t>
  </si>
  <si>
    <t>BRN28feb24_006.gcd</t>
  </si>
  <si>
    <t>BRN28feb24_007.gcd</t>
  </si>
  <si>
    <t>BRN28feb24_008.gcd</t>
  </si>
  <si>
    <t>BRN28feb24_009.gcd</t>
  </si>
  <si>
    <t>BRN28feb24_010.gcd</t>
  </si>
  <si>
    <t>BRN28feb24_011.gcd</t>
  </si>
  <si>
    <t>BRN28feb24_012.gcd</t>
  </si>
  <si>
    <t>BRN28feb24_013.gcd</t>
  </si>
  <si>
    <t>BRN28feb24_014.gcd</t>
  </si>
  <si>
    <t>BRN28feb24_015.gcd</t>
  </si>
  <si>
    <t>BRN28feb24_016.gcd</t>
  </si>
  <si>
    <t>BRN28feb24_017.gcd</t>
  </si>
  <si>
    <t>BRN28feb24_018.gcd</t>
  </si>
  <si>
    <t>BRN28feb24_019.gcd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</si>
</sst>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7">
    <xf numFmtId="0" fontId="0" fillId="0" borderId="0" xfId="0"/>
    <xf numFmtId="14" fontId="0" fillId="0" borderId="0" xfId="0" applyNumberFormat="1"/>
    <xf numFmtId="22" fontId="0" fillId="0" borderId="0" xfId="0" applyNumberFormat="1"/>
    <xf numFmtId="3" fontId="0" fillId="0" borderId="0" xfId="0" applyNumberFormat="1"/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2" fontId="0" fillId="33" borderId="0" xfId="0" applyNumberFormat="1" applyFill="1"/>
    <xf numFmtId="2" fontId="0" fillId="34" borderId="0" xfId="0" applyNumberFormat="1" applyFill="1"/>
    <xf numFmtId="1" fontId="0" fillId="34" borderId="0" xfId="0" applyNumberFormat="1" applyFill="1"/>
    <xf numFmtId="0" fontId="18" fillId="0" borderId="0" xfId="0" applyFont="1" applyFill="1" applyAlignment="1">
      <alignment wrapText="1"/>
    </xf>
    <xf numFmtId="0" fontId="0" fillId="0" borderId="0" xfId="0" applyFill="1"/>
    <xf numFmtId="0" fontId="0" fillId="0" borderId="0" xfId="0" applyAlignment="1"/>
    <xf numFmtId="2" fontId="0" fillId="35" borderId="0" xfId="0" applyNumberFormat="1" applyFill="1"/>
    <xf numFmtId="3" fontId="0" fillId="35" borderId="0" xfId="0" applyNumberFormat="1" applyFill="1"/>
    <xf numFmtId="2" fontId="0" fillId="36" borderId="0" xfId="0" applyNumberFormat="1" applyFill="1"/>
    <xf numFmtId="1" fontId="0" fillId="33" borderId="0" xfId="0" applyNumberFormat="1" applyFill="1"/>
    <xf numFmtId="1" fontId="0" fillId="36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CCFF99"/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BU27"/>
  <sheetViews>
    <sheetView tabSelected="1" topLeftCell="AI1" workbookViewId="0">
      <selection activeCell="BB38" sqref="BB38"/>
    </sheetView>
  </sheetViews>
  <sheetFormatPr defaultRowHeight="14.5" x14ac:dyDescent="0.35"/>
  <cols>
    <col min="2" max="2" width="23.54296875" customWidth="1"/>
    <col min="3" max="3" width="17.81640625" customWidth="1"/>
    <col min="31" max="31" width="21.453125" customWidth="1"/>
    <col min="60" max="60" width="8.7265625" style="10"/>
  </cols>
  <sheetData>
    <row r="7" spans="1:73" x14ac:dyDescent="0.35">
      <c r="A7" t="s">
        <v>15</v>
      </c>
      <c r="O7" t="s">
        <v>16</v>
      </c>
      <c r="AC7" t="s">
        <v>17</v>
      </c>
      <c r="BI7" t="s">
        <v>22</v>
      </c>
    </row>
    <row r="8" spans="1:73" ht="159.5" x14ac:dyDescent="0.35">
      <c r="A8" s="1" t="s">
        <v>0</v>
      </c>
      <c r="B8" t="s">
        <v>1</v>
      </c>
      <c r="C8" t="s">
        <v>2</v>
      </c>
      <c r="D8" t="s">
        <v>3</v>
      </c>
      <c r="E8" t="s">
        <v>4</v>
      </c>
      <c r="F8" t="s">
        <v>5</v>
      </c>
      <c r="G8" t="s">
        <v>6</v>
      </c>
      <c r="H8" t="s">
        <v>7</v>
      </c>
      <c r="I8" t="s">
        <v>8</v>
      </c>
      <c r="J8" t="s">
        <v>9</v>
      </c>
      <c r="K8" t="s">
        <v>10</v>
      </c>
      <c r="L8" t="s">
        <v>11</v>
      </c>
      <c r="M8" t="s">
        <v>12</v>
      </c>
      <c r="O8" s="2" t="s">
        <v>0</v>
      </c>
      <c r="P8" t="s">
        <v>1</v>
      </c>
      <c r="Q8" t="s">
        <v>2</v>
      </c>
      <c r="R8" t="s">
        <v>3</v>
      </c>
      <c r="S8" t="s">
        <v>4</v>
      </c>
      <c r="T8" t="s">
        <v>5</v>
      </c>
      <c r="U8" t="s">
        <v>6</v>
      </c>
      <c r="V8" t="s">
        <v>7</v>
      </c>
      <c r="W8" t="s">
        <v>8</v>
      </c>
      <c r="X8" t="s">
        <v>9</v>
      </c>
      <c r="Y8" t="s">
        <v>10</v>
      </c>
      <c r="Z8" t="s">
        <v>11</v>
      </c>
      <c r="AA8" t="s">
        <v>12</v>
      </c>
      <c r="AC8" t="s">
        <v>0</v>
      </c>
      <c r="AD8" t="s">
        <v>1</v>
      </c>
      <c r="AE8" t="s">
        <v>2</v>
      </c>
      <c r="AF8" t="s">
        <v>3</v>
      </c>
      <c r="AG8" t="s">
        <v>4</v>
      </c>
      <c r="AH8" t="s">
        <v>5</v>
      </c>
      <c r="AI8" t="s">
        <v>6</v>
      </c>
      <c r="AJ8" t="s">
        <v>7</v>
      </c>
      <c r="AK8" t="s">
        <v>8</v>
      </c>
      <c r="AL8" t="s">
        <v>9</v>
      </c>
      <c r="AM8" t="s">
        <v>10</v>
      </c>
      <c r="AN8" t="s">
        <v>11</v>
      </c>
      <c r="AO8" t="s">
        <v>12</v>
      </c>
      <c r="AQ8" s="4" t="s">
        <v>18</v>
      </c>
      <c r="AR8" s="4" t="s">
        <v>19</v>
      </c>
      <c r="AS8" t="s">
        <v>20</v>
      </c>
      <c r="AT8" s="5" t="s">
        <v>25</v>
      </c>
      <c r="AU8" s="5" t="s">
        <v>21</v>
      </c>
      <c r="AV8" s="5"/>
      <c r="AW8" s="5" t="s">
        <v>28</v>
      </c>
      <c r="AX8" s="5" t="s">
        <v>29</v>
      </c>
      <c r="AZ8" s="5" t="s">
        <v>30</v>
      </c>
      <c r="BA8" s="5" t="s">
        <v>31</v>
      </c>
      <c r="BC8" s="5" t="s">
        <v>26</v>
      </c>
      <c r="BD8" s="5" t="s">
        <v>27</v>
      </c>
      <c r="BF8" s="5" t="s">
        <v>23</v>
      </c>
      <c r="BG8" s="5" t="s">
        <v>24</v>
      </c>
      <c r="BH8" s="9"/>
      <c r="BI8" s="9" t="s">
        <v>0</v>
      </c>
      <c r="BJ8" t="s">
        <v>1</v>
      </c>
      <c r="BK8" t="s">
        <v>2</v>
      </c>
      <c r="BL8" t="s">
        <v>3</v>
      </c>
      <c r="BM8" t="s">
        <v>4</v>
      </c>
      <c r="BN8" t="s">
        <v>5</v>
      </c>
      <c r="BO8" t="s">
        <v>6</v>
      </c>
      <c r="BP8" t="s">
        <v>7</v>
      </c>
      <c r="BQ8" t="s">
        <v>8</v>
      </c>
      <c r="BR8" t="s">
        <v>9</v>
      </c>
      <c r="BS8" t="s">
        <v>10</v>
      </c>
      <c r="BT8" t="s">
        <v>11</v>
      </c>
      <c r="BU8" t="s">
        <v>12</v>
      </c>
    </row>
    <row r="9" spans="1:73" x14ac:dyDescent="0.35">
      <c r="A9">
        <v>49</v>
      </c>
      <c r="B9" t="s">
        <v>35</v>
      </c>
      <c r="C9" s="2">
        <v>45350.520972222221</v>
      </c>
      <c r="D9" t="s">
        <v>34</v>
      </c>
      <c r="E9" t="s">
        <v>13</v>
      </c>
      <c r="F9">
        <v>0</v>
      </c>
      <c r="G9">
        <v>6.0359999999999996</v>
      </c>
      <c r="H9" s="3">
        <v>936</v>
      </c>
      <c r="I9">
        <v>-5.0000000000000001E-3</v>
      </c>
      <c r="J9" t="s">
        <v>14</v>
      </c>
      <c r="K9" t="s">
        <v>14</v>
      </c>
      <c r="L9" t="s">
        <v>14</v>
      </c>
      <c r="M9" t="s">
        <v>14</v>
      </c>
      <c r="O9">
        <v>49</v>
      </c>
      <c r="P9" t="s">
        <v>35</v>
      </c>
      <c r="Q9" s="2">
        <v>45350.520972222221</v>
      </c>
      <c r="R9" t="s">
        <v>34</v>
      </c>
      <c r="S9" t="s">
        <v>13</v>
      </c>
      <c r="T9">
        <v>0</v>
      </c>
      <c r="U9" t="s">
        <v>14</v>
      </c>
      <c r="V9" s="3" t="s">
        <v>14</v>
      </c>
      <c r="W9" t="s">
        <v>14</v>
      </c>
      <c r="X9" t="s">
        <v>14</v>
      </c>
      <c r="Y9" t="s">
        <v>14</v>
      </c>
      <c r="Z9" t="s">
        <v>14</v>
      </c>
      <c r="AA9" t="s">
        <v>14</v>
      </c>
      <c r="AC9">
        <v>49</v>
      </c>
      <c r="AD9" t="s">
        <v>35</v>
      </c>
      <c r="AE9" s="2">
        <v>45350.520972222221</v>
      </c>
      <c r="AF9" t="s">
        <v>34</v>
      </c>
      <c r="AG9" t="s">
        <v>13</v>
      </c>
      <c r="AH9">
        <v>0</v>
      </c>
      <c r="AI9">
        <v>12.252000000000001</v>
      </c>
      <c r="AJ9" s="3">
        <v>1909</v>
      </c>
      <c r="AK9">
        <v>0.28000000000000003</v>
      </c>
      <c r="AL9" t="s">
        <v>14</v>
      </c>
      <c r="AM9" t="s">
        <v>14</v>
      </c>
      <c r="AN9" t="s">
        <v>14</v>
      </c>
      <c r="AO9" t="s">
        <v>14</v>
      </c>
      <c r="AQ9">
        <v>1</v>
      </c>
      <c r="AS9" s="11">
        <v>49</v>
      </c>
      <c r="AT9" s="12">
        <f t="shared" ref="AT9:AT27" si="0">IF(H9&lt;10000,((H9^2*0.00000054)+(H9*-0.004765)+(12.72)),(IF(H9&lt;200000,((H9^2*-0.000000001577)+(H9*0.003043)+(-10.42)),(IF(H9&lt;8000000,((H9^2*-0.0000000000186)+(H9*0.00194)+(154.1)),((V9^2*-0.00000002)+(V9*0.2565)+(-1032)))))))</f>
        <v>8.7330518399999999</v>
      </c>
      <c r="AU9" s="13">
        <f t="shared" ref="AU9:AU27" si="1">IF(AJ9&lt;45000,((-0.0000004561*AJ9^2)+(0.244*AJ9)+(-21.72)),((-0.0000000409*AJ9^2)+(0.2477*AJ9)+(-1777)))</f>
        <v>442.41384343590005</v>
      </c>
      <c r="AW9" s="6">
        <f t="shared" ref="AW9:AW27" si="2">IF(H9&lt;15000,((0.00000002125*H9^2)+(0.002705*H9)+(-4.371)),(IF(H9&lt;700000,((-0.0000000008162*H9^2)+(0.003141*H9)+(0.4702)), ((0.000000003285*V9^2)+(0.1899*V9)+(559.5)))))</f>
        <v>-1.8205029600000002</v>
      </c>
      <c r="AX9" s="15">
        <f t="shared" ref="AX9:AX27" si="3">((-0.00000006277*AJ9^2)+(0.1854*AJ9)+(34.83))</f>
        <v>388.52984848162998</v>
      </c>
      <c r="AZ9" s="14">
        <f t="shared" ref="AZ9:AZ27" si="4">IF(H9&lt;10000,((-0.00000005795*H9^2)+(0.003823*H9)+(-6.715)),(IF(H9&lt;700000,((-0.0000000001209*H9^2)+(0.002635*H9)+(-0.4111)), ((-0.00000002007*V9^2)+(0.2564*V9)+(286.1)))))</f>
        <v>-3.1874417631999998</v>
      </c>
      <c r="BA9" s="16">
        <f t="shared" ref="BA9:BA27" si="5">(-0.00000001626*AJ9^2)+(0.1912*AJ9)+(-3.858)</f>
        <v>361.08354399094003</v>
      </c>
      <c r="BC9" s="7">
        <f t="shared" ref="BC9:BC27" si="6">IF(H9&lt;10000,((0.0000001453*H9^2)+(0.0008349*H9)+(-1.805)),(IF(H9&lt;700000,((-0.00000000008054*H9^2)+(0.002348*H9)+(-2.47)), ((-0.00000001938*V9^2)+(0.2471*V9)+(226.8)))))</f>
        <v>-0.89623685119999996</v>
      </c>
      <c r="BD9" s="8">
        <f t="shared" ref="BD9:BD27" si="7">(-0.00000002552*AJ9^2)+(0.2067*AJ9)+(-103.7)</f>
        <v>290.79729794888004</v>
      </c>
      <c r="BF9" s="12">
        <f t="shared" ref="BF9:BF27" si="8">IF(H9&lt;10000,((H9^2*0.00000054)+(H9*-0.004765)+(12.72)),(IF(H9&lt;200000,((H9^2*-0.000000001577)+(H9*0.003043)+(-10.42)),(IF(H9&lt;8000000,((H9^2*-0.0000000000186)+(H9*0.00194)+(154.1)),((V9^2*-0.00000002)+(V9*0.2565)+(-1032)))))))</f>
        <v>8.7330518399999999</v>
      </c>
      <c r="BG9" s="13">
        <f t="shared" ref="BG9:BG27" si="9">IF(AJ9&lt;45000,((-0.0000004561*AJ9^2)+(0.244*AJ9)+(-21.72)),((-0.0000000409*AJ9^2)+(0.2477*AJ9)+(-1777)))</f>
        <v>442.41384343590005</v>
      </c>
      <c r="BI9">
        <v>49</v>
      </c>
      <c r="BJ9" t="s">
        <v>35</v>
      </c>
      <c r="BK9" s="2">
        <v>45350.520972222221</v>
      </c>
      <c r="BL9" t="s">
        <v>34</v>
      </c>
      <c r="BM9" t="s">
        <v>13</v>
      </c>
      <c r="BN9">
        <v>0</v>
      </c>
      <c r="BO9">
        <v>2.7029999999999998</v>
      </c>
      <c r="BP9" s="3">
        <v>5276234</v>
      </c>
      <c r="BQ9">
        <v>0</v>
      </c>
      <c r="BR9" t="s">
        <v>14</v>
      </c>
      <c r="BS9" t="s">
        <v>14</v>
      </c>
      <c r="BT9" t="s">
        <v>14</v>
      </c>
      <c r="BU9" t="s">
        <v>14</v>
      </c>
    </row>
    <row r="10" spans="1:73" x14ac:dyDescent="0.35">
      <c r="A10">
        <v>50</v>
      </c>
      <c r="B10" t="s">
        <v>36</v>
      </c>
      <c r="C10" s="2">
        <v>45350.542303240742</v>
      </c>
      <c r="D10" t="s">
        <v>33</v>
      </c>
      <c r="E10" t="s">
        <v>13</v>
      </c>
      <c r="F10">
        <v>0</v>
      </c>
      <c r="G10">
        <v>6.0019999999999998</v>
      </c>
      <c r="H10" s="3">
        <v>937910</v>
      </c>
      <c r="I10">
        <v>2.0070000000000001</v>
      </c>
      <c r="J10" t="s">
        <v>14</v>
      </c>
      <c r="K10" t="s">
        <v>14</v>
      </c>
      <c r="L10" t="s">
        <v>14</v>
      </c>
      <c r="M10" t="s">
        <v>14</v>
      </c>
      <c r="O10">
        <v>50</v>
      </c>
      <c r="P10" t="s">
        <v>36</v>
      </c>
      <c r="Q10" s="2">
        <v>45350.542303240742</v>
      </c>
      <c r="R10" t="s">
        <v>33</v>
      </c>
      <c r="S10" t="s">
        <v>13</v>
      </c>
      <c r="T10">
        <v>0</v>
      </c>
      <c r="U10">
        <v>5.9509999999999996</v>
      </c>
      <c r="V10" s="3">
        <v>8937</v>
      </c>
      <c r="W10">
        <v>2.266</v>
      </c>
      <c r="X10" t="s">
        <v>14</v>
      </c>
      <c r="Y10" t="s">
        <v>14</v>
      </c>
      <c r="Z10" t="s">
        <v>14</v>
      </c>
      <c r="AA10" t="s">
        <v>14</v>
      </c>
      <c r="AC10">
        <v>50</v>
      </c>
      <c r="AD10" t="s">
        <v>36</v>
      </c>
      <c r="AE10" s="2">
        <v>45350.542303240742</v>
      </c>
      <c r="AF10" t="s">
        <v>33</v>
      </c>
      <c r="AG10" t="s">
        <v>13</v>
      </c>
      <c r="AH10">
        <v>0</v>
      </c>
      <c r="AI10">
        <v>12.214</v>
      </c>
      <c r="AJ10" s="3">
        <v>8748</v>
      </c>
      <c r="AK10">
        <v>2.181</v>
      </c>
      <c r="AL10" t="s">
        <v>14</v>
      </c>
      <c r="AM10" t="s">
        <v>14</v>
      </c>
      <c r="AN10" t="s">
        <v>14</v>
      </c>
      <c r="AO10" t="s">
        <v>14</v>
      </c>
      <c r="AQ10">
        <v>1</v>
      </c>
      <c r="AS10" s="11">
        <v>50</v>
      </c>
      <c r="AT10" s="12">
        <f t="shared" si="0"/>
        <v>1957.2834418733401</v>
      </c>
      <c r="AU10" s="13">
        <f t="shared" si="1"/>
        <v>2077.8878054256002</v>
      </c>
      <c r="AW10" s="6">
        <f t="shared" si="2"/>
        <v>2256.898672848165</v>
      </c>
      <c r="AX10" s="15">
        <f t="shared" si="3"/>
        <v>1651.9055685739199</v>
      </c>
      <c r="AZ10" s="14">
        <f t="shared" si="4"/>
        <v>2575.94380972217</v>
      </c>
      <c r="BA10" s="16">
        <f t="shared" si="5"/>
        <v>1667.51526278496</v>
      </c>
      <c r="BC10" s="7">
        <f t="shared" si="6"/>
        <v>2433.5848200007799</v>
      </c>
      <c r="BD10" s="8">
        <f t="shared" si="7"/>
        <v>1702.5586180979199</v>
      </c>
      <c r="BF10" s="12">
        <f t="shared" si="8"/>
        <v>1957.2834418733401</v>
      </c>
      <c r="BG10" s="13">
        <f t="shared" si="9"/>
        <v>2077.8878054256002</v>
      </c>
      <c r="BI10">
        <v>50</v>
      </c>
      <c r="BJ10" t="s">
        <v>36</v>
      </c>
      <c r="BK10" s="2">
        <v>45350.542303240742</v>
      </c>
      <c r="BL10" t="s">
        <v>33</v>
      </c>
      <c r="BM10" t="s">
        <v>13</v>
      </c>
      <c r="BN10">
        <v>0</v>
      </c>
      <c r="BO10">
        <v>2.7010000000000001</v>
      </c>
      <c r="BP10" s="3">
        <v>5296049</v>
      </c>
      <c r="BQ10">
        <v>0</v>
      </c>
      <c r="BR10" t="s">
        <v>14</v>
      </c>
      <c r="BS10" t="s">
        <v>14</v>
      </c>
      <c r="BT10" t="s">
        <v>14</v>
      </c>
      <c r="BU10" t="s">
        <v>14</v>
      </c>
    </row>
    <row r="11" spans="1:73" x14ac:dyDescent="0.35">
      <c r="A11">
        <v>51</v>
      </c>
      <c r="B11" t="s">
        <v>37</v>
      </c>
      <c r="C11" s="2">
        <v>45350.56355324074</v>
      </c>
      <c r="D11" t="s">
        <v>32</v>
      </c>
      <c r="E11" t="s">
        <v>13</v>
      </c>
      <c r="F11">
        <v>0</v>
      </c>
      <c r="G11">
        <v>6.0339999999999998</v>
      </c>
      <c r="H11" s="3">
        <v>2419</v>
      </c>
      <c r="I11">
        <v>-2E-3</v>
      </c>
      <c r="J11" t="s">
        <v>14</v>
      </c>
      <c r="K11" t="s">
        <v>14</v>
      </c>
      <c r="L11" t="s">
        <v>14</v>
      </c>
      <c r="M11" t="s">
        <v>14</v>
      </c>
      <c r="O11">
        <v>51</v>
      </c>
      <c r="P11" t="s">
        <v>37</v>
      </c>
      <c r="Q11" s="2">
        <v>45350.56355324074</v>
      </c>
      <c r="R11" t="s">
        <v>32</v>
      </c>
      <c r="S11" t="s">
        <v>13</v>
      </c>
      <c r="T11">
        <v>0</v>
      </c>
      <c r="U11" t="s">
        <v>14</v>
      </c>
      <c r="V11" s="3" t="s">
        <v>14</v>
      </c>
      <c r="W11" t="s">
        <v>14</v>
      </c>
      <c r="X11" t="s">
        <v>14</v>
      </c>
      <c r="Y11" t="s">
        <v>14</v>
      </c>
      <c r="Z11" t="s">
        <v>14</v>
      </c>
      <c r="AA11" t="s">
        <v>14</v>
      </c>
      <c r="AC11">
        <v>51</v>
      </c>
      <c r="AD11" t="s">
        <v>37</v>
      </c>
      <c r="AE11" s="2">
        <v>45350.56355324074</v>
      </c>
      <c r="AF11" t="s">
        <v>32</v>
      </c>
      <c r="AG11" t="s">
        <v>13</v>
      </c>
      <c r="AH11">
        <v>0</v>
      </c>
      <c r="AI11">
        <v>12.228</v>
      </c>
      <c r="AJ11" s="3">
        <v>1131</v>
      </c>
      <c r="AK11">
        <v>6.3E-2</v>
      </c>
      <c r="AL11" t="s">
        <v>14</v>
      </c>
      <c r="AM11" t="s">
        <v>14</v>
      </c>
      <c r="AN11" t="s">
        <v>14</v>
      </c>
      <c r="AO11" t="s">
        <v>14</v>
      </c>
      <c r="AQ11">
        <v>1</v>
      </c>
      <c r="AS11" s="11">
        <v>51</v>
      </c>
      <c r="AT11" s="12">
        <f t="shared" si="0"/>
        <v>4.3533079400000005</v>
      </c>
      <c r="AU11" s="13">
        <f t="shared" si="1"/>
        <v>253.66057466790002</v>
      </c>
      <c r="AW11" s="6">
        <f t="shared" si="2"/>
        <v>2.2967406712500003</v>
      </c>
      <c r="AX11" s="15">
        <f t="shared" si="3"/>
        <v>244.43710706402999</v>
      </c>
      <c r="AZ11" s="14">
        <f t="shared" si="4"/>
        <v>2.1937390400500014</v>
      </c>
      <c r="BA11" s="16">
        <f t="shared" si="5"/>
        <v>212.36840084214001</v>
      </c>
      <c r="BC11" s="7">
        <f t="shared" si="6"/>
        <v>1.0648549133000003</v>
      </c>
      <c r="BD11" s="8">
        <f t="shared" si="7"/>
        <v>130.04505581127995</v>
      </c>
      <c r="BF11" s="12">
        <f t="shared" si="8"/>
        <v>4.3533079400000005</v>
      </c>
      <c r="BG11" s="13">
        <f t="shared" si="9"/>
        <v>253.66057466790002</v>
      </c>
      <c r="BI11">
        <v>51</v>
      </c>
      <c r="BJ11" t="s">
        <v>37</v>
      </c>
      <c r="BK11" s="2">
        <v>45350.56355324074</v>
      </c>
      <c r="BL11" t="s">
        <v>32</v>
      </c>
      <c r="BM11" t="s">
        <v>13</v>
      </c>
      <c r="BN11">
        <v>0</v>
      </c>
      <c r="BO11">
        <v>2.7170000000000001</v>
      </c>
      <c r="BP11" s="3">
        <v>5072391</v>
      </c>
      <c r="BQ11">
        <v>0</v>
      </c>
      <c r="BR11" t="s">
        <v>14</v>
      </c>
      <c r="BS11" t="s">
        <v>14</v>
      </c>
      <c r="BT11" t="s">
        <v>14</v>
      </c>
      <c r="BU11" t="s">
        <v>14</v>
      </c>
    </row>
    <row r="12" spans="1:73" x14ac:dyDescent="0.35">
      <c r="A12">
        <v>52</v>
      </c>
      <c r="B12" t="s">
        <v>38</v>
      </c>
      <c r="C12" s="2">
        <v>45350.584837962961</v>
      </c>
      <c r="D12">
        <v>406</v>
      </c>
      <c r="E12" t="s">
        <v>13</v>
      </c>
      <c r="F12">
        <v>0</v>
      </c>
      <c r="G12">
        <v>6.0179999999999998</v>
      </c>
      <c r="H12" s="3">
        <v>6995</v>
      </c>
      <c r="I12">
        <v>8.0000000000000002E-3</v>
      </c>
      <c r="J12" t="s">
        <v>14</v>
      </c>
      <c r="K12" t="s">
        <v>14</v>
      </c>
      <c r="L12" t="s">
        <v>14</v>
      </c>
      <c r="M12" t="s">
        <v>14</v>
      </c>
      <c r="O12">
        <v>52</v>
      </c>
      <c r="P12" t="s">
        <v>38</v>
      </c>
      <c r="Q12" s="2">
        <v>45350.584837962961</v>
      </c>
      <c r="R12">
        <v>406</v>
      </c>
      <c r="S12" t="s">
        <v>13</v>
      </c>
      <c r="T12">
        <v>0</v>
      </c>
      <c r="U12" t="s">
        <v>14</v>
      </c>
      <c r="V12" s="3" t="s">
        <v>14</v>
      </c>
      <c r="W12" t="s">
        <v>14</v>
      </c>
      <c r="X12" t="s">
        <v>14</v>
      </c>
      <c r="Y12" t="s">
        <v>14</v>
      </c>
      <c r="Z12" t="s">
        <v>14</v>
      </c>
      <c r="AA12" t="s">
        <v>14</v>
      </c>
      <c r="AC12">
        <v>52</v>
      </c>
      <c r="AD12" t="s">
        <v>38</v>
      </c>
      <c r="AE12" s="2">
        <v>45350.584837962961</v>
      </c>
      <c r="AF12">
        <v>406</v>
      </c>
      <c r="AG12" t="s">
        <v>13</v>
      </c>
      <c r="AH12">
        <v>0</v>
      </c>
      <c r="AI12">
        <v>12.191000000000001</v>
      </c>
      <c r="AJ12" s="3">
        <v>8790</v>
      </c>
      <c r="AK12">
        <v>2.1930000000000001</v>
      </c>
      <c r="AL12" t="s">
        <v>14</v>
      </c>
      <c r="AM12" t="s">
        <v>14</v>
      </c>
      <c r="AN12" t="s">
        <v>14</v>
      </c>
      <c r="AO12" t="s">
        <v>14</v>
      </c>
      <c r="AQ12">
        <v>1</v>
      </c>
      <c r="AS12" s="11">
        <v>52</v>
      </c>
      <c r="AT12" s="12">
        <f t="shared" si="0"/>
        <v>5.8110385000000004</v>
      </c>
      <c r="AU12" s="13">
        <f t="shared" si="1"/>
        <v>2087.7998439899998</v>
      </c>
      <c r="AW12" s="6">
        <f t="shared" si="2"/>
        <v>15.590238031250001</v>
      </c>
      <c r="AX12" s="15">
        <f t="shared" si="3"/>
        <v>1659.6461324430002</v>
      </c>
      <c r="AZ12" s="14">
        <f t="shared" si="4"/>
        <v>17.19139005125</v>
      </c>
      <c r="BA12" s="16">
        <f t="shared" si="5"/>
        <v>1675.5336857340003</v>
      </c>
      <c r="BC12" s="7">
        <f t="shared" si="6"/>
        <v>11.144658132500002</v>
      </c>
      <c r="BD12" s="8">
        <f t="shared" si="7"/>
        <v>1711.2212201679999</v>
      </c>
      <c r="BF12" s="12">
        <f t="shared" si="8"/>
        <v>5.8110385000000004</v>
      </c>
      <c r="BG12" s="13">
        <f t="shared" si="9"/>
        <v>2087.7998439899998</v>
      </c>
      <c r="BI12">
        <v>52</v>
      </c>
      <c r="BJ12" t="s">
        <v>38</v>
      </c>
      <c r="BK12" s="2">
        <v>45350.584837962961</v>
      </c>
      <c r="BL12">
        <v>406</v>
      </c>
      <c r="BM12" t="s">
        <v>13</v>
      </c>
      <c r="BN12">
        <v>0</v>
      </c>
      <c r="BO12">
        <v>2.8660000000000001</v>
      </c>
      <c r="BP12" s="3">
        <v>848158</v>
      </c>
      <c r="BQ12">
        <v>0</v>
      </c>
      <c r="BR12" t="s">
        <v>14</v>
      </c>
      <c r="BS12" t="s">
        <v>14</v>
      </c>
      <c r="BT12" t="s">
        <v>14</v>
      </c>
      <c r="BU12" t="s">
        <v>14</v>
      </c>
    </row>
    <row r="13" spans="1:73" x14ac:dyDescent="0.35">
      <c r="A13">
        <v>53</v>
      </c>
      <c r="B13" t="s">
        <v>39</v>
      </c>
      <c r="C13" s="2">
        <v>45350.606111111112</v>
      </c>
      <c r="D13">
        <v>283</v>
      </c>
      <c r="E13" t="s">
        <v>13</v>
      </c>
      <c r="F13">
        <v>0</v>
      </c>
      <c r="G13">
        <v>6.0970000000000004</v>
      </c>
      <c r="H13" s="3">
        <v>8297</v>
      </c>
      <c r="I13">
        <v>0.01</v>
      </c>
      <c r="J13" t="s">
        <v>14</v>
      </c>
      <c r="K13" t="s">
        <v>14</v>
      </c>
      <c r="L13" t="s">
        <v>14</v>
      </c>
      <c r="M13" t="s">
        <v>14</v>
      </c>
      <c r="O13">
        <v>53</v>
      </c>
      <c r="P13" t="s">
        <v>39</v>
      </c>
      <c r="Q13" s="2">
        <v>45350.606111111112</v>
      </c>
      <c r="R13">
        <v>283</v>
      </c>
      <c r="S13" t="s">
        <v>13</v>
      </c>
      <c r="T13">
        <v>0</v>
      </c>
      <c r="U13" t="s">
        <v>14</v>
      </c>
      <c r="V13" s="3" t="s">
        <v>14</v>
      </c>
      <c r="W13" t="s">
        <v>14</v>
      </c>
      <c r="X13" t="s">
        <v>14</v>
      </c>
      <c r="Y13" t="s">
        <v>14</v>
      </c>
      <c r="Z13" t="s">
        <v>14</v>
      </c>
      <c r="AA13" t="s">
        <v>14</v>
      </c>
      <c r="AC13">
        <v>53</v>
      </c>
      <c r="AD13" t="s">
        <v>39</v>
      </c>
      <c r="AE13" s="2">
        <v>45350.606111111112</v>
      </c>
      <c r="AF13">
        <v>283</v>
      </c>
      <c r="AG13" t="s">
        <v>13</v>
      </c>
      <c r="AH13">
        <v>0</v>
      </c>
      <c r="AI13">
        <v>12.266</v>
      </c>
      <c r="AJ13" s="3">
        <v>12430</v>
      </c>
      <c r="AK13">
        <v>3.198</v>
      </c>
      <c r="AL13" t="s">
        <v>14</v>
      </c>
      <c r="AM13" t="s">
        <v>14</v>
      </c>
      <c r="AN13" t="s">
        <v>14</v>
      </c>
      <c r="AO13" t="s">
        <v>14</v>
      </c>
      <c r="AQ13">
        <v>1</v>
      </c>
      <c r="AS13" s="11">
        <v>53</v>
      </c>
      <c r="AT13" s="12">
        <f t="shared" si="0"/>
        <v>10.358507860000005</v>
      </c>
      <c r="AU13" s="13">
        <f t="shared" si="1"/>
        <v>2940.7303151100004</v>
      </c>
      <c r="AW13" s="6">
        <f t="shared" si="2"/>
        <v>19.535239441249999</v>
      </c>
      <c r="AX13" s="15">
        <f t="shared" si="3"/>
        <v>2329.6537274269999</v>
      </c>
      <c r="AZ13" s="14">
        <f t="shared" si="4"/>
        <v>21.015140888450002</v>
      </c>
      <c r="BA13" s="16">
        <f t="shared" si="5"/>
        <v>2370.2457503259998</v>
      </c>
      <c r="BC13" s="7">
        <f t="shared" si="6"/>
        <v>15.1246476677</v>
      </c>
      <c r="BD13" s="8">
        <f t="shared" si="7"/>
        <v>2461.638034952</v>
      </c>
      <c r="BF13" s="12">
        <f t="shared" si="8"/>
        <v>10.358507860000005</v>
      </c>
      <c r="BG13" s="13">
        <f t="shared" si="9"/>
        <v>2940.7303151100004</v>
      </c>
      <c r="BI13">
        <v>53</v>
      </c>
      <c r="BJ13" t="s">
        <v>39</v>
      </c>
      <c r="BK13" s="2">
        <v>45350.606111111112</v>
      </c>
      <c r="BL13">
        <v>283</v>
      </c>
      <c r="BM13" t="s">
        <v>13</v>
      </c>
      <c r="BN13">
        <v>0</v>
      </c>
      <c r="BO13">
        <v>2.9359999999999999</v>
      </c>
      <c r="BP13" s="3">
        <v>1077188</v>
      </c>
      <c r="BQ13">
        <v>0</v>
      </c>
      <c r="BR13" t="s">
        <v>14</v>
      </c>
      <c r="BS13" t="s">
        <v>14</v>
      </c>
      <c r="BT13" t="s">
        <v>14</v>
      </c>
      <c r="BU13" t="s">
        <v>14</v>
      </c>
    </row>
    <row r="14" spans="1:73" x14ac:dyDescent="0.35">
      <c r="A14">
        <v>54</v>
      </c>
      <c r="B14" t="s">
        <v>40</v>
      </c>
      <c r="C14" s="2">
        <v>45350.627395833333</v>
      </c>
      <c r="D14">
        <v>359</v>
      </c>
      <c r="E14" t="s">
        <v>13</v>
      </c>
      <c r="F14">
        <v>0</v>
      </c>
      <c r="G14">
        <v>6.0170000000000003</v>
      </c>
      <c r="H14" s="3">
        <v>8048</v>
      </c>
      <c r="I14">
        <v>0.01</v>
      </c>
      <c r="J14" t="s">
        <v>14</v>
      </c>
      <c r="K14" t="s">
        <v>14</v>
      </c>
      <c r="L14" t="s">
        <v>14</v>
      </c>
      <c r="M14" t="s">
        <v>14</v>
      </c>
      <c r="O14">
        <v>54</v>
      </c>
      <c r="P14" t="s">
        <v>40</v>
      </c>
      <c r="Q14" s="2">
        <v>45350.627395833333</v>
      </c>
      <c r="R14">
        <v>359</v>
      </c>
      <c r="S14" t="s">
        <v>13</v>
      </c>
      <c r="T14">
        <v>0</v>
      </c>
      <c r="U14" t="s">
        <v>14</v>
      </c>
      <c r="V14" s="3" t="s">
        <v>14</v>
      </c>
      <c r="W14" t="s">
        <v>14</v>
      </c>
      <c r="X14" t="s">
        <v>14</v>
      </c>
      <c r="Y14" t="s">
        <v>14</v>
      </c>
      <c r="Z14" t="s">
        <v>14</v>
      </c>
      <c r="AA14" t="s">
        <v>14</v>
      </c>
      <c r="AC14">
        <v>54</v>
      </c>
      <c r="AD14" t="s">
        <v>40</v>
      </c>
      <c r="AE14" s="2">
        <v>45350.627395833333</v>
      </c>
      <c r="AF14">
        <v>359</v>
      </c>
      <c r="AG14" t="s">
        <v>13</v>
      </c>
      <c r="AH14">
        <v>0</v>
      </c>
      <c r="AI14">
        <v>12.193</v>
      </c>
      <c r="AJ14" s="3">
        <v>6630</v>
      </c>
      <c r="AK14">
        <v>1.5940000000000001</v>
      </c>
      <c r="AL14" t="s">
        <v>14</v>
      </c>
      <c r="AM14" t="s">
        <v>14</v>
      </c>
      <c r="AN14" t="s">
        <v>14</v>
      </c>
      <c r="AO14" t="s">
        <v>14</v>
      </c>
      <c r="AQ14">
        <v>1</v>
      </c>
      <c r="AS14" s="11">
        <v>54</v>
      </c>
      <c r="AT14" s="12">
        <f t="shared" si="0"/>
        <v>9.3472441600000042</v>
      </c>
      <c r="AU14" s="13">
        <f t="shared" si="1"/>
        <v>1575.9512579100001</v>
      </c>
      <c r="AW14" s="6">
        <f t="shared" si="2"/>
        <v>18.775208960000001</v>
      </c>
      <c r="AX14" s="15">
        <f t="shared" si="3"/>
        <v>1261.272825387</v>
      </c>
      <c r="AZ14" s="14">
        <f t="shared" si="4"/>
        <v>20.2990648832</v>
      </c>
      <c r="BA14" s="16">
        <f t="shared" si="5"/>
        <v>1263.083260806</v>
      </c>
      <c r="BC14" s="7">
        <f t="shared" si="6"/>
        <v>14.325400371200001</v>
      </c>
      <c r="BD14" s="8">
        <f t="shared" si="7"/>
        <v>1265.5992199120001</v>
      </c>
      <c r="BF14" s="12">
        <f t="shared" si="8"/>
        <v>9.3472441600000042</v>
      </c>
      <c r="BG14" s="13">
        <f t="shared" si="9"/>
        <v>1575.9512579100001</v>
      </c>
      <c r="BI14">
        <v>54</v>
      </c>
      <c r="BJ14" t="s">
        <v>40</v>
      </c>
      <c r="BK14" s="2">
        <v>45350.627395833333</v>
      </c>
      <c r="BL14">
        <v>359</v>
      </c>
      <c r="BM14" t="s">
        <v>13</v>
      </c>
      <c r="BN14">
        <v>0</v>
      </c>
      <c r="BO14">
        <v>2.86</v>
      </c>
      <c r="BP14" s="3">
        <v>967085</v>
      </c>
      <c r="BQ14">
        <v>0</v>
      </c>
      <c r="BR14" t="s">
        <v>14</v>
      </c>
      <c r="BS14" t="s">
        <v>14</v>
      </c>
      <c r="BT14" t="s">
        <v>14</v>
      </c>
      <c r="BU14" t="s">
        <v>14</v>
      </c>
    </row>
    <row r="15" spans="1:73" x14ac:dyDescent="0.35">
      <c r="A15">
        <v>55</v>
      </c>
      <c r="B15" t="s">
        <v>41</v>
      </c>
      <c r="C15" s="2">
        <v>45350.648692129631</v>
      </c>
      <c r="D15">
        <v>360</v>
      </c>
      <c r="E15" t="s">
        <v>13</v>
      </c>
      <c r="F15">
        <v>0</v>
      </c>
      <c r="G15">
        <v>6.0179999999999998</v>
      </c>
      <c r="H15" s="3">
        <v>8585</v>
      </c>
      <c r="I15">
        <v>1.0999999999999999E-2</v>
      </c>
      <c r="J15" t="s">
        <v>14</v>
      </c>
      <c r="K15" t="s">
        <v>14</v>
      </c>
      <c r="L15" t="s">
        <v>14</v>
      </c>
      <c r="M15" t="s">
        <v>14</v>
      </c>
      <c r="O15">
        <v>55</v>
      </c>
      <c r="P15" t="s">
        <v>41</v>
      </c>
      <c r="Q15" s="2">
        <v>45350.648692129631</v>
      </c>
      <c r="R15">
        <v>360</v>
      </c>
      <c r="S15" t="s">
        <v>13</v>
      </c>
      <c r="T15">
        <v>0</v>
      </c>
      <c r="U15" t="s">
        <v>14</v>
      </c>
      <c r="V15" s="3" t="s">
        <v>14</v>
      </c>
      <c r="W15" t="s">
        <v>14</v>
      </c>
      <c r="X15" t="s">
        <v>14</v>
      </c>
      <c r="Y15" t="s">
        <v>14</v>
      </c>
      <c r="Z15" t="s">
        <v>14</v>
      </c>
      <c r="AA15" t="s">
        <v>14</v>
      </c>
      <c r="AC15">
        <v>55</v>
      </c>
      <c r="AD15" t="s">
        <v>41</v>
      </c>
      <c r="AE15" s="2">
        <v>45350.648692129631</v>
      </c>
      <c r="AF15">
        <v>360</v>
      </c>
      <c r="AG15" t="s">
        <v>13</v>
      </c>
      <c r="AH15">
        <v>0</v>
      </c>
      <c r="AI15">
        <v>12.188000000000001</v>
      </c>
      <c r="AJ15" s="3">
        <v>7049</v>
      </c>
      <c r="AK15">
        <v>1.7110000000000001</v>
      </c>
      <c r="AL15" t="s">
        <v>14</v>
      </c>
      <c r="AM15" t="s">
        <v>14</v>
      </c>
      <c r="AN15" t="s">
        <v>14</v>
      </c>
      <c r="AO15" t="s">
        <v>14</v>
      </c>
      <c r="AQ15">
        <v>1</v>
      </c>
      <c r="AS15" s="11">
        <v>55</v>
      </c>
      <c r="AT15" s="12">
        <f t="shared" si="0"/>
        <v>11.611676500000003</v>
      </c>
      <c r="AU15" s="13">
        <f t="shared" si="1"/>
        <v>1675.5731203038999</v>
      </c>
      <c r="AW15" s="6">
        <f t="shared" si="2"/>
        <v>20.417597281250004</v>
      </c>
      <c r="AX15" s="15">
        <f t="shared" si="3"/>
        <v>1338.5956590692301</v>
      </c>
      <c r="AZ15" s="14">
        <f t="shared" si="4"/>
        <v>21.834411061250002</v>
      </c>
      <c r="BA15" s="16">
        <f t="shared" si="5"/>
        <v>1343.1028665997401</v>
      </c>
      <c r="BC15" s="7">
        <f t="shared" si="6"/>
        <v>16.071549792500001</v>
      </c>
      <c r="BD15" s="8">
        <f t="shared" si="7"/>
        <v>1352.0602520064799</v>
      </c>
      <c r="BF15" s="12">
        <f t="shared" si="8"/>
        <v>11.611676500000003</v>
      </c>
      <c r="BG15" s="13">
        <f t="shared" si="9"/>
        <v>1675.5731203038999</v>
      </c>
      <c r="BI15">
        <v>55</v>
      </c>
      <c r="BJ15" t="s">
        <v>41</v>
      </c>
      <c r="BK15" s="2">
        <v>45350.648692129631</v>
      </c>
      <c r="BL15">
        <v>360</v>
      </c>
      <c r="BM15" t="s">
        <v>13</v>
      </c>
      <c r="BN15">
        <v>0</v>
      </c>
      <c r="BO15">
        <v>2.8610000000000002</v>
      </c>
      <c r="BP15" s="3">
        <v>919596</v>
      </c>
      <c r="BQ15">
        <v>0</v>
      </c>
      <c r="BR15" t="s">
        <v>14</v>
      </c>
      <c r="BS15" t="s">
        <v>14</v>
      </c>
      <c r="BT15" t="s">
        <v>14</v>
      </c>
      <c r="BU15" t="s">
        <v>14</v>
      </c>
    </row>
    <row r="16" spans="1:73" x14ac:dyDescent="0.35">
      <c r="A16">
        <v>56</v>
      </c>
      <c r="B16" t="s">
        <v>42</v>
      </c>
      <c r="C16" s="2">
        <v>45350.669953703706</v>
      </c>
      <c r="D16">
        <v>33</v>
      </c>
      <c r="E16" t="s">
        <v>13</v>
      </c>
      <c r="F16">
        <v>0</v>
      </c>
      <c r="G16">
        <v>6.016</v>
      </c>
      <c r="H16" s="3">
        <v>7726</v>
      </c>
      <c r="I16">
        <v>8.9999999999999993E-3</v>
      </c>
      <c r="J16" t="s">
        <v>14</v>
      </c>
      <c r="K16" t="s">
        <v>14</v>
      </c>
      <c r="L16" t="s">
        <v>14</v>
      </c>
      <c r="M16" t="s">
        <v>14</v>
      </c>
      <c r="O16">
        <v>56</v>
      </c>
      <c r="P16" t="s">
        <v>42</v>
      </c>
      <c r="Q16" s="2">
        <v>45350.669953703706</v>
      </c>
      <c r="R16">
        <v>33</v>
      </c>
      <c r="S16" t="s">
        <v>13</v>
      </c>
      <c r="T16">
        <v>0</v>
      </c>
      <c r="U16" t="s">
        <v>14</v>
      </c>
      <c r="V16" s="3" t="s">
        <v>14</v>
      </c>
      <c r="W16" t="s">
        <v>14</v>
      </c>
      <c r="X16" t="s">
        <v>14</v>
      </c>
      <c r="Y16" t="s">
        <v>14</v>
      </c>
      <c r="Z16" t="s">
        <v>14</v>
      </c>
      <c r="AA16" t="s">
        <v>14</v>
      </c>
      <c r="AC16">
        <v>56</v>
      </c>
      <c r="AD16" t="s">
        <v>42</v>
      </c>
      <c r="AE16" s="2">
        <v>45350.669953703706</v>
      </c>
      <c r="AF16">
        <v>33</v>
      </c>
      <c r="AG16" t="s">
        <v>13</v>
      </c>
      <c r="AH16">
        <v>0</v>
      </c>
      <c r="AI16">
        <v>12.188000000000001</v>
      </c>
      <c r="AJ16" s="3">
        <v>10225</v>
      </c>
      <c r="AK16">
        <v>2.59</v>
      </c>
      <c r="AL16" t="s">
        <v>14</v>
      </c>
      <c r="AM16" t="s">
        <v>14</v>
      </c>
      <c r="AN16" t="s">
        <v>14</v>
      </c>
      <c r="AO16" t="s">
        <v>14</v>
      </c>
      <c r="AQ16">
        <v>1</v>
      </c>
      <c r="AS16" s="11">
        <v>56</v>
      </c>
      <c r="AT16" s="12">
        <f t="shared" si="0"/>
        <v>8.1387910399999956</v>
      </c>
      <c r="AU16" s="13">
        <f t="shared" si="1"/>
        <v>2425.4944599375003</v>
      </c>
      <c r="AW16" s="6">
        <f t="shared" si="2"/>
        <v>17.796265364999996</v>
      </c>
      <c r="AX16" s="15">
        <f t="shared" si="3"/>
        <v>1923.9823572687501</v>
      </c>
      <c r="AZ16" s="14">
        <f t="shared" si="4"/>
        <v>19.362400145800002</v>
      </c>
      <c r="BA16" s="16">
        <f t="shared" si="5"/>
        <v>1949.4620068375</v>
      </c>
      <c r="BC16" s="7">
        <f t="shared" si="6"/>
        <v>13.318550742799999</v>
      </c>
      <c r="BD16" s="8">
        <f t="shared" si="7"/>
        <v>2007.1393680500003</v>
      </c>
      <c r="BF16" s="12">
        <f t="shared" si="8"/>
        <v>8.1387910399999956</v>
      </c>
      <c r="BG16" s="13">
        <f t="shared" si="9"/>
        <v>2425.4944599375003</v>
      </c>
      <c r="BI16">
        <v>56</v>
      </c>
      <c r="BJ16" t="s">
        <v>42</v>
      </c>
      <c r="BK16" s="2">
        <v>45350.669953703706</v>
      </c>
      <c r="BL16">
        <v>33</v>
      </c>
      <c r="BM16" t="s">
        <v>13</v>
      </c>
      <c r="BN16">
        <v>0</v>
      </c>
      <c r="BO16">
        <v>2.8580000000000001</v>
      </c>
      <c r="BP16" s="3">
        <v>957360</v>
      </c>
      <c r="BQ16">
        <v>0</v>
      </c>
      <c r="BR16" t="s">
        <v>14</v>
      </c>
      <c r="BS16" t="s">
        <v>14</v>
      </c>
      <c r="BT16" t="s">
        <v>14</v>
      </c>
      <c r="BU16" t="s">
        <v>14</v>
      </c>
    </row>
    <row r="17" spans="1:73" x14ac:dyDescent="0.35">
      <c r="A17">
        <v>57</v>
      </c>
      <c r="B17" t="s">
        <v>43</v>
      </c>
      <c r="C17" s="2">
        <v>45350.69122685185</v>
      </c>
      <c r="D17">
        <v>90</v>
      </c>
      <c r="E17" t="s">
        <v>13</v>
      </c>
      <c r="F17">
        <v>0</v>
      </c>
      <c r="G17">
        <v>6.0060000000000002</v>
      </c>
      <c r="H17" s="3">
        <v>8533</v>
      </c>
      <c r="I17">
        <v>1.0999999999999999E-2</v>
      </c>
      <c r="J17" t="s">
        <v>14</v>
      </c>
      <c r="K17" t="s">
        <v>14</v>
      </c>
      <c r="L17" t="s">
        <v>14</v>
      </c>
      <c r="M17" t="s">
        <v>14</v>
      </c>
      <c r="O17">
        <v>57</v>
      </c>
      <c r="P17" t="s">
        <v>43</v>
      </c>
      <c r="Q17" s="2">
        <v>45350.69122685185</v>
      </c>
      <c r="R17">
        <v>90</v>
      </c>
      <c r="S17" t="s">
        <v>13</v>
      </c>
      <c r="T17">
        <v>0</v>
      </c>
      <c r="U17" t="s">
        <v>14</v>
      </c>
      <c r="V17" s="3" t="s">
        <v>14</v>
      </c>
      <c r="W17" t="s">
        <v>14</v>
      </c>
      <c r="X17" t="s">
        <v>14</v>
      </c>
      <c r="Y17" t="s">
        <v>14</v>
      </c>
      <c r="Z17" t="s">
        <v>14</v>
      </c>
      <c r="AA17" t="s">
        <v>14</v>
      </c>
      <c r="AC17">
        <v>57</v>
      </c>
      <c r="AD17" t="s">
        <v>43</v>
      </c>
      <c r="AE17" s="2">
        <v>45350.69122685185</v>
      </c>
      <c r="AF17">
        <v>90</v>
      </c>
      <c r="AG17" t="s">
        <v>13</v>
      </c>
      <c r="AH17">
        <v>0</v>
      </c>
      <c r="AI17">
        <v>12.177</v>
      </c>
      <c r="AJ17" s="3">
        <v>8701</v>
      </c>
      <c r="AK17">
        <v>2.1680000000000001</v>
      </c>
      <c r="AL17" t="s">
        <v>14</v>
      </c>
      <c r="AM17" t="s">
        <v>14</v>
      </c>
      <c r="AN17" t="s">
        <v>14</v>
      </c>
      <c r="AO17" t="s">
        <v>14</v>
      </c>
      <c r="AQ17">
        <v>1</v>
      </c>
      <c r="AS17" s="11">
        <v>57</v>
      </c>
      <c r="AT17" s="12">
        <f t="shared" si="0"/>
        <v>11.378783059999998</v>
      </c>
      <c r="AU17" s="13">
        <f t="shared" si="1"/>
        <v>2066.7938544039002</v>
      </c>
      <c r="AW17" s="6">
        <f t="shared" si="2"/>
        <v>20.258021891250003</v>
      </c>
      <c r="AX17" s="15">
        <f t="shared" si="3"/>
        <v>1643.24324643923</v>
      </c>
      <c r="AZ17" s="14">
        <f t="shared" si="4"/>
        <v>21.687198442450001</v>
      </c>
      <c r="BA17" s="16">
        <f t="shared" si="5"/>
        <v>1658.5421976597402</v>
      </c>
      <c r="BC17" s="7">
        <f t="shared" si="6"/>
        <v>15.898798231699999</v>
      </c>
      <c r="BD17" s="8">
        <f t="shared" si="7"/>
        <v>1692.8646471264799</v>
      </c>
      <c r="BF17" s="12">
        <f t="shared" si="8"/>
        <v>11.378783059999998</v>
      </c>
      <c r="BG17" s="13">
        <f t="shared" si="9"/>
        <v>2066.7938544039002</v>
      </c>
      <c r="BI17">
        <v>57</v>
      </c>
      <c r="BJ17" t="s">
        <v>43</v>
      </c>
      <c r="BK17" s="2">
        <v>45350.69122685185</v>
      </c>
      <c r="BL17">
        <v>90</v>
      </c>
      <c r="BM17" t="s">
        <v>13</v>
      </c>
      <c r="BN17">
        <v>0</v>
      </c>
      <c r="BO17">
        <v>2.8479999999999999</v>
      </c>
      <c r="BP17" s="3">
        <v>965224</v>
      </c>
      <c r="BQ17">
        <v>0</v>
      </c>
      <c r="BR17" t="s">
        <v>14</v>
      </c>
      <c r="BS17" t="s">
        <v>14</v>
      </c>
      <c r="BT17" t="s">
        <v>14</v>
      </c>
      <c r="BU17" t="s">
        <v>14</v>
      </c>
    </row>
    <row r="18" spans="1:73" x14ac:dyDescent="0.35">
      <c r="A18">
        <v>58</v>
      </c>
      <c r="B18" t="s">
        <v>44</v>
      </c>
      <c r="C18" s="2">
        <v>45350.712511574071</v>
      </c>
      <c r="D18">
        <v>391</v>
      </c>
      <c r="E18" t="s">
        <v>13</v>
      </c>
      <c r="F18">
        <v>0</v>
      </c>
      <c r="G18">
        <v>6.0179999999999998</v>
      </c>
      <c r="H18" s="3">
        <v>7644</v>
      </c>
      <c r="I18">
        <v>8.9999999999999993E-3</v>
      </c>
      <c r="J18" t="s">
        <v>14</v>
      </c>
      <c r="K18" t="s">
        <v>14</v>
      </c>
      <c r="L18" t="s">
        <v>14</v>
      </c>
      <c r="M18" t="s">
        <v>14</v>
      </c>
      <c r="O18">
        <v>58</v>
      </c>
      <c r="P18" t="s">
        <v>44</v>
      </c>
      <c r="Q18" s="2">
        <v>45350.712511574071</v>
      </c>
      <c r="R18">
        <v>391</v>
      </c>
      <c r="S18" t="s">
        <v>13</v>
      </c>
      <c r="T18">
        <v>0</v>
      </c>
      <c r="U18" t="s">
        <v>14</v>
      </c>
      <c r="V18" s="3" t="s">
        <v>14</v>
      </c>
      <c r="W18" t="s">
        <v>14</v>
      </c>
      <c r="X18" t="s">
        <v>14</v>
      </c>
      <c r="Y18" t="s">
        <v>14</v>
      </c>
      <c r="Z18" t="s">
        <v>14</v>
      </c>
      <c r="AA18" t="s">
        <v>14</v>
      </c>
      <c r="AC18">
        <v>58</v>
      </c>
      <c r="AD18" t="s">
        <v>44</v>
      </c>
      <c r="AE18" s="2">
        <v>45350.712511574071</v>
      </c>
      <c r="AF18">
        <v>391</v>
      </c>
      <c r="AG18" t="s">
        <v>13</v>
      </c>
      <c r="AH18">
        <v>0</v>
      </c>
      <c r="AI18">
        <v>12.178000000000001</v>
      </c>
      <c r="AJ18" s="3">
        <v>9835</v>
      </c>
      <c r="AK18">
        <v>2.4820000000000002</v>
      </c>
      <c r="AL18" t="s">
        <v>14</v>
      </c>
      <c r="AM18" t="s">
        <v>14</v>
      </c>
      <c r="AN18" t="s">
        <v>14</v>
      </c>
      <c r="AO18" t="s">
        <v>14</v>
      </c>
      <c r="AQ18">
        <v>1</v>
      </c>
      <c r="AS18" s="11">
        <v>58</v>
      </c>
      <c r="AT18" s="12">
        <f t="shared" si="0"/>
        <v>7.848937440000002</v>
      </c>
      <c r="AU18" s="13">
        <f t="shared" si="1"/>
        <v>2333.9027126774999</v>
      </c>
      <c r="AW18" s="6">
        <f t="shared" si="2"/>
        <v>17.547673140000001</v>
      </c>
      <c r="AX18" s="15">
        <f t="shared" si="3"/>
        <v>1852.1674320867501</v>
      </c>
      <c r="AZ18" s="14">
        <f t="shared" si="4"/>
        <v>19.121950848800001</v>
      </c>
      <c r="BA18" s="16">
        <f t="shared" si="5"/>
        <v>1875.0212153215</v>
      </c>
      <c r="BC18" s="7">
        <f t="shared" si="6"/>
        <v>13.066961540800001</v>
      </c>
      <c r="BD18" s="8">
        <f t="shared" si="7"/>
        <v>1926.7260212179999</v>
      </c>
      <c r="BF18" s="12">
        <f t="shared" si="8"/>
        <v>7.848937440000002</v>
      </c>
      <c r="BG18" s="13">
        <f t="shared" si="9"/>
        <v>2333.9027126774999</v>
      </c>
      <c r="BI18">
        <v>58</v>
      </c>
      <c r="BJ18" t="s">
        <v>44</v>
      </c>
      <c r="BK18" s="2">
        <v>45350.712511574071</v>
      </c>
      <c r="BL18">
        <v>391</v>
      </c>
      <c r="BM18" t="s">
        <v>13</v>
      </c>
      <c r="BN18">
        <v>0</v>
      </c>
      <c r="BO18">
        <v>2.86</v>
      </c>
      <c r="BP18" s="3">
        <v>922562</v>
      </c>
      <c r="BQ18">
        <v>0</v>
      </c>
      <c r="BR18" t="s">
        <v>14</v>
      </c>
      <c r="BS18" t="s">
        <v>14</v>
      </c>
      <c r="BT18" t="s">
        <v>14</v>
      </c>
      <c r="BU18" t="s">
        <v>14</v>
      </c>
    </row>
    <row r="19" spans="1:73" x14ac:dyDescent="0.35">
      <c r="A19">
        <v>59</v>
      </c>
      <c r="B19" t="s">
        <v>45</v>
      </c>
      <c r="C19" s="2">
        <v>45350.733773148146</v>
      </c>
      <c r="D19">
        <v>153</v>
      </c>
      <c r="E19" t="s">
        <v>13</v>
      </c>
      <c r="F19">
        <v>0</v>
      </c>
      <c r="G19">
        <v>6.0069999999999997</v>
      </c>
      <c r="H19" s="3">
        <v>9621</v>
      </c>
      <c r="I19">
        <v>1.2999999999999999E-2</v>
      </c>
      <c r="J19" t="s">
        <v>14</v>
      </c>
      <c r="K19" t="s">
        <v>14</v>
      </c>
      <c r="L19" t="s">
        <v>14</v>
      </c>
      <c r="M19" t="s">
        <v>14</v>
      </c>
      <c r="O19">
        <v>59</v>
      </c>
      <c r="P19" t="s">
        <v>45</v>
      </c>
      <c r="Q19" s="2">
        <v>45350.733773148146</v>
      </c>
      <c r="R19">
        <v>153</v>
      </c>
      <c r="S19" t="s">
        <v>13</v>
      </c>
      <c r="T19">
        <v>0</v>
      </c>
      <c r="U19" t="s">
        <v>14</v>
      </c>
      <c r="V19" s="3" t="s">
        <v>14</v>
      </c>
      <c r="W19" t="s">
        <v>14</v>
      </c>
      <c r="X19" t="s">
        <v>14</v>
      </c>
      <c r="Y19" t="s">
        <v>14</v>
      </c>
      <c r="Z19" t="s">
        <v>14</v>
      </c>
      <c r="AA19" t="s">
        <v>14</v>
      </c>
      <c r="AC19">
        <v>59</v>
      </c>
      <c r="AD19" t="s">
        <v>45</v>
      </c>
      <c r="AE19" s="2">
        <v>45350.733773148146</v>
      </c>
      <c r="AF19">
        <v>153</v>
      </c>
      <c r="AG19" t="s">
        <v>13</v>
      </c>
      <c r="AH19">
        <v>0</v>
      </c>
      <c r="AI19">
        <v>12.172000000000001</v>
      </c>
      <c r="AJ19" s="3">
        <v>7509</v>
      </c>
      <c r="AK19">
        <v>1.8380000000000001</v>
      </c>
      <c r="AL19" t="s">
        <v>14</v>
      </c>
      <c r="AM19" t="s">
        <v>14</v>
      </c>
      <c r="AN19" t="s">
        <v>14</v>
      </c>
      <c r="AO19" t="s">
        <v>14</v>
      </c>
      <c r="AQ19">
        <v>1</v>
      </c>
      <c r="AS19" s="11">
        <v>59</v>
      </c>
      <c r="AT19" s="12">
        <f t="shared" si="0"/>
        <v>16.860301139999997</v>
      </c>
      <c r="AU19" s="13">
        <f t="shared" si="1"/>
        <v>1784.7587645558999</v>
      </c>
      <c r="AW19" s="6">
        <f t="shared" si="2"/>
        <v>23.620782371250002</v>
      </c>
      <c r="AX19" s="15">
        <f t="shared" si="3"/>
        <v>1423.4593084656299</v>
      </c>
      <c r="AZ19" s="14">
        <f t="shared" si="4"/>
        <v>24.702020004050002</v>
      </c>
      <c r="BA19" s="16">
        <f t="shared" si="5"/>
        <v>1430.9459785829401</v>
      </c>
      <c r="BC19" s="7">
        <f t="shared" si="6"/>
        <v>19.677069937300001</v>
      </c>
      <c r="BD19" s="8">
        <f t="shared" si="7"/>
        <v>1446.97135273288</v>
      </c>
      <c r="BF19" s="12">
        <f t="shared" si="8"/>
        <v>16.860301139999997</v>
      </c>
      <c r="BG19" s="13">
        <f t="shared" si="9"/>
        <v>1784.7587645558999</v>
      </c>
      <c r="BI19">
        <v>59</v>
      </c>
      <c r="BJ19" t="s">
        <v>45</v>
      </c>
      <c r="BK19" s="2">
        <v>45350.733773148146</v>
      </c>
      <c r="BL19">
        <v>153</v>
      </c>
      <c r="BM19" t="s">
        <v>13</v>
      </c>
      <c r="BN19">
        <v>0</v>
      </c>
      <c r="BO19">
        <v>2.85</v>
      </c>
      <c r="BP19" s="3">
        <v>925550</v>
      </c>
      <c r="BQ19">
        <v>0</v>
      </c>
      <c r="BR19" t="s">
        <v>14</v>
      </c>
      <c r="BS19" t="s">
        <v>14</v>
      </c>
      <c r="BT19" t="s">
        <v>14</v>
      </c>
      <c r="BU19" t="s">
        <v>14</v>
      </c>
    </row>
    <row r="20" spans="1:73" x14ac:dyDescent="0.35">
      <c r="A20">
        <v>60</v>
      </c>
      <c r="B20" t="s">
        <v>46</v>
      </c>
      <c r="C20" s="2">
        <v>45350.75508101852</v>
      </c>
      <c r="D20">
        <v>89</v>
      </c>
      <c r="E20" t="s">
        <v>13</v>
      </c>
      <c r="F20">
        <v>0</v>
      </c>
      <c r="G20">
        <v>6.0279999999999996</v>
      </c>
      <c r="H20" s="3">
        <v>4842</v>
      </c>
      <c r="I20">
        <v>3.0000000000000001E-3</v>
      </c>
      <c r="J20" t="s">
        <v>14</v>
      </c>
      <c r="K20" t="s">
        <v>14</v>
      </c>
      <c r="L20" t="s">
        <v>14</v>
      </c>
      <c r="M20" t="s">
        <v>14</v>
      </c>
      <c r="O20">
        <v>60</v>
      </c>
      <c r="P20" t="s">
        <v>46</v>
      </c>
      <c r="Q20" s="2">
        <v>45350.75508101852</v>
      </c>
      <c r="R20">
        <v>89</v>
      </c>
      <c r="S20" t="s">
        <v>13</v>
      </c>
      <c r="T20">
        <v>0</v>
      </c>
      <c r="U20" t="s">
        <v>14</v>
      </c>
      <c r="V20" s="3" t="s">
        <v>14</v>
      </c>
      <c r="W20" t="s">
        <v>14</v>
      </c>
      <c r="X20" t="s">
        <v>14</v>
      </c>
      <c r="Y20" t="s">
        <v>14</v>
      </c>
      <c r="Z20" t="s">
        <v>14</v>
      </c>
      <c r="AA20" t="s">
        <v>14</v>
      </c>
      <c r="AC20">
        <v>60</v>
      </c>
      <c r="AD20" t="s">
        <v>46</v>
      </c>
      <c r="AE20" s="2">
        <v>45350.75508101852</v>
      </c>
      <c r="AF20">
        <v>89</v>
      </c>
      <c r="AG20" t="s">
        <v>13</v>
      </c>
      <c r="AH20">
        <v>0</v>
      </c>
      <c r="AI20">
        <v>12.188000000000001</v>
      </c>
      <c r="AJ20" s="3">
        <v>8423</v>
      </c>
      <c r="AK20">
        <v>2.0910000000000002</v>
      </c>
      <c r="AL20" t="s">
        <v>14</v>
      </c>
      <c r="AM20" t="s">
        <v>14</v>
      </c>
      <c r="AN20" t="s">
        <v>14</v>
      </c>
      <c r="AO20" t="s">
        <v>14</v>
      </c>
      <c r="AQ20">
        <v>1</v>
      </c>
      <c r="AS20" s="11">
        <v>60</v>
      </c>
      <c r="AT20" s="12">
        <f t="shared" si="0"/>
        <v>2.3081505599999996</v>
      </c>
      <c r="AU20" s="13">
        <f t="shared" si="1"/>
        <v>2001.1331056831</v>
      </c>
      <c r="AW20" s="6">
        <f t="shared" si="2"/>
        <v>9.2248154849999988</v>
      </c>
      <c r="AX20" s="15">
        <f t="shared" si="3"/>
        <v>1592.00086126667</v>
      </c>
      <c r="AZ20" s="14">
        <f t="shared" si="4"/>
        <v>10.437330336199999</v>
      </c>
      <c r="BA20" s="16">
        <f t="shared" si="5"/>
        <v>1605.4660029344602</v>
      </c>
      <c r="BC20" s="7">
        <f t="shared" si="6"/>
        <v>5.6441390691999995</v>
      </c>
      <c r="BD20" s="8">
        <f t="shared" si="7"/>
        <v>1635.5235343719198</v>
      </c>
      <c r="BF20" s="12">
        <f t="shared" si="8"/>
        <v>2.3081505599999996</v>
      </c>
      <c r="BG20" s="13">
        <f t="shared" si="9"/>
        <v>2001.1331056831</v>
      </c>
      <c r="BI20">
        <v>60</v>
      </c>
      <c r="BJ20" t="s">
        <v>46</v>
      </c>
      <c r="BK20" s="2">
        <v>45350.75508101852</v>
      </c>
      <c r="BL20">
        <v>89</v>
      </c>
      <c r="BM20" t="s">
        <v>13</v>
      </c>
      <c r="BN20">
        <v>0</v>
      </c>
      <c r="BO20">
        <v>2.8690000000000002</v>
      </c>
      <c r="BP20" s="3">
        <v>809249</v>
      </c>
      <c r="BQ20">
        <v>0</v>
      </c>
      <c r="BR20" t="s">
        <v>14</v>
      </c>
      <c r="BS20" t="s">
        <v>14</v>
      </c>
      <c r="BT20" t="s">
        <v>14</v>
      </c>
      <c r="BU20" t="s">
        <v>14</v>
      </c>
    </row>
    <row r="21" spans="1:73" x14ac:dyDescent="0.35">
      <c r="A21">
        <v>61</v>
      </c>
      <c r="B21" t="s">
        <v>47</v>
      </c>
      <c r="C21" s="2">
        <v>45350.776331018518</v>
      </c>
      <c r="D21">
        <v>122</v>
      </c>
      <c r="E21" t="s">
        <v>13</v>
      </c>
      <c r="F21">
        <v>0</v>
      </c>
      <c r="G21">
        <v>6.01</v>
      </c>
      <c r="H21" s="3">
        <v>8240</v>
      </c>
      <c r="I21">
        <v>0.01</v>
      </c>
      <c r="J21" t="s">
        <v>14</v>
      </c>
      <c r="K21" t="s">
        <v>14</v>
      </c>
      <c r="L21" t="s">
        <v>14</v>
      </c>
      <c r="M21" t="s">
        <v>14</v>
      </c>
      <c r="O21">
        <v>61</v>
      </c>
      <c r="P21" t="s">
        <v>47</v>
      </c>
      <c r="Q21" s="2">
        <v>45350.776331018518</v>
      </c>
      <c r="R21">
        <v>122</v>
      </c>
      <c r="S21" t="s">
        <v>13</v>
      </c>
      <c r="T21">
        <v>0</v>
      </c>
      <c r="U21" t="s">
        <v>14</v>
      </c>
      <c r="V21" s="3" t="s">
        <v>14</v>
      </c>
      <c r="W21" t="s">
        <v>14</v>
      </c>
      <c r="X21" t="s">
        <v>14</v>
      </c>
      <c r="Y21" t="s">
        <v>14</v>
      </c>
      <c r="Z21" t="s">
        <v>14</v>
      </c>
      <c r="AA21" t="s">
        <v>14</v>
      </c>
      <c r="AC21">
        <v>61</v>
      </c>
      <c r="AD21" t="s">
        <v>47</v>
      </c>
      <c r="AE21" s="2">
        <v>45350.776331018518</v>
      </c>
      <c r="AF21">
        <v>122</v>
      </c>
      <c r="AG21" t="s">
        <v>13</v>
      </c>
      <c r="AH21">
        <v>0</v>
      </c>
      <c r="AI21">
        <v>12.167</v>
      </c>
      <c r="AJ21" s="3">
        <v>13252</v>
      </c>
      <c r="AK21">
        <v>3.4239999999999999</v>
      </c>
      <c r="AL21" t="s">
        <v>14</v>
      </c>
      <c r="AM21" t="s">
        <v>14</v>
      </c>
      <c r="AN21" t="s">
        <v>14</v>
      </c>
      <c r="AO21" t="s">
        <v>14</v>
      </c>
      <c r="AQ21">
        <v>1</v>
      </c>
      <c r="AS21" s="11">
        <v>61</v>
      </c>
      <c r="AT21" s="12">
        <f t="shared" si="0"/>
        <v>10.121103999999997</v>
      </c>
      <c r="AU21" s="13">
        <f t="shared" si="1"/>
        <v>3131.6697686256002</v>
      </c>
      <c r="AW21" s="6">
        <f t="shared" si="2"/>
        <v>19.361024</v>
      </c>
      <c r="AX21" s="15">
        <f t="shared" si="3"/>
        <v>2480.7274148139204</v>
      </c>
      <c r="AZ21" s="14">
        <f t="shared" si="4"/>
        <v>20.851854079999999</v>
      </c>
      <c r="BA21" s="16">
        <f t="shared" si="5"/>
        <v>2527.0688919049599</v>
      </c>
      <c r="BC21" s="7">
        <f t="shared" si="6"/>
        <v>14.940097280000003</v>
      </c>
      <c r="BD21" s="8">
        <f t="shared" si="7"/>
        <v>2631.00669233792</v>
      </c>
      <c r="BF21" s="12">
        <f t="shared" si="8"/>
        <v>10.121103999999997</v>
      </c>
      <c r="BG21" s="13">
        <f t="shared" si="9"/>
        <v>3131.6697686256002</v>
      </c>
      <c r="BI21">
        <v>61</v>
      </c>
      <c r="BJ21" t="s">
        <v>47</v>
      </c>
      <c r="BK21" s="2">
        <v>45350.776331018518</v>
      </c>
      <c r="BL21">
        <v>122</v>
      </c>
      <c r="BM21" t="s">
        <v>13</v>
      </c>
      <c r="BN21">
        <v>0</v>
      </c>
      <c r="BO21">
        <v>2.8439999999999999</v>
      </c>
      <c r="BP21" s="3">
        <v>1072819</v>
      </c>
      <c r="BQ21">
        <v>0</v>
      </c>
      <c r="BR21" t="s">
        <v>14</v>
      </c>
      <c r="BS21" t="s">
        <v>14</v>
      </c>
      <c r="BT21" t="s">
        <v>14</v>
      </c>
      <c r="BU21" t="s">
        <v>14</v>
      </c>
    </row>
    <row r="22" spans="1:73" x14ac:dyDescent="0.35">
      <c r="A22">
        <v>62</v>
      </c>
      <c r="B22" t="s">
        <v>48</v>
      </c>
      <c r="C22" s="2">
        <v>45350.797592592593</v>
      </c>
      <c r="D22">
        <v>135</v>
      </c>
      <c r="E22" t="s">
        <v>13</v>
      </c>
      <c r="F22">
        <v>0</v>
      </c>
      <c r="G22">
        <v>6.024</v>
      </c>
      <c r="H22" s="3">
        <v>7900</v>
      </c>
      <c r="I22">
        <v>8.9999999999999993E-3</v>
      </c>
      <c r="J22" t="s">
        <v>14</v>
      </c>
      <c r="K22" t="s">
        <v>14</v>
      </c>
      <c r="L22" t="s">
        <v>14</v>
      </c>
      <c r="M22" t="s">
        <v>14</v>
      </c>
      <c r="O22">
        <v>62</v>
      </c>
      <c r="P22" t="s">
        <v>48</v>
      </c>
      <c r="Q22" s="2">
        <v>45350.797592592593</v>
      </c>
      <c r="R22">
        <v>135</v>
      </c>
      <c r="S22" t="s">
        <v>13</v>
      </c>
      <c r="T22">
        <v>0</v>
      </c>
      <c r="U22" t="s">
        <v>14</v>
      </c>
      <c r="V22" s="3" t="s">
        <v>14</v>
      </c>
      <c r="W22" t="s">
        <v>14</v>
      </c>
      <c r="X22" t="s">
        <v>14</v>
      </c>
      <c r="Y22" t="s">
        <v>14</v>
      </c>
      <c r="Z22" t="s">
        <v>14</v>
      </c>
      <c r="AA22" t="s">
        <v>14</v>
      </c>
      <c r="AC22">
        <v>62</v>
      </c>
      <c r="AD22" t="s">
        <v>48</v>
      </c>
      <c r="AE22" s="2">
        <v>45350.797592592593</v>
      </c>
      <c r="AF22">
        <v>135</v>
      </c>
      <c r="AG22" t="s">
        <v>13</v>
      </c>
      <c r="AH22">
        <v>0</v>
      </c>
      <c r="AI22">
        <v>12.188000000000001</v>
      </c>
      <c r="AJ22" s="3">
        <v>9274</v>
      </c>
      <c r="AK22">
        <v>2.327</v>
      </c>
      <c r="AL22" t="s">
        <v>14</v>
      </c>
      <c r="AM22" t="s">
        <v>14</v>
      </c>
      <c r="AN22" t="s">
        <v>14</v>
      </c>
      <c r="AO22" t="s">
        <v>14</v>
      </c>
      <c r="AQ22">
        <v>1</v>
      </c>
      <c r="AS22" s="11">
        <v>62</v>
      </c>
      <c r="AT22" s="12">
        <f t="shared" si="0"/>
        <v>8.7778999999999971</v>
      </c>
      <c r="AU22" s="13">
        <f t="shared" si="1"/>
        <v>2201.9081726363997</v>
      </c>
      <c r="AW22" s="6">
        <f t="shared" si="2"/>
        <v>18.324712499999997</v>
      </c>
      <c r="AX22" s="15">
        <f t="shared" si="3"/>
        <v>1748.8309358394802</v>
      </c>
      <c r="AZ22" s="14">
        <f t="shared" si="4"/>
        <v>19.870040499999998</v>
      </c>
      <c r="BA22" s="16">
        <f t="shared" si="5"/>
        <v>1767.9323249442402</v>
      </c>
      <c r="BC22" s="7">
        <f t="shared" si="6"/>
        <v>13.858882999999999</v>
      </c>
      <c r="BD22" s="8">
        <f t="shared" si="7"/>
        <v>1811.0408994204799</v>
      </c>
      <c r="BF22" s="12">
        <f t="shared" si="8"/>
        <v>8.7778999999999971</v>
      </c>
      <c r="BG22" s="13">
        <f t="shared" si="9"/>
        <v>2201.9081726363997</v>
      </c>
      <c r="BI22">
        <v>62</v>
      </c>
      <c r="BJ22" t="s">
        <v>48</v>
      </c>
      <c r="BK22" s="2">
        <v>45350.797592592593</v>
      </c>
      <c r="BL22">
        <v>135</v>
      </c>
      <c r="BM22" t="s">
        <v>13</v>
      </c>
      <c r="BN22">
        <v>0</v>
      </c>
      <c r="BO22">
        <v>2.867</v>
      </c>
      <c r="BP22" s="3">
        <v>920883</v>
      </c>
      <c r="BQ22">
        <v>0</v>
      </c>
      <c r="BR22" t="s">
        <v>14</v>
      </c>
      <c r="BS22" t="s">
        <v>14</v>
      </c>
      <c r="BT22" t="s">
        <v>14</v>
      </c>
      <c r="BU22" t="s">
        <v>14</v>
      </c>
    </row>
    <row r="23" spans="1:73" x14ac:dyDescent="0.35">
      <c r="A23">
        <v>63</v>
      </c>
      <c r="B23" t="s">
        <v>49</v>
      </c>
      <c r="C23" s="2">
        <v>45350.818877314814</v>
      </c>
      <c r="D23">
        <v>284</v>
      </c>
      <c r="E23" t="s">
        <v>13</v>
      </c>
      <c r="F23">
        <v>0</v>
      </c>
      <c r="G23">
        <v>6.0250000000000004</v>
      </c>
      <c r="H23" s="3">
        <v>7927</v>
      </c>
      <c r="I23">
        <v>0.01</v>
      </c>
      <c r="J23" t="s">
        <v>14</v>
      </c>
      <c r="K23" t="s">
        <v>14</v>
      </c>
      <c r="L23" t="s">
        <v>14</v>
      </c>
      <c r="M23" t="s">
        <v>14</v>
      </c>
      <c r="O23">
        <v>63</v>
      </c>
      <c r="P23" t="s">
        <v>49</v>
      </c>
      <c r="Q23" s="2">
        <v>45350.818877314814</v>
      </c>
      <c r="R23">
        <v>284</v>
      </c>
      <c r="S23" t="s">
        <v>13</v>
      </c>
      <c r="T23">
        <v>0</v>
      </c>
      <c r="U23" t="s">
        <v>14</v>
      </c>
      <c r="V23" s="3" t="s">
        <v>14</v>
      </c>
      <c r="W23" t="s">
        <v>14</v>
      </c>
      <c r="X23" t="s">
        <v>14</v>
      </c>
      <c r="Y23" t="s">
        <v>14</v>
      </c>
      <c r="Z23" t="s">
        <v>14</v>
      </c>
      <c r="AA23" t="s">
        <v>14</v>
      </c>
      <c r="AC23">
        <v>63</v>
      </c>
      <c r="AD23" t="s">
        <v>49</v>
      </c>
      <c r="AE23" s="2">
        <v>45350.818877314814</v>
      </c>
      <c r="AF23">
        <v>284</v>
      </c>
      <c r="AG23" t="s">
        <v>13</v>
      </c>
      <c r="AH23">
        <v>0</v>
      </c>
      <c r="AI23">
        <v>12.191000000000001</v>
      </c>
      <c r="AJ23" s="3">
        <v>9522</v>
      </c>
      <c r="AK23">
        <v>2.395</v>
      </c>
      <c r="AL23" t="s">
        <v>14</v>
      </c>
      <c r="AM23" t="s">
        <v>14</v>
      </c>
      <c r="AN23" t="s">
        <v>14</v>
      </c>
      <c r="AO23" t="s">
        <v>14</v>
      </c>
      <c r="AQ23">
        <v>1</v>
      </c>
      <c r="AS23" s="11">
        <v>63</v>
      </c>
      <c r="AT23" s="12">
        <f t="shared" si="0"/>
        <v>8.8800026600000042</v>
      </c>
      <c r="AU23" s="13">
        <f t="shared" si="1"/>
        <v>2260.2941044476001</v>
      </c>
      <c r="AW23" s="6">
        <f t="shared" si="2"/>
        <v>18.406828241249997</v>
      </c>
      <c r="AX23" s="15">
        <f t="shared" si="3"/>
        <v>1794.5175392593201</v>
      </c>
      <c r="AZ23" s="14">
        <f t="shared" si="4"/>
        <v>19.948497784450002</v>
      </c>
      <c r="BA23" s="16">
        <f t="shared" si="5"/>
        <v>1815.2741304501601</v>
      </c>
      <c r="BC23" s="7">
        <f t="shared" si="6"/>
        <v>13.943516203700002</v>
      </c>
      <c r="BD23" s="8">
        <f t="shared" si="7"/>
        <v>1862.18354028832</v>
      </c>
      <c r="BF23" s="12">
        <f t="shared" si="8"/>
        <v>8.8800026600000042</v>
      </c>
      <c r="BG23" s="13">
        <f t="shared" si="9"/>
        <v>2260.2941044476001</v>
      </c>
      <c r="BI23">
        <v>63</v>
      </c>
      <c r="BJ23" t="s">
        <v>49</v>
      </c>
      <c r="BK23" s="2">
        <v>45350.818877314814</v>
      </c>
      <c r="BL23">
        <v>284</v>
      </c>
      <c r="BM23" t="s">
        <v>13</v>
      </c>
      <c r="BN23">
        <v>0</v>
      </c>
      <c r="BO23">
        <v>2.86</v>
      </c>
      <c r="BP23" s="3">
        <v>1055913</v>
      </c>
      <c r="BQ23">
        <v>0</v>
      </c>
      <c r="BR23" t="s">
        <v>14</v>
      </c>
      <c r="BS23" t="s">
        <v>14</v>
      </c>
      <c r="BT23" t="s">
        <v>14</v>
      </c>
      <c r="BU23" t="s">
        <v>14</v>
      </c>
    </row>
    <row r="24" spans="1:73" x14ac:dyDescent="0.35">
      <c r="A24">
        <v>64</v>
      </c>
      <c r="B24" t="s">
        <v>50</v>
      </c>
      <c r="C24" s="2">
        <v>45350.840173611112</v>
      </c>
      <c r="D24">
        <v>387</v>
      </c>
      <c r="E24" t="s">
        <v>13</v>
      </c>
      <c r="F24">
        <v>0</v>
      </c>
      <c r="G24">
        <v>6.0220000000000002</v>
      </c>
      <c r="H24" s="3">
        <v>8258</v>
      </c>
      <c r="I24">
        <v>0.01</v>
      </c>
      <c r="J24" t="s">
        <v>14</v>
      </c>
      <c r="K24" t="s">
        <v>14</v>
      </c>
      <c r="L24" t="s">
        <v>14</v>
      </c>
      <c r="M24" t="s">
        <v>14</v>
      </c>
      <c r="O24">
        <v>64</v>
      </c>
      <c r="P24" t="s">
        <v>50</v>
      </c>
      <c r="Q24" s="2">
        <v>45350.840173611112</v>
      </c>
      <c r="R24">
        <v>387</v>
      </c>
      <c r="S24" t="s">
        <v>13</v>
      </c>
      <c r="T24">
        <v>0</v>
      </c>
      <c r="U24" t="s">
        <v>14</v>
      </c>
      <c r="V24" s="3" t="s">
        <v>14</v>
      </c>
      <c r="W24" t="s">
        <v>14</v>
      </c>
      <c r="X24" t="s">
        <v>14</v>
      </c>
      <c r="Y24" t="s">
        <v>14</v>
      </c>
      <c r="Z24" t="s">
        <v>14</v>
      </c>
      <c r="AA24" t="s">
        <v>14</v>
      </c>
      <c r="AC24">
        <v>64</v>
      </c>
      <c r="AD24" t="s">
        <v>50</v>
      </c>
      <c r="AE24" s="2">
        <v>45350.840173611112</v>
      </c>
      <c r="AF24">
        <v>387</v>
      </c>
      <c r="AG24" t="s">
        <v>13</v>
      </c>
      <c r="AH24">
        <v>0</v>
      </c>
      <c r="AI24">
        <v>12.189</v>
      </c>
      <c r="AJ24" s="3">
        <v>11164</v>
      </c>
      <c r="AK24">
        <v>2.8490000000000002</v>
      </c>
      <c r="AL24" t="s">
        <v>14</v>
      </c>
      <c r="AM24" t="s">
        <v>14</v>
      </c>
      <c r="AN24" t="s">
        <v>14</v>
      </c>
      <c r="AO24" t="s">
        <v>14</v>
      </c>
      <c r="AQ24">
        <v>1</v>
      </c>
      <c r="AS24" s="11">
        <v>64</v>
      </c>
      <c r="AT24" s="12">
        <f t="shared" si="0"/>
        <v>10.195694560000002</v>
      </c>
      <c r="AU24" s="13">
        <f t="shared" si="1"/>
        <v>2645.4500239344002</v>
      </c>
      <c r="AW24" s="6">
        <f t="shared" si="2"/>
        <v>19.416024484999994</v>
      </c>
      <c r="AX24" s="15">
        <f t="shared" si="3"/>
        <v>2096.8122675780801</v>
      </c>
      <c r="AZ24" s="14">
        <f t="shared" si="4"/>
        <v>20.903459016199999</v>
      </c>
      <c r="BA24" s="16">
        <f t="shared" si="5"/>
        <v>2128.67223659104</v>
      </c>
      <c r="BC24" s="7">
        <f t="shared" si="6"/>
        <v>14.998274349200003</v>
      </c>
      <c r="BD24" s="8">
        <f t="shared" si="7"/>
        <v>2200.7181174540801</v>
      </c>
      <c r="BF24" s="12">
        <f t="shared" si="8"/>
        <v>10.195694560000002</v>
      </c>
      <c r="BG24" s="13">
        <f t="shared" si="9"/>
        <v>2645.4500239344002</v>
      </c>
      <c r="BI24">
        <v>64</v>
      </c>
      <c r="BJ24" t="s">
        <v>50</v>
      </c>
      <c r="BK24" s="2">
        <v>45350.840173611112</v>
      </c>
      <c r="BL24">
        <v>387</v>
      </c>
      <c r="BM24" t="s">
        <v>13</v>
      </c>
      <c r="BN24">
        <v>0</v>
      </c>
      <c r="BO24">
        <v>2.8610000000000002</v>
      </c>
      <c r="BP24" s="3">
        <v>978641</v>
      </c>
      <c r="BQ24">
        <v>0</v>
      </c>
      <c r="BR24" t="s">
        <v>14</v>
      </c>
      <c r="BS24" t="s">
        <v>14</v>
      </c>
      <c r="BT24" t="s">
        <v>14</v>
      </c>
      <c r="BU24" t="s">
        <v>14</v>
      </c>
    </row>
    <row r="25" spans="1:73" x14ac:dyDescent="0.35">
      <c r="A25">
        <v>65</v>
      </c>
      <c r="B25" t="s">
        <v>51</v>
      </c>
      <c r="C25" s="2">
        <v>45350.861446759256</v>
      </c>
      <c r="D25">
        <v>125</v>
      </c>
      <c r="E25" t="s">
        <v>13</v>
      </c>
      <c r="F25">
        <v>0</v>
      </c>
      <c r="G25">
        <v>6.0229999999999997</v>
      </c>
      <c r="H25" s="3">
        <v>9031</v>
      </c>
      <c r="I25">
        <v>1.2E-2</v>
      </c>
      <c r="J25" t="s">
        <v>14</v>
      </c>
      <c r="K25" t="s">
        <v>14</v>
      </c>
      <c r="L25" t="s">
        <v>14</v>
      </c>
      <c r="M25" t="s">
        <v>14</v>
      </c>
      <c r="O25">
        <v>65</v>
      </c>
      <c r="P25" t="s">
        <v>51</v>
      </c>
      <c r="Q25" s="2">
        <v>45350.861446759256</v>
      </c>
      <c r="R25">
        <v>125</v>
      </c>
      <c r="S25" t="s">
        <v>13</v>
      </c>
      <c r="T25">
        <v>0</v>
      </c>
      <c r="U25" t="s">
        <v>14</v>
      </c>
      <c r="V25" s="3" t="s">
        <v>14</v>
      </c>
      <c r="W25" t="s">
        <v>14</v>
      </c>
      <c r="X25" t="s">
        <v>14</v>
      </c>
      <c r="Y25" t="s">
        <v>14</v>
      </c>
      <c r="Z25" t="s">
        <v>14</v>
      </c>
      <c r="AA25" t="s">
        <v>14</v>
      </c>
      <c r="AC25">
        <v>65</v>
      </c>
      <c r="AD25" t="s">
        <v>51</v>
      </c>
      <c r="AE25" s="2">
        <v>45350.861446759256</v>
      </c>
      <c r="AF25">
        <v>125</v>
      </c>
      <c r="AG25" t="s">
        <v>13</v>
      </c>
      <c r="AH25">
        <v>0</v>
      </c>
      <c r="AI25">
        <v>12.196</v>
      </c>
      <c r="AJ25" s="3">
        <v>6909</v>
      </c>
      <c r="AK25">
        <v>1.6719999999999999</v>
      </c>
      <c r="AL25" t="s">
        <v>14</v>
      </c>
      <c r="AM25" t="s">
        <v>14</v>
      </c>
      <c r="AN25" t="s">
        <v>14</v>
      </c>
      <c r="AO25" t="s">
        <v>14</v>
      </c>
      <c r="AQ25">
        <v>1</v>
      </c>
      <c r="AS25" s="11">
        <v>65</v>
      </c>
      <c r="AT25" s="12">
        <f t="shared" si="0"/>
        <v>13.729123939999996</v>
      </c>
      <c r="AU25" s="13">
        <f t="shared" si="1"/>
        <v>1642.3043944359001</v>
      </c>
      <c r="AW25" s="6">
        <f t="shared" si="2"/>
        <v>21.790982921249999</v>
      </c>
      <c r="AX25" s="15">
        <f t="shared" si="3"/>
        <v>1312.7623191816299</v>
      </c>
      <c r="AZ25" s="14">
        <f t="shared" si="4"/>
        <v>23.084171210049998</v>
      </c>
      <c r="BA25" s="16">
        <f t="shared" si="5"/>
        <v>1316.3666405909401</v>
      </c>
      <c r="BC25" s="7">
        <f t="shared" si="6"/>
        <v>17.585498933300002</v>
      </c>
      <c r="BD25" s="8">
        <f t="shared" si="7"/>
        <v>1323.17212114888</v>
      </c>
      <c r="BF25" s="12">
        <f t="shared" si="8"/>
        <v>13.729123939999996</v>
      </c>
      <c r="BG25" s="13">
        <f t="shared" si="9"/>
        <v>1642.3043944359001</v>
      </c>
      <c r="BI25">
        <v>65</v>
      </c>
      <c r="BJ25" t="s">
        <v>51</v>
      </c>
      <c r="BK25" s="2">
        <v>45350.861446759256</v>
      </c>
      <c r="BL25">
        <v>125</v>
      </c>
      <c r="BM25" t="s">
        <v>13</v>
      </c>
      <c r="BN25">
        <v>0</v>
      </c>
      <c r="BO25">
        <v>2.8639999999999999</v>
      </c>
      <c r="BP25" s="3">
        <v>940365</v>
      </c>
      <c r="BQ25">
        <v>0</v>
      </c>
      <c r="BR25" t="s">
        <v>14</v>
      </c>
      <c r="BS25" t="s">
        <v>14</v>
      </c>
      <c r="BT25" t="s">
        <v>14</v>
      </c>
      <c r="BU25" t="s">
        <v>14</v>
      </c>
    </row>
    <row r="26" spans="1:73" x14ac:dyDescent="0.35">
      <c r="A26">
        <v>66</v>
      </c>
      <c r="B26" t="s">
        <v>52</v>
      </c>
      <c r="C26" s="2">
        <v>45350.882719907408</v>
      </c>
      <c r="D26">
        <v>224</v>
      </c>
      <c r="E26" t="s">
        <v>13</v>
      </c>
      <c r="F26">
        <v>0</v>
      </c>
      <c r="G26">
        <v>6.0250000000000004</v>
      </c>
      <c r="H26" s="3">
        <v>7986</v>
      </c>
      <c r="I26">
        <v>0.01</v>
      </c>
      <c r="J26" t="s">
        <v>14</v>
      </c>
      <c r="K26" t="s">
        <v>14</v>
      </c>
      <c r="L26" t="s">
        <v>14</v>
      </c>
      <c r="M26" t="s">
        <v>14</v>
      </c>
      <c r="O26">
        <v>66</v>
      </c>
      <c r="P26" t="s">
        <v>52</v>
      </c>
      <c r="Q26" s="2">
        <v>45350.882719907408</v>
      </c>
      <c r="R26">
        <v>224</v>
      </c>
      <c r="S26" t="s">
        <v>13</v>
      </c>
      <c r="T26">
        <v>0</v>
      </c>
      <c r="U26" t="s">
        <v>14</v>
      </c>
      <c r="V26" s="3" t="s">
        <v>14</v>
      </c>
      <c r="W26" t="s">
        <v>14</v>
      </c>
      <c r="X26" t="s">
        <v>14</v>
      </c>
      <c r="Y26" t="s">
        <v>14</v>
      </c>
      <c r="Z26" t="s">
        <v>14</v>
      </c>
      <c r="AA26" t="s">
        <v>14</v>
      </c>
      <c r="AC26">
        <v>66</v>
      </c>
      <c r="AD26" t="s">
        <v>52</v>
      </c>
      <c r="AE26" s="2">
        <v>45350.882719907408</v>
      </c>
      <c r="AF26">
        <v>224</v>
      </c>
      <c r="AG26" t="s">
        <v>13</v>
      </c>
      <c r="AH26">
        <v>0</v>
      </c>
      <c r="AI26">
        <v>12.191000000000001</v>
      </c>
      <c r="AJ26" s="3">
        <v>11199</v>
      </c>
      <c r="AK26">
        <v>2.859</v>
      </c>
      <c r="AL26" t="s">
        <v>14</v>
      </c>
      <c r="AM26" t="s">
        <v>14</v>
      </c>
      <c r="AN26" t="s">
        <v>14</v>
      </c>
      <c r="AO26" t="s">
        <v>14</v>
      </c>
      <c r="AQ26">
        <v>1</v>
      </c>
      <c r="AS26" s="11">
        <v>66</v>
      </c>
      <c r="AT26" s="12">
        <f t="shared" si="0"/>
        <v>9.1058558399999985</v>
      </c>
      <c r="AU26" s="13">
        <f t="shared" si="1"/>
        <v>2653.6330321839</v>
      </c>
      <c r="AW26" s="6">
        <f t="shared" si="2"/>
        <v>18.586374164999995</v>
      </c>
      <c r="AX26" s="15">
        <f t="shared" si="3"/>
        <v>2103.2521371852299</v>
      </c>
      <c r="AZ26" s="14">
        <f t="shared" si="4"/>
        <v>20.119647441799998</v>
      </c>
      <c r="BA26" s="16">
        <f t="shared" si="5"/>
        <v>2135.3515098077401</v>
      </c>
      <c r="BC26" s="7">
        <f t="shared" si="6"/>
        <v>14.129192678799999</v>
      </c>
      <c r="BD26" s="8">
        <f t="shared" si="7"/>
        <v>2207.9326428224799</v>
      </c>
      <c r="BF26" s="12">
        <f t="shared" si="8"/>
        <v>9.1058558399999985</v>
      </c>
      <c r="BG26" s="13">
        <f t="shared" si="9"/>
        <v>2653.6330321839</v>
      </c>
      <c r="BI26">
        <v>66</v>
      </c>
      <c r="BJ26" t="s">
        <v>52</v>
      </c>
      <c r="BK26" s="2">
        <v>45350.882719907408</v>
      </c>
      <c r="BL26">
        <v>224</v>
      </c>
      <c r="BM26" t="s">
        <v>13</v>
      </c>
      <c r="BN26">
        <v>0</v>
      </c>
      <c r="BO26">
        <v>2.831</v>
      </c>
      <c r="BP26" s="3">
        <v>1633875</v>
      </c>
      <c r="BQ26">
        <v>0</v>
      </c>
      <c r="BR26" t="s">
        <v>14</v>
      </c>
      <c r="BS26" t="s">
        <v>14</v>
      </c>
      <c r="BT26" t="s">
        <v>14</v>
      </c>
      <c r="BU26" t="s">
        <v>14</v>
      </c>
    </row>
    <row r="27" spans="1:73" x14ac:dyDescent="0.35">
      <c r="A27">
        <v>67</v>
      </c>
      <c r="B27" t="s">
        <v>53</v>
      </c>
      <c r="C27" s="2">
        <v>45350.904016203705</v>
      </c>
      <c r="D27">
        <v>288</v>
      </c>
      <c r="E27" t="s">
        <v>13</v>
      </c>
      <c r="F27">
        <v>0</v>
      </c>
      <c r="G27">
        <v>6.03</v>
      </c>
      <c r="H27" s="3">
        <v>5470</v>
      </c>
      <c r="I27">
        <v>4.0000000000000001E-3</v>
      </c>
      <c r="J27" t="s">
        <v>14</v>
      </c>
      <c r="K27" t="s">
        <v>14</v>
      </c>
      <c r="L27" t="s">
        <v>14</v>
      </c>
      <c r="M27" t="s">
        <v>14</v>
      </c>
      <c r="O27">
        <v>67</v>
      </c>
      <c r="P27" t="s">
        <v>53</v>
      </c>
      <c r="Q27" s="2">
        <v>45350.904016203705</v>
      </c>
      <c r="R27">
        <v>288</v>
      </c>
      <c r="S27" t="s">
        <v>13</v>
      </c>
      <c r="T27">
        <v>0</v>
      </c>
      <c r="U27" t="s">
        <v>14</v>
      </c>
      <c r="V27" s="3" t="s">
        <v>14</v>
      </c>
      <c r="W27" t="s">
        <v>14</v>
      </c>
      <c r="X27" t="s">
        <v>14</v>
      </c>
      <c r="Y27" t="s">
        <v>14</v>
      </c>
      <c r="Z27" t="s">
        <v>14</v>
      </c>
      <c r="AA27" t="s">
        <v>14</v>
      </c>
      <c r="AC27">
        <v>67</v>
      </c>
      <c r="AD27" t="s">
        <v>53</v>
      </c>
      <c r="AE27" s="2">
        <v>45350.904016203705</v>
      </c>
      <c r="AF27">
        <v>288</v>
      </c>
      <c r="AG27" t="s">
        <v>13</v>
      </c>
      <c r="AH27">
        <v>0</v>
      </c>
      <c r="AI27">
        <v>12.195</v>
      </c>
      <c r="AJ27" s="3">
        <v>8608</v>
      </c>
      <c r="AK27">
        <v>2.1419999999999999</v>
      </c>
      <c r="AL27" t="s">
        <v>14</v>
      </c>
      <c r="AM27" t="s">
        <v>14</v>
      </c>
      <c r="AN27" t="s">
        <v>14</v>
      </c>
      <c r="AO27" t="s">
        <v>14</v>
      </c>
      <c r="AQ27">
        <v>1</v>
      </c>
      <c r="AS27" s="11">
        <v>67</v>
      </c>
      <c r="AT27" s="12">
        <f t="shared" si="0"/>
        <v>2.8127359999999992</v>
      </c>
      <c r="AU27" s="13">
        <f t="shared" si="1"/>
        <v>2044.8360554496001</v>
      </c>
      <c r="AW27" s="6">
        <f t="shared" si="2"/>
        <v>11.061169124999999</v>
      </c>
      <c r="AX27" s="15">
        <f t="shared" si="3"/>
        <v>1626.10208963072</v>
      </c>
      <c r="AZ27" s="14">
        <f t="shared" si="4"/>
        <v>12.462893845</v>
      </c>
      <c r="BA27" s="16">
        <f t="shared" si="5"/>
        <v>1640.78677198336</v>
      </c>
      <c r="BC27" s="7">
        <f t="shared" si="6"/>
        <v>7.109409770000001</v>
      </c>
      <c r="BD27" s="8">
        <f t="shared" si="7"/>
        <v>1673.6826276147199</v>
      </c>
      <c r="BF27" s="12">
        <f t="shared" si="8"/>
        <v>2.8127359999999992</v>
      </c>
      <c r="BG27" s="13">
        <f t="shared" si="9"/>
        <v>2044.8360554496001</v>
      </c>
      <c r="BI27">
        <v>67</v>
      </c>
      <c r="BJ27" t="s">
        <v>53</v>
      </c>
      <c r="BK27" s="2">
        <v>45350.904016203705</v>
      </c>
      <c r="BL27">
        <v>288</v>
      </c>
      <c r="BM27" t="s">
        <v>13</v>
      </c>
      <c r="BN27">
        <v>0</v>
      </c>
      <c r="BO27">
        <v>2.8540000000000001</v>
      </c>
      <c r="BP27" s="3">
        <v>1170932</v>
      </c>
      <c r="BQ27">
        <v>0</v>
      </c>
      <c r="BR27" t="s">
        <v>14</v>
      </c>
      <c r="BS27" t="s">
        <v>14</v>
      </c>
      <c r="BT27" t="s">
        <v>14</v>
      </c>
      <c r="BU27" t="s">
        <v>14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serum CH4 CO2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Analytical Lab</dc:creator>
  <cp:lastModifiedBy>Niederlehner, Barbara</cp:lastModifiedBy>
  <dcterms:created xsi:type="dcterms:W3CDTF">2020-10-28T13:32:09Z</dcterms:created>
  <dcterms:modified xsi:type="dcterms:W3CDTF">2024-02-29T14:39:23Z</dcterms:modified>
</cp:coreProperties>
</file>