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8330" windowHeight="18830" tabRatio="592"/>
  </bookViews>
  <sheets>
    <sheet name="GC" sheetId="124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15" i="124" l="1"/>
  <c r="AX15" i="124"/>
  <c r="AW16" i="124"/>
  <c r="AX16" i="124"/>
  <c r="AW17" i="124"/>
  <c r="AX17" i="124"/>
  <c r="AW18" i="124"/>
  <c r="AX18" i="124"/>
  <c r="AW19" i="124"/>
  <c r="AX19" i="124"/>
  <c r="AW20" i="124"/>
  <c r="AX20" i="124"/>
  <c r="AX14" i="124"/>
  <c r="AW14" i="124"/>
  <c r="AX13" i="124"/>
  <c r="AW13" i="124"/>
  <c r="AX12" i="124"/>
  <c r="AW12" i="124"/>
  <c r="AX11" i="124"/>
  <c r="AW11" i="124"/>
  <c r="AX10" i="124"/>
  <c r="AW10" i="124"/>
  <c r="AX9" i="124"/>
  <c r="AW9" i="124"/>
  <c r="AX8" i="124"/>
  <c r="AW8" i="124"/>
  <c r="AX7" i="124"/>
  <c r="AW7" i="124"/>
  <c r="AX6" i="124"/>
  <c r="AW6" i="124"/>
  <c r="AX5" i="124"/>
  <c r="AW5" i="124"/>
  <c r="AX4" i="124"/>
  <c r="AW4" i="124"/>
  <c r="AX3" i="124"/>
  <c r="AW3" i="124"/>
  <c r="AT3" i="124" l="1"/>
  <c r="AU3" i="124"/>
  <c r="AT4" i="124"/>
  <c r="AU4" i="124"/>
  <c r="AT5" i="124"/>
  <c r="AU5" i="124"/>
  <c r="AT6" i="124"/>
  <c r="AU6" i="124"/>
  <c r="AT7" i="124"/>
  <c r="AU7" i="124"/>
  <c r="AT8" i="124"/>
  <c r="AU8" i="124"/>
  <c r="AT9" i="124"/>
  <c r="AU9" i="124"/>
  <c r="AT10" i="124"/>
  <c r="AU10" i="124"/>
  <c r="AT11" i="124"/>
  <c r="AU11" i="124"/>
  <c r="AT12" i="124"/>
  <c r="AU12" i="124"/>
  <c r="AT13" i="124"/>
  <c r="AU13" i="124"/>
  <c r="AT14" i="124"/>
  <c r="AU14" i="124"/>
  <c r="AT15" i="124"/>
  <c r="AU15" i="124"/>
  <c r="AT16" i="124"/>
  <c r="AU16" i="124"/>
  <c r="AT17" i="124"/>
  <c r="AU17" i="124"/>
  <c r="AT18" i="124"/>
  <c r="AU18" i="124"/>
  <c r="AT19" i="124"/>
  <c r="AU19" i="124"/>
  <c r="AT20" i="124"/>
  <c r="AU20" i="124"/>
</calcChain>
</file>

<file path=xl/sharedStrings.xml><?xml version="1.0" encoding="utf-8"?>
<sst xmlns="http://schemas.openxmlformats.org/spreadsheetml/2006/main" count="429" uniqueCount="44">
  <si>
    <t>Unknown</t>
  </si>
  <si>
    <t>-----</t>
  </si>
  <si>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</si>
  <si>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</si>
  <si>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</si>
  <si>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</si>
  <si>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</si>
  <si>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</si>
  <si>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</si>
  <si>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</si>
  <si>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Date Acquired</t>
  </si>
  <si>
    <t>Sample Name</t>
  </si>
  <si>
    <t>Accuracy[%]</t>
  </si>
  <si>
    <t>Deviation</t>
  </si>
  <si>
    <t>air</t>
  </si>
  <si>
    <t>Conc. (ppt)</t>
  </si>
  <si>
    <t>air + 100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</si>
  <si>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</si>
  <si>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</si>
  <si>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</si>
  <si>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</si>
  <si>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</si>
  <si>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</si>
  <si>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</si>
  <si>
    <t>BRN01mar21_001.gcd</t>
  </si>
  <si>
    <t>BRN01mar21_002.gcd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</si>
  <si>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</si>
  <si>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</si>
  <si>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</si>
  <si>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</si>
  <si>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</si>
  <si>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</si>
  <si>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</si>
  <si>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</si>
  <si>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</si>
  <si>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</si>
  <si>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</si>
  <si>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</si>
  <si>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</si>
  <si>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</si>
  <si>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</si>
  <si>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</si>
  <si>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2021 ranged CAL Measured headspace CH4  in ppm from GC in ppm</t>
  </si>
  <si>
    <t>2021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</si>
</sst>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9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2" fontId="0" fillId="3" borderId="0" xfId="0" applyNumberFormat="1" applyFill="1"/>
    <xf numFmtId="1" fontId="0" fillId="3" borderId="0" xfId="0" applyNumberFormat="1" applyFill="1"/>
  </cellXfs>
  <cellStyles count="4">
    <cellStyle name="Normal" xfId="0" builtinId="0"/>
    <cellStyle name="Normal 2" xfId="1"/>
    <cellStyle name="Normal 2 2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abSelected="1" topLeftCell="AL1" workbookViewId="0">
      <selection activeCell="AX29" sqref="AX29"/>
    </sheetView>
  </sheetViews>
  <sheetFormatPr defaultRowHeight="14.5" x14ac:dyDescent="0.35"/>
  <cols>
    <col min="1" max="1" width="8.81640625" bestFit="1" customWidth="1"/>
    <col min="2" max="2" width="24.453125" customWidth="1"/>
    <col min="3" max="3" width="16.1796875" customWidth="1"/>
    <col min="4" max="4" width="15" customWidth="1"/>
    <col min="6" max="7" width="8.81640625" bestFit="1" customWidth="1"/>
    <col min="8" max="8" width="11.54296875" customWidth="1"/>
    <col min="9" max="9" width="14.1796875" customWidth="1"/>
    <col min="15" max="15" width="8.81640625" bestFit="1" customWidth="1"/>
    <col min="17" max="17" width="13.54296875" bestFit="1" customWidth="1"/>
    <col min="18" max="18" width="8.81640625" bestFit="1" customWidth="1"/>
    <col min="20" max="22" width="8.81640625" bestFit="1" customWidth="1"/>
    <col min="23" max="23" width="10.453125" customWidth="1"/>
    <col min="29" max="29" width="8.81640625" bestFit="1" customWidth="1"/>
    <col min="30" max="30" width="22" customWidth="1"/>
    <col min="31" max="31" width="13.54296875" bestFit="1" customWidth="1"/>
    <col min="32" max="32" width="8.81640625" bestFit="1" customWidth="1"/>
    <col min="34" max="36" width="8.81640625" bestFit="1" customWidth="1"/>
    <col min="37" max="37" width="10.26953125" customWidth="1"/>
  </cols>
  <sheetData>
    <row r="1" spans="1:50" x14ac:dyDescent="0.35">
      <c r="A1" t="s">
        <v>17</v>
      </c>
      <c r="O1" t="s">
        <v>18</v>
      </c>
      <c r="AC1" t="s">
        <v>19</v>
      </c>
    </row>
    <row r="2" spans="1:50" s="3" customFormat="1" ht="174" x14ac:dyDescent="0.35">
      <c r="A2" s="3" t="s">
        <v>2</v>
      </c>
      <c r="B2" s="3" t="s">
        <v>3</v>
      </c>
      <c r="C2" s="3" t="s">
        <v>10</v>
      </c>
      <c r="D2" s="3" t="s">
        <v>11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8</v>
      </c>
      <c r="K2" s="3" t="s">
        <v>9</v>
      </c>
      <c r="L2" s="3" t="s">
        <v>12</v>
      </c>
      <c r="M2" s="3" t="s">
        <v>13</v>
      </c>
      <c r="O2" s="3" t="s">
        <v>2</v>
      </c>
      <c r="P2" s="3" t="s">
        <v>3</v>
      </c>
      <c r="Q2" s="3" t="s">
        <v>10</v>
      </c>
      <c r="R2" s="3" t="s">
        <v>11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15</v>
      </c>
      <c r="X2" s="3" t="s">
        <v>8</v>
      </c>
      <c r="Y2" s="3" t="s">
        <v>9</v>
      </c>
      <c r="Z2" s="3" t="s">
        <v>12</v>
      </c>
      <c r="AA2" s="3" t="s">
        <v>13</v>
      </c>
      <c r="AC2" s="3" t="s">
        <v>2</v>
      </c>
      <c r="AD2" s="3" t="s">
        <v>3</v>
      </c>
      <c r="AE2" s="3" t="s">
        <v>10</v>
      </c>
      <c r="AF2" s="3" t="s">
        <v>11</v>
      </c>
      <c r="AG2" s="3" t="s">
        <v>4</v>
      </c>
      <c r="AH2" s="3" t="s">
        <v>5</v>
      </c>
      <c r="AI2" s="3" t="s">
        <v>6</v>
      </c>
      <c r="AJ2" s="3" t="s">
        <v>7</v>
      </c>
      <c r="AK2" s="3" t="s">
        <v>15</v>
      </c>
      <c r="AL2" s="3" t="s">
        <v>8</v>
      </c>
      <c r="AM2" s="3" t="s">
        <v>9</v>
      </c>
      <c r="AN2" s="3" t="s">
        <v>12</v>
      </c>
      <c r="AO2" s="3" t="s">
        <v>13</v>
      </c>
      <c r="AQ2" s="3" t="s">
        <v>20</v>
      </c>
      <c r="AR2" s="3" t="s">
        <v>21</v>
      </c>
      <c r="AT2" s="4" t="s">
        <v>22</v>
      </c>
      <c r="AU2" s="4" t="s">
        <v>23</v>
      </c>
      <c r="AW2" s="4" t="s">
        <v>42</v>
      </c>
      <c r="AX2" s="4" t="s">
        <v>43</v>
      </c>
    </row>
    <row r="3" spans="1:50" x14ac:dyDescent="0.35">
      <c r="A3">
        <v>37</v>
      </c>
      <c r="B3" t="s">
        <v>24</v>
      </c>
      <c r="C3" s="2">
        <v>44256.458356481482</v>
      </c>
      <c r="D3" t="s">
        <v>14</v>
      </c>
      <c r="E3" t="s">
        <v>0</v>
      </c>
      <c r="F3">
        <v>0</v>
      </c>
      <c r="G3">
        <v>6.1150000000000002</v>
      </c>
      <c r="H3" s="1">
        <v>2175</v>
      </c>
      <c r="I3">
        <v>1E-3</v>
      </c>
      <c r="J3" t="s">
        <v>1</v>
      </c>
      <c r="K3" t="s">
        <v>1</v>
      </c>
      <c r="L3" t="s">
        <v>1</v>
      </c>
      <c r="M3" t="s">
        <v>1</v>
      </c>
      <c r="O3">
        <v>37</v>
      </c>
      <c r="P3" t="s">
        <v>24</v>
      </c>
      <c r="Q3" s="2">
        <v>44256.458356481482</v>
      </c>
      <c r="R3" t="s">
        <v>14</v>
      </c>
      <c r="S3" t="s">
        <v>0</v>
      </c>
      <c r="T3">
        <v>0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C3">
        <v>37</v>
      </c>
      <c r="AD3" t="s">
        <v>24</v>
      </c>
      <c r="AE3" s="2">
        <v>44256.458356481482</v>
      </c>
      <c r="AF3" t="s">
        <v>14</v>
      </c>
      <c r="AG3" t="s">
        <v>0</v>
      </c>
      <c r="AH3">
        <v>0</v>
      </c>
      <c r="AI3">
        <v>12.25</v>
      </c>
      <c r="AJ3" s="1">
        <v>1664</v>
      </c>
      <c r="AK3">
        <v>0.40200000000000002</v>
      </c>
      <c r="AL3" t="s">
        <v>1</v>
      </c>
      <c r="AM3" t="s">
        <v>1</v>
      </c>
      <c r="AN3" t="s">
        <v>1</v>
      </c>
      <c r="AO3" t="s">
        <v>1</v>
      </c>
      <c r="AQ3">
        <v>1</v>
      </c>
      <c r="AT3" s="5">
        <f t="shared" ref="AT3:AT18" si="0">IF(H3&lt;15000,((0.00000002125*H3^2)+(0.002705*H3)+(-4.371)),(IF(H3&lt;700000,((-0.0000000008162*H3^2)+(0.003141*H3)+(0.4702)), ((0.000000003285*V3^2)+(0.1899*V3)+(559.5)))))</f>
        <v>1.6129007812499996</v>
      </c>
      <c r="AU3" s="6">
        <f t="shared" ref="AU3:AU18" si="1">((-0.00000006277*AJ3^2)+(0.1854*AJ3)+(34.83))</f>
        <v>343.16179639808001</v>
      </c>
      <c r="AW3" s="7">
        <f>IF(H3&lt;10000,((-0.00000005795*H3^2)+(0.003823*H3)+(-6.715)),(IF(H3&lt;700000,((-0.0000000001209*H3^2)+(0.002635*H3)+(-0.4111)), ((-0.00000002007*V3^2)+(0.2564*V3)+(286.1)))))</f>
        <v>1.3258852812500006</v>
      </c>
      <c r="AX3" s="8">
        <f>(-0.00000001626*AJ3^2)+(0.1912*AJ3)+(-3.858)</f>
        <v>314.25377775104005</v>
      </c>
    </row>
    <row r="4" spans="1:50" x14ac:dyDescent="0.35">
      <c r="A4">
        <v>38</v>
      </c>
      <c r="B4" t="s">
        <v>25</v>
      </c>
      <c r="C4" s="2">
        <v>44256.479594907411</v>
      </c>
      <c r="D4" t="s">
        <v>16</v>
      </c>
      <c r="E4" t="s">
        <v>0</v>
      </c>
      <c r="F4">
        <v>0</v>
      </c>
      <c r="G4">
        <v>6.0039999999999996</v>
      </c>
      <c r="H4" s="1">
        <v>380686</v>
      </c>
      <c r="I4">
        <v>0.56499999999999995</v>
      </c>
      <c r="J4" t="s">
        <v>1</v>
      </c>
      <c r="K4" t="s">
        <v>1</v>
      </c>
      <c r="L4" t="s">
        <v>1</v>
      </c>
      <c r="M4" t="s">
        <v>1</v>
      </c>
      <c r="O4">
        <v>38</v>
      </c>
      <c r="P4" t="s">
        <v>25</v>
      </c>
      <c r="Q4" s="2">
        <v>44256.479594907411</v>
      </c>
      <c r="R4" t="s">
        <v>16</v>
      </c>
      <c r="S4" t="s">
        <v>0</v>
      </c>
      <c r="T4">
        <v>0</v>
      </c>
      <c r="U4">
        <v>5.95</v>
      </c>
      <c r="V4" s="1">
        <v>3301</v>
      </c>
      <c r="W4">
        <v>1.204</v>
      </c>
      <c r="X4" t="s">
        <v>1</v>
      </c>
      <c r="Y4" t="s">
        <v>1</v>
      </c>
      <c r="Z4" t="s">
        <v>1</v>
      </c>
      <c r="AA4" t="s">
        <v>1</v>
      </c>
      <c r="AC4">
        <v>38</v>
      </c>
      <c r="AD4" t="s">
        <v>25</v>
      </c>
      <c r="AE4" s="2">
        <v>44256.479594907411</v>
      </c>
      <c r="AF4" t="s">
        <v>16</v>
      </c>
      <c r="AG4" t="s">
        <v>0</v>
      </c>
      <c r="AH4">
        <v>0</v>
      </c>
      <c r="AI4">
        <v>12.18</v>
      </c>
      <c r="AJ4" s="1">
        <v>5958</v>
      </c>
      <c r="AK4">
        <v>0.98499999999999999</v>
      </c>
      <c r="AL4" t="s">
        <v>1</v>
      </c>
      <c r="AM4" t="s">
        <v>1</v>
      </c>
      <c r="AN4" t="s">
        <v>1</v>
      </c>
      <c r="AO4" t="s">
        <v>1</v>
      </c>
      <c r="AQ4">
        <v>1</v>
      </c>
      <c r="AT4" s="5">
        <f t="shared" si="0"/>
        <v>1077.9197278675449</v>
      </c>
      <c r="AU4" s="6">
        <f t="shared" si="1"/>
        <v>1137.21500535372</v>
      </c>
      <c r="AW4" s="7">
        <f t="shared" ref="AW4:AW14" si="2">IF(H4&lt;10000,((-0.00000005795*H4^2)+(0.003823*H4)+(-6.715)),(IF(H4&lt;700000,((-0.0000000001209*H4^2)+(0.002635*H4)+(-0.4111)), ((-0.00000002007*V4^2)+(0.2564*V4)+(286.1)))))</f>
        <v>985.17546068094362</v>
      </c>
      <c r="AX4" s="8">
        <f t="shared" ref="AX4:AX14" si="3">(-0.00000001626*AJ4^2)+(0.1912*AJ4)+(-3.858)</f>
        <v>1134.7344063573601</v>
      </c>
    </row>
    <row r="5" spans="1:50" x14ac:dyDescent="0.35">
      <c r="A5">
        <v>39</v>
      </c>
      <c r="B5" t="s">
        <v>26</v>
      </c>
      <c r="C5" s="2">
        <v>44256.500844907408</v>
      </c>
      <c r="D5">
        <v>88</v>
      </c>
      <c r="E5" t="s">
        <v>0</v>
      </c>
      <c r="F5">
        <v>0</v>
      </c>
      <c r="G5">
        <v>6.0309999999999997</v>
      </c>
      <c r="H5" s="1">
        <v>8628</v>
      </c>
      <c r="I5">
        <v>1.0999999999999999E-2</v>
      </c>
      <c r="J5" t="s">
        <v>1</v>
      </c>
      <c r="K5" t="s">
        <v>1</v>
      </c>
      <c r="L5" t="s">
        <v>1</v>
      </c>
      <c r="M5" t="s">
        <v>1</v>
      </c>
      <c r="O5">
        <v>39</v>
      </c>
      <c r="P5" t="s">
        <v>26</v>
      </c>
      <c r="Q5" s="2">
        <v>44256.500844907408</v>
      </c>
      <c r="R5">
        <v>88</v>
      </c>
      <c r="S5" t="s">
        <v>0</v>
      </c>
      <c r="T5">
        <v>0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C5">
        <v>39</v>
      </c>
      <c r="AD5" t="s">
        <v>26</v>
      </c>
      <c r="AE5" s="2">
        <v>44256.500844907408</v>
      </c>
      <c r="AF5">
        <v>88</v>
      </c>
      <c r="AG5" t="s">
        <v>0</v>
      </c>
      <c r="AH5">
        <v>0</v>
      </c>
      <c r="AI5">
        <v>12.167</v>
      </c>
      <c r="AJ5" s="1">
        <v>7095</v>
      </c>
      <c r="AK5">
        <v>1.139</v>
      </c>
      <c r="AL5" t="s">
        <v>1</v>
      </c>
      <c r="AM5" t="s">
        <v>1</v>
      </c>
      <c r="AN5" t="s">
        <v>1</v>
      </c>
      <c r="AO5" t="s">
        <v>1</v>
      </c>
      <c r="AQ5">
        <v>1</v>
      </c>
      <c r="AT5" s="5">
        <f t="shared" si="0"/>
        <v>20.549640659999994</v>
      </c>
      <c r="AU5" s="6">
        <f t="shared" si="1"/>
        <v>1347.0832194007498</v>
      </c>
      <c r="AW5" s="7">
        <f t="shared" si="2"/>
        <v>21.955907847200002</v>
      </c>
      <c r="AX5" s="8">
        <f t="shared" si="3"/>
        <v>1351.8874874535002</v>
      </c>
    </row>
    <row r="6" spans="1:50" x14ac:dyDescent="0.35">
      <c r="A6">
        <v>40</v>
      </c>
      <c r="B6" t="s">
        <v>27</v>
      </c>
      <c r="C6" s="2">
        <v>44256.522106481483</v>
      </c>
      <c r="D6">
        <v>132</v>
      </c>
      <c r="E6" t="s">
        <v>0</v>
      </c>
      <c r="F6">
        <v>0</v>
      </c>
      <c r="G6">
        <v>6.0190000000000001</v>
      </c>
      <c r="H6" s="1">
        <v>10660</v>
      </c>
      <c r="I6">
        <v>1.4E-2</v>
      </c>
      <c r="J6" t="s">
        <v>1</v>
      </c>
      <c r="K6" t="s">
        <v>1</v>
      </c>
      <c r="L6" t="s">
        <v>1</v>
      </c>
      <c r="M6" t="s">
        <v>1</v>
      </c>
      <c r="O6">
        <v>40</v>
      </c>
      <c r="P6" t="s">
        <v>27</v>
      </c>
      <c r="Q6" s="2">
        <v>44256.522106481483</v>
      </c>
      <c r="R6">
        <v>132</v>
      </c>
      <c r="S6" t="s">
        <v>0</v>
      </c>
      <c r="T6">
        <v>0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C6">
        <v>40</v>
      </c>
      <c r="AD6" t="s">
        <v>27</v>
      </c>
      <c r="AE6" s="2">
        <v>44256.522106481483</v>
      </c>
      <c r="AF6">
        <v>132</v>
      </c>
      <c r="AG6" t="s">
        <v>0</v>
      </c>
      <c r="AH6">
        <v>0</v>
      </c>
      <c r="AI6">
        <v>12.161</v>
      </c>
      <c r="AJ6" s="1">
        <v>10311</v>
      </c>
      <c r="AK6">
        <v>1.5760000000000001</v>
      </c>
      <c r="AL6" t="s">
        <v>1</v>
      </c>
      <c r="AM6" t="s">
        <v>1</v>
      </c>
      <c r="AN6" t="s">
        <v>1</v>
      </c>
      <c r="AO6" t="s">
        <v>1</v>
      </c>
      <c r="AQ6">
        <v>1</v>
      </c>
      <c r="AT6" s="5">
        <f t="shared" si="0"/>
        <v>26.879056499999997</v>
      </c>
      <c r="AU6" s="6">
        <f t="shared" si="1"/>
        <v>1939.8158994228299</v>
      </c>
      <c r="AW6" s="7">
        <f t="shared" si="2"/>
        <v>27.664261455960002</v>
      </c>
      <c r="AX6" s="8">
        <f t="shared" si="3"/>
        <v>1965.8764901165403</v>
      </c>
    </row>
    <row r="7" spans="1:50" x14ac:dyDescent="0.35">
      <c r="A7">
        <v>41</v>
      </c>
      <c r="B7" t="s">
        <v>28</v>
      </c>
      <c r="C7" s="2">
        <v>44256.543333333335</v>
      </c>
      <c r="D7">
        <v>112</v>
      </c>
      <c r="E7" t="s">
        <v>0</v>
      </c>
      <c r="F7">
        <v>0</v>
      </c>
      <c r="G7">
        <v>6.0359999999999996</v>
      </c>
      <c r="H7" s="1">
        <v>11671</v>
      </c>
      <c r="I7">
        <v>1.6E-2</v>
      </c>
      <c r="J7" t="s">
        <v>1</v>
      </c>
      <c r="K7" t="s">
        <v>1</v>
      </c>
      <c r="L7" t="s">
        <v>1</v>
      </c>
      <c r="M7" t="s">
        <v>1</v>
      </c>
      <c r="O7">
        <v>41</v>
      </c>
      <c r="P7" t="s">
        <v>28</v>
      </c>
      <c r="Q7" s="2">
        <v>44256.543333333335</v>
      </c>
      <c r="R7">
        <v>112</v>
      </c>
      <c r="S7" t="s">
        <v>0</v>
      </c>
      <c r="T7">
        <v>0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C7">
        <v>41</v>
      </c>
      <c r="AD7" t="s">
        <v>28</v>
      </c>
      <c r="AE7" s="2">
        <v>44256.543333333335</v>
      </c>
      <c r="AF7">
        <v>112</v>
      </c>
      <c r="AG7" t="s">
        <v>0</v>
      </c>
      <c r="AH7">
        <v>0</v>
      </c>
      <c r="AI7">
        <v>12.180999999999999</v>
      </c>
      <c r="AJ7" s="1">
        <v>9170</v>
      </c>
      <c r="AK7">
        <v>1.421</v>
      </c>
      <c r="AL7" t="s">
        <v>1</v>
      </c>
      <c r="AM7" t="s">
        <v>1</v>
      </c>
      <c r="AN7" t="s">
        <v>1</v>
      </c>
      <c r="AO7" t="s">
        <v>1</v>
      </c>
      <c r="AQ7">
        <v>1</v>
      </c>
      <c r="AT7" s="5">
        <f t="shared" si="0"/>
        <v>30.093565121249995</v>
      </c>
      <c r="AU7" s="6">
        <f t="shared" si="1"/>
        <v>1729.669739747</v>
      </c>
      <c r="AW7" s="7">
        <f t="shared" si="2"/>
        <v>30.3255169400631</v>
      </c>
      <c r="AX7" s="8">
        <f t="shared" si="3"/>
        <v>1748.0787144860001</v>
      </c>
    </row>
    <row r="8" spans="1:50" x14ac:dyDescent="0.35">
      <c r="A8">
        <v>42</v>
      </c>
      <c r="B8" t="s">
        <v>29</v>
      </c>
      <c r="C8" s="2">
        <v>44256.564618055556</v>
      </c>
      <c r="D8">
        <v>72</v>
      </c>
      <c r="E8" t="s">
        <v>0</v>
      </c>
      <c r="F8">
        <v>0</v>
      </c>
      <c r="G8">
        <v>6.024</v>
      </c>
      <c r="H8" s="1">
        <v>11566</v>
      </c>
      <c r="I8">
        <v>1.4999999999999999E-2</v>
      </c>
      <c r="J8" t="s">
        <v>1</v>
      </c>
      <c r="K8" t="s">
        <v>1</v>
      </c>
      <c r="L8" t="s">
        <v>1</v>
      </c>
      <c r="M8" t="s">
        <v>1</v>
      </c>
      <c r="O8">
        <v>42</v>
      </c>
      <c r="P8" t="s">
        <v>29</v>
      </c>
      <c r="Q8" s="2">
        <v>44256.564618055556</v>
      </c>
      <c r="R8">
        <v>72</v>
      </c>
      <c r="S8" t="s">
        <v>0</v>
      </c>
      <c r="T8">
        <v>0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C8">
        <v>42</v>
      </c>
      <c r="AD8" t="s">
        <v>29</v>
      </c>
      <c r="AE8" s="2">
        <v>44256.564618055556</v>
      </c>
      <c r="AF8">
        <v>72</v>
      </c>
      <c r="AG8" t="s">
        <v>0</v>
      </c>
      <c r="AH8">
        <v>0</v>
      </c>
      <c r="AI8">
        <v>12.164999999999999</v>
      </c>
      <c r="AJ8" s="1">
        <v>9466</v>
      </c>
      <c r="AK8">
        <v>1.462</v>
      </c>
      <c r="AL8" t="s">
        <v>1</v>
      </c>
      <c r="AM8" t="s">
        <v>1</v>
      </c>
      <c r="AN8" t="s">
        <v>1</v>
      </c>
      <c r="AO8" t="s">
        <v>1</v>
      </c>
      <c r="AQ8">
        <v>1</v>
      </c>
      <c r="AT8" s="5">
        <f t="shared" si="0"/>
        <v>29.757692564999999</v>
      </c>
      <c r="AU8" s="6">
        <f t="shared" si="1"/>
        <v>1784.2018843578799</v>
      </c>
      <c r="AW8" s="7">
        <f t="shared" si="2"/>
        <v>30.049136922159601</v>
      </c>
      <c r="AX8" s="8">
        <f t="shared" si="3"/>
        <v>1804.58422016344</v>
      </c>
    </row>
    <row r="9" spans="1:50" x14ac:dyDescent="0.35">
      <c r="A9">
        <v>43</v>
      </c>
      <c r="B9" t="s">
        <v>30</v>
      </c>
      <c r="C9" s="2">
        <v>44256.585879629631</v>
      </c>
      <c r="D9">
        <v>68</v>
      </c>
      <c r="E9" t="s">
        <v>0</v>
      </c>
      <c r="F9">
        <v>0</v>
      </c>
      <c r="G9">
        <v>6.0250000000000004</v>
      </c>
      <c r="H9" s="1">
        <v>10363</v>
      </c>
      <c r="I9">
        <v>1.4E-2</v>
      </c>
      <c r="J9" t="s">
        <v>1</v>
      </c>
      <c r="K9" t="s">
        <v>1</v>
      </c>
      <c r="L9" t="s">
        <v>1</v>
      </c>
      <c r="M9" t="s">
        <v>1</v>
      </c>
      <c r="O9">
        <v>43</v>
      </c>
      <c r="P9" t="s">
        <v>30</v>
      </c>
      <c r="Q9" s="2">
        <v>44256.585879629631</v>
      </c>
      <c r="R9">
        <v>68</v>
      </c>
      <c r="S9" t="s">
        <v>0</v>
      </c>
      <c r="T9">
        <v>0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C9">
        <v>43</v>
      </c>
      <c r="AD9" t="s">
        <v>30</v>
      </c>
      <c r="AE9" s="2">
        <v>44256.585879629631</v>
      </c>
      <c r="AF9">
        <v>68</v>
      </c>
      <c r="AG9" t="s">
        <v>0</v>
      </c>
      <c r="AH9">
        <v>0</v>
      </c>
      <c r="AI9">
        <v>12.164999999999999</v>
      </c>
      <c r="AJ9" s="1">
        <v>8897</v>
      </c>
      <c r="AK9">
        <v>1.3839999999999999</v>
      </c>
      <c r="AL9" t="s">
        <v>1</v>
      </c>
      <c r="AM9" t="s">
        <v>1</v>
      </c>
      <c r="AN9" t="s">
        <v>1</v>
      </c>
      <c r="AO9" t="s">
        <v>1</v>
      </c>
      <c r="AQ9">
        <v>1</v>
      </c>
      <c r="AT9" s="5">
        <f t="shared" si="0"/>
        <v>25.942990091249996</v>
      </c>
      <c r="AU9" s="6">
        <f t="shared" si="1"/>
        <v>1679.3651396530702</v>
      </c>
      <c r="AW9" s="7">
        <f t="shared" si="2"/>
        <v>26.882421335127901</v>
      </c>
      <c r="AX9" s="8">
        <f t="shared" si="3"/>
        <v>1695.9613135376601</v>
      </c>
    </row>
    <row r="10" spans="1:50" x14ac:dyDescent="0.35">
      <c r="A10">
        <v>44</v>
      </c>
      <c r="B10" t="s">
        <v>31</v>
      </c>
      <c r="C10" s="2">
        <v>44256.607152777775</v>
      </c>
      <c r="D10">
        <v>182</v>
      </c>
      <c r="E10" t="s">
        <v>0</v>
      </c>
      <c r="F10">
        <v>0</v>
      </c>
      <c r="G10">
        <v>6.0250000000000004</v>
      </c>
      <c r="H10" s="1">
        <v>12876</v>
      </c>
      <c r="I10">
        <v>1.7000000000000001E-2</v>
      </c>
      <c r="J10" t="s">
        <v>1</v>
      </c>
      <c r="K10" t="s">
        <v>1</v>
      </c>
      <c r="L10" t="s">
        <v>1</v>
      </c>
      <c r="M10" t="s">
        <v>1</v>
      </c>
      <c r="O10">
        <v>44</v>
      </c>
      <c r="P10" t="s">
        <v>31</v>
      </c>
      <c r="Q10" s="2">
        <v>44256.607152777775</v>
      </c>
      <c r="R10">
        <v>182</v>
      </c>
      <c r="S10" t="s">
        <v>0</v>
      </c>
      <c r="T10">
        <v>0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C10">
        <v>44</v>
      </c>
      <c r="AD10" t="s">
        <v>31</v>
      </c>
      <c r="AE10" s="2">
        <v>44256.607152777775</v>
      </c>
      <c r="AF10">
        <v>182</v>
      </c>
      <c r="AG10" t="s">
        <v>0</v>
      </c>
      <c r="AH10">
        <v>0</v>
      </c>
      <c r="AI10">
        <v>12.164</v>
      </c>
      <c r="AJ10" s="1">
        <v>9068</v>
      </c>
      <c r="AK10">
        <v>1.407</v>
      </c>
      <c r="AL10" t="s">
        <v>1</v>
      </c>
      <c r="AM10" t="s">
        <v>1</v>
      </c>
      <c r="AN10" t="s">
        <v>1</v>
      </c>
      <c r="AO10" t="s">
        <v>1</v>
      </c>
      <c r="AQ10">
        <v>1</v>
      </c>
      <c r="AT10" s="5">
        <f t="shared" si="0"/>
        <v>33.981646739999995</v>
      </c>
      <c r="AU10" s="6">
        <f t="shared" si="1"/>
        <v>1710.87570927152</v>
      </c>
      <c r="AW10" s="7">
        <f t="shared" si="2"/>
        <v>33.497115822641604</v>
      </c>
      <c r="AX10" s="8">
        <f t="shared" si="3"/>
        <v>1728.6065625737601</v>
      </c>
    </row>
    <row r="11" spans="1:50" x14ac:dyDescent="0.35">
      <c r="A11">
        <v>45</v>
      </c>
      <c r="B11" t="s">
        <v>32</v>
      </c>
      <c r="C11" s="2">
        <v>44256.62841435185</v>
      </c>
      <c r="D11">
        <v>42</v>
      </c>
      <c r="E11" t="s">
        <v>0</v>
      </c>
      <c r="F11">
        <v>0</v>
      </c>
      <c r="G11">
        <v>6.0250000000000004</v>
      </c>
      <c r="H11" s="1">
        <v>11454</v>
      </c>
      <c r="I11">
        <v>1.4999999999999999E-2</v>
      </c>
      <c r="J11" t="s">
        <v>1</v>
      </c>
      <c r="K11" t="s">
        <v>1</v>
      </c>
      <c r="L11" t="s">
        <v>1</v>
      </c>
      <c r="M11" t="s">
        <v>1</v>
      </c>
      <c r="O11">
        <v>45</v>
      </c>
      <c r="P11" t="s">
        <v>32</v>
      </c>
      <c r="Q11" s="2">
        <v>44256.62841435185</v>
      </c>
      <c r="R11">
        <v>42</v>
      </c>
      <c r="S11" t="s">
        <v>0</v>
      </c>
      <c r="T11">
        <v>0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C11">
        <v>45</v>
      </c>
      <c r="AD11" t="s">
        <v>32</v>
      </c>
      <c r="AE11" s="2">
        <v>44256.62841435185</v>
      </c>
      <c r="AF11">
        <v>42</v>
      </c>
      <c r="AG11" t="s">
        <v>0</v>
      </c>
      <c r="AH11">
        <v>0</v>
      </c>
      <c r="AI11">
        <v>12.170999999999999</v>
      </c>
      <c r="AJ11" s="1">
        <v>9075</v>
      </c>
      <c r="AK11">
        <v>1.4079999999999999</v>
      </c>
      <c r="AL11" t="s">
        <v>1</v>
      </c>
      <c r="AM11" t="s">
        <v>1</v>
      </c>
      <c r="AN11" t="s">
        <v>1</v>
      </c>
      <c r="AO11" t="s">
        <v>1</v>
      </c>
      <c r="AQ11">
        <v>1</v>
      </c>
      <c r="AT11" s="5">
        <f t="shared" si="0"/>
        <v>29.399944964999996</v>
      </c>
      <c r="AU11" s="6">
        <f t="shared" si="1"/>
        <v>1712.1655374187501</v>
      </c>
      <c r="AW11" s="7">
        <f t="shared" si="2"/>
        <v>29.7543286313756</v>
      </c>
      <c r="AX11" s="8">
        <f t="shared" si="3"/>
        <v>1729.9428975375001</v>
      </c>
    </row>
    <row r="12" spans="1:50" x14ac:dyDescent="0.35">
      <c r="A12">
        <v>46</v>
      </c>
      <c r="B12" t="s">
        <v>33</v>
      </c>
      <c r="C12" s="2">
        <v>44256.649699074071</v>
      </c>
      <c r="D12">
        <v>214</v>
      </c>
      <c r="E12" t="s">
        <v>0</v>
      </c>
      <c r="F12">
        <v>0</v>
      </c>
      <c r="G12">
        <v>6.1</v>
      </c>
      <c r="H12" s="1">
        <v>2351</v>
      </c>
      <c r="I12">
        <v>2E-3</v>
      </c>
      <c r="J12" t="s">
        <v>1</v>
      </c>
      <c r="K12" t="s">
        <v>1</v>
      </c>
      <c r="L12" t="s">
        <v>1</v>
      </c>
      <c r="M12" t="s">
        <v>1</v>
      </c>
      <c r="O12">
        <v>46</v>
      </c>
      <c r="P12" t="s">
        <v>33</v>
      </c>
      <c r="Q12" s="2">
        <v>44256.649699074071</v>
      </c>
      <c r="R12">
        <v>214</v>
      </c>
      <c r="S12" t="s">
        <v>0</v>
      </c>
      <c r="T12">
        <v>0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C12">
        <v>46</v>
      </c>
      <c r="AD12" t="s">
        <v>33</v>
      </c>
      <c r="AE12" s="2">
        <v>44256.649699074071</v>
      </c>
      <c r="AF12">
        <v>214</v>
      </c>
      <c r="AG12" t="s">
        <v>0</v>
      </c>
      <c r="AH12">
        <v>0</v>
      </c>
      <c r="AI12">
        <v>12.196999999999999</v>
      </c>
      <c r="AJ12" s="1">
        <v>7767</v>
      </c>
      <c r="AK12">
        <v>1.2310000000000001</v>
      </c>
      <c r="AL12" t="s">
        <v>1</v>
      </c>
      <c r="AM12" t="s">
        <v>1</v>
      </c>
      <c r="AN12" t="s">
        <v>1</v>
      </c>
      <c r="AO12" t="s">
        <v>1</v>
      </c>
      <c r="AQ12">
        <v>1</v>
      </c>
      <c r="AT12" s="5">
        <f t="shared" si="0"/>
        <v>2.1059080212499994</v>
      </c>
      <c r="AU12" s="6">
        <f t="shared" si="1"/>
        <v>1471.04511883947</v>
      </c>
      <c r="AW12" s="7">
        <f t="shared" si="2"/>
        <v>1.9525717020500011</v>
      </c>
      <c r="AX12" s="8">
        <f t="shared" si="3"/>
        <v>1480.21149454086</v>
      </c>
    </row>
    <row r="13" spans="1:50" x14ac:dyDescent="0.35">
      <c r="A13">
        <v>47</v>
      </c>
      <c r="B13" t="s">
        <v>34</v>
      </c>
      <c r="C13" s="2">
        <v>44256.670983796299</v>
      </c>
      <c r="D13">
        <v>51</v>
      </c>
      <c r="E13" t="s">
        <v>0</v>
      </c>
      <c r="F13">
        <v>0</v>
      </c>
      <c r="G13">
        <v>6.0419999999999998</v>
      </c>
      <c r="H13" s="1">
        <v>10950</v>
      </c>
      <c r="I13">
        <v>1.4E-2</v>
      </c>
      <c r="J13" t="s">
        <v>1</v>
      </c>
      <c r="K13" t="s">
        <v>1</v>
      </c>
      <c r="L13" t="s">
        <v>1</v>
      </c>
      <c r="M13" t="s">
        <v>1</v>
      </c>
      <c r="O13">
        <v>47</v>
      </c>
      <c r="P13" t="s">
        <v>34</v>
      </c>
      <c r="Q13" s="2">
        <v>44256.670983796299</v>
      </c>
      <c r="R13">
        <v>51</v>
      </c>
      <c r="S13" t="s">
        <v>0</v>
      </c>
      <c r="T13">
        <v>0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C13">
        <v>47</v>
      </c>
      <c r="AD13" t="s">
        <v>34</v>
      </c>
      <c r="AE13" s="2">
        <v>44256.670983796299</v>
      </c>
      <c r="AF13">
        <v>51</v>
      </c>
      <c r="AG13" t="s">
        <v>0</v>
      </c>
      <c r="AH13">
        <v>0</v>
      </c>
      <c r="AI13">
        <v>12.196</v>
      </c>
      <c r="AJ13" s="1">
        <v>8063</v>
      </c>
      <c r="AK13">
        <v>1.2709999999999999</v>
      </c>
      <c r="AL13" t="s">
        <v>1</v>
      </c>
      <c r="AM13" t="s">
        <v>1</v>
      </c>
      <c r="AN13" t="s">
        <v>1</v>
      </c>
      <c r="AO13" t="s">
        <v>1</v>
      </c>
      <c r="AQ13">
        <v>1</v>
      </c>
      <c r="AT13" s="5">
        <f t="shared" si="0"/>
        <v>27.796678125</v>
      </c>
      <c r="AU13" s="6">
        <f t="shared" si="1"/>
        <v>1525.62939870587</v>
      </c>
      <c r="AW13" s="7">
        <f t="shared" si="2"/>
        <v>28.427653787750003</v>
      </c>
      <c r="AX13" s="8">
        <f t="shared" si="3"/>
        <v>1536.7305053840601</v>
      </c>
    </row>
    <row r="14" spans="1:50" x14ac:dyDescent="0.35">
      <c r="A14">
        <v>48</v>
      </c>
      <c r="B14" t="s">
        <v>35</v>
      </c>
      <c r="C14" s="2">
        <v>44256.692245370374</v>
      </c>
      <c r="D14">
        <v>16</v>
      </c>
      <c r="E14" t="s">
        <v>0</v>
      </c>
      <c r="F14">
        <v>0</v>
      </c>
      <c r="G14">
        <v>6.0380000000000003</v>
      </c>
      <c r="H14" s="1">
        <v>11132</v>
      </c>
      <c r="I14">
        <v>1.4999999999999999E-2</v>
      </c>
      <c r="J14" t="s">
        <v>1</v>
      </c>
      <c r="K14" t="s">
        <v>1</v>
      </c>
      <c r="L14" t="s">
        <v>1</v>
      </c>
      <c r="M14" t="s">
        <v>1</v>
      </c>
      <c r="O14">
        <v>48</v>
      </c>
      <c r="P14" t="s">
        <v>35</v>
      </c>
      <c r="Q14" s="2">
        <v>44256.692245370374</v>
      </c>
      <c r="R14">
        <v>16</v>
      </c>
      <c r="S14" t="s">
        <v>0</v>
      </c>
      <c r="T14">
        <v>0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C14">
        <v>48</v>
      </c>
      <c r="AD14" t="s">
        <v>35</v>
      </c>
      <c r="AE14" s="2">
        <v>44256.692245370374</v>
      </c>
      <c r="AF14">
        <v>16</v>
      </c>
      <c r="AG14" t="s">
        <v>0</v>
      </c>
      <c r="AH14">
        <v>0</v>
      </c>
      <c r="AI14">
        <v>12.192</v>
      </c>
      <c r="AJ14" s="1">
        <v>6910</v>
      </c>
      <c r="AK14">
        <v>1.1140000000000001</v>
      </c>
      <c r="AL14" t="s">
        <v>1</v>
      </c>
      <c r="AM14" t="s">
        <v>1</v>
      </c>
      <c r="AN14" t="s">
        <v>1</v>
      </c>
      <c r="AO14" t="s">
        <v>1</v>
      </c>
      <c r="AQ14">
        <v>1</v>
      </c>
      <c r="AT14" s="5">
        <f t="shared" si="0"/>
        <v>28.374390259999998</v>
      </c>
      <c r="AU14" s="6">
        <f t="shared" si="1"/>
        <v>1312.946851763</v>
      </c>
      <c r="AW14" s="7">
        <f t="shared" si="2"/>
        <v>28.906737899838401</v>
      </c>
      <c r="AX14" s="8">
        <f t="shared" si="3"/>
        <v>1316.557615894</v>
      </c>
    </row>
    <row r="15" spans="1:50" x14ac:dyDescent="0.35">
      <c r="A15">
        <v>49</v>
      </c>
      <c r="B15" t="s">
        <v>36</v>
      </c>
      <c r="C15" s="2">
        <v>44256.713472222225</v>
      </c>
      <c r="D15">
        <v>136</v>
      </c>
      <c r="E15" t="s">
        <v>0</v>
      </c>
      <c r="F15">
        <v>0</v>
      </c>
      <c r="G15">
        <v>6.04</v>
      </c>
      <c r="H15" s="1">
        <v>11542</v>
      </c>
      <c r="I15">
        <v>1.4999999999999999E-2</v>
      </c>
      <c r="J15" t="s">
        <v>1</v>
      </c>
      <c r="K15" t="s">
        <v>1</v>
      </c>
      <c r="L15" t="s">
        <v>1</v>
      </c>
      <c r="M15" t="s">
        <v>1</v>
      </c>
      <c r="O15">
        <v>49</v>
      </c>
      <c r="P15" t="s">
        <v>36</v>
      </c>
      <c r="Q15" s="2">
        <v>44256.713472222225</v>
      </c>
      <c r="R15">
        <v>136</v>
      </c>
      <c r="S15" t="s">
        <v>0</v>
      </c>
      <c r="T15">
        <v>0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C15">
        <v>49</v>
      </c>
      <c r="AD15" t="s">
        <v>36</v>
      </c>
      <c r="AE15" s="2">
        <v>44256.713472222225</v>
      </c>
      <c r="AF15">
        <v>136</v>
      </c>
      <c r="AG15" t="s">
        <v>0</v>
      </c>
      <c r="AH15">
        <v>0</v>
      </c>
      <c r="AI15">
        <v>12.196999999999999</v>
      </c>
      <c r="AJ15" s="1">
        <v>9170</v>
      </c>
      <c r="AK15">
        <v>1.421</v>
      </c>
      <c r="AL15" t="s">
        <v>1</v>
      </c>
      <c r="AM15" t="s">
        <v>1</v>
      </c>
      <c r="AN15" t="s">
        <v>1</v>
      </c>
      <c r="AO15" t="s">
        <v>1</v>
      </c>
      <c r="AQ15">
        <v>1</v>
      </c>
      <c r="AT15" s="5">
        <f t="shared" si="0"/>
        <v>29.680987484999996</v>
      </c>
      <c r="AU15" s="6">
        <f t="shared" si="1"/>
        <v>1729.669739747</v>
      </c>
      <c r="AW15" s="7">
        <f t="shared" ref="AW15:AW20" si="4">IF(H15&lt;10000,((-0.00000005795*H15^2)+(0.003823*H15)+(-6.715)),(IF(H15&lt;700000,((-0.0000000001209*H15^2)+(0.002635*H15)+(-0.4111)), ((-0.00000002007*V15^2)+(0.2564*V15)+(286.1)))))</f>
        <v>29.985963972332399</v>
      </c>
      <c r="AX15" s="8">
        <f t="shared" ref="AX15:AX20" si="5">(-0.00000001626*AJ15^2)+(0.1912*AJ15)+(-3.858)</f>
        <v>1748.0787144860001</v>
      </c>
    </row>
    <row r="16" spans="1:50" x14ac:dyDescent="0.35">
      <c r="A16">
        <v>50</v>
      </c>
      <c r="B16" t="s">
        <v>37</v>
      </c>
      <c r="C16" s="2">
        <v>44256.73474537037</v>
      </c>
      <c r="D16">
        <v>73</v>
      </c>
      <c r="E16" t="s">
        <v>0</v>
      </c>
      <c r="F16">
        <v>0</v>
      </c>
      <c r="G16">
        <v>6.0430000000000001</v>
      </c>
      <c r="H16" s="1">
        <v>12000</v>
      </c>
      <c r="I16">
        <v>1.6E-2</v>
      </c>
      <c r="J16" t="s">
        <v>1</v>
      </c>
      <c r="K16" t="s">
        <v>1</v>
      </c>
      <c r="L16" t="s">
        <v>1</v>
      </c>
      <c r="M16" t="s">
        <v>1</v>
      </c>
      <c r="O16">
        <v>50</v>
      </c>
      <c r="P16" t="s">
        <v>37</v>
      </c>
      <c r="Q16" s="2">
        <v>44256.73474537037</v>
      </c>
      <c r="R16">
        <v>73</v>
      </c>
      <c r="S16" t="s">
        <v>0</v>
      </c>
      <c r="T16">
        <v>0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C16">
        <v>50</v>
      </c>
      <c r="AD16" t="s">
        <v>37</v>
      </c>
      <c r="AE16" s="2">
        <v>44256.73474537037</v>
      </c>
      <c r="AF16">
        <v>73</v>
      </c>
      <c r="AG16" t="s">
        <v>0</v>
      </c>
      <c r="AH16">
        <v>0</v>
      </c>
      <c r="AI16">
        <v>12.196</v>
      </c>
      <c r="AJ16" s="1">
        <v>6002</v>
      </c>
      <c r="AK16">
        <v>0.99099999999999999</v>
      </c>
      <c r="AL16" t="s">
        <v>1</v>
      </c>
      <c r="AM16" t="s">
        <v>1</v>
      </c>
      <c r="AN16" t="s">
        <v>1</v>
      </c>
      <c r="AO16" t="s">
        <v>1</v>
      </c>
      <c r="AQ16">
        <v>1</v>
      </c>
      <c r="AT16" s="5">
        <f t="shared" si="0"/>
        <v>31.149000000000001</v>
      </c>
      <c r="AU16" s="6">
        <f t="shared" si="1"/>
        <v>1145.33957326892</v>
      </c>
      <c r="AW16" s="7">
        <f t="shared" si="4"/>
        <v>31.191490399999999</v>
      </c>
      <c r="AX16" s="8">
        <f t="shared" si="5"/>
        <v>1143.1386496949601</v>
      </c>
    </row>
    <row r="17" spans="1:50" x14ac:dyDescent="0.35">
      <c r="A17">
        <v>51</v>
      </c>
      <c r="B17" t="s">
        <v>38</v>
      </c>
      <c r="C17" s="2">
        <v>44256.756006944444</v>
      </c>
      <c r="D17">
        <v>177</v>
      </c>
      <c r="E17" t="s">
        <v>0</v>
      </c>
      <c r="F17">
        <v>0</v>
      </c>
      <c r="G17">
        <v>6.0419999999999998</v>
      </c>
      <c r="H17" s="1">
        <v>12532</v>
      </c>
      <c r="I17">
        <v>1.7000000000000001E-2</v>
      </c>
      <c r="J17" t="s">
        <v>1</v>
      </c>
      <c r="K17" t="s">
        <v>1</v>
      </c>
      <c r="L17" t="s">
        <v>1</v>
      </c>
      <c r="M17" t="s">
        <v>1</v>
      </c>
      <c r="O17">
        <v>51</v>
      </c>
      <c r="P17" t="s">
        <v>38</v>
      </c>
      <c r="Q17" s="2">
        <v>44256.756006944444</v>
      </c>
      <c r="R17">
        <v>177</v>
      </c>
      <c r="S17" t="s">
        <v>0</v>
      </c>
      <c r="T17">
        <v>0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C17">
        <v>51</v>
      </c>
      <c r="AD17" t="s">
        <v>38</v>
      </c>
      <c r="AE17" s="2">
        <v>44256.756006944444</v>
      </c>
      <c r="AF17">
        <v>177</v>
      </c>
      <c r="AG17" t="s">
        <v>0</v>
      </c>
      <c r="AH17">
        <v>0</v>
      </c>
      <c r="AI17">
        <v>12.196</v>
      </c>
      <c r="AJ17" s="1">
        <v>7447</v>
      </c>
      <c r="AK17">
        <v>1.1870000000000001</v>
      </c>
      <c r="AL17" t="s">
        <v>1</v>
      </c>
      <c r="AM17" t="s">
        <v>1</v>
      </c>
      <c r="AN17" t="s">
        <v>1</v>
      </c>
      <c r="AO17" t="s">
        <v>1</v>
      </c>
      <c r="AQ17">
        <v>1</v>
      </c>
      <c r="AT17" s="5">
        <f t="shared" si="0"/>
        <v>32.865394259999995</v>
      </c>
      <c r="AU17" s="6">
        <f t="shared" si="1"/>
        <v>1412.02271332907</v>
      </c>
      <c r="AW17" s="7">
        <f t="shared" si="4"/>
        <v>32.59173253119841</v>
      </c>
      <c r="AX17" s="8">
        <f t="shared" si="5"/>
        <v>1419.1066560256602</v>
      </c>
    </row>
    <row r="18" spans="1:50" x14ac:dyDescent="0.35">
      <c r="A18">
        <v>52</v>
      </c>
      <c r="B18" t="s">
        <v>39</v>
      </c>
      <c r="C18" s="2">
        <v>44256.777256944442</v>
      </c>
      <c r="D18">
        <v>161</v>
      </c>
      <c r="E18" t="s">
        <v>0</v>
      </c>
      <c r="F18">
        <v>0</v>
      </c>
      <c r="G18">
        <v>6.109</v>
      </c>
      <c r="H18" s="1">
        <v>2113</v>
      </c>
      <c r="I18">
        <v>1E-3</v>
      </c>
      <c r="J18" t="s">
        <v>1</v>
      </c>
      <c r="K18" t="s">
        <v>1</v>
      </c>
      <c r="L18" t="s">
        <v>1</v>
      </c>
      <c r="M18" t="s">
        <v>1</v>
      </c>
      <c r="O18">
        <v>52</v>
      </c>
      <c r="P18" t="s">
        <v>39</v>
      </c>
      <c r="Q18" s="2">
        <v>44256.777256944442</v>
      </c>
      <c r="R18">
        <v>161</v>
      </c>
      <c r="S18" t="s">
        <v>0</v>
      </c>
      <c r="T18">
        <v>0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C18">
        <v>52</v>
      </c>
      <c r="AD18" t="s">
        <v>39</v>
      </c>
      <c r="AE18" s="2">
        <v>44256.777256944442</v>
      </c>
      <c r="AF18">
        <v>161</v>
      </c>
      <c r="AG18" t="s">
        <v>0</v>
      </c>
      <c r="AH18">
        <v>0</v>
      </c>
      <c r="AI18">
        <v>12.211</v>
      </c>
      <c r="AJ18" s="1">
        <v>7415</v>
      </c>
      <c r="AK18">
        <v>1.1830000000000001</v>
      </c>
      <c r="AL18" t="s">
        <v>1</v>
      </c>
      <c r="AM18" t="s">
        <v>1</v>
      </c>
      <c r="AN18" t="s">
        <v>1</v>
      </c>
      <c r="AO18" t="s">
        <v>1</v>
      </c>
      <c r="AQ18">
        <v>1</v>
      </c>
      <c r="AT18" s="5">
        <f t="shared" si="0"/>
        <v>1.4395413412499991</v>
      </c>
      <c r="AU18" s="6">
        <f t="shared" si="1"/>
        <v>1406.11976573675</v>
      </c>
      <c r="AW18" s="7">
        <f t="shared" si="4"/>
        <v>1.1042656364500001</v>
      </c>
      <c r="AX18" s="8">
        <f t="shared" si="5"/>
        <v>1412.9959890215</v>
      </c>
    </row>
    <row r="19" spans="1:50" x14ac:dyDescent="0.35">
      <c r="A19">
        <v>53</v>
      </c>
      <c r="B19" t="s">
        <v>40</v>
      </c>
      <c r="C19" s="2">
        <v>44256.798518518517</v>
      </c>
      <c r="D19">
        <v>206</v>
      </c>
      <c r="E19" t="s">
        <v>0</v>
      </c>
      <c r="F19">
        <v>0</v>
      </c>
      <c r="G19">
        <v>6.0279999999999996</v>
      </c>
      <c r="H19" s="1">
        <v>12876</v>
      </c>
      <c r="I19">
        <v>1.7000000000000001E-2</v>
      </c>
      <c r="J19" t="s">
        <v>1</v>
      </c>
      <c r="K19" t="s">
        <v>1</v>
      </c>
      <c r="L19" t="s">
        <v>1</v>
      </c>
      <c r="M19" t="s">
        <v>1</v>
      </c>
      <c r="O19">
        <v>53</v>
      </c>
      <c r="P19" t="s">
        <v>40</v>
      </c>
      <c r="Q19" s="2">
        <v>44256.798518518517</v>
      </c>
      <c r="R19">
        <v>206</v>
      </c>
      <c r="S19" t="s">
        <v>0</v>
      </c>
      <c r="T19">
        <v>0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C19">
        <v>53</v>
      </c>
      <c r="AD19" t="s">
        <v>40</v>
      </c>
      <c r="AE19" s="2">
        <v>44256.798518518517</v>
      </c>
      <c r="AF19">
        <v>206</v>
      </c>
      <c r="AG19" t="s">
        <v>0</v>
      </c>
      <c r="AH19">
        <v>0</v>
      </c>
      <c r="AI19">
        <v>12.183999999999999</v>
      </c>
      <c r="AJ19" s="1">
        <v>7845</v>
      </c>
      <c r="AK19">
        <v>1.2410000000000001</v>
      </c>
      <c r="AL19" t="s">
        <v>1</v>
      </c>
      <c r="AM19" t="s">
        <v>1</v>
      </c>
      <c r="AN19" t="s">
        <v>1</v>
      </c>
      <c r="AO19" t="s">
        <v>1</v>
      </c>
      <c r="AQ19">
        <v>1</v>
      </c>
      <c r="AT19" s="5">
        <f t="shared" ref="AT19:AT20" si="6">IF(H19&lt;15000,((0.00000002125*H19^2)+(0.002705*H19)+(-4.371)),(IF(H19&lt;700000,((-0.0000000008162*H19^2)+(0.003141*H19)+(0.4702)), ((0.000000003285*V19^2)+(0.1899*V19)+(559.5)))))</f>
        <v>33.981646739999995</v>
      </c>
      <c r="AU19" s="6">
        <f t="shared" ref="AU19:AU20" si="7">((-0.00000006277*AJ19^2)+(0.1854*AJ19)+(34.83))</f>
        <v>1485.42988155075</v>
      </c>
      <c r="AW19" s="7">
        <f t="shared" si="4"/>
        <v>33.497115822641604</v>
      </c>
      <c r="AX19" s="8">
        <f t="shared" si="5"/>
        <v>1495.1052941535002</v>
      </c>
    </row>
    <row r="20" spans="1:50" x14ac:dyDescent="0.35">
      <c r="A20">
        <v>54</v>
      </c>
      <c r="B20" t="s">
        <v>41</v>
      </c>
      <c r="C20" s="2">
        <v>44256.819780092592</v>
      </c>
      <c r="D20">
        <v>205</v>
      </c>
      <c r="E20" t="s">
        <v>0</v>
      </c>
      <c r="F20">
        <v>0</v>
      </c>
      <c r="G20">
        <v>6.0439999999999996</v>
      </c>
      <c r="H20" s="1">
        <v>12262</v>
      </c>
      <c r="I20">
        <v>1.6E-2</v>
      </c>
      <c r="J20" t="s">
        <v>1</v>
      </c>
      <c r="K20" t="s">
        <v>1</v>
      </c>
      <c r="L20" t="s">
        <v>1</v>
      </c>
      <c r="M20" t="s">
        <v>1</v>
      </c>
      <c r="O20">
        <v>54</v>
      </c>
      <c r="P20" t="s">
        <v>41</v>
      </c>
      <c r="Q20" s="2">
        <v>44256.819780092592</v>
      </c>
      <c r="R20">
        <v>205</v>
      </c>
      <c r="S20" t="s">
        <v>0</v>
      </c>
      <c r="T20">
        <v>0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C20">
        <v>54</v>
      </c>
      <c r="AD20" t="s">
        <v>41</v>
      </c>
      <c r="AE20" s="2">
        <v>44256.819780092592</v>
      </c>
      <c r="AF20">
        <v>205</v>
      </c>
      <c r="AG20" t="s">
        <v>0</v>
      </c>
      <c r="AH20">
        <v>0</v>
      </c>
      <c r="AI20">
        <v>12.209</v>
      </c>
      <c r="AJ20" s="1">
        <v>7916</v>
      </c>
      <c r="AK20">
        <v>1.2509999999999999</v>
      </c>
      <c r="AL20" t="s">
        <v>1</v>
      </c>
      <c r="AM20" t="s">
        <v>1</v>
      </c>
      <c r="AN20" t="s">
        <v>1</v>
      </c>
      <c r="AO20" t="s">
        <v>1</v>
      </c>
      <c r="AQ20">
        <v>1</v>
      </c>
      <c r="AT20" s="5">
        <f t="shared" si="6"/>
        <v>31.992788684999994</v>
      </c>
      <c r="AU20" s="6">
        <f t="shared" si="7"/>
        <v>1498.52303997488</v>
      </c>
      <c r="AW20" s="7">
        <f t="shared" si="4"/>
        <v>31.881091881740399</v>
      </c>
      <c r="AX20" s="8">
        <f t="shared" si="5"/>
        <v>1508.6622987094402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2018-12-18T18:52:15Z</cp:lastPrinted>
  <dcterms:created xsi:type="dcterms:W3CDTF">2015-02-25T19:50:10Z</dcterms:created>
  <dcterms:modified xsi:type="dcterms:W3CDTF">2021-04-09T13:35:51Z</dcterms:modified>
</cp:coreProperties>
</file>