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W21" i="1" l="1"/>
  <c r="AX21" i="1"/>
  <c r="AW22" i="1"/>
  <c r="AX22" i="1"/>
  <c r="AW23" i="1"/>
  <c r="AX23" i="1"/>
  <c r="AW24" i="1"/>
  <c r="AX24" i="1"/>
  <c r="AX20" i="1"/>
  <c r="AW20" i="1"/>
  <c r="AX19" i="1"/>
  <c r="AW19" i="1"/>
  <c r="AX18" i="1"/>
  <c r="AW18" i="1"/>
  <c r="AX17" i="1"/>
  <c r="AW17" i="1"/>
  <c r="AX16" i="1"/>
  <c r="AW16" i="1"/>
  <c r="AX15" i="1"/>
  <c r="AW15" i="1"/>
  <c r="AX14" i="1"/>
  <c r="AW14" i="1"/>
  <c r="AX13" i="1"/>
  <c r="AW13" i="1"/>
  <c r="AX12" i="1"/>
  <c r="AW12" i="1"/>
  <c r="AX11" i="1"/>
  <c r="AW11" i="1"/>
  <c r="AX10" i="1"/>
  <c r="AW10" i="1"/>
  <c r="AX9" i="1"/>
  <c r="AW9" i="1"/>
  <c r="AT24" i="1" l="1"/>
  <c r="AU24" i="1"/>
  <c r="AT23" i="1"/>
  <c r="AU23" i="1"/>
  <c r="AT22" i="1"/>
  <c r="AU22" i="1"/>
  <c r="AT21" i="1"/>
  <c r="AU21" i="1"/>
  <c r="AT9" i="1" l="1"/>
  <c r="AU9" i="1"/>
  <c r="AT20" i="1"/>
  <c r="AU20" i="1"/>
  <c r="AT19" i="1"/>
  <c r="AU19" i="1"/>
  <c r="AT18" i="1"/>
  <c r="AU18" i="1"/>
  <c r="AT17" i="1"/>
  <c r="AU17" i="1"/>
  <c r="AT16" i="1"/>
  <c r="AU16" i="1"/>
  <c r="AT15" i="1"/>
  <c r="AU15" i="1"/>
  <c r="AT14" i="1"/>
  <c r="AU14" i="1"/>
  <c r="AT13" i="1"/>
  <c r="AU13" i="1"/>
  <c r="AT12" i="1"/>
  <c r="AU12" i="1"/>
  <c r="AT11" i="1"/>
  <c r="AU11" i="1"/>
  <c r="AT10" i="1"/>
  <c r="AU10" i="1"/>
</calcChain>
</file>

<file path=xl/sharedStrings.xml><?xml version="1.0" encoding="utf-8"?>
<sst xmlns="http://schemas.openxmlformats.org/spreadsheetml/2006/main" count="390" uniqueCount="43">
  <si>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</si>
  <si>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</si>
  <si>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</si>
  <si>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</si>
  <si>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</si>
  <si>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</si>
  <si>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</si>
  <si>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</si>
  <si>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</si>
  <si>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</si>
  <si>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</si>
  <si>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</si>
  <si>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</si>
  <si>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</si>
  <si>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</si>
  <si>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</si>
  <si>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</si>
  <si>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</si>
  <si>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</si>
  <si>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</si>
  <si>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</si>
  <si>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</si>
  <si>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</si>
  <si>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</si>
  <si>
    <t>BRN09feb21_001.gcd</t>
  </si>
  <si>
    <t>BRN09feb21_012.gcd</t>
  </si>
  <si>
    <t>BRN09feb21_011.gcd</t>
  </si>
  <si>
    <t>BRN09feb21_010.gcd</t>
  </si>
  <si>
    <t>BRN09feb21_009.gcd</t>
  </si>
  <si>
    <t>BRN09feb21_008.gcd</t>
  </si>
  <si>
    <t>BRN09feb21_007.gcd</t>
  </si>
  <si>
    <t>BRN09feb21_006.gcd</t>
  </si>
  <si>
    <t>BRN09feb21_005.gcd</t>
  </si>
  <si>
    <t>BRN09feb21_004.gcd</t>
  </si>
  <si>
    <t>BRN09feb21_003.gcd</t>
  </si>
  <si>
    <t>BRN09feb21_002.gcd</t>
  </si>
  <si>
    <t>BRN09feb21_016.gcd</t>
  </si>
  <si>
    <t>sample marked "air"</t>
  </si>
  <si>
    <t>BRN09feb21_015.gcd</t>
  </si>
  <si>
    <t>BRN09feb21_014.gcd</t>
  </si>
  <si>
    <t>BRN09feb21_013.gcd</t>
  </si>
  <si>
    <t>2021 ranged CAL Measured headspace CH4  in ppm from GC in ppm</t>
  </si>
  <si>
    <t>2021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</si>
</sst>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4"/>
  <sheetViews>
    <sheetView tabSelected="1" topLeftCell="AJ6" workbookViewId="0">
      <selection activeCell="AX33" sqref="AX33"/>
    </sheetView>
  </sheetViews>
  <sheetFormatPr defaultRowHeight="14.5" x14ac:dyDescent="0.35"/>
  <cols>
    <col min="2" max="2" width="13.4531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7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22</v>
      </c>
      <c r="AU8" s="5" t="s">
        <v>23</v>
      </c>
      <c r="AW8" s="5" t="s">
        <v>41</v>
      </c>
      <c r="AX8" s="5" t="s">
        <v>42</v>
      </c>
    </row>
    <row r="9" spans="1:50" x14ac:dyDescent="0.35">
      <c r="A9">
        <v>37</v>
      </c>
      <c r="B9" t="s">
        <v>24</v>
      </c>
      <c r="C9" s="2">
        <v>44236.479155092595</v>
      </c>
      <c r="D9" t="s">
        <v>13</v>
      </c>
      <c r="E9" t="s">
        <v>14</v>
      </c>
      <c r="F9">
        <v>0</v>
      </c>
      <c r="G9">
        <v>6.1040000000000001</v>
      </c>
      <c r="H9" s="3">
        <v>2068</v>
      </c>
      <c r="I9">
        <v>1E-3</v>
      </c>
      <c r="J9" t="s">
        <v>15</v>
      </c>
      <c r="K9" t="s">
        <v>15</v>
      </c>
      <c r="L9" t="s">
        <v>15</v>
      </c>
      <c r="M9" t="s">
        <v>15</v>
      </c>
      <c r="O9">
        <v>37</v>
      </c>
      <c r="P9" t="s">
        <v>24</v>
      </c>
      <c r="Q9" s="2">
        <v>44236.479155092595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37</v>
      </c>
      <c r="AD9" t="s">
        <v>24</v>
      </c>
      <c r="AE9" s="2">
        <v>44236.479155092595</v>
      </c>
      <c r="AF9" t="s">
        <v>13</v>
      </c>
      <c r="AG9" t="s">
        <v>14</v>
      </c>
      <c r="AH9">
        <v>0</v>
      </c>
      <c r="AI9">
        <v>12.266999999999999</v>
      </c>
      <c r="AJ9" s="3">
        <v>3146</v>
      </c>
      <c r="AK9">
        <v>0.60299999999999998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4" si="0">IF(H9&lt;15000,((0.00000002125*H9^2)+(0.002705*H9)+(-4.371)),(IF(H9&lt;700000,((-0.0000000008162*H9^2)+(0.003141*H9)+(0.4702)), ((0.000000003285*V9^2)+(0.1899*V9)+(559.5)))))</f>
        <v>1.3138182599999997</v>
      </c>
      <c r="AU9" s="7">
        <f t="shared" ref="AU9:AU24" si="1">((-0.00000006277*AJ9^2)+(0.1854*AJ9)+(34.83))</f>
        <v>617.47714547468013</v>
      </c>
      <c r="AW9" s="8">
        <f>IF(H9&lt;10000,((-0.00000005795*H9^2)+(0.003823*H9)+(-6.715)),(IF(H9&lt;700000,((-0.0000000001209*H9^2)+(0.002635*H9)+(-0.4111)), ((-0.00000002007*V9^2)+(0.2564*V9)+(286.1)))))</f>
        <v>0.94313363920000004</v>
      </c>
      <c r="AX9" s="9">
        <f>(-0.00000001626*AJ9^2)+(0.1912*AJ9)+(-3.858)</f>
        <v>597.49626964184006</v>
      </c>
    </row>
    <row r="10" spans="1:50" x14ac:dyDescent="0.35">
      <c r="A10">
        <v>48</v>
      </c>
      <c r="B10" t="s">
        <v>35</v>
      </c>
      <c r="C10" s="2">
        <v>44236.500428240739</v>
      </c>
      <c r="D10" t="s">
        <v>16</v>
      </c>
      <c r="E10" t="s">
        <v>14</v>
      </c>
      <c r="F10">
        <v>0</v>
      </c>
      <c r="G10">
        <v>6.0359999999999996</v>
      </c>
      <c r="H10" s="3">
        <v>776477</v>
      </c>
      <c r="I10">
        <v>1.155</v>
      </c>
      <c r="J10" t="s">
        <v>15</v>
      </c>
      <c r="K10" t="s">
        <v>15</v>
      </c>
      <c r="L10" t="s">
        <v>15</v>
      </c>
      <c r="M10" t="s">
        <v>15</v>
      </c>
      <c r="O10">
        <v>48</v>
      </c>
      <c r="P10" t="s">
        <v>35</v>
      </c>
      <c r="Q10" s="2">
        <v>44236.500428240739</v>
      </c>
      <c r="R10" t="s">
        <v>16</v>
      </c>
      <c r="S10" t="s">
        <v>14</v>
      </c>
      <c r="T10">
        <v>0</v>
      </c>
      <c r="U10">
        <v>5.9880000000000004</v>
      </c>
      <c r="V10" s="3">
        <v>6406</v>
      </c>
      <c r="W10">
        <v>1.774</v>
      </c>
      <c r="X10" t="s">
        <v>15</v>
      </c>
      <c r="Y10" t="s">
        <v>15</v>
      </c>
      <c r="Z10" t="s">
        <v>15</v>
      </c>
      <c r="AA10" t="s">
        <v>15</v>
      </c>
      <c r="AC10">
        <v>48</v>
      </c>
      <c r="AD10" t="s">
        <v>35</v>
      </c>
      <c r="AE10" s="2">
        <v>44236.500428240739</v>
      </c>
      <c r="AF10" t="s">
        <v>16</v>
      </c>
      <c r="AG10" t="s">
        <v>14</v>
      </c>
      <c r="AH10">
        <v>0</v>
      </c>
      <c r="AI10">
        <v>12.241</v>
      </c>
      <c r="AJ10" s="3">
        <v>8647</v>
      </c>
      <c r="AK10">
        <v>1.35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1776.1342060062602</v>
      </c>
      <c r="AU10" s="7">
        <f t="shared" si="1"/>
        <v>1633.2904488730699</v>
      </c>
      <c r="AW10" s="8">
        <f t="shared" ref="AW10:AW20" si="2">IF(H10&lt;10000,((-0.00000005795*H10^2)+(0.003823*H10)+(-6.715)),(IF(H10&lt;700000,((-0.0000000001209*H10^2)+(0.002635*H10)+(-0.4111)), ((-0.00000002007*V10^2)+(0.2564*V10)+(286.1)))))</f>
        <v>1927.77479070148</v>
      </c>
      <c r="AX10" s="9">
        <f t="shared" ref="AX10:AX20" si="3">(-0.00000001626*AJ10^2)+(0.1912*AJ10)+(-3.858)</f>
        <v>1648.2326298976602</v>
      </c>
    </row>
    <row r="11" spans="1:50" x14ac:dyDescent="0.35">
      <c r="A11">
        <v>47</v>
      </c>
      <c r="B11" t="s">
        <v>34</v>
      </c>
      <c r="C11" s="2">
        <v>44236.52171296296</v>
      </c>
      <c r="D11">
        <v>71</v>
      </c>
      <c r="E11" t="s">
        <v>14</v>
      </c>
      <c r="F11">
        <v>0</v>
      </c>
      <c r="G11">
        <v>6.0410000000000004</v>
      </c>
      <c r="H11" s="3">
        <v>12482</v>
      </c>
      <c r="I11">
        <v>1.7000000000000001E-2</v>
      </c>
      <c r="J11" t="s">
        <v>15</v>
      </c>
      <c r="K11" t="s">
        <v>15</v>
      </c>
      <c r="L11" t="s">
        <v>15</v>
      </c>
      <c r="M11" t="s">
        <v>15</v>
      </c>
      <c r="O11">
        <v>47</v>
      </c>
      <c r="P11" t="s">
        <v>34</v>
      </c>
      <c r="Q11" s="2">
        <v>44236.52171296296</v>
      </c>
      <c r="R11">
        <v>71</v>
      </c>
      <c r="S11" t="s">
        <v>14</v>
      </c>
      <c r="T11">
        <v>0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47</v>
      </c>
      <c r="AD11" t="s">
        <v>34</v>
      </c>
      <c r="AE11" s="2">
        <v>44236.52171296296</v>
      </c>
      <c r="AF11">
        <v>71</v>
      </c>
      <c r="AG11" t="s">
        <v>14</v>
      </c>
      <c r="AH11">
        <v>0</v>
      </c>
      <c r="AI11">
        <v>12.212999999999999</v>
      </c>
      <c r="AJ11" s="3">
        <v>6897</v>
      </c>
      <c r="AK11">
        <v>1.1120000000000001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32.703566884999994</v>
      </c>
      <c r="AU11" s="7">
        <f t="shared" si="1"/>
        <v>1310.54791841307</v>
      </c>
      <c r="AW11" s="8">
        <f t="shared" si="2"/>
        <v>32.460133740828404</v>
      </c>
      <c r="AX11" s="9">
        <f t="shared" si="3"/>
        <v>1314.0749344176602</v>
      </c>
    </row>
    <row r="12" spans="1:50" x14ac:dyDescent="0.35">
      <c r="A12">
        <v>46</v>
      </c>
      <c r="B12" t="s">
        <v>33</v>
      </c>
      <c r="C12" s="2">
        <v>44236.542986111112</v>
      </c>
      <c r="D12">
        <v>10</v>
      </c>
      <c r="E12" t="s">
        <v>14</v>
      </c>
      <c r="F12">
        <v>0</v>
      </c>
      <c r="G12">
        <v>6.0359999999999996</v>
      </c>
      <c r="H12" s="3">
        <v>13260</v>
      </c>
      <c r="I12">
        <v>1.7999999999999999E-2</v>
      </c>
      <c r="J12" t="s">
        <v>15</v>
      </c>
      <c r="K12" t="s">
        <v>15</v>
      </c>
      <c r="L12" t="s">
        <v>15</v>
      </c>
      <c r="M12" t="s">
        <v>15</v>
      </c>
      <c r="O12">
        <v>46</v>
      </c>
      <c r="P12" t="s">
        <v>33</v>
      </c>
      <c r="Q12" s="2">
        <v>44236.542986111112</v>
      </c>
      <c r="R12">
        <v>10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46</v>
      </c>
      <c r="AD12" t="s">
        <v>33</v>
      </c>
      <c r="AE12" s="2">
        <v>44236.542986111112</v>
      </c>
      <c r="AF12">
        <v>10</v>
      </c>
      <c r="AG12" t="s">
        <v>14</v>
      </c>
      <c r="AH12">
        <v>0</v>
      </c>
      <c r="AI12">
        <v>12.199</v>
      </c>
      <c r="AJ12" s="3">
        <v>8742</v>
      </c>
      <c r="AK12">
        <v>1.363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35.233636499999996</v>
      </c>
      <c r="AU12" s="7">
        <f t="shared" si="1"/>
        <v>1650.79975565772</v>
      </c>
      <c r="AW12" s="8">
        <f t="shared" si="2"/>
        <v>34.507742443160005</v>
      </c>
      <c r="AX12" s="9">
        <f t="shared" si="3"/>
        <v>1666.3697691093603</v>
      </c>
    </row>
    <row r="13" spans="1:50" x14ac:dyDescent="0.35">
      <c r="A13">
        <v>45</v>
      </c>
      <c r="B13" t="s">
        <v>32</v>
      </c>
      <c r="C13" s="2">
        <v>44236.564247685186</v>
      </c>
      <c r="D13">
        <v>160</v>
      </c>
      <c r="E13" t="s">
        <v>14</v>
      </c>
      <c r="F13">
        <v>0</v>
      </c>
      <c r="G13">
        <v>6.05</v>
      </c>
      <c r="H13" s="3">
        <v>12805</v>
      </c>
      <c r="I13">
        <v>1.7000000000000001E-2</v>
      </c>
      <c r="J13" t="s">
        <v>15</v>
      </c>
      <c r="K13" t="s">
        <v>15</v>
      </c>
      <c r="L13" t="s">
        <v>15</v>
      </c>
      <c r="M13" t="s">
        <v>15</v>
      </c>
      <c r="O13">
        <v>45</v>
      </c>
      <c r="P13" t="s">
        <v>32</v>
      </c>
      <c r="Q13" s="2">
        <v>44236.564247685186</v>
      </c>
      <c r="R13">
        <v>160</v>
      </c>
      <c r="S13" t="s">
        <v>14</v>
      </c>
      <c r="T13">
        <v>0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45</v>
      </c>
      <c r="AD13" t="s">
        <v>32</v>
      </c>
      <c r="AE13" s="2">
        <v>44236.564247685186</v>
      </c>
      <c r="AF13">
        <v>160</v>
      </c>
      <c r="AG13" t="s">
        <v>14</v>
      </c>
      <c r="AH13">
        <v>0</v>
      </c>
      <c r="AI13">
        <v>12.218999999999999</v>
      </c>
      <c r="AJ13" s="3">
        <v>7285</v>
      </c>
      <c r="AK13">
        <v>1.165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33.750845531249993</v>
      </c>
      <c r="AU13" s="7">
        <f t="shared" si="1"/>
        <v>1382.13771920675</v>
      </c>
      <c r="AW13" s="8">
        <f t="shared" si="2"/>
        <v>33.310251265777509</v>
      </c>
      <c r="AX13" s="9">
        <f t="shared" si="3"/>
        <v>1388.1710618815</v>
      </c>
    </row>
    <row r="14" spans="1:50" x14ac:dyDescent="0.35">
      <c r="A14">
        <v>44</v>
      </c>
      <c r="B14" t="s">
        <v>31</v>
      </c>
      <c r="C14" s="2">
        <v>44236.585532407407</v>
      </c>
      <c r="D14">
        <v>128</v>
      </c>
      <c r="E14" t="s">
        <v>14</v>
      </c>
      <c r="F14">
        <v>0</v>
      </c>
      <c r="G14">
        <v>6.0350000000000001</v>
      </c>
      <c r="H14" s="3">
        <v>14926</v>
      </c>
      <c r="I14">
        <v>0.02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44236.585532407407</v>
      </c>
      <c r="R14">
        <v>128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44236.585532407407</v>
      </c>
      <c r="AF14">
        <v>128</v>
      </c>
      <c r="AG14" t="s">
        <v>14</v>
      </c>
      <c r="AH14">
        <v>0</v>
      </c>
      <c r="AI14">
        <v>12.206</v>
      </c>
      <c r="AJ14" s="3">
        <v>7440</v>
      </c>
      <c r="AK14">
        <v>1.1859999999999999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40.738021364999994</v>
      </c>
      <c r="AU14" s="7">
        <f t="shared" si="1"/>
        <v>1410.7314545279999</v>
      </c>
      <c r="AW14" s="8">
        <f t="shared" si="2"/>
        <v>38.891975235951605</v>
      </c>
      <c r="AX14" s="9">
        <f t="shared" si="3"/>
        <v>1417.769950464</v>
      </c>
    </row>
    <row r="15" spans="1:50" x14ac:dyDescent="0.35">
      <c r="A15">
        <v>43</v>
      </c>
      <c r="B15" t="s">
        <v>30</v>
      </c>
      <c r="C15" s="2">
        <v>44236.606817129628</v>
      </c>
      <c r="D15">
        <v>143</v>
      </c>
      <c r="E15" t="s">
        <v>14</v>
      </c>
      <c r="F15">
        <v>0</v>
      </c>
      <c r="G15">
        <v>6.0510000000000002</v>
      </c>
      <c r="H15" s="3">
        <v>15385</v>
      </c>
      <c r="I15">
        <v>2.1000000000000001E-2</v>
      </c>
      <c r="J15" t="s">
        <v>15</v>
      </c>
      <c r="K15" t="s">
        <v>15</v>
      </c>
      <c r="L15" t="s">
        <v>15</v>
      </c>
      <c r="M15" t="s">
        <v>15</v>
      </c>
      <c r="O15">
        <v>43</v>
      </c>
      <c r="P15" t="s">
        <v>30</v>
      </c>
      <c r="Q15" s="2">
        <v>44236.606817129628</v>
      </c>
      <c r="R15">
        <v>143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43</v>
      </c>
      <c r="AD15" t="s">
        <v>30</v>
      </c>
      <c r="AE15" s="2">
        <v>44236.606817129628</v>
      </c>
      <c r="AF15">
        <v>143</v>
      </c>
      <c r="AG15" t="s">
        <v>14</v>
      </c>
      <c r="AH15">
        <v>0</v>
      </c>
      <c r="AI15">
        <v>12.221</v>
      </c>
      <c r="AJ15" s="3">
        <v>6928</v>
      </c>
      <c r="AK15">
        <v>1.117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48.601291908755002</v>
      </c>
      <c r="AU15" s="7">
        <f t="shared" si="1"/>
        <v>1316.26841676032</v>
      </c>
      <c r="AW15" s="8">
        <f t="shared" si="2"/>
        <v>40.099758184597505</v>
      </c>
      <c r="AX15" s="9">
        <f t="shared" si="3"/>
        <v>1319.9951657881602</v>
      </c>
    </row>
    <row r="16" spans="1:50" x14ac:dyDescent="0.35">
      <c r="A16">
        <v>42</v>
      </c>
      <c r="B16" t="s">
        <v>29</v>
      </c>
      <c r="C16" s="2">
        <v>44236.62809027778</v>
      </c>
      <c r="D16">
        <v>188</v>
      </c>
      <c r="E16" t="s">
        <v>14</v>
      </c>
      <c r="F16">
        <v>0</v>
      </c>
      <c r="G16">
        <v>6.0430000000000001</v>
      </c>
      <c r="H16" s="3">
        <v>17539</v>
      </c>
      <c r="I16">
        <v>2.4E-2</v>
      </c>
      <c r="J16" t="s">
        <v>15</v>
      </c>
      <c r="K16" t="s">
        <v>15</v>
      </c>
      <c r="L16" t="s">
        <v>15</v>
      </c>
      <c r="M16" t="s">
        <v>15</v>
      </c>
      <c r="O16">
        <v>42</v>
      </c>
      <c r="P16" t="s">
        <v>29</v>
      </c>
      <c r="Q16" s="2">
        <v>44236.62809027778</v>
      </c>
      <c r="R16">
        <v>188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42</v>
      </c>
      <c r="AD16" t="s">
        <v>29</v>
      </c>
      <c r="AE16" s="2">
        <v>44236.62809027778</v>
      </c>
      <c r="AF16">
        <v>188</v>
      </c>
      <c r="AG16" t="s">
        <v>14</v>
      </c>
      <c r="AH16">
        <v>0</v>
      </c>
      <c r="AI16">
        <v>12.209</v>
      </c>
      <c r="AJ16" s="3">
        <v>7727</v>
      </c>
      <c r="AK16">
        <v>1.2250000000000001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55.309122395559797</v>
      </c>
      <c r="AU16" s="7">
        <f t="shared" si="1"/>
        <v>1463.66802117467</v>
      </c>
      <c r="AW16" s="8">
        <f t="shared" si="2"/>
        <v>45.766974162611106</v>
      </c>
      <c r="AX16" s="9">
        <f t="shared" si="3"/>
        <v>1472.5735718384601</v>
      </c>
    </row>
    <row r="17" spans="1:50" x14ac:dyDescent="0.35">
      <c r="A17">
        <v>41</v>
      </c>
      <c r="B17" t="s">
        <v>28</v>
      </c>
      <c r="C17" s="2">
        <v>44236.649328703701</v>
      </c>
      <c r="D17">
        <v>104</v>
      </c>
      <c r="E17" t="s">
        <v>14</v>
      </c>
      <c r="F17">
        <v>0</v>
      </c>
      <c r="G17">
        <v>6.0510000000000002</v>
      </c>
      <c r="H17" s="3">
        <v>14885</v>
      </c>
      <c r="I17">
        <v>0.02</v>
      </c>
      <c r="J17" t="s">
        <v>15</v>
      </c>
      <c r="K17" t="s">
        <v>15</v>
      </c>
      <c r="L17" t="s">
        <v>15</v>
      </c>
      <c r="M17" t="s">
        <v>15</v>
      </c>
      <c r="O17">
        <v>41</v>
      </c>
      <c r="P17" t="s">
        <v>28</v>
      </c>
      <c r="Q17" s="2">
        <v>44236.649328703701</v>
      </c>
      <c r="R17">
        <v>104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41</v>
      </c>
      <c r="AD17" t="s">
        <v>28</v>
      </c>
      <c r="AE17" s="2">
        <v>44236.649328703701</v>
      </c>
      <c r="AF17">
        <v>104</v>
      </c>
      <c r="AG17" t="s">
        <v>14</v>
      </c>
      <c r="AH17">
        <v>0</v>
      </c>
      <c r="AI17">
        <v>12.223000000000001</v>
      </c>
      <c r="AJ17" s="3">
        <v>6131</v>
      </c>
      <c r="AK17">
        <v>1.008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40.601143531249996</v>
      </c>
      <c r="AU17" s="7">
        <f t="shared" si="1"/>
        <v>1169.1579283640299</v>
      </c>
      <c r="AW17" s="8">
        <f t="shared" si="2"/>
        <v>38.784088006097505</v>
      </c>
      <c r="AX17" s="9">
        <f t="shared" si="3"/>
        <v>1167.77800024214</v>
      </c>
    </row>
    <row r="18" spans="1:50" x14ac:dyDescent="0.35">
      <c r="A18">
        <v>40</v>
      </c>
      <c r="B18" t="s">
        <v>27</v>
      </c>
      <c r="C18" s="2">
        <v>44236.670601851853</v>
      </c>
      <c r="D18">
        <v>213</v>
      </c>
      <c r="E18" t="s">
        <v>14</v>
      </c>
      <c r="F18">
        <v>0</v>
      </c>
      <c r="G18">
        <v>6.0469999999999997</v>
      </c>
      <c r="H18" s="3">
        <v>16036</v>
      </c>
      <c r="I18">
        <v>2.1999999999999999E-2</v>
      </c>
      <c r="J18" t="s">
        <v>15</v>
      </c>
      <c r="K18" t="s">
        <v>15</v>
      </c>
      <c r="L18" t="s">
        <v>15</v>
      </c>
      <c r="M18" t="s">
        <v>15</v>
      </c>
      <c r="O18">
        <v>40</v>
      </c>
      <c r="P18" t="s">
        <v>27</v>
      </c>
      <c r="Q18" s="2">
        <v>44236.670601851853</v>
      </c>
      <c r="R18">
        <v>213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40</v>
      </c>
      <c r="AD18" t="s">
        <v>27</v>
      </c>
      <c r="AE18" s="2">
        <v>44236.670601851853</v>
      </c>
      <c r="AF18">
        <v>213</v>
      </c>
      <c r="AG18" t="s">
        <v>14</v>
      </c>
      <c r="AH18">
        <v>0</v>
      </c>
      <c r="AI18">
        <v>12.218</v>
      </c>
      <c r="AJ18" s="3">
        <v>8514</v>
      </c>
      <c r="AK18">
        <v>1.3320000000000001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50.629387479804798</v>
      </c>
      <c r="AU18" s="7">
        <f t="shared" si="1"/>
        <v>1608.7755159370799</v>
      </c>
      <c r="AW18" s="8">
        <f t="shared" si="2"/>
        <v>41.812670166513605</v>
      </c>
      <c r="AX18" s="9">
        <f t="shared" si="3"/>
        <v>1622.8401419330401</v>
      </c>
    </row>
    <row r="19" spans="1:50" x14ac:dyDescent="0.35">
      <c r="A19">
        <v>39</v>
      </c>
      <c r="B19" t="s">
        <v>26</v>
      </c>
      <c r="C19" s="2">
        <v>44236.691863425927</v>
      </c>
      <c r="D19">
        <v>93</v>
      </c>
      <c r="E19" t="s">
        <v>14</v>
      </c>
      <c r="F19">
        <v>0</v>
      </c>
      <c r="G19">
        <v>6.0529999999999999</v>
      </c>
      <c r="H19" s="3">
        <v>12447</v>
      </c>
      <c r="I19">
        <v>1.7000000000000001E-2</v>
      </c>
      <c r="J19" t="s">
        <v>15</v>
      </c>
      <c r="K19" t="s">
        <v>15</v>
      </c>
      <c r="L19" t="s">
        <v>15</v>
      </c>
      <c r="M19" t="s">
        <v>15</v>
      </c>
      <c r="O19">
        <v>39</v>
      </c>
      <c r="P19" t="s">
        <v>26</v>
      </c>
      <c r="Q19" s="2">
        <v>44236.691863425927</v>
      </c>
      <c r="R19">
        <v>93</v>
      </c>
      <c r="S19" t="s">
        <v>14</v>
      </c>
      <c r="T19">
        <v>0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39</v>
      </c>
      <c r="AD19" t="s">
        <v>26</v>
      </c>
      <c r="AE19" s="2">
        <v>44236.691863425927</v>
      </c>
      <c r="AF19">
        <v>93</v>
      </c>
      <c r="AG19" t="s">
        <v>14</v>
      </c>
      <c r="AH19">
        <v>0</v>
      </c>
      <c r="AI19">
        <v>12.228999999999999</v>
      </c>
      <c r="AJ19" s="3">
        <v>6348</v>
      </c>
      <c r="AK19">
        <v>1.038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32.590350941249994</v>
      </c>
      <c r="AU19" s="7">
        <f t="shared" si="1"/>
        <v>1209.2197507819201</v>
      </c>
      <c r="AW19" s="8">
        <f t="shared" si="2"/>
        <v>32.368014227891905</v>
      </c>
      <c r="AX19" s="9">
        <f t="shared" si="3"/>
        <v>1209.2243690889602</v>
      </c>
    </row>
    <row r="20" spans="1:50" x14ac:dyDescent="0.35">
      <c r="A20">
        <v>38</v>
      </c>
      <c r="B20" t="s">
        <v>25</v>
      </c>
      <c r="C20" s="2">
        <v>44236.713125000002</v>
      </c>
      <c r="D20">
        <v>97</v>
      </c>
      <c r="E20" t="s">
        <v>14</v>
      </c>
      <c r="F20">
        <v>0</v>
      </c>
      <c r="G20">
        <v>6.0490000000000004</v>
      </c>
      <c r="H20" s="3">
        <v>16369</v>
      </c>
      <c r="I20">
        <v>2.3E-2</v>
      </c>
      <c r="J20" t="s">
        <v>15</v>
      </c>
      <c r="K20" t="s">
        <v>15</v>
      </c>
      <c r="L20" t="s">
        <v>15</v>
      </c>
      <c r="M20" t="s">
        <v>15</v>
      </c>
      <c r="O20">
        <v>38</v>
      </c>
      <c r="P20" t="s">
        <v>25</v>
      </c>
      <c r="Q20" s="2">
        <v>44236.713125000002</v>
      </c>
      <c r="R20">
        <v>97</v>
      </c>
      <c r="S20" t="s">
        <v>14</v>
      </c>
      <c r="T20">
        <v>0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38</v>
      </c>
      <c r="AD20" t="s">
        <v>25</v>
      </c>
      <c r="AE20" s="2">
        <v>44236.713125000002</v>
      </c>
      <c r="AF20">
        <v>97</v>
      </c>
      <c r="AG20" t="s">
        <v>14</v>
      </c>
      <c r="AH20">
        <v>0</v>
      </c>
      <c r="AI20">
        <v>12.226000000000001</v>
      </c>
      <c r="AJ20" s="3">
        <v>7450</v>
      </c>
      <c r="AK20">
        <v>1.1879999999999999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51.666532975791803</v>
      </c>
      <c r="AU20" s="7">
        <f t="shared" si="1"/>
        <v>1412.5761080749999</v>
      </c>
      <c r="AW20" s="8">
        <f t="shared" si="2"/>
        <v>42.688820550935105</v>
      </c>
      <c r="AX20" s="9">
        <f t="shared" si="3"/>
        <v>1419.6795293500002</v>
      </c>
    </row>
    <row r="21" spans="1:50" x14ac:dyDescent="0.35">
      <c r="A21">
        <v>40</v>
      </c>
      <c r="B21" t="s">
        <v>40</v>
      </c>
      <c r="C21" s="2">
        <v>44237.418819444443</v>
      </c>
      <c r="D21">
        <v>45</v>
      </c>
      <c r="E21" t="s">
        <v>14</v>
      </c>
      <c r="F21">
        <v>0</v>
      </c>
      <c r="G21">
        <v>6.0460000000000003</v>
      </c>
      <c r="H21" s="3">
        <v>15088</v>
      </c>
      <c r="I21">
        <v>2.1000000000000001E-2</v>
      </c>
      <c r="J21" t="s">
        <v>15</v>
      </c>
      <c r="K21" t="s">
        <v>15</v>
      </c>
      <c r="L21" t="s">
        <v>15</v>
      </c>
      <c r="M21" t="s">
        <v>15</v>
      </c>
      <c r="O21">
        <v>40</v>
      </c>
      <c r="P21" t="s">
        <v>40</v>
      </c>
      <c r="Q21" s="2">
        <v>44237.418819444443</v>
      </c>
      <c r="R21">
        <v>45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40</v>
      </c>
      <c r="AD21" t="s">
        <v>40</v>
      </c>
      <c r="AE21" s="2">
        <v>44237.418819444443</v>
      </c>
      <c r="AF21">
        <v>45</v>
      </c>
      <c r="AG21" t="s">
        <v>14</v>
      </c>
      <c r="AH21">
        <v>0</v>
      </c>
      <c r="AI21">
        <v>12.231999999999999</v>
      </c>
      <c r="AJ21" s="3">
        <v>7658</v>
      </c>
      <c r="AK21">
        <v>1.216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47.6758019113472</v>
      </c>
      <c r="AU21" s="7">
        <f t="shared" si="1"/>
        <v>1450.94205560972</v>
      </c>
      <c r="AW21" s="8">
        <f t="shared" ref="AW21:AW24" si="4">IF(H21&lt;10000,((-0.00000005795*H21^2)+(0.003823*H21)+(-6.715)),(IF(H21&lt;700000,((-0.0000000001209*H21^2)+(0.002635*H21)+(-0.4111)), ((-0.00000002007*V21^2)+(0.2564*V21)+(286.1)))))</f>
        <v>39.318257387750407</v>
      </c>
      <c r="AX21" s="9">
        <f t="shared" ref="AX21:AX24" si="5">(-0.00000001626*AJ21^2)+(0.1912*AJ21)+(-3.858)</f>
        <v>1459.3980328853602</v>
      </c>
    </row>
    <row r="22" spans="1:50" x14ac:dyDescent="0.35">
      <c r="A22">
        <v>39</v>
      </c>
      <c r="B22" t="s">
        <v>39</v>
      </c>
      <c r="C22" s="2">
        <v>44237.440092592595</v>
      </c>
      <c r="D22">
        <v>76</v>
      </c>
      <c r="E22" t="s">
        <v>14</v>
      </c>
      <c r="F22">
        <v>0</v>
      </c>
      <c r="G22">
        <v>6.0309999999999997</v>
      </c>
      <c r="H22" s="3">
        <v>18653</v>
      </c>
      <c r="I22">
        <v>2.5999999999999999E-2</v>
      </c>
      <c r="J22" t="s">
        <v>15</v>
      </c>
      <c r="K22" t="s">
        <v>15</v>
      </c>
      <c r="L22" t="s">
        <v>15</v>
      </c>
      <c r="M22" t="s">
        <v>15</v>
      </c>
      <c r="O22">
        <v>39</v>
      </c>
      <c r="P22" t="s">
        <v>39</v>
      </c>
      <c r="Q22" s="2">
        <v>44237.440092592595</v>
      </c>
      <c r="R22">
        <v>76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39</v>
      </c>
      <c r="AD22" t="s">
        <v>39</v>
      </c>
      <c r="AE22" s="2">
        <v>44237.440092592595</v>
      </c>
      <c r="AF22">
        <v>76</v>
      </c>
      <c r="AG22" t="s">
        <v>14</v>
      </c>
      <c r="AH22">
        <v>0</v>
      </c>
      <c r="AI22">
        <v>12.193</v>
      </c>
      <c r="AJ22" s="3">
        <v>8093</v>
      </c>
      <c r="AK22">
        <v>1.2749999999999999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58.775288935374199</v>
      </c>
      <c r="AU22" s="7">
        <f t="shared" si="1"/>
        <v>1531.1609753422701</v>
      </c>
      <c r="AW22" s="8">
        <f t="shared" si="4"/>
        <v>48.697489729951904</v>
      </c>
      <c r="AX22" s="9">
        <f t="shared" si="5"/>
        <v>1542.4586244872603</v>
      </c>
    </row>
    <row r="23" spans="1:50" x14ac:dyDescent="0.35">
      <c r="A23">
        <v>38</v>
      </c>
      <c r="B23" t="s">
        <v>38</v>
      </c>
      <c r="C23" s="2">
        <v>44237.461365740739</v>
      </c>
      <c r="D23">
        <v>167</v>
      </c>
      <c r="E23" t="s">
        <v>14</v>
      </c>
      <c r="F23">
        <v>0</v>
      </c>
      <c r="G23">
        <v>6.0439999999999996</v>
      </c>
      <c r="H23" s="3">
        <v>19352</v>
      </c>
      <c r="I23">
        <v>2.7E-2</v>
      </c>
      <c r="J23" t="s">
        <v>15</v>
      </c>
      <c r="K23" t="s">
        <v>15</v>
      </c>
      <c r="L23" t="s">
        <v>15</v>
      </c>
      <c r="M23" t="s">
        <v>15</v>
      </c>
      <c r="O23">
        <v>38</v>
      </c>
      <c r="P23" t="s">
        <v>38</v>
      </c>
      <c r="Q23" s="2">
        <v>44237.461365740739</v>
      </c>
      <c r="R23">
        <v>167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38</v>
      </c>
      <c r="AD23" t="s">
        <v>38</v>
      </c>
      <c r="AE23" s="2">
        <v>44237.461365740739</v>
      </c>
      <c r="AF23">
        <v>167</v>
      </c>
      <c r="AG23" t="s">
        <v>14</v>
      </c>
      <c r="AH23">
        <v>0</v>
      </c>
      <c r="AI23">
        <v>12.209</v>
      </c>
      <c r="AJ23" s="3">
        <v>8113</v>
      </c>
      <c r="AK23">
        <v>1.278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60.949165178355202</v>
      </c>
      <c r="AU23" s="7">
        <f t="shared" si="1"/>
        <v>1534.84863032987</v>
      </c>
      <c r="AW23" s="8">
        <f t="shared" si="4"/>
        <v>50.536142961606409</v>
      </c>
      <c r="AX23" s="9">
        <f t="shared" si="5"/>
        <v>1546.2773542960601</v>
      </c>
    </row>
    <row r="24" spans="1:50" x14ac:dyDescent="0.35">
      <c r="A24">
        <v>37</v>
      </c>
      <c r="B24" t="s">
        <v>36</v>
      </c>
      <c r="C24" s="2">
        <v>44237.482627314814</v>
      </c>
      <c r="D24" t="s">
        <v>37</v>
      </c>
      <c r="E24" t="s">
        <v>14</v>
      </c>
      <c r="F24">
        <v>0</v>
      </c>
      <c r="G24">
        <v>6.0309999999999997</v>
      </c>
      <c r="H24" s="3">
        <v>21480</v>
      </c>
      <c r="I24">
        <v>0.03</v>
      </c>
      <c r="J24" t="s">
        <v>15</v>
      </c>
      <c r="K24" t="s">
        <v>15</v>
      </c>
      <c r="L24" t="s">
        <v>15</v>
      </c>
      <c r="M24" t="s">
        <v>15</v>
      </c>
      <c r="O24">
        <v>37</v>
      </c>
      <c r="P24" t="s">
        <v>36</v>
      </c>
      <c r="Q24" s="2">
        <v>44237.482627314814</v>
      </c>
      <c r="R24" t="s">
        <v>37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37</v>
      </c>
      <c r="AD24" t="s">
        <v>36</v>
      </c>
      <c r="AE24" s="2">
        <v>44237.482627314814</v>
      </c>
      <c r="AF24" t="s">
        <v>37</v>
      </c>
      <c r="AG24" t="s">
        <v>14</v>
      </c>
      <c r="AH24">
        <v>0</v>
      </c>
      <c r="AI24">
        <v>12.202</v>
      </c>
      <c r="AJ24" s="3">
        <v>9302</v>
      </c>
      <c r="AK24">
        <v>1.4390000000000001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0"/>
        <v>67.56229315552001</v>
      </c>
      <c r="AU24" s="7">
        <f t="shared" si="1"/>
        <v>1753.9894874049201</v>
      </c>
      <c r="AW24" s="8">
        <f t="shared" si="4"/>
        <v>56.132917900640003</v>
      </c>
      <c r="AX24" s="9">
        <f t="shared" si="5"/>
        <v>1773.2774676629601</v>
      </c>
    </row>
  </sheetData>
  <sortState ref="A9:AU24">
    <sortCondition ref="C9:C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2021-04-09T13:36:23Z</dcterms:modified>
</cp:coreProperties>
</file>