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8330" windowHeight="18830" tabRatio="592"/>
  </bookViews>
  <sheets>
    <sheet name="GC" sheetId="124" r:id="rId1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14" i="124" l="1"/>
  <c r="AW14" i="124"/>
  <c r="AX13" i="124"/>
  <c r="AW13" i="124"/>
  <c r="AX12" i="124"/>
  <c r="AW12" i="124"/>
  <c r="AX11" i="124"/>
  <c r="AW11" i="124"/>
  <c r="AX10" i="124"/>
  <c r="AW10" i="124"/>
  <c r="AX9" i="124"/>
  <c r="AW9" i="124"/>
  <c r="AX8" i="124"/>
  <c r="AW8" i="124"/>
  <c r="AX7" i="124"/>
  <c r="AW7" i="124"/>
  <c r="AX6" i="124"/>
  <c r="AW6" i="124"/>
  <c r="AX5" i="124"/>
  <c r="AW5" i="124"/>
  <c r="AX4" i="124"/>
  <c r="AW4" i="124"/>
  <c r="AX3" i="124"/>
  <c r="AW3" i="124"/>
  <c r="AT9" i="124" l="1"/>
  <c r="AU9" i="124"/>
  <c r="AT10" i="124"/>
  <c r="AU10" i="124"/>
  <c r="AT11" i="124"/>
  <c r="AU11" i="124"/>
  <c r="AT12" i="124"/>
  <c r="AU12" i="124"/>
  <c r="AT13" i="124"/>
  <c r="AU13" i="124"/>
  <c r="AT14" i="124"/>
  <c r="AU14" i="124"/>
  <c r="AT3" i="124" l="1"/>
  <c r="AU3" i="124"/>
  <c r="AT4" i="124"/>
  <c r="AU4" i="124"/>
  <c r="AT5" i="124"/>
  <c r="AU5" i="124"/>
  <c r="AT6" i="124"/>
  <c r="AU6" i="124"/>
  <c r="AT7" i="124"/>
  <c r="AU7" i="124"/>
  <c r="AT8" i="124"/>
  <c r="AU8" i="124"/>
</calcChain>
</file>

<file path=xl/sharedStrings.xml><?xml version="1.0" encoding="utf-8"?>
<sst xmlns="http://schemas.openxmlformats.org/spreadsheetml/2006/main" count="306" uniqueCount="39">
  <si>
    <t>Unknown</t>
  </si>
  <si>
    <t>-----</t>
  </si>
  <si>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</si>
  <si>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</si>
  <si>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</si>
  <si>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</si>
  <si>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</si>
  <si>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</si>
  <si>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</si>
  <si>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</si>
  <si>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Date Acquired</t>
  </si>
  <si>
    <t>Sample Name</t>
  </si>
  <si>
    <t>Accuracy[%]</t>
  </si>
  <si>
    <t>Deviation</t>
  </si>
  <si>
    <t>air</t>
  </si>
  <si>
    <t>Conc. (ppt)</t>
  </si>
  <si>
    <t>air + 100</t>
  </si>
  <si>
    <t>CH4 by FID</t>
  </si>
  <si>
    <t>CH4 by TCD</t>
  </si>
  <si>
    <t>CO2 by TCD</t>
  </si>
  <si>
    <t>Analyst code</t>
  </si>
  <si>
    <t>Note</t>
  </si>
  <si>
    <t>2020 ranged CAL Measured headspace CH4  in ppm from GC in ppm (BD at 0.2)</t>
  </si>
  <si>
    <t>2020 CAL Measured headspace CO2 in ppm from GC in ppm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</si>
  <si>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</si>
  <si>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</si>
  <si>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</si>
  <si>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</si>
  <si>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</si>
  <si>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</si>
  <si>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</si>
  <si>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</si>
  <si>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</si>
  <si>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</si>
  <si>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</si>
  <si>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</si>
  <si>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</si>
  <si>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2021 ranged CAL Measured headspace CH4  in ppm from GC in ppm</t>
  </si>
  <si>
    <t>2021 CAL Measured headspace CO2 in ppm from GC in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</si>
</sst>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9">
    <xf numFmtId="0" fontId="0" fillId="0" borderId="0" xfId="0"/>
    <xf numFmtId="3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2" borderId="0" xfId="0" applyNumberFormat="1" applyFill="1"/>
    <xf numFmtId="1" fontId="0" fillId="2" borderId="0" xfId="0" applyNumberFormat="1" applyFill="1"/>
    <xf numFmtId="2" fontId="0" fillId="3" borderId="0" xfId="0" applyNumberFormat="1" applyFill="1"/>
    <xf numFmtId="1" fontId="0" fillId="3" borderId="0" xfId="0" applyNumberFormat="1" applyFill="1"/>
  </cellXfs>
  <cellStyles count="4">
    <cellStyle name="Normal" xfId="0" builtinId="0"/>
    <cellStyle name="Normal 2" xfId="1"/>
    <cellStyle name="Normal 2 2" xfId="2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"/>
  <sheetViews>
    <sheetView tabSelected="1" topLeftCell="AM1" workbookViewId="0">
      <selection activeCell="AY22" sqref="AY22"/>
    </sheetView>
  </sheetViews>
  <sheetFormatPr defaultRowHeight="14.5" x14ac:dyDescent="0.35"/>
  <cols>
    <col min="1" max="1" width="8.81640625" bestFit="1" customWidth="1"/>
    <col min="2" max="2" width="24.453125" customWidth="1"/>
    <col min="3" max="3" width="16.1796875" customWidth="1"/>
    <col min="4" max="4" width="15" customWidth="1"/>
    <col min="6" max="7" width="8.81640625" bestFit="1" customWidth="1"/>
    <col min="8" max="8" width="11.54296875" customWidth="1"/>
    <col min="9" max="9" width="14.1796875" customWidth="1"/>
    <col min="15" max="15" width="8.81640625" bestFit="1" customWidth="1"/>
    <col min="17" max="17" width="13.54296875" bestFit="1" customWidth="1"/>
    <col min="18" max="18" width="8.81640625" bestFit="1" customWidth="1"/>
    <col min="20" max="22" width="8.81640625" bestFit="1" customWidth="1"/>
    <col min="23" max="23" width="10.453125" customWidth="1"/>
    <col min="29" max="29" width="8.81640625" bestFit="1" customWidth="1"/>
    <col min="30" max="30" width="22" customWidth="1"/>
    <col min="31" max="31" width="13.54296875" bestFit="1" customWidth="1"/>
    <col min="32" max="32" width="8.81640625" bestFit="1" customWidth="1"/>
    <col min="34" max="36" width="8.81640625" bestFit="1" customWidth="1"/>
    <col min="37" max="37" width="10.26953125" customWidth="1"/>
  </cols>
  <sheetData>
    <row r="1" spans="1:50" x14ac:dyDescent="0.35">
      <c r="A1" t="s">
        <v>17</v>
      </c>
      <c r="O1" t="s">
        <v>18</v>
      </c>
      <c r="AC1" t="s">
        <v>19</v>
      </c>
    </row>
    <row r="2" spans="1:50" s="3" customFormat="1" ht="174" x14ac:dyDescent="0.35">
      <c r="A2" s="3" t="s">
        <v>2</v>
      </c>
      <c r="B2" s="3" t="s">
        <v>3</v>
      </c>
      <c r="C2" s="3" t="s">
        <v>10</v>
      </c>
      <c r="D2" s="3" t="s">
        <v>11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15</v>
      </c>
      <c r="J2" s="3" t="s">
        <v>8</v>
      </c>
      <c r="K2" s="3" t="s">
        <v>9</v>
      </c>
      <c r="L2" s="3" t="s">
        <v>12</v>
      </c>
      <c r="M2" s="3" t="s">
        <v>13</v>
      </c>
      <c r="O2" s="3" t="s">
        <v>2</v>
      </c>
      <c r="P2" s="3" t="s">
        <v>3</v>
      </c>
      <c r="Q2" s="3" t="s">
        <v>10</v>
      </c>
      <c r="R2" s="3" t="s">
        <v>11</v>
      </c>
      <c r="S2" s="3" t="s">
        <v>4</v>
      </c>
      <c r="T2" s="3" t="s">
        <v>5</v>
      </c>
      <c r="U2" s="3" t="s">
        <v>6</v>
      </c>
      <c r="V2" s="3" t="s">
        <v>7</v>
      </c>
      <c r="W2" s="3" t="s">
        <v>15</v>
      </c>
      <c r="X2" s="3" t="s">
        <v>8</v>
      </c>
      <c r="Y2" s="3" t="s">
        <v>9</v>
      </c>
      <c r="Z2" s="3" t="s">
        <v>12</v>
      </c>
      <c r="AA2" s="3" t="s">
        <v>13</v>
      </c>
      <c r="AC2" s="3" t="s">
        <v>2</v>
      </c>
      <c r="AD2" s="3" t="s">
        <v>3</v>
      </c>
      <c r="AE2" s="3" t="s">
        <v>10</v>
      </c>
      <c r="AF2" s="3" t="s">
        <v>11</v>
      </c>
      <c r="AG2" s="3" t="s">
        <v>4</v>
      </c>
      <c r="AH2" s="3" t="s">
        <v>5</v>
      </c>
      <c r="AI2" s="3" t="s">
        <v>6</v>
      </c>
      <c r="AJ2" s="3" t="s">
        <v>7</v>
      </c>
      <c r="AK2" s="3" t="s">
        <v>15</v>
      </c>
      <c r="AL2" s="3" t="s">
        <v>8</v>
      </c>
      <c r="AM2" s="3" t="s">
        <v>9</v>
      </c>
      <c r="AN2" s="3" t="s">
        <v>12</v>
      </c>
      <c r="AO2" s="3" t="s">
        <v>13</v>
      </c>
      <c r="AQ2" s="3" t="s">
        <v>20</v>
      </c>
      <c r="AR2" s="3" t="s">
        <v>21</v>
      </c>
      <c r="AT2" s="4" t="s">
        <v>22</v>
      </c>
      <c r="AU2" s="4" t="s">
        <v>23</v>
      </c>
      <c r="AW2" s="4" t="s">
        <v>37</v>
      </c>
      <c r="AX2" s="4" t="s">
        <v>38</v>
      </c>
    </row>
    <row r="3" spans="1:50" x14ac:dyDescent="0.35">
      <c r="A3">
        <v>37</v>
      </c>
      <c r="B3" t="s">
        <v>24</v>
      </c>
      <c r="C3" s="2">
        <v>44264.527881944443</v>
      </c>
      <c r="D3" t="s">
        <v>14</v>
      </c>
      <c r="E3" t="s">
        <v>0</v>
      </c>
      <c r="F3">
        <v>0</v>
      </c>
      <c r="G3">
        <v>6.1180000000000003</v>
      </c>
      <c r="H3" s="1">
        <v>2069</v>
      </c>
      <c r="I3">
        <v>1E-3</v>
      </c>
      <c r="J3" t="s">
        <v>1</v>
      </c>
      <c r="K3" t="s">
        <v>1</v>
      </c>
      <c r="L3" t="s">
        <v>1</v>
      </c>
      <c r="M3" t="s">
        <v>1</v>
      </c>
      <c r="O3">
        <v>37</v>
      </c>
      <c r="P3" t="s">
        <v>24</v>
      </c>
      <c r="Q3" s="2">
        <v>44264.527881944443</v>
      </c>
      <c r="R3" t="s">
        <v>14</v>
      </c>
      <c r="S3" t="s">
        <v>0</v>
      </c>
      <c r="T3">
        <v>0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C3">
        <v>37</v>
      </c>
      <c r="AD3" t="s">
        <v>24</v>
      </c>
      <c r="AE3" s="2">
        <v>44264.527881944443</v>
      </c>
      <c r="AF3" t="s">
        <v>14</v>
      </c>
      <c r="AG3" t="s">
        <v>0</v>
      </c>
      <c r="AH3">
        <v>0</v>
      </c>
      <c r="AI3">
        <v>12.297000000000001</v>
      </c>
      <c r="AJ3" s="1">
        <v>2133</v>
      </c>
      <c r="AK3">
        <v>0.46500000000000002</v>
      </c>
      <c r="AL3" t="s">
        <v>1</v>
      </c>
      <c r="AM3" t="s">
        <v>1</v>
      </c>
      <c r="AN3" t="s">
        <v>1</v>
      </c>
      <c r="AO3" t="s">
        <v>1</v>
      </c>
      <c r="AQ3">
        <v>1</v>
      </c>
      <c r="AT3" s="5">
        <f t="shared" ref="AT3:AT8" si="0">IF(H3&lt;15000,((0.00000002125*H3^2)+(0.002705*H3)+(-4.371)),(IF(H3&lt;700000,((-0.0000000008162*H3^2)+(0.003141*H3)+(0.4702)), ((0.000000003285*V3^2)+(0.1899*V3)+(559.5)))))</f>
        <v>1.316611171249999</v>
      </c>
      <c r="AU3" s="6">
        <f t="shared" ref="AU3:AU8" si="1">((-0.00000006277*AJ3^2)+(0.1854*AJ3)+(34.83))</f>
        <v>430.00261602147003</v>
      </c>
      <c r="AW3" s="7">
        <f>IF(H3&lt;10000,((-0.00000005795*H3^2)+(0.003823*H3)+(-6.715)),(IF(H3&lt;700000,((-0.0000000001209*H3^2)+(0.002635*H3)+(-0.4111)), ((-0.00000002007*V3^2)+(0.2564*V3)+(286.1)))))</f>
        <v>0.9467169000500002</v>
      </c>
      <c r="AX3" s="8">
        <f>(-0.00000001626*AJ3^2)+(0.1912*AJ3)+(-3.858)</f>
        <v>403.89762205686003</v>
      </c>
    </row>
    <row r="4" spans="1:50" x14ac:dyDescent="0.35">
      <c r="A4">
        <v>38</v>
      </c>
      <c r="B4" t="s">
        <v>25</v>
      </c>
      <c r="C4" s="2">
        <v>44264.549143518518</v>
      </c>
      <c r="D4" t="s">
        <v>16</v>
      </c>
      <c r="E4" t="s">
        <v>0</v>
      </c>
      <c r="F4">
        <v>0</v>
      </c>
      <c r="G4">
        <v>6.0460000000000003</v>
      </c>
      <c r="H4" s="1">
        <v>938844</v>
      </c>
      <c r="I4">
        <v>1.397</v>
      </c>
      <c r="J4" t="s">
        <v>1</v>
      </c>
      <c r="K4" t="s">
        <v>1</v>
      </c>
      <c r="L4" t="s">
        <v>1</v>
      </c>
      <c r="M4" t="s">
        <v>1</v>
      </c>
      <c r="O4">
        <v>38</v>
      </c>
      <c r="P4" t="s">
        <v>25</v>
      </c>
      <c r="Q4" s="2">
        <v>44264.549143518518</v>
      </c>
      <c r="R4" t="s">
        <v>16</v>
      </c>
      <c r="S4" t="s">
        <v>0</v>
      </c>
      <c r="T4">
        <v>0</v>
      </c>
      <c r="U4">
        <v>5.9960000000000004</v>
      </c>
      <c r="V4" s="1">
        <v>7048</v>
      </c>
      <c r="W4">
        <v>1.8919999999999999</v>
      </c>
      <c r="X4" t="s">
        <v>1</v>
      </c>
      <c r="Y4" t="s">
        <v>1</v>
      </c>
      <c r="Z4" t="s">
        <v>1</v>
      </c>
      <c r="AA4" t="s">
        <v>1</v>
      </c>
      <c r="AC4">
        <v>38</v>
      </c>
      <c r="AD4" t="s">
        <v>25</v>
      </c>
      <c r="AE4" s="2">
        <v>44264.549143518518</v>
      </c>
      <c r="AF4" t="s">
        <v>16</v>
      </c>
      <c r="AG4" t="s">
        <v>0</v>
      </c>
      <c r="AH4">
        <v>0</v>
      </c>
      <c r="AI4">
        <v>12.266999999999999</v>
      </c>
      <c r="AJ4" s="1">
        <v>9743</v>
      </c>
      <c r="AK4">
        <v>1.4990000000000001</v>
      </c>
      <c r="AL4" t="s">
        <v>1</v>
      </c>
      <c r="AM4" t="s">
        <v>1</v>
      </c>
      <c r="AN4" t="s">
        <v>1</v>
      </c>
      <c r="AO4" t="s">
        <v>1</v>
      </c>
      <c r="AQ4">
        <v>1</v>
      </c>
      <c r="AT4" s="5">
        <f t="shared" si="0"/>
        <v>1898.0783800886402</v>
      </c>
      <c r="AU4" s="6">
        <f t="shared" si="1"/>
        <v>1835.22369190427</v>
      </c>
      <c r="AW4" s="7">
        <f t="shared" ref="AW4:AW14" si="2">IF(H4&lt;10000,((-0.00000005795*H4^2)+(0.003823*H4)+(-6.715)),(IF(H4&lt;700000,((-0.0000000001209*H4^2)+(0.002635*H4)+(-0.4111)), ((-0.00000002007*V4^2)+(0.2564*V4)+(286.1)))))</f>
        <v>2092.2102367187204</v>
      </c>
      <c r="AX4" s="8">
        <f t="shared" ref="AX4:AX14" si="3">(-0.00000001626*AJ4^2)+(0.1912*AJ4)+(-3.858)</f>
        <v>1857.4601024432602</v>
      </c>
    </row>
    <row r="5" spans="1:50" x14ac:dyDescent="0.35">
      <c r="A5">
        <v>39</v>
      </c>
      <c r="B5" t="s">
        <v>26</v>
      </c>
      <c r="C5" s="2">
        <v>44264.570416666669</v>
      </c>
      <c r="D5">
        <v>121</v>
      </c>
      <c r="E5" t="s">
        <v>0</v>
      </c>
      <c r="F5">
        <v>0</v>
      </c>
      <c r="G5">
        <v>6.0640000000000001</v>
      </c>
      <c r="H5" s="1">
        <v>7637</v>
      </c>
      <c r="I5">
        <v>0.01</v>
      </c>
      <c r="J5" t="s">
        <v>1</v>
      </c>
      <c r="K5" t="s">
        <v>1</v>
      </c>
      <c r="L5" t="s">
        <v>1</v>
      </c>
      <c r="M5" t="s">
        <v>1</v>
      </c>
      <c r="O5">
        <v>39</v>
      </c>
      <c r="P5" t="s">
        <v>26</v>
      </c>
      <c r="Q5" s="2">
        <v>44264.570416666669</v>
      </c>
      <c r="R5">
        <v>121</v>
      </c>
      <c r="S5" t="s">
        <v>0</v>
      </c>
      <c r="T5">
        <v>0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C5">
        <v>39</v>
      </c>
      <c r="AD5" t="s">
        <v>26</v>
      </c>
      <c r="AE5" s="2">
        <v>44264.570416666669</v>
      </c>
      <c r="AF5">
        <v>121</v>
      </c>
      <c r="AG5" t="s">
        <v>0</v>
      </c>
      <c r="AH5">
        <v>0</v>
      </c>
      <c r="AI5">
        <v>12.234999999999999</v>
      </c>
      <c r="AJ5" s="1">
        <v>3404</v>
      </c>
      <c r="AK5">
        <v>0.63800000000000001</v>
      </c>
      <c r="AL5" t="s">
        <v>1</v>
      </c>
      <c r="AM5" t="s">
        <v>1</v>
      </c>
      <c r="AN5" t="s">
        <v>1</v>
      </c>
      <c r="AO5" t="s">
        <v>1</v>
      </c>
      <c r="AQ5">
        <v>1</v>
      </c>
      <c r="AT5" s="5">
        <f t="shared" si="0"/>
        <v>17.526465091249996</v>
      </c>
      <c r="AU5" s="6">
        <f t="shared" si="1"/>
        <v>665.20427045168015</v>
      </c>
      <c r="AW5" s="7">
        <f t="shared" si="2"/>
        <v>19.10138858645</v>
      </c>
      <c r="AX5" s="8">
        <f t="shared" si="3"/>
        <v>646.79839186784011</v>
      </c>
    </row>
    <row r="6" spans="1:50" x14ac:dyDescent="0.35">
      <c r="A6">
        <v>40</v>
      </c>
      <c r="B6" t="s">
        <v>27</v>
      </c>
      <c r="C6" s="2">
        <v>44264.591689814813</v>
      </c>
      <c r="D6">
        <v>26</v>
      </c>
      <c r="E6" t="s">
        <v>0</v>
      </c>
      <c r="F6">
        <v>0</v>
      </c>
      <c r="G6">
        <v>6.0519999999999996</v>
      </c>
      <c r="H6" s="1">
        <v>8539</v>
      </c>
      <c r="I6">
        <v>1.0999999999999999E-2</v>
      </c>
      <c r="J6" t="s">
        <v>1</v>
      </c>
      <c r="K6" t="s">
        <v>1</v>
      </c>
      <c r="L6" t="s">
        <v>1</v>
      </c>
      <c r="M6" t="s">
        <v>1</v>
      </c>
      <c r="O6">
        <v>40</v>
      </c>
      <c r="P6" t="s">
        <v>27</v>
      </c>
      <c r="Q6" s="2">
        <v>44264.591689814813</v>
      </c>
      <c r="R6">
        <v>26</v>
      </c>
      <c r="S6" t="s">
        <v>0</v>
      </c>
      <c r="T6">
        <v>0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C6">
        <v>40</v>
      </c>
      <c r="AD6" t="s">
        <v>27</v>
      </c>
      <c r="AE6" s="2">
        <v>44264.591689814813</v>
      </c>
      <c r="AF6">
        <v>26</v>
      </c>
      <c r="AG6" t="s">
        <v>0</v>
      </c>
      <c r="AH6">
        <v>0</v>
      </c>
      <c r="AI6">
        <v>12.21</v>
      </c>
      <c r="AJ6" s="1">
        <v>4083</v>
      </c>
      <c r="AK6">
        <v>0.73</v>
      </c>
      <c r="AL6" t="s">
        <v>1</v>
      </c>
      <c r="AM6" t="s">
        <v>1</v>
      </c>
      <c r="AN6" t="s">
        <v>1</v>
      </c>
      <c r="AO6" t="s">
        <v>1</v>
      </c>
      <c r="AQ6">
        <v>1</v>
      </c>
      <c r="AT6" s="5">
        <f t="shared" si="0"/>
        <v>20.276428571250001</v>
      </c>
      <c r="AU6" s="6">
        <f t="shared" si="1"/>
        <v>790.77176829747009</v>
      </c>
      <c r="AW6" s="7">
        <f t="shared" si="2"/>
        <v>21.704200508049997</v>
      </c>
      <c r="AX6" s="8">
        <f t="shared" si="3"/>
        <v>776.54053134486014</v>
      </c>
    </row>
    <row r="7" spans="1:50" x14ac:dyDescent="0.35">
      <c r="A7">
        <v>41</v>
      </c>
      <c r="B7" t="s">
        <v>28</v>
      </c>
      <c r="C7" s="2">
        <v>44264.612951388888</v>
      </c>
      <c r="D7">
        <v>98</v>
      </c>
      <c r="E7" t="s">
        <v>0</v>
      </c>
      <c r="F7">
        <v>0</v>
      </c>
      <c r="G7">
        <v>6.0629999999999997</v>
      </c>
      <c r="H7" s="1">
        <v>8610</v>
      </c>
      <c r="I7">
        <v>1.0999999999999999E-2</v>
      </c>
      <c r="J7" t="s">
        <v>1</v>
      </c>
      <c r="K7" t="s">
        <v>1</v>
      </c>
      <c r="L7" t="s">
        <v>1</v>
      </c>
      <c r="M7" t="s">
        <v>1</v>
      </c>
      <c r="O7">
        <v>41</v>
      </c>
      <c r="P7" t="s">
        <v>28</v>
      </c>
      <c r="Q7" s="2">
        <v>44264.612951388888</v>
      </c>
      <c r="R7">
        <v>98</v>
      </c>
      <c r="S7" t="s">
        <v>0</v>
      </c>
      <c r="T7">
        <v>0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C7">
        <v>41</v>
      </c>
      <c r="AD7" t="s">
        <v>28</v>
      </c>
      <c r="AE7" s="2">
        <v>44264.612951388888</v>
      </c>
      <c r="AF7">
        <v>98</v>
      </c>
      <c r="AG7" t="s">
        <v>0</v>
      </c>
      <c r="AH7">
        <v>0</v>
      </c>
      <c r="AI7">
        <v>12.247999999999999</v>
      </c>
      <c r="AJ7" s="1">
        <v>4081</v>
      </c>
      <c r="AK7">
        <v>0.73</v>
      </c>
      <c r="AL7" t="s">
        <v>1</v>
      </c>
      <c r="AM7" t="s">
        <v>1</v>
      </c>
      <c r="AN7" t="s">
        <v>1</v>
      </c>
      <c r="AO7" t="s">
        <v>1</v>
      </c>
      <c r="AQ7">
        <v>1</v>
      </c>
      <c r="AT7" s="5">
        <f t="shared" si="0"/>
        <v>20.494357125000001</v>
      </c>
      <c r="AU7" s="6">
        <f t="shared" si="1"/>
        <v>790.40199320603017</v>
      </c>
      <c r="AW7" s="7">
        <f t="shared" si="2"/>
        <v>21.905074804999998</v>
      </c>
      <c r="AX7" s="8">
        <f t="shared" si="3"/>
        <v>776.15839683813999</v>
      </c>
    </row>
    <row r="8" spans="1:50" x14ac:dyDescent="0.35">
      <c r="A8">
        <v>42</v>
      </c>
      <c r="B8" t="s">
        <v>29</v>
      </c>
      <c r="C8" s="2">
        <v>44264.634212962963</v>
      </c>
      <c r="D8">
        <v>199</v>
      </c>
      <c r="E8" t="s">
        <v>0</v>
      </c>
      <c r="F8">
        <v>0</v>
      </c>
      <c r="G8">
        <v>6.0640000000000001</v>
      </c>
      <c r="H8" s="1">
        <v>8589</v>
      </c>
      <c r="I8">
        <v>1.0999999999999999E-2</v>
      </c>
      <c r="J8" t="s">
        <v>1</v>
      </c>
      <c r="K8" t="s">
        <v>1</v>
      </c>
      <c r="L8" t="s">
        <v>1</v>
      </c>
      <c r="M8" t="s">
        <v>1</v>
      </c>
      <c r="O8">
        <v>42</v>
      </c>
      <c r="P8" t="s">
        <v>29</v>
      </c>
      <c r="Q8" s="2">
        <v>44264.634212962963</v>
      </c>
      <c r="R8">
        <v>199</v>
      </c>
      <c r="S8" t="s">
        <v>0</v>
      </c>
      <c r="T8">
        <v>0</v>
      </c>
      <c r="U8" t="s">
        <v>1</v>
      </c>
      <c r="V8" s="1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C8">
        <v>42</v>
      </c>
      <c r="AD8" t="s">
        <v>29</v>
      </c>
      <c r="AE8" s="2">
        <v>44264.634212962963</v>
      </c>
      <c r="AF8">
        <v>199</v>
      </c>
      <c r="AG8" t="s">
        <v>0</v>
      </c>
      <c r="AH8">
        <v>0</v>
      </c>
      <c r="AI8">
        <v>12.239000000000001</v>
      </c>
      <c r="AJ8" s="1">
        <v>4005</v>
      </c>
      <c r="AK8">
        <v>0.72</v>
      </c>
      <c r="AL8" t="s">
        <v>1</v>
      </c>
      <c r="AM8" t="s">
        <v>1</v>
      </c>
      <c r="AN8" t="s">
        <v>1</v>
      </c>
      <c r="AO8" t="s">
        <v>1</v>
      </c>
      <c r="AQ8">
        <v>1</v>
      </c>
      <c r="AT8" s="5">
        <f t="shared" si="0"/>
        <v>20.429877071249997</v>
      </c>
      <c r="AU8" s="6">
        <f t="shared" si="1"/>
        <v>776.35016763075009</v>
      </c>
      <c r="AW8" s="7">
        <f t="shared" si="2"/>
        <v>21.845722128049996</v>
      </c>
      <c r="AX8" s="8">
        <f t="shared" si="3"/>
        <v>761.63718919350015</v>
      </c>
    </row>
    <row r="9" spans="1:50" x14ac:dyDescent="0.35">
      <c r="A9">
        <v>43</v>
      </c>
      <c r="B9" t="s">
        <v>30</v>
      </c>
      <c r="C9" s="2">
        <v>44265.584548611114</v>
      </c>
      <c r="D9">
        <v>127</v>
      </c>
      <c r="E9" t="s">
        <v>0</v>
      </c>
      <c r="F9">
        <v>0</v>
      </c>
      <c r="G9">
        <v>6.0679999999999996</v>
      </c>
      <c r="H9" s="1">
        <v>22690</v>
      </c>
      <c r="I9">
        <v>3.2000000000000001E-2</v>
      </c>
      <c r="J9" t="s">
        <v>1</v>
      </c>
      <c r="K9" t="s">
        <v>1</v>
      </c>
      <c r="L9" t="s">
        <v>1</v>
      </c>
      <c r="M9" t="s">
        <v>1</v>
      </c>
      <c r="O9">
        <v>43</v>
      </c>
      <c r="P9" t="s">
        <v>30</v>
      </c>
      <c r="Q9" s="2">
        <v>44265.584548611114</v>
      </c>
      <c r="R9">
        <v>127</v>
      </c>
      <c r="S9" t="s">
        <v>0</v>
      </c>
      <c r="T9">
        <v>0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C9">
        <v>43</v>
      </c>
      <c r="AD9" t="s">
        <v>30</v>
      </c>
      <c r="AE9" s="2">
        <v>44265.584548611114</v>
      </c>
      <c r="AF9">
        <v>127</v>
      </c>
      <c r="AG9" t="s">
        <v>0</v>
      </c>
      <c r="AH9">
        <v>0</v>
      </c>
      <c r="AI9">
        <v>12.27</v>
      </c>
      <c r="AJ9" s="1">
        <v>7867</v>
      </c>
      <c r="AK9">
        <v>1.244</v>
      </c>
      <c r="AL9" t="s">
        <v>1</v>
      </c>
      <c r="AM9" t="s">
        <v>1</v>
      </c>
      <c r="AN9" t="s">
        <v>1</v>
      </c>
      <c r="AO9" t="s">
        <v>1</v>
      </c>
      <c r="AQ9">
        <v>1</v>
      </c>
      <c r="AT9" s="5">
        <f t="shared" ref="AT9:AT14" si="4">IF(H9&lt;15000,((0.00000002125*H9^2)+(0.002705*H9)+(-4.371)),(IF(H9&lt;700000,((-0.0000000008162*H9^2)+(0.003141*H9)+(0.4702)), ((0.000000003285*V9^2)+(0.1899*V9)+(559.5)))))</f>
        <v>71.319280775180005</v>
      </c>
      <c r="AU9" s="6">
        <f t="shared" ref="AU9:AU14" si="5">((-0.00000006277*AJ9^2)+(0.1854*AJ9)+(34.83))</f>
        <v>1489.4869842214698</v>
      </c>
      <c r="AW9" s="7">
        <f t="shared" si="2"/>
        <v>59.314806315510005</v>
      </c>
      <c r="AX9" s="8">
        <f t="shared" si="3"/>
        <v>1499.30607365686</v>
      </c>
    </row>
    <row r="10" spans="1:50" x14ac:dyDescent="0.35">
      <c r="A10">
        <v>44</v>
      </c>
      <c r="B10" t="s">
        <v>31</v>
      </c>
      <c r="C10" s="2">
        <v>44265.605787037035</v>
      </c>
      <c r="D10">
        <v>81</v>
      </c>
      <c r="E10" t="s">
        <v>0</v>
      </c>
      <c r="F10">
        <v>0</v>
      </c>
      <c r="G10">
        <v>6.0460000000000003</v>
      </c>
      <c r="H10" s="1">
        <v>11613</v>
      </c>
      <c r="I10">
        <v>1.4999999999999999E-2</v>
      </c>
      <c r="J10" t="s">
        <v>1</v>
      </c>
      <c r="K10" t="s">
        <v>1</v>
      </c>
      <c r="L10" t="s">
        <v>1</v>
      </c>
      <c r="M10" t="s">
        <v>1</v>
      </c>
      <c r="O10">
        <v>44</v>
      </c>
      <c r="P10" t="s">
        <v>31</v>
      </c>
      <c r="Q10" s="2">
        <v>44265.605787037035</v>
      </c>
      <c r="R10">
        <v>81</v>
      </c>
      <c r="S10" t="s">
        <v>0</v>
      </c>
      <c r="T10">
        <v>0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C10">
        <v>44</v>
      </c>
      <c r="AD10" t="s">
        <v>31</v>
      </c>
      <c r="AE10" s="2">
        <v>44265.605787037035</v>
      </c>
      <c r="AF10">
        <v>81</v>
      </c>
      <c r="AG10" t="s">
        <v>0</v>
      </c>
      <c r="AH10">
        <v>0</v>
      </c>
      <c r="AI10">
        <v>12.221</v>
      </c>
      <c r="AJ10" s="1">
        <v>5438</v>
      </c>
      <c r="AK10">
        <v>0.91400000000000003</v>
      </c>
      <c r="AL10" t="s">
        <v>1</v>
      </c>
      <c r="AM10" t="s">
        <v>1</v>
      </c>
      <c r="AN10" t="s">
        <v>1</v>
      </c>
      <c r="AO10" t="s">
        <v>1</v>
      </c>
      <c r="AQ10">
        <v>1</v>
      </c>
      <c r="AT10" s="5">
        <f t="shared" si="4"/>
        <v>29.907977591249995</v>
      </c>
      <c r="AU10" s="6">
        <f t="shared" si="5"/>
        <v>1041.17897535212</v>
      </c>
      <c r="AW10" s="7">
        <f t="shared" si="2"/>
        <v>30.172850212127898</v>
      </c>
      <c r="AX10" s="8">
        <f t="shared" si="3"/>
        <v>1035.40676181656</v>
      </c>
    </row>
    <row r="11" spans="1:50" x14ac:dyDescent="0.35">
      <c r="A11">
        <v>45</v>
      </c>
      <c r="B11" t="s">
        <v>32</v>
      </c>
      <c r="C11" s="2">
        <v>44265.627013888887</v>
      </c>
      <c r="D11">
        <v>68</v>
      </c>
      <c r="E11" t="s">
        <v>0</v>
      </c>
      <c r="F11">
        <v>0</v>
      </c>
      <c r="G11">
        <v>6.0519999999999996</v>
      </c>
      <c r="H11" s="1">
        <v>24611</v>
      </c>
      <c r="I11">
        <v>3.5000000000000003E-2</v>
      </c>
      <c r="J11" t="s">
        <v>1</v>
      </c>
      <c r="K11" t="s">
        <v>1</v>
      </c>
      <c r="L11" t="s">
        <v>1</v>
      </c>
      <c r="M11" t="s">
        <v>1</v>
      </c>
      <c r="O11">
        <v>45</v>
      </c>
      <c r="P11" t="s">
        <v>32</v>
      </c>
      <c r="Q11" s="2">
        <v>44265.627013888887</v>
      </c>
      <c r="R11">
        <v>68</v>
      </c>
      <c r="S11" t="s">
        <v>0</v>
      </c>
      <c r="T11">
        <v>0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C11">
        <v>45</v>
      </c>
      <c r="AD11" t="s">
        <v>32</v>
      </c>
      <c r="AE11" s="2">
        <v>44265.627013888887</v>
      </c>
      <c r="AF11">
        <v>68</v>
      </c>
      <c r="AG11" t="s">
        <v>0</v>
      </c>
      <c r="AH11">
        <v>0</v>
      </c>
      <c r="AI11">
        <v>12.227</v>
      </c>
      <c r="AJ11" s="1">
        <v>7148</v>
      </c>
      <c r="AK11">
        <v>1.147</v>
      </c>
      <c r="AL11" t="s">
        <v>1</v>
      </c>
      <c r="AM11" t="s">
        <v>1</v>
      </c>
      <c r="AN11" t="s">
        <v>1</v>
      </c>
      <c r="AO11" t="s">
        <v>1</v>
      </c>
      <c r="AQ11">
        <v>1</v>
      </c>
      <c r="AT11" s="5">
        <f t="shared" si="4"/>
        <v>77.278977581799808</v>
      </c>
      <c r="AU11" s="6">
        <f t="shared" si="5"/>
        <v>1356.8620356459198</v>
      </c>
      <c r="AW11" s="7">
        <f t="shared" si="2"/>
        <v>64.365655710291094</v>
      </c>
      <c r="AX11" s="8">
        <f t="shared" si="3"/>
        <v>1362.00881312096</v>
      </c>
    </row>
    <row r="12" spans="1:50" x14ac:dyDescent="0.35">
      <c r="A12">
        <v>46</v>
      </c>
      <c r="B12" t="s">
        <v>33</v>
      </c>
      <c r="C12" s="2">
        <v>44265.648217592592</v>
      </c>
      <c r="D12">
        <v>21</v>
      </c>
      <c r="E12" t="s">
        <v>0</v>
      </c>
      <c r="F12">
        <v>0</v>
      </c>
      <c r="G12">
        <v>6.06</v>
      </c>
      <c r="H12" s="1">
        <v>10829</v>
      </c>
      <c r="I12">
        <v>1.4E-2</v>
      </c>
      <c r="J12" t="s">
        <v>1</v>
      </c>
      <c r="K12" t="s">
        <v>1</v>
      </c>
      <c r="L12" t="s">
        <v>1</v>
      </c>
      <c r="M12" t="s">
        <v>1</v>
      </c>
      <c r="O12">
        <v>46</v>
      </c>
      <c r="P12" t="s">
        <v>33</v>
      </c>
      <c r="Q12" s="2">
        <v>44265.648217592592</v>
      </c>
      <c r="R12">
        <v>21</v>
      </c>
      <c r="S12" t="s">
        <v>0</v>
      </c>
      <c r="T12">
        <v>0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C12">
        <v>46</v>
      </c>
      <c r="AD12" t="s">
        <v>33</v>
      </c>
      <c r="AE12" s="2">
        <v>44265.648217592592</v>
      </c>
      <c r="AF12">
        <v>21</v>
      </c>
      <c r="AG12" t="s">
        <v>0</v>
      </c>
      <c r="AH12">
        <v>0</v>
      </c>
      <c r="AI12">
        <v>12.237</v>
      </c>
      <c r="AJ12" s="1">
        <v>5132</v>
      </c>
      <c r="AK12">
        <v>0.873</v>
      </c>
      <c r="AL12" t="s">
        <v>1</v>
      </c>
      <c r="AM12" t="s">
        <v>1</v>
      </c>
      <c r="AN12" t="s">
        <v>1</v>
      </c>
      <c r="AO12" t="s">
        <v>1</v>
      </c>
      <c r="AQ12">
        <v>1</v>
      </c>
      <c r="AT12" s="5">
        <f t="shared" si="4"/>
        <v>27.413373871250002</v>
      </c>
      <c r="AU12" s="6">
        <f t="shared" si="5"/>
        <v>984.64959989552005</v>
      </c>
      <c r="AW12" s="7">
        <f t="shared" si="2"/>
        <v>28.109137390563102</v>
      </c>
      <c r="AX12" s="8">
        <f t="shared" si="3"/>
        <v>976.95215348576016</v>
      </c>
    </row>
    <row r="13" spans="1:50" x14ac:dyDescent="0.35">
      <c r="A13">
        <v>47</v>
      </c>
      <c r="B13" t="s">
        <v>34</v>
      </c>
      <c r="C13" s="2">
        <v>44265.66951388889</v>
      </c>
      <c r="D13">
        <v>124</v>
      </c>
      <c r="E13" t="s">
        <v>0</v>
      </c>
      <c r="F13">
        <v>0</v>
      </c>
      <c r="G13">
        <v>6.13</v>
      </c>
      <c r="H13" s="1">
        <v>12507</v>
      </c>
      <c r="I13">
        <v>1.7000000000000001E-2</v>
      </c>
      <c r="J13" t="s">
        <v>1</v>
      </c>
      <c r="K13" t="s">
        <v>1</v>
      </c>
      <c r="L13" t="s">
        <v>1</v>
      </c>
      <c r="M13" t="s">
        <v>1</v>
      </c>
      <c r="O13">
        <v>47</v>
      </c>
      <c r="P13" t="s">
        <v>34</v>
      </c>
      <c r="Q13" s="2">
        <v>44265.66951388889</v>
      </c>
      <c r="R13">
        <v>124</v>
      </c>
      <c r="S13" t="s">
        <v>0</v>
      </c>
      <c r="T13">
        <v>0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C13">
        <v>47</v>
      </c>
      <c r="AD13" t="s">
        <v>34</v>
      </c>
      <c r="AE13" s="2">
        <v>44265.66951388889</v>
      </c>
      <c r="AF13">
        <v>124</v>
      </c>
      <c r="AG13" t="s">
        <v>0</v>
      </c>
      <c r="AH13">
        <v>0</v>
      </c>
      <c r="AI13">
        <v>12.301</v>
      </c>
      <c r="AJ13" s="1">
        <v>4902</v>
      </c>
      <c r="AK13">
        <v>0.84099999999999997</v>
      </c>
      <c r="AL13" t="s">
        <v>1</v>
      </c>
      <c r="AM13" t="s">
        <v>1</v>
      </c>
      <c r="AN13" t="s">
        <v>1</v>
      </c>
      <c r="AO13" t="s">
        <v>1</v>
      </c>
      <c r="AQ13">
        <v>1</v>
      </c>
      <c r="AT13" s="5">
        <f t="shared" si="4"/>
        <v>32.784467291249996</v>
      </c>
      <c r="AU13" s="6">
        <f t="shared" si="5"/>
        <v>942.15246175692016</v>
      </c>
      <c r="AW13" s="7">
        <f t="shared" si="2"/>
        <v>32.525933211575904</v>
      </c>
      <c r="AX13" s="8">
        <f t="shared" si="3"/>
        <v>933.01367863896007</v>
      </c>
    </row>
    <row r="14" spans="1:50" x14ac:dyDescent="0.35">
      <c r="A14">
        <v>48</v>
      </c>
      <c r="B14" t="s">
        <v>35</v>
      </c>
      <c r="C14" s="2">
        <v>44265.690775462965</v>
      </c>
      <c r="D14" t="s">
        <v>36</v>
      </c>
      <c r="E14" t="s">
        <v>0</v>
      </c>
      <c r="F14">
        <v>0</v>
      </c>
      <c r="G14">
        <v>6.06</v>
      </c>
      <c r="H14" s="1">
        <v>12157</v>
      </c>
      <c r="I14">
        <v>1.6E-2</v>
      </c>
      <c r="J14" t="s">
        <v>1</v>
      </c>
      <c r="K14" t="s">
        <v>1</v>
      </c>
      <c r="L14" t="s">
        <v>1</v>
      </c>
      <c r="M14" t="s">
        <v>1</v>
      </c>
      <c r="O14">
        <v>48</v>
      </c>
      <c r="P14" t="s">
        <v>35</v>
      </c>
      <c r="Q14" s="2">
        <v>44265.690775462965</v>
      </c>
      <c r="R14" t="s">
        <v>36</v>
      </c>
      <c r="S14" t="s">
        <v>0</v>
      </c>
      <c r="T14">
        <v>0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C14">
        <v>48</v>
      </c>
      <c r="AD14" t="s">
        <v>35</v>
      </c>
      <c r="AE14" s="2">
        <v>44265.690775462965</v>
      </c>
      <c r="AF14" t="s">
        <v>36</v>
      </c>
      <c r="AG14" t="s">
        <v>0</v>
      </c>
      <c r="AH14">
        <v>0</v>
      </c>
      <c r="AI14">
        <v>12.23</v>
      </c>
      <c r="AJ14" s="1">
        <v>5730</v>
      </c>
      <c r="AK14">
        <v>0.95399999999999996</v>
      </c>
      <c r="AL14" t="s">
        <v>1</v>
      </c>
      <c r="AM14" t="s">
        <v>1</v>
      </c>
      <c r="AN14" t="s">
        <v>1</v>
      </c>
      <c r="AO14" t="s">
        <v>1</v>
      </c>
      <c r="AQ14">
        <v>1</v>
      </c>
      <c r="AT14" s="5">
        <f t="shared" si="4"/>
        <v>31.654278791249993</v>
      </c>
      <c r="AU14" s="6">
        <f t="shared" si="5"/>
        <v>1095.1110788670001</v>
      </c>
      <c r="AW14" s="7">
        <f t="shared" si="2"/>
        <v>31.604726868735899</v>
      </c>
      <c r="AX14" s="8">
        <f t="shared" si="3"/>
        <v>1091.1841370460002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2018-12-18T18:52:15Z</cp:lastPrinted>
  <dcterms:created xsi:type="dcterms:W3CDTF">2015-02-25T19:50:10Z</dcterms:created>
  <dcterms:modified xsi:type="dcterms:W3CDTF">2021-04-09T13:36:50Z</dcterms:modified>
</cp:coreProperties>
</file>