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465E824D-6D64-47C4-8986-04BD5FFE5C9E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Z19" i="1" l="1"/>
  <c r="BA19" i="1"/>
  <c r="AZ20" i="1"/>
  <c r="BA20" i="1"/>
  <c r="AZ21" i="1"/>
  <c r="BA21" i="1"/>
  <c r="AZ22" i="1"/>
  <c r="BA22" i="1"/>
  <c r="AZ23" i="1"/>
  <c r="BA23" i="1"/>
  <c r="AZ24" i="1"/>
  <c r="BA24" i="1"/>
  <c r="AZ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</calcChain>
</file>

<file path=xl/sharedStrings.xml><?xml version="1.0" encoding="utf-8"?>
<sst xmlns="http://schemas.openxmlformats.org/spreadsheetml/2006/main" count="393" uniqueCount="46">
  <si>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</si>
  <si>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</si>
  <si>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</si>
  <si>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</si>
  <si>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</si>
  <si>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</si>
  <si>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</si>
  <si>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</si>
  <si>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</si>
  <si>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</si>
  <si>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</si>
  <si>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</si>
  <si>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</si>
  <si>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</si>
  <si>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</si>
  <si>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</si>
  <si>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</si>
  <si>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</si>
  <si>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</si>
  <si>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</si>
  <si>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</si>
  <si>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</si>
  <si>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</si>
  <si>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</si>
  <si>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</si>
  <si>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</si>
  <si>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BRN01feb22_001.gcd</t>
  </si>
  <si>
    <t>BRN01feb22_002.gcd</t>
  </si>
  <si>
    <t>BRN01feb22_003.gcd</t>
  </si>
  <si>
    <t>BRN01feb22_004.gcd</t>
  </si>
  <si>
    <t>BRN01feb22_005.gcd</t>
  </si>
  <si>
    <t>BRN01feb22_006.gcd</t>
  </si>
  <si>
    <t>BRN01feb22_007.gcd</t>
  </si>
  <si>
    <t>BRN01feb22_008.gcd</t>
  </si>
  <si>
    <t>BRN01feb22_009.gcd</t>
  </si>
  <si>
    <t>186 (196)</t>
  </si>
  <si>
    <t>BRN01feb22_010.gcd</t>
  </si>
  <si>
    <t>BRN01feb22_011.gcd</t>
  </si>
  <si>
    <t>BRN01feb22_012.gcd</t>
  </si>
  <si>
    <t>BRN01feb22_013.gcd</t>
  </si>
  <si>
    <t>BRN01feb22_014.gcd</t>
  </si>
  <si>
    <t>BRN01feb22_015.gcd</t>
  </si>
  <si>
    <t>BRN01feb22_016.gcd</t>
  </si>
  <si>
    <t>CO2 pk on the downward slope of water vapor</t>
  </si>
  <si>
    <t>2022 ranged CAL Measured headspace CH4  in ppm from GC in ppm</t>
  </si>
  <si>
    <t>2022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</si>
</sst>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24"/>
  <sheetViews>
    <sheetView tabSelected="1" topLeftCell="AM1" workbookViewId="0">
      <selection activeCell="AZ36" sqref="AZ36"/>
    </sheetView>
  </sheetViews>
  <sheetFormatPr defaultRowHeight="14.5" x14ac:dyDescent="0.35"/>
  <cols>
    <col min="2" max="2" width="23.54296875" customWidth="1"/>
    <col min="3" max="3" width="17.81640625" customWidth="1"/>
  </cols>
  <sheetData>
    <row r="7" spans="1:53" x14ac:dyDescent="0.35">
      <c r="A7" t="s">
        <v>17</v>
      </c>
      <c r="O7" t="s">
        <v>18</v>
      </c>
      <c r="AC7" t="s">
        <v>19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  <c r="AZ8" s="5" t="s">
        <v>44</v>
      </c>
      <c r="BA8" s="5" t="s">
        <v>45</v>
      </c>
    </row>
    <row r="9" spans="1:53" x14ac:dyDescent="0.35">
      <c r="A9">
        <v>39</v>
      </c>
      <c r="B9" t="s">
        <v>26</v>
      </c>
      <c r="C9" s="2">
        <v>44593.423634259256</v>
      </c>
      <c r="D9" t="s">
        <v>13</v>
      </c>
      <c r="E9" t="s">
        <v>14</v>
      </c>
      <c r="F9">
        <v>0</v>
      </c>
      <c r="G9">
        <v>6.1079999999999997</v>
      </c>
      <c r="H9" s="3">
        <v>2538</v>
      </c>
      <c r="I9">
        <v>0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44593.423634259256</v>
      </c>
      <c r="R9" t="s">
        <v>13</v>
      </c>
      <c r="S9" t="s">
        <v>14</v>
      </c>
      <c r="T9">
        <v>0</v>
      </c>
      <c r="U9" t="s">
        <v>15</v>
      </c>
      <c r="V9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44593.423634259256</v>
      </c>
      <c r="AF9" t="s">
        <v>13</v>
      </c>
      <c r="AG9" t="s">
        <v>14</v>
      </c>
      <c r="AH9">
        <v>0</v>
      </c>
      <c r="AI9">
        <v>12.3</v>
      </c>
      <c r="AJ9" s="3">
        <v>2481</v>
      </c>
      <c r="AK9">
        <v>0.505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4" si="0">IF(H9&lt;15000,((0.00000002125*H9^2)+(0.002705*H9)+(-4.371)),(IF(H9&lt;700000,((-0.0000000008162*H9^2)+(0.003141*H9)+(0.4702)), ((0.000000003285*V9^2)+(0.1899*V9)+(559.5)))))</f>
        <v>2.6311706849999998</v>
      </c>
      <c r="AU9" s="7">
        <f t="shared" ref="AU9:AU24" si="1">((-0.00000006277*AJ9^2)+(0.1854*AJ9)+(34.83))</f>
        <v>494.42102799003004</v>
      </c>
      <c r="AW9" s="8">
        <f t="shared" ref="AW9:AW24" si="2">IF(H9&lt;10000,((-0.00000005795*H9^2)+(0.003823*H9)+(-6.715)),(IF(H9&lt;700000,((-0.0000000001209*H9^2)+(0.002635*H9)+(-0.4111)), ((-0.00000002007*V9^2)+(0.2564*V9)+(286.1)))))</f>
        <v>2.6144923202000001</v>
      </c>
      <c r="AX9" s="9">
        <f t="shared" ref="AX9:AX24" si="3">(-0.00000001626*AJ9^2)+(0.1912*AJ9)+(-3.858)</f>
        <v>470.40911383014003</v>
      </c>
      <c r="AZ9" s="10">
        <f>IF(H9&lt;10000,((0.0000001453*H9^2)+(0.0008349*H9)+(-1.805)),(IF(H9&lt;700000,((-0.00000000008054*H9^2)+(0.002348*H9)+(-2.47)), ((-0.00000001938*V9^2)+(0.2471*V9)+(226.8)))))</f>
        <v>1.2499180132000001</v>
      </c>
      <c r="BA9" s="11">
        <f>(-0.00000002552*AJ9^2)+(0.2067*AJ9)+(-103.7)</f>
        <v>408.96561518727998</v>
      </c>
    </row>
    <row r="10" spans="1:53" x14ac:dyDescent="0.35">
      <c r="A10">
        <v>40</v>
      </c>
      <c r="B10" t="s">
        <v>27</v>
      </c>
      <c r="C10" s="2">
        <v>44593.444849537038</v>
      </c>
      <c r="D10" t="s">
        <v>16</v>
      </c>
      <c r="E10" t="s">
        <v>14</v>
      </c>
      <c r="F10">
        <v>0</v>
      </c>
      <c r="G10">
        <v>6.0380000000000003</v>
      </c>
      <c r="H10" s="3">
        <v>872288</v>
      </c>
      <c r="I10">
        <v>1.8149999999999999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44593.444849537038</v>
      </c>
      <c r="R10" t="s">
        <v>16</v>
      </c>
      <c r="S10" t="s">
        <v>14</v>
      </c>
      <c r="T10">
        <v>0</v>
      </c>
      <c r="U10">
        <v>5.9859999999999998</v>
      </c>
      <c r="V10" s="3">
        <v>7122</v>
      </c>
      <c r="W10">
        <v>2.0270000000000001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44593.444849537038</v>
      </c>
      <c r="AF10" t="s">
        <v>16</v>
      </c>
      <c r="AG10" t="s">
        <v>14</v>
      </c>
      <c r="AH10">
        <v>0</v>
      </c>
      <c r="AI10">
        <v>12.255000000000001</v>
      </c>
      <c r="AJ10" s="3">
        <v>8712</v>
      </c>
      <c r="AK10">
        <v>1.748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1912.1344246739402</v>
      </c>
      <c r="AU10" s="7">
        <f t="shared" si="1"/>
        <v>1645.2706232851199</v>
      </c>
      <c r="AW10" s="8">
        <f t="shared" si="2"/>
        <v>2111.1627917181204</v>
      </c>
      <c r="AX10" s="9">
        <f t="shared" si="3"/>
        <v>1660.6422831705602</v>
      </c>
      <c r="AZ10" s="10">
        <f t="shared" ref="AZ10:AZ18" si="4">IF(H10&lt;10000,((0.0000001453*H10^2)+(0.0008349*H10)+(-1.805)),(IF(H10&lt;700000,((-0.00000000008054*H10^2)+(0.002348*H10)+(-2.47)), ((-0.00000001938*V10^2)+(0.2471*V10)+(226.8)))))</f>
        <v>1985.6631905080799</v>
      </c>
      <c r="BA10" s="11">
        <f t="shared" ref="BA10:BA18" si="5">(-0.00000002552*AJ10^2)+(0.2067*AJ10)+(-103.7)</f>
        <v>1695.1334589491198</v>
      </c>
    </row>
    <row r="11" spans="1:53" x14ac:dyDescent="0.35">
      <c r="A11">
        <v>41</v>
      </c>
      <c r="B11" t="s">
        <v>28</v>
      </c>
      <c r="C11" s="2">
        <v>44593.466111111113</v>
      </c>
      <c r="D11">
        <v>73</v>
      </c>
      <c r="E11" t="s">
        <v>14</v>
      </c>
      <c r="F11">
        <v>0</v>
      </c>
      <c r="G11">
        <v>6.05</v>
      </c>
      <c r="H11" s="3">
        <v>10489</v>
      </c>
      <c r="I11">
        <v>1.7000000000000001E-2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44593.466111111113</v>
      </c>
      <c r="R11">
        <v>73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44593.466111111113</v>
      </c>
      <c r="AF11">
        <v>73</v>
      </c>
      <c r="AG11" t="s">
        <v>14</v>
      </c>
      <c r="AH11">
        <v>0</v>
      </c>
      <c r="AI11">
        <v>12.23</v>
      </c>
      <c r="AJ11" s="3">
        <v>8913</v>
      </c>
      <c r="AK11">
        <v>1.788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26.339651321249995</v>
      </c>
      <c r="AU11" s="7">
        <f t="shared" si="1"/>
        <v>1682.3136527138699</v>
      </c>
      <c r="AW11" s="8">
        <f t="shared" si="2"/>
        <v>27.214113688271102</v>
      </c>
      <c r="AX11" s="9">
        <f t="shared" si="3"/>
        <v>1699.0158800880602</v>
      </c>
      <c r="AZ11" s="10">
        <f t="shared" si="4"/>
        <v>22.149311059994659</v>
      </c>
      <c r="BA11" s="11">
        <f t="shared" si="5"/>
        <v>1736.5897511591199</v>
      </c>
    </row>
    <row r="12" spans="1:53" x14ac:dyDescent="0.35">
      <c r="A12">
        <v>42</v>
      </c>
      <c r="B12" t="s">
        <v>29</v>
      </c>
      <c r="C12" s="2">
        <v>44593.487361111111</v>
      </c>
      <c r="D12">
        <v>168</v>
      </c>
      <c r="E12" t="s">
        <v>14</v>
      </c>
      <c r="F12">
        <v>0</v>
      </c>
      <c r="G12">
        <v>6.0579999999999998</v>
      </c>
      <c r="H12" s="3">
        <v>4652</v>
      </c>
      <c r="I12">
        <v>5.0000000000000001E-3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29</v>
      </c>
      <c r="Q12" s="2">
        <v>44593.487361111111</v>
      </c>
      <c r="R12">
        <v>168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29</v>
      </c>
      <c r="AE12" s="2">
        <v>44593.487361111111</v>
      </c>
      <c r="AF12">
        <v>168</v>
      </c>
      <c r="AG12" t="s">
        <v>14</v>
      </c>
      <c r="AH12">
        <v>0</v>
      </c>
      <c r="AI12">
        <v>12.154999999999999</v>
      </c>
      <c r="AJ12" s="3">
        <v>37794</v>
      </c>
      <c r="AK12">
        <v>7.5190000000000001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8.6725334600000004</v>
      </c>
      <c r="AU12" s="7">
        <f t="shared" si="1"/>
        <v>6952.1777834122795</v>
      </c>
      <c r="AW12" s="8">
        <f t="shared" si="2"/>
        <v>9.8154940231999994</v>
      </c>
      <c r="AX12" s="9">
        <f t="shared" si="3"/>
        <v>7199.1292365506397</v>
      </c>
      <c r="AZ12" s="10">
        <f t="shared" si="4"/>
        <v>5.2234072111999996</v>
      </c>
      <c r="BA12" s="11">
        <f t="shared" si="5"/>
        <v>7671.8673781532798</v>
      </c>
    </row>
    <row r="13" spans="1:53" x14ac:dyDescent="0.35">
      <c r="A13">
        <v>43</v>
      </c>
      <c r="B13" t="s">
        <v>30</v>
      </c>
      <c r="C13" s="2">
        <v>44593.508599537039</v>
      </c>
      <c r="D13">
        <v>71</v>
      </c>
      <c r="E13" t="s">
        <v>14</v>
      </c>
      <c r="F13">
        <v>0</v>
      </c>
      <c r="G13">
        <v>6.0609999999999999</v>
      </c>
      <c r="H13" s="3">
        <v>6662</v>
      </c>
      <c r="I13">
        <v>8.9999999999999993E-3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30</v>
      </c>
      <c r="Q13" s="2">
        <v>44593.508599537039</v>
      </c>
      <c r="R13">
        <v>71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30</v>
      </c>
      <c r="AE13" s="2">
        <v>44593.508599537039</v>
      </c>
      <c r="AF13">
        <v>71</v>
      </c>
      <c r="AG13" t="s">
        <v>14</v>
      </c>
      <c r="AH13">
        <v>0</v>
      </c>
      <c r="AI13">
        <v>12.211</v>
      </c>
      <c r="AJ13" s="3">
        <v>18297</v>
      </c>
      <c r="AK13">
        <v>3.6560000000000001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14.592832684999999</v>
      </c>
      <c r="AU13" s="7">
        <f t="shared" si="1"/>
        <v>3406.0796462810699</v>
      </c>
      <c r="AW13" s="8">
        <f t="shared" si="2"/>
        <v>16.181874960200002</v>
      </c>
      <c r="AX13" s="9">
        <f t="shared" si="3"/>
        <v>3489.0848738016603</v>
      </c>
      <c r="AZ13" s="10">
        <f t="shared" si="4"/>
        <v>10.205843853200001</v>
      </c>
      <c r="BA13" s="11">
        <f t="shared" si="5"/>
        <v>3669.74630906632</v>
      </c>
    </row>
    <row r="14" spans="1:53" x14ac:dyDescent="0.35">
      <c r="A14">
        <v>44</v>
      </c>
      <c r="B14" t="s">
        <v>31</v>
      </c>
      <c r="C14" s="2">
        <v>44593.52988425926</v>
      </c>
      <c r="D14">
        <v>102</v>
      </c>
      <c r="E14" t="s">
        <v>14</v>
      </c>
      <c r="F14">
        <v>0</v>
      </c>
      <c r="G14">
        <v>6.0309999999999997</v>
      </c>
      <c r="H14" s="3">
        <v>52349</v>
      </c>
      <c r="I14">
        <v>0.104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31</v>
      </c>
      <c r="Q14" s="2">
        <v>44593.52988425926</v>
      </c>
      <c r="R14">
        <v>102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31</v>
      </c>
      <c r="AE14" s="2">
        <v>44593.52988425926</v>
      </c>
      <c r="AF14">
        <v>102</v>
      </c>
      <c r="AG14" t="s">
        <v>14</v>
      </c>
      <c r="AH14">
        <v>0</v>
      </c>
      <c r="AI14">
        <v>12.163</v>
      </c>
      <c r="AJ14" s="3">
        <v>4861</v>
      </c>
      <c r="AK14">
        <v>0.98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162.66167999082381</v>
      </c>
      <c r="AU14" s="7">
        <f t="shared" si="1"/>
        <v>934.5761875208301</v>
      </c>
      <c r="AW14" s="8">
        <f t="shared" si="2"/>
        <v>137.19719848785911</v>
      </c>
      <c r="AX14" s="9">
        <f t="shared" si="3"/>
        <v>925.18098724054016</v>
      </c>
      <c r="AZ14" s="10">
        <f t="shared" si="4"/>
        <v>120.22473875030745</v>
      </c>
      <c r="BA14" s="11">
        <f t="shared" si="5"/>
        <v>900.46567972807998</v>
      </c>
    </row>
    <row r="15" spans="1:53" x14ac:dyDescent="0.35">
      <c r="A15">
        <v>45</v>
      </c>
      <c r="B15" t="s">
        <v>32</v>
      </c>
      <c r="C15" s="2">
        <v>44593.551157407404</v>
      </c>
      <c r="D15">
        <v>191</v>
      </c>
      <c r="E15" t="s">
        <v>14</v>
      </c>
      <c r="F15">
        <v>0</v>
      </c>
      <c r="G15">
        <v>6.0720000000000001</v>
      </c>
      <c r="H15" s="3">
        <v>4311</v>
      </c>
      <c r="I15">
        <v>4.0000000000000001E-3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32</v>
      </c>
      <c r="Q15" s="2">
        <v>44593.551157407404</v>
      </c>
      <c r="R15">
        <v>191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32</v>
      </c>
      <c r="AE15" s="2">
        <v>44593.551157407404</v>
      </c>
      <c r="AF15">
        <v>191</v>
      </c>
      <c r="AG15" t="s">
        <v>14</v>
      </c>
      <c r="AH15">
        <v>0</v>
      </c>
      <c r="AI15">
        <v>12.189</v>
      </c>
      <c r="AJ15" s="3">
        <v>41670</v>
      </c>
      <c r="AK15">
        <v>8.2840000000000007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7.6851803212499998</v>
      </c>
      <c r="AU15" s="7">
        <f t="shared" si="1"/>
        <v>7651.4548687470005</v>
      </c>
      <c r="AW15" s="8">
        <f t="shared" si="2"/>
        <v>8.6889684180499991</v>
      </c>
      <c r="AX15" s="9">
        <f t="shared" si="3"/>
        <v>7935.2123164859995</v>
      </c>
      <c r="AZ15" s="10">
        <f t="shared" si="4"/>
        <v>4.4946138613000004</v>
      </c>
      <c r="BA15" s="11">
        <f t="shared" si="5"/>
        <v>8465.1763552720004</v>
      </c>
    </row>
    <row r="16" spans="1:53" x14ac:dyDescent="0.35">
      <c r="A16">
        <v>46</v>
      </c>
      <c r="B16" t="s">
        <v>33</v>
      </c>
      <c r="C16" s="2">
        <v>44593.572418981479</v>
      </c>
      <c r="D16">
        <v>104</v>
      </c>
      <c r="E16" t="s">
        <v>14</v>
      </c>
      <c r="F16">
        <v>0</v>
      </c>
      <c r="G16">
        <v>6.056</v>
      </c>
      <c r="H16" s="3">
        <v>6705</v>
      </c>
      <c r="I16">
        <v>8.9999999999999993E-3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33</v>
      </c>
      <c r="Q16" s="2">
        <v>44593.572418981479</v>
      </c>
      <c r="R16">
        <v>104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33</v>
      </c>
      <c r="AE16" s="2">
        <v>44593.572418981479</v>
      </c>
      <c r="AF16">
        <v>104</v>
      </c>
      <c r="AG16" t="s">
        <v>14</v>
      </c>
      <c r="AH16">
        <v>0</v>
      </c>
      <c r="AI16">
        <v>12.214</v>
      </c>
      <c r="AJ16" s="3">
        <v>19767</v>
      </c>
      <c r="AK16">
        <v>3.948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14.721361781250001</v>
      </c>
      <c r="AU16" s="7">
        <f t="shared" si="1"/>
        <v>3675.1054086794702</v>
      </c>
      <c r="AW16" s="8">
        <f t="shared" si="2"/>
        <v>16.312955401250001</v>
      </c>
      <c r="AX16" s="9">
        <f t="shared" si="3"/>
        <v>3769.2390604608599</v>
      </c>
      <c r="AZ16" s="10">
        <f t="shared" si="4"/>
        <v>10.3252602325</v>
      </c>
      <c r="BA16" s="11">
        <f t="shared" si="5"/>
        <v>3972.1673609447198</v>
      </c>
    </row>
    <row r="17" spans="1:53" x14ac:dyDescent="0.35">
      <c r="A17">
        <v>47</v>
      </c>
      <c r="B17" t="s">
        <v>34</v>
      </c>
      <c r="C17" s="2">
        <v>44593.593692129631</v>
      </c>
      <c r="D17" t="s">
        <v>35</v>
      </c>
      <c r="E17" t="s">
        <v>14</v>
      </c>
      <c r="F17">
        <v>0</v>
      </c>
      <c r="G17">
        <v>6.0519999999999996</v>
      </c>
      <c r="H17" s="3">
        <v>12318</v>
      </c>
      <c r="I17">
        <v>2.1000000000000001E-2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34</v>
      </c>
      <c r="Q17" s="2">
        <v>44593.593692129631</v>
      </c>
      <c r="R17" t="s">
        <v>35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34</v>
      </c>
      <c r="AE17" s="2">
        <v>44593.593692129631</v>
      </c>
      <c r="AF17" t="s">
        <v>35</v>
      </c>
      <c r="AG17" t="s">
        <v>14</v>
      </c>
      <c r="AH17">
        <v>0</v>
      </c>
      <c r="AI17">
        <v>12.236000000000001</v>
      </c>
      <c r="AJ17" s="3">
        <v>6240</v>
      </c>
      <c r="AK17">
        <v>1.2549999999999999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32.173518884999993</v>
      </c>
      <c r="AU17" s="7">
        <f t="shared" si="1"/>
        <v>1189.2818868479999</v>
      </c>
      <c r="AW17" s="8">
        <f t="shared" si="2"/>
        <v>32.028485465308407</v>
      </c>
      <c r="AX17" s="9">
        <f t="shared" si="3"/>
        <v>1188.5968746240001</v>
      </c>
      <c r="AZ17" s="10">
        <f t="shared" si="4"/>
        <v>26.440443414193037</v>
      </c>
      <c r="BA17" s="11">
        <f t="shared" si="5"/>
        <v>1185.114312448</v>
      </c>
    </row>
    <row r="18" spans="1:53" x14ac:dyDescent="0.35">
      <c r="A18">
        <v>48</v>
      </c>
      <c r="B18" t="s">
        <v>36</v>
      </c>
      <c r="C18" s="2">
        <v>44593.614918981482</v>
      </c>
      <c r="D18">
        <v>164</v>
      </c>
      <c r="E18" t="s">
        <v>14</v>
      </c>
      <c r="F18">
        <v>0</v>
      </c>
      <c r="G18">
        <v>6.07</v>
      </c>
      <c r="H18" s="3">
        <v>4156</v>
      </c>
      <c r="I18">
        <v>4.0000000000000001E-3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36</v>
      </c>
      <c r="Q18" s="2">
        <v>44593.614918981482</v>
      </c>
      <c r="R18">
        <v>164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36</v>
      </c>
      <c r="AE18" s="2">
        <v>44593.614918981482</v>
      </c>
      <c r="AF18">
        <v>164</v>
      </c>
      <c r="AG18" t="s">
        <v>14</v>
      </c>
      <c r="AH18">
        <v>0</v>
      </c>
      <c r="AI18">
        <v>12.195</v>
      </c>
      <c r="AJ18" s="3">
        <v>35416</v>
      </c>
      <c r="AK18">
        <v>7.0490000000000004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7.2380171400000002</v>
      </c>
      <c r="AU18" s="7">
        <f t="shared" si="1"/>
        <v>6522.2244248748802</v>
      </c>
      <c r="AW18" s="8">
        <f t="shared" si="2"/>
        <v>8.1724561288000004</v>
      </c>
      <c r="AX18" s="9">
        <f t="shared" si="3"/>
        <v>6747.2863949094399</v>
      </c>
      <c r="AZ18" s="10">
        <f t="shared" si="4"/>
        <v>4.1745148208000007</v>
      </c>
      <c r="BA18" s="11">
        <f t="shared" si="5"/>
        <v>7184.7776412108797</v>
      </c>
    </row>
    <row r="19" spans="1:53" x14ac:dyDescent="0.35">
      <c r="A19">
        <v>49</v>
      </c>
      <c r="B19" t="s">
        <v>37</v>
      </c>
      <c r="C19" s="2">
        <v>44593.63621527778</v>
      </c>
      <c r="D19">
        <v>125</v>
      </c>
      <c r="E19" t="s">
        <v>14</v>
      </c>
      <c r="F19">
        <v>0</v>
      </c>
      <c r="G19">
        <v>6.0670000000000002</v>
      </c>
      <c r="H19" s="3">
        <v>5636</v>
      </c>
      <c r="I19">
        <v>7.0000000000000001E-3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37</v>
      </c>
      <c r="Q19" s="2">
        <v>44593.63621527778</v>
      </c>
      <c r="R19">
        <v>125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37</v>
      </c>
      <c r="AE19" s="2">
        <v>44593.63621527778</v>
      </c>
      <c r="AF19">
        <v>125</v>
      </c>
      <c r="AG19" t="s">
        <v>14</v>
      </c>
      <c r="AH19">
        <v>0</v>
      </c>
      <c r="AI19">
        <v>12.19</v>
      </c>
      <c r="AJ19" s="3">
        <v>44074</v>
      </c>
      <c r="AK19">
        <v>8.7579999999999991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11.549375539999998</v>
      </c>
      <c r="AU19" s="7">
        <f t="shared" si="1"/>
        <v>8084.2177780314805</v>
      </c>
      <c r="AW19" s="8">
        <f t="shared" si="2"/>
        <v>12.990675456799998</v>
      </c>
      <c r="AX19" s="9">
        <f t="shared" si="3"/>
        <v>8391.5054658402405</v>
      </c>
      <c r="AZ19" s="10">
        <f t="shared" ref="AZ19:AZ24" si="6">IF(H19&lt;10000,((0.0000001453*H19^2)+(0.0008349*H19)+(-1.805)),(IF(H19&lt;700000,((-0.00000000008054*H19^2)+(0.002348*H19)+(-2.47)), ((-0.00000001938*V19^2)+(0.2471*V19)+(226.8)))))</f>
        <v>7.5158776688</v>
      </c>
      <c r="BA19" s="11">
        <f t="shared" ref="BA19:BA24" si="7">(-0.00000002552*AJ19^2)+(0.2067*AJ19)+(-103.7)</f>
        <v>8956.822754012479</v>
      </c>
    </row>
    <row r="20" spans="1:53" x14ac:dyDescent="0.35">
      <c r="A20">
        <v>50</v>
      </c>
      <c r="B20" t="s">
        <v>38</v>
      </c>
      <c r="C20" s="2">
        <v>44593.657476851855</v>
      </c>
      <c r="D20">
        <v>69</v>
      </c>
      <c r="E20" t="s">
        <v>14</v>
      </c>
      <c r="F20">
        <v>0</v>
      </c>
      <c r="G20">
        <v>6.0389999999999997</v>
      </c>
      <c r="H20" s="3">
        <v>12696</v>
      </c>
      <c r="I20">
        <v>2.1999999999999999E-2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38</v>
      </c>
      <c r="Q20" s="2">
        <v>44593.657476851855</v>
      </c>
      <c r="R20">
        <v>69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38</v>
      </c>
      <c r="AE20" s="2">
        <v>44593.657476851855</v>
      </c>
      <c r="AF20">
        <v>69</v>
      </c>
      <c r="AG20" t="s">
        <v>14</v>
      </c>
      <c r="AH20">
        <v>0</v>
      </c>
      <c r="AI20">
        <v>12.042</v>
      </c>
      <c r="AJ20" s="3">
        <v>3351</v>
      </c>
      <c r="AK20">
        <v>0.67900000000000005</v>
      </c>
      <c r="AL20" t="s">
        <v>15</v>
      </c>
      <c r="AM20" t="s">
        <v>15</v>
      </c>
      <c r="AN20" t="s">
        <v>15</v>
      </c>
      <c r="AO20" t="s">
        <v>15</v>
      </c>
      <c r="AQ20">
        <v>2</v>
      </c>
      <c r="AR20" t="s">
        <v>43</v>
      </c>
      <c r="AT20" s="6">
        <f t="shared" si="0"/>
        <v>33.396933839999996</v>
      </c>
      <c r="AU20" s="7">
        <f t="shared" si="1"/>
        <v>655.40054305323008</v>
      </c>
      <c r="AW20" s="8">
        <f t="shared" si="2"/>
        <v>33.023372320505608</v>
      </c>
      <c r="AX20" s="9">
        <f t="shared" si="3"/>
        <v>636.67061319174013</v>
      </c>
      <c r="AZ20" s="10">
        <f t="shared" si="6"/>
        <v>27.327225884975359</v>
      </c>
      <c r="BA20" s="11">
        <f t="shared" si="7"/>
        <v>588.66513079047991</v>
      </c>
    </row>
    <row r="21" spans="1:53" x14ac:dyDescent="0.35">
      <c r="A21">
        <v>51</v>
      </c>
      <c r="B21" t="s">
        <v>39</v>
      </c>
      <c r="C21" s="2">
        <v>44593.678726851853</v>
      </c>
      <c r="D21">
        <v>42</v>
      </c>
      <c r="E21" t="s">
        <v>14</v>
      </c>
      <c r="F21">
        <v>0</v>
      </c>
      <c r="G21">
        <v>6.0430000000000001</v>
      </c>
      <c r="H21" s="3">
        <v>34455</v>
      </c>
      <c r="I21">
        <v>6.7000000000000004E-2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39</v>
      </c>
      <c r="Q21" s="2">
        <v>44593.678726851853</v>
      </c>
      <c r="R21">
        <v>42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39</v>
      </c>
      <c r="AE21" s="2">
        <v>44593.678726851853</v>
      </c>
      <c r="AF21">
        <v>42</v>
      </c>
      <c r="AG21" t="s">
        <v>14</v>
      </c>
      <c r="AH21">
        <v>0</v>
      </c>
      <c r="AI21">
        <v>12.231999999999999</v>
      </c>
      <c r="AJ21" s="3">
        <v>3441</v>
      </c>
      <c r="AK21">
        <v>0.69599999999999995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107.72440559819501</v>
      </c>
      <c r="AU21" s="7">
        <f t="shared" si="1"/>
        <v>672.04817300763011</v>
      </c>
      <c r="AW21" s="8">
        <f t="shared" si="2"/>
        <v>90.234298924677503</v>
      </c>
      <c r="AX21" s="9">
        <f t="shared" si="3"/>
        <v>653.86867377894009</v>
      </c>
      <c r="AZ21" s="10">
        <f t="shared" si="6"/>
        <v>78.334727178606499</v>
      </c>
      <c r="BA21" s="11">
        <f t="shared" si="7"/>
        <v>607.25253092487992</v>
      </c>
    </row>
    <row r="22" spans="1:53" x14ac:dyDescent="0.35">
      <c r="A22">
        <v>52</v>
      </c>
      <c r="B22" t="s">
        <v>40</v>
      </c>
      <c r="C22" s="2">
        <v>44593.70003472222</v>
      </c>
      <c r="D22">
        <v>192</v>
      </c>
      <c r="E22" t="s">
        <v>14</v>
      </c>
      <c r="F22">
        <v>0</v>
      </c>
      <c r="G22">
        <v>6.0510000000000002</v>
      </c>
      <c r="H22" s="3">
        <v>12047</v>
      </c>
      <c r="I22">
        <v>0.02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40</v>
      </c>
      <c r="Q22" s="2">
        <v>44593.70003472222</v>
      </c>
      <c r="R22">
        <v>192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40</v>
      </c>
      <c r="AE22" s="2">
        <v>44593.70003472222</v>
      </c>
      <c r="AF22">
        <v>192</v>
      </c>
      <c r="AG22" t="s">
        <v>14</v>
      </c>
      <c r="AH22">
        <v>0</v>
      </c>
      <c r="AI22">
        <v>12.233000000000001</v>
      </c>
      <c r="AJ22" s="3">
        <v>9211</v>
      </c>
      <c r="AK22">
        <v>1.8480000000000001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31.300151941249993</v>
      </c>
      <c r="AU22" s="7">
        <f t="shared" si="1"/>
        <v>1737.2238349568302</v>
      </c>
      <c r="AW22" s="8">
        <f t="shared" si="2"/>
        <v>31.315198757731903</v>
      </c>
      <c r="AX22" s="9">
        <f t="shared" si="3"/>
        <v>1755.9056606085401</v>
      </c>
      <c r="AZ22" s="10">
        <f t="shared" si="6"/>
        <v>25.804667212967139</v>
      </c>
      <c r="BA22" s="11">
        <f t="shared" si="7"/>
        <v>1798.0485188640801</v>
      </c>
    </row>
    <row r="23" spans="1:53" x14ac:dyDescent="0.35">
      <c r="A23">
        <v>53</v>
      </c>
      <c r="B23" t="s">
        <v>41</v>
      </c>
      <c r="C23" s="2">
        <v>44593.721296296295</v>
      </c>
      <c r="D23">
        <v>197</v>
      </c>
      <c r="E23" t="s">
        <v>14</v>
      </c>
      <c r="F23">
        <v>0</v>
      </c>
      <c r="G23">
        <v>6.0549999999999997</v>
      </c>
      <c r="H23" s="3">
        <v>11885</v>
      </c>
      <c r="I23">
        <v>0.02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41</v>
      </c>
      <c r="Q23" s="2">
        <v>44593.721296296295</v>
      </c>
      <c r="R23">
        <v>197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41</v>
      </c>
      <c r="AE23" s="2">
        <v>44593.721296296295</v>
      </c>
      <c r="AF23">
        <v>197</v>
      </c>
      <c r="AG23" t="s">
        <v>14</v>
      </c>
      <c r="AH23">
        <v>0</v>
      </c>
      <c r="AI23">
        <v>12.234</v>
      </c>
      <c r="AJ23" s="3">
        <v>8462</v>
      </c>
      <c r="AK23">
        <v>1.698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30.779556031249996</v>
      </c>
      <c r="AU23" s="7">
        <f t="shared" si="1"/>
        <v>1599.19012628012</v>
      </c>
      <c r="AW23" s="8">
        <f t="shared" si="2"/>
        <v>30.888797485097502</v>
      </c>
      <c r="AX23" s="9">
        <f t="shared" si="3"/>
        <v>1612.9120954805601</v>
      </c>
      <c r="AZ23" s="10">
        <f t="shared" si="6"/>
        <v>25.4246034652585</v>
      </c>
      <c r="BA23" s="11">
        <f t="shared" si="7"/>
        <v>1643.5680290691198</v>
      </c>
    </row>
    <row r="24" spans="1:53" x14ac:dyDescent="0.35">
      <c r="A24">
        <v>54</v>
      </c>
      <c r="B24" t="s">
        <v>42</v>
      </c>
      <c r="C24" s="2">
        <v>44593.742604166669</v>
      </c>
      <c r="D24">
        <v>132</v>
      </c>
      <c r="E24" t="s">
        <v>14</v>
      </c>
      <c r="F24">
        <v>0</v>
      </c>
      <c r="G24">
        <v>6.0510000000000002</v>
      </c>
      <c r="H24" s="3">
        <v>12540</v>
      </c>
      <c r="I24">
        <v>2.1000000000000001E-2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42</v>
      </c>
      <c r="Q24" s="2">
        <v>44593.742604166669</v>
      </c>
      <c r="R24">
        <v>132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42</v>
      </c>
      <c r="AE24" s="2">
        <v>44593.742604166669</v>
      </c>
      <c r="AF24">
        <v>132</v>
      </c>
      <c r="AG24" t="s">
        <v>14</v>
      </c>
      <c r="AH24">
        <v>0</v>
      </c>
      <c r="AI24">
        <v>12.23</v>
      </c>
      <c r="AJ24" s="3">
        <v>7199</v>
      </c>
      <c r="AK24">
        <v>1.4470000000000001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si="0"/>
        <v>32.891296499999996</v>
      </c>
      <c r="AU24" s="7">
        <f t="shared" si="1"/>
        <v>1366.27150702523</v>
      </c>
      <c r="AW24" s="8">
        <f t="shared" si="2"/>
        <v>32.612788281560007</v>
      </c>
      <c r="AX24" s="9">
        <f t="shared" si="3"/>
        <v>1371.7481157277402</v>
      </c>
      <c r="AZ24" s="10">
        <f t="shared" si="6"/>
        <v>26.961254956135999</v>
      </c>
      <c r="BA24" s="11">
        <f t="shared" si="7"/>
        <v>1383.0107106624801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2022-02-09T16:20:47Z</dcterms:modified>
</cp:coreProperties>
</file>