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4"/>
  <workbookPr/>
  <mc:AlternateContent xmlns:mc="http://schemas.openxmlformats.org/markup-compatibility/2006">
    <mc:Choice Requires="x15">
      <x15ac:absPath xmlns:x15ac="http://schemas.microsoft.com/office/spreadsheetml/2010/11/ac" url="G:\Shared drives\StreamTeam Analytical Lab\Projects\Carey Misc\2025 season misc analyses\GC 2025\"/>
    </mc:Choice>
  </mc:AlternateContent>
  <xr:revisionPtr revIDLastSave="0" documentId="8_{A0070391-7A70-46BD-9B67-9BCD2598DCAD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serum CH4 CO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AT30" i="1" l="1"/>
  <c r="AU30" i="1"/>
  <c r="AW30" i="1"/>
  <c r="AX30" i="1"/>
  <c r="AZ30" i="1"/>
  <c r="BA30" i="1"/>
  <c r="BC30" i="1"/>
  <c r="BD30" i="1"/>
  <c r="BF30" i="1"/>
  <c r="BG30" i="1"/>
  <c r="AT31" i="1"/>
  <c r="AU31" i="1"/>
  <c r="AW31" i="1"/>
  <c r="AX31" i="1"/>
  <c r="AZ31" i="1"/>
  <c r="BA31" i="1"/>
  <c r="BC31" i="1"/>
  <c r="BD31" i="1"/>
  <c r="BF31" i="1"/>
  <c r="BG31" i="1"/>
  <c r="AT32" i="1"/>
  <c r="AU32" i="1"/>
  <c r="AW32" i="1"/>
  <c r="AX32" i="1"/>
  <c r="AZ32" i="1"/>
  <c r="BA32" i="1"/>
  <c r="BC32" i="1"/>
  <c r="BD32" i="1"/>
  <c r="BF32" i="1"/>
  <c r="BG32" i="1"/>
  <c r="AT33" i="1"/>
  <c r="AU33" i="1"/>
  <c r="AW33" i="1"/>
  <c r="AX33" i="1"/>
  <c r="AZ33" i="1"/>
  <c r="BA33" i="1"/>
  <c r="BC33" i="1"/>
  <c r="BD33" i="1"/>
  <c r="BF33" i="1"/>
  <c r="BG33" i="1"/>
  <c r="AT34" i="1"/>
  <c r="AU34" i="1"/>
  <c r="AW34" i="1"/>
  <c r="AX34" i="1"/>
  <c r="AZ34" i="1"/>
  <c r="BA34" i="1"/>
  <c r="BC34" i="1"/>
  <c r="BD34" i="1"/>
  <c r="BF34" i="1"/>
  <c r="BG34" i="1"/>
  <c r="AT35" i="1"/>
  <c r="AU35" i="1"/>
  <c r="AW35" i="1"/>
  <c r="AX35" i="1"/>
  <c r="AZ35" i="1"/>
  <c r="BA35" i="1"/>
  <c r="BC35" i="1"/>
  <c r="BD35" i="1"/>
  <c r="BF35" i="1"/>
  <c r="BG35" i="1"/>
  <c r="AT36" i="1"/>
  <c r="AU36" i="1"/>
  <c r="AW36" i="1"/>
  <c r="AX36" i="1"/>
  <c r="AZ36" i="1"/>
  <c r="BA36" i="1"/>
  <c r="BC36" i="1"/>
  <c r="BD36" i="1"/>
  <c r="BF36" i="1"/>
  <c r="BG36" i="1"/>
  <c r="AT37" i="1"/>
  <c r="AU37" i="1"/>
  <c r="AW37" i="1"/>
  <c r="AX37" i="1"/>
  <c r="AZ37" i="1"/>
  <c r="BA37" i="1"/>
  <c r="BC37" i="1"/>
  <c r="BD37" i="1"/>
  <c r="BF37" i="1"/>
  <c r="BG37" i="1"/>
  <c r="AT38" i="1"/>
  <c r="AU38" i="1"/>
  <c r="AW38" i="1"/>
  <c r="AX38" i="1"/>
  <c r="AZ38" i="1"/>
  <c r="BA38" i="1"/>
  <c r="BC38" i="1"/>
  <c r="BD38" i="1"/>
  <c r="BF38" i="1"/>
  <c r="BG38" i="1"/>
  <c r="AT39" i="1"/>
  <c r="AU39" i="1"/>
  <c r="AW39" i="1"/>
  <c r="AX39" i="1"/>
  <c r="AZ39" i="1"/>
  <c r="BA39" i="1"/>
  <c r="BC39" i="1"/>
  <c r="BD39" i="1"/>
  <c r="BF39" i="1"/>
  <c r="BG39" i="1"/>
  <c r="AT40" i="1"/>
  <c r="AU40" i="1"/>
  <c r="AW40" i="1"/>
  <c r="AX40" i="1"/>
  <c r="AZ40" i="1"/>
  <c r="BA40" i="1"/>
  <c r="BC40" i="1"/>
  <c r="BD40" i="1"/>
  <c r="BF40" i="1"/>
  <c r="BG40" i="1"/>
  <c r="AT41" i="1"/>
  <c r="AU41" i="1"/>
  <c r="AW41" i="1"/>
  <c r="AX41" i="1"/>
  <c r="AZ41" i="1"/>
  <c r="BA41" i="1"/>
  <c r="BC41" i="1"/>
  <c r="BD41" i="1"/>
  <c r="BF41" i="1"/>
  <c r="BG41" i="1"/>
  <c r="AT42" i="1"/>
  <c r="AU42" i="1"/>
  <c r="AW42" i="1"/>
  <c r="AX42" i="1"/>
  <c r="AZ42" i="1"/>
  <c r="BA42" i="1"/>
  <c r="BC42" i="1"/>
  <c r="BD42" i="1"/>
  <c r="BF42" i="1"/>
  <c r="BG42" i="1"/>
  <c r="AT43" i="1"/>
  <c r="AU43" i="1"/>
  <c r="AW43" i="1"/>
  <c r="AX43" i="1"/>
  <c r="AZ43" i="1"/>
  <c r="BA43" i="1"/>
  <c r="BC43" i="1"/>
  <c r="BD43" i="1"/>
  <c r="BF43" i="1"/>
  <c r="BG43" i="1"/>
  <c r="AT19" i="1" l="1"/>
  <c r="AU19" i="1"/>
  <c r="AW19" i="1"/>
  <c r="AX19" i="1"/>
  <c r="AZ19" i="1"/>
  <c r="BA19" i="1"/>
  <c r="BC19" i="1"/>
  <c r="BD19" i="1"/>
  <c r="BF19" i="1"/>
  <c r="BG19" i="1"/>
  <c r="AT20" i="1"/>
  <c r="AU20" i="1"/>
  <c r="AW20" i="1"/>
  <c r="AX20" i="1"/>
  <c r="AZ20" i="1"/>
  <c r="BA20" i="1"/>
  <c r="BC20" i="1"/>
  <c r="BD20" i="1"/>
  <c r="BF20" i="1"/>
  <c r="BG20" i="1"/>
  <c r="AT21" i="1"/>
  <c r="AU21" i="1"/>
  <c r="AW21" i="1"/>
  <c r="AX21" i="1"/>
  <c r="AZ21" i="1"/>
  <c r="BA21" i="1"/>
  <c r="BC21" i="1"/>
  <c r="BD21" i="1"/>
  <c r="BF21" i="1"/>
  <c r="BG21" i="1"/>
  <c r="AT22" i="1"/>
  <c r="AU22" i="1"/>
  <c r="AW22" i="1"/>
  <c r="AX22" i="1"/>
  <c r="AZ22" i="1"/>
  <c r="BA22" i="1"/>
  <c r="BC22" i="1"/>
  <c r="BD22" i="1"/>
  <c r="BF22" i="1"/>
  <c r="BG22" i="1"/>
  <c r="AT23" i="1"/>
  <c r="AU23" i="1"/>
  <c r="AW23" i="1"/>
  <c r="AX23" i="1"/>
  <c r="AZ23" i="1"/>
  <c r="BA23" i="1"/>
  <c r="BC23" i="1"/>
  <c r="BD23" i="1"/>
  <c r="BF23" i="1"/>
  <c r="BG23" i="1"/>
  <c r="AT24" i="1"/>
  <c r="AU24" i="1"/>
  <c r="AW24" i="1"/>
  <c r="AX24" i="1"/>
  <c r="AZ24" i="1"/>
  <c r="BA24" i="1"/>
  <c r="BC24" i="1"/>
  <c r="BD24" i="1"/>
  <c r="BF24" i="1"/>
  <c r="BG24" i="1"/>
  <c r="AT25" i="1"/>
  <c r="AU25" i="1"/>
  <c r="AW25" i="1"/>
  <c r="AX25" i="1"/>
  <c r="AZ25" i="1"/>
  <c r="BA25" i="1"/>
  <c r="BC25" i="1"/>
  <c r="BD25" i="1"/>
  <c r="BF25" i="1"/>
  <c r="BG25" i="1"/>
  <c r="AT26" i="1"/>
  <c r="AU26" i="1"/>
  <c r="AW26" i="1"/>
  <c r="AX26" i="1"/>
  <c r="AZ26" i="1"/>
  <c r="BA26" i="1"/>
  <c r="BC26" i="1"/>
  <c r="BD26" i="1"/>
  <c r="BF26" i="1"/>
  <c r="BG26" i="1"/>
  <c r="AT27" i="1"/>
  <c r="AU27" i="1"/>
  <c r="AW27" i="1"/>
  <c r="AX27" i="1"/>
  <c r="AZ27" i="1"/>
  <c r="BA27" i="1"/>
  <c r="BC27" i="1"/>
  <c r="BD27" i="1"/>
  <c r="BF27" i="1"/>
  <c r="BG27" i="1"/>
  <c r="AT28" i="1"/>
  <c r="AU28" i="1"/>
  <c r="AW28" i="1"/>
  <c r="AX28" i="1"/>
  <c r="AZ28" i="1"/>
  <c r="BA28" i="1"/>
  <c r="BC28" i="1"/>
  <c r="BD28" i="1"/>
  <c r="BF28" i="1"/>
  <c r="BG28" i="1"/>
  <c r="AT29" i="1"/>
  <c r="AU29" i="1"/>
  <c r="AW29" i="1"/>
  <c r="AX29" i="1"/>
  <c r="AZ29" i="1"/>
  <c r="BA29" i="1"/>
  <c r="BC29" i="1"/>
  <c r="BD29" i="1"/>
  <c r="BF29" i="1"/>
  <c r="BG29" i="1"/>
  <c r="AT9" i="1" l="1"/>
  <c r="AU9" i="1"/>
  <c r="AW9" i="1"/>
  <c r="AX9" i="1"/>
  <c r="AZ9" i="1"/>
  <c r="BA9" i="1"/>
  <c r="BC9" i="1"/>
  <c r="BD9" i="1"/>
  <c r="BF9" i="1"/>
  <c r="BG9" i="1"/>
  <c r="AT10" i="1"/>
  <c r="AU10" i="1"/>
  <c r="AW10" i="1"/>
  <c r="AX10" i="1"/>
  <c r="AZ10" i="1"/>
  <c r="BA10" i="1"/>
  <c r="BC10" i="1"/>
  <c r="BD10" i="1"/>
  <c r="BF10" i="1"/>
  <c r="BG10" i="1"/>
  <c r="AT11" i="1"/>
  <c r="AU11" i="1"/>
  <c r="AW11" i="1"/>
  <c r="AX11" i="1"/>
  <c r="AZ11" i="1"/>
  <c r="BA11" i="1"/>
  <c r="BC11" i="1"/>
  <c r="BD11" i="1"/>
  <c r="BF11" i="1"/>
  <c r="BG11" i="1"/>
  <c r="AT12" i="1"/>
  <c r="AU12" i="1"/>
  <c r="AW12" i="1"/>
  <c r="AX12" i="1"/>
  <c r="AZ12" i="1"/>
  <c r="BA12" i="1"/>
  <c r="BC12" i="1"/>
  <c r="BD12" i="1"/>
  <c r="BF12" i="1"/>
  <c r="BG12" i="1"/>
  <c r="AT13" i="1"/>
  <c r="AU13" i="1"/>
  <c r="AW13" i="1"/>
  <c r="AX13" i="1"/>
  <c r="AZ13" i="1"/>
  <c r="BA13" i="1"/>
  <c r="BC13" i="1"/>
  <c r="BD13" i="1"/>
  <c r="BF13" i="1"/>
  <c r="BG13" i="1"/>
  <c r="AT14" i="1"/>
  <c r="AU14" i="1"/>
  <c r="AW14" i="1"/>
  <c r="AX14" i="1"/>
  <c r="AZ14" i="1"/>
  <c r="BA14" i="1"/>
  <c r="BC14" i="1"/>
  <c r="BD14" i="1"/>
  <c r="BF14" i="1"/>
  <c r="BG14" i="1"/>
  <c r="AT15" i="1"/>
  <c r="AU15" i="1"/>
  <c r="AW15" i="1"/>
  <c r="AX15" i="1"/>
  <c r="AZ15" i="1"/>
  <c r="BA15" i="1"/>
  <c r="BC15" i="1"/>
  <c r="BD15" i="1"/>
  <c r="BF15" i="1"/>
  <c r="BG15" i="1"/>
  <c r="AT16" i="1"/>
  <c r="AU16" i="1"/>
  <c r="AW16" i="1"/>
  <c r="AX16" i="1"/>
  <c r="AZ16" i="1"/>
  <c r="BA16" i="1"/>
  <c r="BC16" i="1"/>
  <c r="BD16" i="1"/>
  <c r="BF16" i="1"/>
  <c r="BG16" i="1"/>
  <c r="AT17" i="1"/>
  <c r="AU17" i="1"/>
  <c r="AW17" i="1"/>
  <c r="AX17" i="1"/>
  <c r="AZ17" i="1"/>
  <c r="BA17" i="1"/>
  <c r="BC17" i="1"/>
  <c r="BD17" i="1"/>
  <c r="BF17" i="1"/>
  <c r="BG17" i="1"/>
  <c r="AT18" i="1"/>
  <c r="AU18" i="1"/>
  <c r="AW18" i="1"/>
  <c r="AX18" i="1"/>
  <c r="AZ18" i="1"/>
  <c r="BA18" i="1"/>
  <c r="BC18" i="1"/>
  <c r="BD18" i="1"/>
  <c r="BF18" i="1"/>
  <c r="BG18" i="1"/>
</calcChain>
</file>

<file path=xl/sharedStrings.xml><?xml version="1.0" encoding="utf-8"?>
<sst xmlns="http://schemas.openxmlformats.org/spreadsheetml/2006/main" count="1033" uniqueCount="75">
  <si>
    <t>Data#</t>
  </si>
  <si>
    <t>Data Filename</t>
  </si>
  <si>
    <t>Date Acquired</t>
  </si>
  <si>
    <t>Sample Name</t>
  </si>
  <si>
    <t>Sample Type</t>
  </si>
  <si>
    <t>Level#</t>
  </si>
  <si>
    <t>Ret. Time</t>
  </si>
  <si>
    <t>Area</t>
  </si>
  <si>
    <t>Conc. (ppt)</t>
  </si>
  <si>
    <t>Std. Conc.</t>
  </si>
  <si>
    <t>Cal. Point</t>
  </si>
  <si>
    <t>Accuracy[%]</t>
  </si>
  <si>
    <t>Deviation</t>
  </si>
  <si>
    <t>Unknown</t>
  </si>
  <si>
    <t>-----</t>
  </si>
  <si>
    <t>CH4 by FID</t>
  </si>
  <si>
    <t>CH4 by TCD</t>
  </si>
  <si>
    <t>CO2 by TCD</t>
  </si>
  <si>
    <t>Note</t>
  </si>
  <si>
    <t>Order</t>
  </si>
  <si>
    <t>Season specific CAL Measured headspace CO2 in ppm from GC in ppm</t>
  </si>
  <si>
    <t>AIR</t>
  </si>
  <si>
    <t>air</t>
  </si>
  <si>
    <t>2023 ranged CAL Measured headspace CH4  in ppm from GC in ppm</t>
  </si>
  <si>
    <t>2023 CAL Measured headspace CO2 in ppm from GC in ppm</t>
  </si>
  <si>
    <t>Season specific ranged CAL Measured headspace CH4  in ppm from GC in ppm</t>
  </si>
  <si>
    <t>2022 ranged CAL Measured headspace CH4  in ppm from GC in ppm</t>
  </si>
  <si>
    <t>2022 CAL Measured headspace CO2 in ppm from GC in ppm</t>
  </si>
  <si>
    <t>2024 ranged CAL Measured headspace CH4  in ppm from GC in ppm</t>
  </si>
  <si>
    <t>QC reference tank</t>
  </si>
  <si>
    <t xml:space="preserve">QC spiked air </t>
  </si>
  <si>
    <t>Analyst Data Quality Code (1=no problems, 2=note, 3=fatal flaws)</t>
  </si>
  <si>
    <t>2025 ranged CAL Measured headspace CH4  in ppm from GC in ppm</t>
  </si>
  <si>
    <t>2025 CAL Measured headspace CO2 in ppm from GC in ppm</t>
  </si>
  <si>
    <t>2024 CAL Measured headspace CO2 in ppm from GC in ppm</t>
  </si>
  <si>
    <t>QC outside air</t>
  </si>
  <si>
    <t>FMI20250819_001.gcd</t>
  </si>
  <si>
    <t>FMI20250819_002.gcd</t>
  </si>
  <si>
    <t>FMI20250819_003.gcd</t>
  </si>
  <si>
    <t>FMI20250819_004.gcd</t>
  </si>
  <si>
    <t>FMI20250819_005.gcd</t>
  </si>
  <si>
    <t>FMI20250819_006.gcd</t>
  </si>
  <si>
    <t>FMI20250819_007.gcd</t>
  </si>
  <si>
    <t>FMI20250819_008.gcd</t>
  </si>
  <si>
    <t>FMI20250819_009.gcd</t>
  </si>
  <si>
    <t>FMI20250819_010.gcd</t>
  </si>
  <si>
    <t>FMI20250819_011.gcd</t>
  </si>
  <si>
    <t>FMI20250819_012.gcd</t>
  </si>
  <si>
    <t>FMI20250819_013.gcd</t>
  </si>
  <si>
    <t>FMI20250819_014.gcd</t>
  </si>
  <si>
    <t>FMI20250819_015.gcd</t>
  </si>
  <si>
    <t>FMI20250819_016.gcd</t>
  </si>
  <si>
    <t>FMI20250819_017.gcd</t>
  </si>
  <si>
    <t>FMI20250819_018.gcd</t>
  </si>
  <si>
    <t>FMI20250819_019.gcd</t>
  </si>
  <si>
    <t>FMI20250819_020.gcd</t>
  </si>
  <si>
    <t>FMI20250819_021.gcd</t>
  </si>
  <si>
    <t>FMI20250819_022.gcd</t>
  </si>
  <si>
    <t>FMI20250819_023.gcd</t>
  </si>
  <si>
    <t>FMI20250819_024.gcd</t>
  </si>
  <si>
    <t>FMI20250819_025.gcd</t>
  </si>
  <si>
    <t>FMI20250819_026.gcd</t>
  </si>
  <si>
    <t>FMI20250819_027.gcd</t>
  </si>
  <si>
    <t>FMI20250819_028.gcd</t>
  </si>
  <si>
    <t>FMI20250819_029.gcd</t>
  </si>
  <si>
    <t>FMI20250819_030.gcd</t>
  </si>
  <si>
    <t>FMI20250819_031.gcd</t>
  </si>
  <si>
    <t>FMI20250819_032.gcd</t>
  </si>
  <si>
    <t>FMI20250819_033.gcd</t>
  </si>
  <si>
    <t>FMI20250819_034.gcd</t>
  </si>
  <si>
    <t>FMI20250819_035.gcd</t>
  </si>
  <si>
    <t>CO2 interference but not rerun. Do not use CO2. Use CH4.</t>
  </si>
  <si>
    <t>Poorly crimped- not air tight</t>
  </si>
  <si>
    <t>Poorly crimped- not air tight and bubble in vial</t>
  </si>
  <si>
    <t>Sampled twice due to AOC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</si>
</sst>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8">
    <xf numFmtId="0" fontId="0" fillId="0" borderId="0" xfId="0"/>
    <xf numFmtId="14" fontId="0" fillId="0" borderId="0" xfId="0" applyNumberFormat="1"/>
    <xf numFmtId="22" fontId="0" fillId="0" borderId="0" xfId="0" applyNumberFormat="1"/>
    <xf numFmtId="3" fontId="0" fillId="0" borderId="0" xfId="0" applyNumberFormat="1"/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2" fontId="0" fillId="33" borderId="0" xfId="0" applyNumberFormat="1" applyFill="1"/>
    <xf numFmtId="1" fontId="0" fillId="33" borderId="0" xfId="0" applyNumberFormat="1" applyFill="1"/>
    <xf numFmtId="0" fontId="18" fillId="0" borderId="0" xfId="0" applyFont="1" applyFill="1" applyAlignment="1">
      <alignment wrapText="1"/>
    </xf>
    <xf numFmtId="0" fontId="0" fillId="0" borderId="0" xfId="0" applyFill="1"/>
    <xf numFmtId="0" fontId="0" fillId="0" borderId="0" xfId="0" applyAlignment="1"/>
    <xf numFmtId="2" fontId="0" fillId="34" borderId="0" xfId="0" applyNumberFormat="1" applyFill="1"/>
    <xf numFmtId="3" fontId="0" fillId="34" borderId="0" xfId="0" applyNumberFormat="1" applyFill="1"/>
    <xf numFmtId="2" fontId="0" fillId="35" borderId="0" xfId="0" applyNumberFormat="1" applyFill="1"/>
    <xf numFmtId="3" fontId="0" fillId="35" borderId="0" xfId="0" applyNumberFormat="1" applyFill="1"/>
    <xf numFmtId="4" fontId="0" fillId="0" borderId="0" xfId="0" applyNumberFormat="1"/>
    <xf numFmtId="2" fontId="0" fillId="36" borderId="0" xfId="0" applyNumberFormat="1" applyFill="1"/>
    <xf numFmtId="3" fontId="0" fillId="36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CCFF99"/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BU43"/>
  <sheetViews>
    <sheetView tabSelected="1" topLeftCell="Z1" workbookViewId="0">
      <selection activeCell="AR34" sqref="AR34"/>
    </sheetView>
  </sheetViews>
  <sheetFormatPr defaultRowHeight="14.5" x14ac:dyDescent="0.35"/>
  <cols>
    <col min="2" max="2" width="23.54296875" customWidth="1"/>
    <col min="3" max="3" width="17.81640625" customWidth="1"/>
    <col min="31" max="31" width="21.453125" customWidth="1"/>
    <col min="43" max="43" width="9.1796875" customWidth="1"/>
    <col min="46" max="46" width="9.81640625" customWidth="1"/>
    <col min="47" max="47" width="10" customWidth="1"/>
    <col min="49" max="49" width="9.7265625" customWidth="1"/>
    <col min="50" max="50" width="10" customWidth="1"/>
    <col min="52" max="53" width="9.54296875" customWidth="1"/>
    <col min="55" max="56" width="9.54296875" customWidth="1"/>
    <col min="57" max="57" width="8.7265625" style="9"/>
    <col min="58" max="59" width="9.81640625" customWidth="1"/>
  </cols>
  <sheetData>
    <row r="7" spans="1:73" x14ac:dyDescent="0.35">
      <c r="A7" t="s">
        <v>15</v>
      </c>
      <c r="O7" t="s">
        <v>16</v>
      </c>
      <c r="AC7" t="s">
        <v>17</v>
      </c>
      <c r="BI7" t="s">
        <v>21</v>
      </c>
    </row>
    <row r="8" spans="1:73" ht="130.5" x14ac:dyDescent="0.35">
      <c r="A8" s="1" t="s">
        <v>0</v>
      </c>
      <c r="B8" t="s">
        <v>1</v>
      </c>
      <c r="C8" t="s">
        <v>2</v>
      </c>
      <c r="D8" t="s">
        <v>3</v>
      </c>
      <c r="E8" t="s">
        <v>4</v>
      </c>
      <c r="F8" t="s">
        <v>5</v>
      </c>
      <c r="G8" t="s">
        <v>6</v>
      </c>
      <c r="H8" t="s">
        <v>7</v>
      </c>
      <c r="I8" t="s">
        <v>8</v>
      </c>
      <c r="J8" t="s">
        <v>9</v>
      </c>
      <c r="K8" t="s">
        <v>10</v>
      </c>
      <c r="L8" t="s">
        <v>11</v>
      </c>
      <c r="M8" t="s">
        <v>12</v>
      </c>
      <c r="O8" s="2" t="s">
        <v>0</v>
      </c>
      <c r="P8" t="s">
        <v>1</v>
      </c>
      <c r="Q8" t="s">
        <v>2</v>
      </c>
      <c r="R8" t="s">
        <v>3</v>
      </c>
      <c r="S8" t="s">
        <v>4</v>
      </c>
      <c r="T8" t="s">
        <v>5</v>
      </c>
      <c r="U8" t="s">
        <v>6</v>
      </c>
      <c r="V8" t="s">
        <v>7</v>
      </c>
      <c r="W8" t="s">
        <v>8</v>
      </c>
      <c r="X8" t="s">
        <v>9</v>
      </c>
      <c r="Y8" t="s">
        <v>10</v>
      </c>
      <c r="Z8" t="s">
        <v>11</v>
      </c>
      <c r="AA8" t="s">
        <v>12</v>
      </c>
      <c r="AC8" t="s">
        <v>0</v>
      </c>
      <c r="AD8" t="s">
        <v>1</v>
      </c>
      <c r="AE8" t="s">
        <v>2</v>
      </c>
      <c r="AF8" t="s">
        <v>3</v>
      </c>
      <c r="AG8" t="s">
        <v>4</v>
      </c>
      <c r="AH8" t="s">
        <v>5</v>
      </c>
      <c r="AI8" t="s">
        <v>6</v>
      </c>
      <c r="AJ8" t="s">
        <v>7</v>
      </c>
      <c r="AK8" t="s">
        <v>8</v>
      </c>
      <c r="AL8" t="s">
        <v>9</v>
      </c>
      <c r="AM8" t="s">
        <v>10</v>
      </c>
      <c r="AN8" t="s">
        <v>11</v>
      </c>
      <c r="AO8" t="s">
        <v>12</v>
      </c>
      <c r="AQ8" s="4" t="s">
        <v>31</v>
      </c>
      <c r="AR8" s="4" t="s">
        <v>18</v>
      </c>
      <c r="AS8" t="s">
        <v>19</v>
      </c>
      <c r="AT8" s="5" t="s">
        <v>25</v>
      </c>
      <c r="AU8" s="5" t="s">
        <v>20</v>
      </c>
      <c r="AV8" s="5"/>
      <c r="AW8" s="5" t="s">
        <v>26</v>
      </c>
      <c r="AX8" s="5" t="s">
        <v>27</v>
      </c>
      <c r="AZ8" s="5" t="s">
        <v>23</v>
      </c>
      <c r="BA8" s="5" t="s">
        <v>24</v>
      </c>
      <c r="BC8" s="5" t="s">
        <v>28</v>
      </c>
      <c r="BD8" s="5" t="s">
        <v>34</v>
      </c>
      <c r="BE8" s="8"/>
      <c r="BF8" s="5" t="s">
        <v>32</v>
      </c>
      <c r="BG8" s="5" t="s">
        <v>33</v>
      </c>
      <c r="BH8" s="5"/>
      <c r="BI8" s="8" t="s">
        <v>0</v>
      </c>
      <c r="BJ8" t="s">
        <v>1</v>
      </c>
      <c r="BK8" t="s">
        <v>2</v>
      </c>
      <c r="BL8" t="s">
        <v>3</v>
      </c>
      <c r="BM8" t="s">
        <v>4</v>
      </c>
      <c r="BN8" t="s">
        <v>5</v>
      </c>
      <c r="BO8" t="s">
        <v>6</v>
      </c>
      <c r="BP8" t="s">
        <v>7</v>
      </c>
      <c r="BQ8" t="s">
        <v>8</v>
      </c>
      <c r="BR8" t="s">
        <v>9</v>
      </c>
      <c r="BS8" t="s">
        <v>10</v>
      </c>
      <c r="BT8" t="s">
        <v>11</v>
      </c>
      <c r="BU8" t="s">
        <v>12</v>
      </c>
    </row>
    <row r="9" spans="1:73" x14ac:dyDescent="0.35">
      <c r="A9">
        <v>45</v>
      </c>
      <c r="B9" t="s">
        <v>36</v>
      </c>
      <c r="C9" s="2">
        <v>45888.583726851852</v>
      </c>
      <c r="D9" t="s">
        <v>35</v>
      </c>
      <c r="E9" t="s">
        <v>13</v>
      </c>
      <c r="F9">
        <v>0</v>
      </c>
      <c r="G9">
        <v>6.0990000000000002</v>
      </c>
      <c r="H9" s="3">
        <v>1551</v>
      </c>
      <c r="I9">
        <v>4.0000000000000001E-3</v>
      </c>
      <c r="J9" t="s">
        <v>14</v>
      </c>
      <c r="K9" t="s">
        <v>14</v>
      </c>
      <c r="L9" t="s">
        <v>14</v>
      </c>
      <c r="M9" t="s">
        <v>14</v>
      </c>
      <c r="O9">
        <v>45</v>
      </c>
      <c r="P9" t="s">
        <v>36</v>
      </c>
      <c r="Q9" s="2">
        <v>45888.583726851852</v>
      </c>
      <c r="R9" t="s">
        <v>35</v>
      </c>
      <c r="S9" t="s">
        <v>13</v>
      </c>
      <c r="T9">
        <v>0</v>
      </c>
      <c r="U9" t="s">
        <v>14</v>
      </c>
      <c r="V9" t="s">
        <v>14</v>
      </c>
      <c r="W9" t="s">
        <v>14</v>
      </c>
      <c r="X9" t="s">
        <v>14</v>
      </c>
      <c r="Y9" t="s">
        <v>14</v>
      </c>
      <c r="Z9" t="s">
        <v>14</v>
      </c>
      <c r="AA9" t="s">
        <v>14</v>
      </c>
      <c r="AC9">
        <v>45</v>
      </c>
      <c r="AD9" t="s">
        <v>36</v>
      </c>
      <c r="AE9" s="2">
        <v>45888.583726851852</v>
      </c>
      <c r="AF9" t="s">
        <v>35</v>
      </c>
      <c r="AG9" t="s">
        <v>13</v>
      </c>
      <c r="AH9">
        <v>0</v>
      </c>
      <c r="AI9">
        <v>12.36</v>
      </c>
      <c r="AJ9" s="3">
        <v>2300</v>
      </c>
      <c r="AK9">
        <v>0.40799999999999997</v>
      </c>
      <c r="AL9" t="s">
        <v>14</v>
      </c>
      <c r="AM9" t="s">
        <v>14</v>
      </c>
      <c r="AN9" t="s">
        <v>14</v>
      </c>
      <c r="AO9" t="s">
        <v>14</v>
      </c>
      <c r="AQ9">
        <v>1</v>
      </c>
      <c r="AS9" s="10">
        <v>45</v>
      </c>
      <c r="AT9" s="16">
        <f t="shared" ref="AT9:AT18" si="0">IF(H9&lt;10000,((H9^2*0.000000008493)+(H9*0.003482)+(-3.269)),(IF(H9&lt;200000,((H9^2*-0.000000000263)+(H9*0.002682)+(3.179)),(IF(H9&lt;8000000,((H9^2*-0.000000000005099)+(H9*0.002054)+(174.8)),((V9^2*-0.00000001014)+(V9*0.2415)+(1123)))))))</f>
        <v>2.152012769293</v>
      </c>
      <c r="AU9" s="17">
        <f t="shared" ref="AU9:AU18" si="1">IF(AJ9&lt;45000,((-0.00000004907*AJ9^2)+(0.2277*AJ9)+(-134)),((-0.00000001062*AJ9^2)+(0.2147*AJ9)+(590.6)))</f>
        <v>389.4504197</v>
      </c>
      <c r="AW9" s="6">
        <f t="shared" ref="AW9:AW18" si="2">IF(H9&lt;10000,((0.0000001453*H9^2)+(0.0008349*H9)+(-1.805)),(IF(H9&lt;700000,((-0.00000000008054*H9^2)+(0.002348*H9)+(-2.47)), ((-0.00000001938*V9^2)+(0.2471*V9)+(226.8)))))</f>
        <v>-0.16053627470000009</v>
      </c>
      <c r="AX9" s="7">
        <f t="shared" ref="AX9:AX18" si="3">(-0.00000002552*AJ9^2)+(0.2067*AJ9)+(-103.7)</f>
        <v>371.57499919999998</v>
      </c>
      <c r="AZ9" s="11">
        <f t="shared" ref="AZ9:AZ18" si="4">IF(H9&lt;10000,((H9^2*0.00000054)+(H9*-0.004765)+(12.72)),(IF(H9&lt;200000,((H9^2*-0.000000001577)+(H9*0.003043)+(-10.42)),(IF(H9&lt;8000000,((H9^2*-0.0000000000186)+(H9*0.00194)+(154.1)),((V9^2*-0.00000002)+(V9*0.2565)+(-1032)))))))</f>
        <v>6.6285095399999996</v>
      </c>
      <c r="BA9" s="12">
        <f t="shared" ref="BA9:BA18" si="5">IF(AJ9&lt;45000,((-0.0000004561*AJ9^2)+(0.244*AJ9)+(-21.72)),((-0.0000000409*AJ9^2)+(0.2477*AJ9)+(-1777)))</f>
        <v>537.06723099999988</v>
      </c>
      <c r="BC9" s="13">
        <f t="shared" ref="BC9:BC18" si="6">IF(H9&lt;10000,((H9^2*0.00000005714)+(H9*0.002453)+(-3.811)),(IF(H9&lt;200000,((H9^2*-0.0000000002888)+(H9*0.002899)+(-4.321)),(IF(H9&lt;8000000,((H9^2*-0.0000000000062)+(H9*0.002143)+(157)),((V9^2*-0.000000031)+(V9*0.2771)+(-709.5)))))))</f>
        <v>0.13105904113999989</v>
      </c>
      <c r="BD9" s="14">
        <f t="shared" ref="BD9:BD18" si="7">IF(AJ9&lt;45000,((-0.0000000598*AJ9^2)+(0.205*AJ9)+(34.1)),((-0.00000002403*AJ9^2)+(0.2063*AJ9)+(-550.7)))</f>
        <v>505.283658</v>
      </c>
      <c r="BF9" s="16">
        <f t="shared" ref="BF9:BF18" si="8">IF(H9&lt;10000,((H9^2*0.000000008493)+(H9*0.003482)+(-3.269)),(IF(H9&lt;200000,((H9^2*-0.000000000263)+(H9*0.002682)+(3.179)),(IF(H9&lt;8000000,((H9^2*-0.000000000005099)+(H9*0.002054)+(174.8)),((V9^2*-0.00000001014)+(V9*0.2415)+(1123)))))))</f>
        <v>2.152012769293</v>
      </c>
      <c r="BG9" s="17">
        <f t="shared" ref="BG9:BG18" si="9">IF(AJ9&lt;45000,((-0.00000004907*AJ9^2)+(0.2277*AJ9)+(-134)),((-0.00000001062*AJ9^2)+(0.2147*AJ9)+(590.6)))</f>
        <v>389.4504197</v>
      </c>
      <c r="BI9">
        <v>45</v>
      </c>
      <c r="BJ9" t="s">
        <v>36</v>
      </c>
      <c r="BK9" s="2">
        <v>45888.583726851852</v>
      </c>
      <c r="BL9" t="s">
        <v>35</v>
      </c>
      <c r="BM9" t="s">
        <v>13</v>
      </c>
      <c r="BN9">
        <v>0</v>
      </c>
      <c r="BO9">
        <v>2.7269999999999999</v>
      </c>
      <c r="BP9" s="3">
        <v>5112515</v>
      </c>
      <c r="BQ9">
        <v>0</v>
      </c>
      <c r="BR9" t="s">
        <v>14</v>
      </c>
      <c r="BS9" t="s">
        <v>14</v>
      </c>
      <c r="BT9" t="s">
        <v>14</v>
      </c>
      <c r="BU9" t="s">
        <v>14</v>
      </c>
    </row>
    <row r="10" spans="1:73" x14ac:dyDescent="0.35">
      <c r="A10">
        <v>46</v>
      </c>
      <c r="B10" t="s">
        <v>37</v>
      </c>
      <c r="C10" s="2">
        <v>45888.604988425926</v>
      </c>
      <c r="D10" t="s">
        <v>30</v>
      </c>
      <c r="E10" t="s">
        <v>13</v>
      </c>
      <c r="F10">
        <v>0</v>
      </c>
      <c r="G10">
        <v>6.0490000000000004</v>
      </c>
      <c r="H10" s="3">
        <v>1021621</v>
      </c>
      <c r="I10">
        <v>2.3079999999999998</v>
      </c>
      <c r="J10" t="s">
        <v>14</v>
      </c>
      <c r="K10" t="s">
        <v>14</v>
      </c>
      <c r="L10" t="s">
        <v>14</v>
      </c>
      <c r="M10" t="s">
        <v>14</v>
      </c>
      <c r="O10">
        <v>46</v>
      </c>
      <c r="P10" t="s">
        <v>37</v>
      </c>
      <c r="Q10" s="2">
        <v>45888.604988425926</v>
      </c>
      <c r="R10" t="s">
        <v>30</v>
      </c>
      <c r="S10" t="s">
        <v>13</v>
      </c>
      <c r="T10">
        <v>0</v>
      </c>
      <c r="U10">
        <v>6.0019999999999998</v>
      </c>
      <c r="V10" s="3">
        <v>7650</v>
      </c>
      <c r="W10">
        <v>1.982</v>
      </c>
      <c r="X10" t="s">
        <v>14</v>
      </c>
      <c r="Y10" t="s">
        <v>14</v>
      </c>
      <c r="Z10" t="s">
        <v>14</v>
      </c>
      <c r="AA10" t="s">
        <v>14</v>
      </c>
      <c r="AC10">
        <v>46</v>
      </c>
      <c r="AD10" t="s">
        <v>37</v>
      </c>
      <c r="AE10" s="2">
        <v>45888.604988425926</v>
      </c>
      <c r="AF10" t="s">
        <v>30</v>
      </c>
      <c r="AG10" t="s">
        <v>13</v>
      </c>
      <c r="AH10">
        <v>0</v>
      </c>
      <c r="AI10">
        <v>12.326000000000001</v>
      </c>
      <c r="AJ10" s="3">
        <v>10175</v>
      </c>
      <c r="AK10">
        <v>2.1349999999999998</v>
      </c>
      <c r="AL10" t="s">
        <v>14</v>
      </c>
      <c r="AM10" t="s">
        <v>14</v>
      </c>
      <c r="AN10" t="s">
        <v>14</v>
      </c>
      <c r="AO10" t="s">
        <v>14</v>
      </c>
      <c r="AQ10">
        <v>1</v>
      </c>
      <c r="AS10" s="10">
        <v>46</v>
      </c>
      <c r="AT10" s="16">
        <f t="shared" si="0"/>
        <v>2267.8876594244985</v>
      </c>
      <c r="AU10" s="17">
        <f t="shared" si="1"/>
        <v>2177.7672522312505</v>
      </c>
      <c r="AW10" s="6">
        <f t="shared" si="2"/>
        <v>2115.98083395</v>
      </c>
      <c r="AX10" s="7">
        <f t="shared" si="3"/>
        <v>1996.8303984500001</v>
      </c>
      <c r="AZ10" s="11">
        <f t="shared" si="4"/>
        <v>2116.6317439018776</v>
      </c>
      <c r="BA10" s="12">
        <f t="shared" si="5"/>
        <v>2413.7596819374999</v>
      </c>
      <c r="BC10" s="13">
        <f t="shared" si="6"/>
        <v>2339.8628043006256</v>
      </c>
      <c r="BD10" s="14">
        <f t="shared" si="7"/>
        <v>2113.7838686249997</v>
      </c>
      <c r="BF10" s="16">
        <f t="shared" si="8"/>
        <v>2267.8876594244985</v>
      </c>
      <c r="BG10" s="17">
        <f t="shared" si="9"/>
        <v>2177.7672522312505</v>
      </c>
      <c r="BI10">
        <v>46</v>
      </c>
      <c r="BJ10" t="s">
        <v>37</v>
      </c>
      <c r="BK10" s="2">
        <v>45888.604988425926</v>
      </c>
      <c r="BL10" t="s">
        <v>30</v>
      </c>
      <c r="BM10" t="s">
        <v>13</v>
      </c>
      <c r="BN10">
        <v>0</v>
      </c>
      <c r="BO10">
        <v>2.7210000000000001</v>
      </c>
      <c r="BP10" s="3">
        <v>5156379</v>
      </c>
      <c r="BQ10">
        <v>0</v>
      </c>
      <c r="BR10" t="s">
        <v>14</v>
      </c>
      <c r="BS10" t="s">
        <v>14</v>
      </c>
      <c r="BT10" t="s">
        <v>14</v>
      </c>
      <c r="BU10" t="s">
        <v>14</v>
      </c>
    </row>
    <row r="11" spans="1:73" x14ac:dyDescent="0.35">
      <c r="A11">
        <v>47</v>
      </c>
      <c r="B11" t="s">
        <v>38</v>
      </c>
      <c r="C11" s="2">
        <v>45888.626238425924</v>
      </c>
      <c r="D11" t="s">
        <v>29</v>
      </c>
      <c r="E11" t="s">
        <v>13</v>
      </c>
      <c r="F11">
        <v>0</v>
      </c>
      <c r="G11">
        <v>6.0789999999999997</v>
      </c>
      <c r="H11" s="3">
        <v>2805</v>
      </c>
      <c r="I11">
        <v>7.0000000000000001E-3</v>
      </c>
      <c r="J11" t="s">
        <v>14</v>
      </c>
      <c r="K11" t="s">
        <v>14</v>
      </c>
      <c r="L11" t="s">
        <v>14</v>
      </c>
      <c r="M11" t="s">
        <v>14</v>
      </c>
      <c r="O11">
        <v>47</v>
      </c>
      <c r="P11" t="s">
        <v>38</v>
      </c>
      <c r="Q11" s="2">
        <v>45888.626238425924</v>
      </c>
      <c r="R11" t="s">
        <v>29</v>
      </c>
      <c r="S11" t="s">
        <v>13</v>
      </c>
      <c r="T11">
        <v>0</v>
      </c>
      <c r="U11" t="s">
        <v>14</v>
      </c>
      <c r="V11" t="s">
        <v>14</v>
      </c>
      <c r="W11" t="s">
        <v>14</v>
      </c>
      <c r="X11" t="s">
        <v>14</v>
      </c>
      <c r="Y11" t="s">
        <v>14</v>
      </c>
      <c r="Z11" t="s">
        <v>14</v>
      </c>
      <c r="AA11" t="s">
        <v>14</v>
      </c>
      <c r="AC11">
        <v>47</v>
      </c>
      <c r="AD11" t="s">
        <v>38</v>
      </c>
      <c r="AE11" s="2">
        <v>45888.626238425924</v>
      </c>
      <c r="AF11" t="s">
        <v>29</v>
      </c>
      <c r="AG11" t="s">
        <v>13</v>
      </c>
      <c r="AH11">
        <v>0</v>
      </c>
      <c r="AI11">
        <v>12.342000000000001</v>
      </c>
      <c r="AJ11" s="3">
        <v>1409</v>
      </c>
      <c r="AK11">
        <v>0.21299999999999999</v>
      </c>
      <c r="AL11" t="s">
        <v>14</v>
      </c>
      <c r="AM11" t="s">
        <v>14</v>
      </c>
      <c r="AN11" t="s">
        <v>14</v>
      </c>
      <c r="AO11" t="s">
        <v>14</v>
      </c>
      <c r="AQ11">
        <v>1</v>
      </c>
      <c r="AS11" s="10">
        <v>47</v>
      </c>
      <c r="AT11" s="16">
        <f t="shared" si="0"/>
        <v>6.5648331363249994</v>
      </c>
      <c r="AU11" s="17">
        <f t="shared" si="1"/>
        <v>186.73188226133004</v>
      </c>
      <c r="AW11" s="6">
        <f t="shared" si="2"/>
        <v>1.6801185325000001</v>
      </c>
      <c r="AX11" s="7">
        <f t="shared" si="3"/>
        <v>187.48963562888002</v>
      </c>
      <c r="AZ11" s="11">
        <f t="shared" si="4"/>
        <v>3.6029084999999998</v>
      </c>
      <c r="BA11" s="12">
        <f t="shared" si="5"/>
        <v>321.17051333589995</v>
      </c>
      <c r="BC11" s="13">
        <f t="shared" si="6"/>
        <v>3.5192439484999998</v>
      </c>
      <c r="BD11" s="14">
        <f t="shared" si="7"/>
        <v>322.8262801962</v>
      </c>
      <c r="BF11" s="16">
        <f t="shared" si="8"/>
        <v>6.5648331363249994</v>
      </c>
      <c r="BG11" s="17">
        <f t="shared" si="9"/>
        <v>186.73188226133004</v>
      </c>
      <c r="BI11">
        <v>47</v>
      </c>
      <c r="BJ11" t="s">
        <v>38</v>
      </c>
      <c r="BK11" s="2">
        <v>45888.626238425924</v>
      </c>
      <c r="BL11" t="s">
        <v>29</v>
      </c>
      <c r="BM11" t="s">
        <v>13</v>
      </c>
      <c r="BN11">
        <v>0</v>
      </c>
      <c r="BO11">
        <v>2.7320000000000002</v>
      </c>
      <c r="BP11" s="3">
        <v>4975963</v>
      </c>
      <c r="BQ11">
        <v>0</v>
      </c>
      <c r="BR11" t="s">
        <v>14</v>
      </c>
      <c r="BS11" t="s">
        <v>14</v>
      </c>
      <c r="BT11" t="s">
        <v>14</v>
      </c>
      <c r="BU11" t="s">
        <v>14</v>
      </c>
    </row>
    <row r="12" spans="1:73" x14ac:dyDescent="0.35">
      <c r="A12">
        <v>48</v>
      </c>
      <c r="B12" t="s">
        <v>39</v>
      </c>
      <c r="C12" s="2">
        <v>45888.735208333332</v>
      </c>
      <c r="D12" t="s">
        <v>22</v>
      </c>
      <c r="E12" t="s">
        <v>13</v>
      </c>
      <c r="F12">
        <v>0</v>
      </c>
      <c r="G12">
        <v>6.1029999999999998</v>
      </c>
      <c r="H12" s="3">
        <v>1410</v>
      </c>
      <c r="I12">
        <v>4.0000000000000001E-3</v>
      </c>
      <c r="J12" t="s">
        <v>14</v>
      </c>
      <c r="K12" t="s">
        <v>14</v>
      </c>
      <c r="L12" t="s">
        <v>14</v>
      </c>
      <c r="M12" t="s">
        <v>14</v>
      </c>
      <c r="O12">
        <v>48</v>
      </c>
      <c r="P12" t="s">
        <v>39</v>
      </c>
      <c r="Q12" s="2">
        <v>45888.735208333332</v>
      </c>
      <c r="R12" t="s">
        <v>22</v>
      </c>
      <c r="S12" t="s">
        <v>13</v>
      </c>
      <c r="T12">
        <v>0</v>
      </c>
      <c r="U12" t="s">
        <v>14</v>
      </c>
      <c r="V12" s="3" t="s">
        <v>14</v>
      </c>
      <c r="W12" t="s">
        <v>14</v>
      </c>
      <c r="X12" t="s">
        <v>14</v>
      </c>
      <c r="Y12" t="s">
        <v>14</v>
      </c>
      <c r="Z12" t="s">
        <v>14</v>
      </c>
      <c r="AA12" t="s">
        <v>14</v>
      </c>
      <c r="AC12">
        <v>48</v>
      </c>
      <c r="AD12" t="s">
        <v>39</v>
      </c>
      <c r="AE12" s="2">
        <v>45888.735208333332</v>
      </c>
      <c r="AF12" t="s">
        <v>22</v>
      </c>
      <c r="AG12" t="s">
        <v>13</v>
      </c>
      <c r="AH12">
        <v>0</v>
      </c>
      <c r="AI12">
        <v>12.378</v>
      </c>
      <c r="AJ12" s="3">
        <v>2132</v>
      </c>
      <c r="AK12">
        <v>0.371</v>
      </c>
      <c r="AL12" t="s">
        <v>14</v>
      </c>
      <c r="AM12" t="s">
        <v>14</v>
      </c>
      <c r="AN12" t="s">
        <v>14</v>
      </c>
      <c r="AO12" t="s">
        <v>14</v>
      </c>
      <c r="AQ12">
        <v>1</v>
      </c>
      <c r="AS12" s="10">
        <v>48</v>
      </c>
      <c r="AT12" s="16">
        <f t="shared" si="0"/>
        <v>1.6575049332999994</v>
      </c>
      <c r="AU12" s="17">
        <f t="shared" si="1"/>
        <v>351.23335604432003</v>
      </c>
      <c r="AW12" s="6">
        <f t="shared" si="2"/>
        <v>-0.33892006999999991</v>
      </c>
      <c r="AX12" s="7">
        <f t="shared" si="3"/>
        <v>336.86840077952002</v>
      </c>
      <c r="AZ12" s="11">
        <f t="shared" si="4"/>
        <v>7.0749240000000002</v>
      </c>
      <c r="BA12" s="12">
        <f t="shared" si="5"/>
        <v>496.41483211359991</v>
      </c>
      <c r="BC12" s="13">
        <f t="shared" si="6"/>
        <v>-0.23866996600000023</v>
      </c>
      <c r="BD12" s="14">
        <f t="shared" si="7"/>
        <v>470.88818364480005</v>
      </c>
      <c r="BF12" s="16">
        <f t="shared" si="8"/>
        <v>1.6575049332999994</v>
      </c>
      <c r="BG12" s="17">
        <f t="shared" si="9"/>
        <v>351.23335604432003</v>
      </c>
      <c r="BI12">
        <v>48</v>
      </c>
      <c r="BJ12" t="s">
        <v>39</v>
      </c>
      <c r="BK12" s="2">
        <v>45888.735208333332</v>
      </c>
      <c r="BL12" t="s">
        <v>22</v>
      </c>
      <c r="BM12" t="s">
        <v>13</v>
      </c>
      <c r="BN12">
        <v>0</v>
      </c>
      <c r="BO12">
        <v>2.7229999999999999</v>
      </c>
      <c r="BP12" s="3">
        <v>5180822</v>
      </c>
      <c r="BQ12">
        <v>0</v>
      </c>
      <c r="BR12" t="s">
        <v>14</v>
      </c>
      <c r="BS12" t="s">
        <v>14</v>
      </c>
      <c r="BT12" t="s">
        <v>14</v>
      </c>
      <c r="BU12" t="s">
        <v>14</v>
      </c>
    </row>
    <row r="13" spans="1:73" x14ac:dyDescent="0.35">
      <c r="A13">
        <v>49</v>
      </c>
      <c r="B13" t="s">
        <v>40</v>
      </c>
      <c r="C13" s="2">
        <v>45888.756412037037</v>
      </c>
      <c r="D13">
        <v>378</v>
      </c>
      <c r="E13" t="s">
        <v>13</v>
      </c>
      <c r="F13">
        <v>0</v>
      </c>
      <c r="G13">
        <v>6.0519999999999996</v>
      </c>
      <c r="H13" s="3">
        <v>35337</v>
      </c>
      <c r="I13">
        <v>0.08</v>
      </c>
      <c r="J13" t="s">
        <v>14</v>
      </c>
      <c r="K13" t="s">
        <v>14</v>
      </c>
      <c r="L13" t="s">
        <v>14</v>
      </c>
      <c r="M13" t="s">
        <v>14</v>
      </c>
      <c r="O13">
        <v>49</v>
      </c>
      <c r="P13" t="s">
        <v>40</v>
      </c>
      <c r="Q13" s="2">
        <v>45888.756412037037</v>
      </c>
      <c r="R13">
        <v>378</v>
      </c>
      <c r="S13" t="s">
        <v>13</v>
      </c>
      <c r="T13">
        <v>0</v>
      </c>
      <c r="U13" t="s">
        <v>14</v>
      </c>
      <c r="V13" s="3" t="s">
        <v>14</v>
      </c>
      <c r="W13" t="s">
        <v>14</v>
      </c>
      <c r="X13" t="s">
        <v>14</v>
      </c>
      <c r="Y13" t="s">
        <v>14</v>
      </c>
      <c r="Z13" t="s">
        <v>14</v>
      </c>
      <c r="AA13" t="s">
        <v>14</v>
      </c>
      <c r="AC13">
        <v>49</v>
      </c>
      <c r="AD13" t="s">
        <v>40</v>
      </c>
      <c r="AE13" s="2">
        <v>45888.756412037037</v>
      </c>
      <c r="AF13">
        <v>378</v>
      </c>
      <c r="AG13" t="s">
        <v>13</v>
      </c>
      <c r="AH13">
        <v>0</v>
      </c>
      <c r="AI13">
        <v>12.334</v>
      </c>
      <c r="AJ13" s="3">
        <v>1078</v>
      </c>
      <c r="AK13">
        <v>0.14000000000000001</v>
      </c>
      <c r="AL13" t="s">
        <v>14</v>
      </c>
      <c r="AM13" t="s">
        <v>14</v>
      </c>
      <c r="AN13" t="s">
        <v>14</v>
      </c>
      <c r="AO13" t="s">
        <v>14</v>
      </c>
      <c r="AQ13">
        <v>2</v>
      </c>
      <c r="AR13" t="s">
        <v>74</v>
      </c>
      <c r="AS13" s="10">
        <v>49</v>
      </c>
      <c r="AT13" s="16">
        <f t="shared" si="0"/>
        <v>97.624424961353</v>
      </c>
      <c r="AU13" s="17">
        <f t="shared" si="1"/>
        <v>111.40357653812003</v>
      </c>
      <c r="AW13" s="6">
        <f t="shared" si="2"/>
        <v>80.400705414552732</v>
      </c>
      <c r="AX13" s="7">
        <f t="shared" si="3"/>
        <v>119.09294361632</v>
      </c>
      <c r="AZ13" s="11">
        <f t="shared" si="4"/>
        <v>95.141285471686999</v>
      </c>
      <c r="BA13" s="12">
        <f t="shared" si="5"/>
        <v>240.78197348759997</v>
      </c>
      <c r="BC13" s="13">
        <f t="shared" si="6"/>
        <v>97.760337409272807</v>
      </c>
      <c r="BD13" s="14">
        <f t="shared" si="7"/>
        <v>255.02050737679997</v>
      </c>
      <c r="BF13" s="16">
        <f t="shared" si="8"/>
        <v>97.624424961353</v>
      </c>
      <c r="BG13" s="17">
        <f t="shared" si="9"/>
        <v>111.40357653812003</v>
      </c>
      <c r="BI13">
        <v>49</v>
      </c>
      <c r="BJ13" t="s">
        <v>40</v>
      </c>
      <c r="BK13" s="2">
        <v>45888.756412037037</v>
      </c>
      <c r="BL13">
        <v>378</v>
      </c>
      <c r="BM13" t="s">
        <v>13</v>
      </c>
      <c r="BN13">
        <v>0</v>
      </c>
      <c r="BO13">
        <v>2.8370000000000002</v>
      </c>
      <c r="BP13" s="3">
        <v>1668848</v>
      </c>
      <c r="BQ13">
        <v>0</v>
      </c>
      <c r="BR13" t="s">
        <v>14</v>
      </c>
      <c r="BS13" t="s">
        <v>14</v>
      </c>
      <c r="BT13" t="s">
        <v>14</v>
      </c>
      <c r="BU13" t="s">
        <v>14</v>
      </c>
    </row>
    <row r="14" spans="1:73" x14ac:dyDescent="0.35">
      <c r="A14">
        <v>50</v>
      </c>
      <c r="B14" t="s">
        <v>41</v>
      </c>
      <c r="C14" s="2">
        <v>45888.777662037035</v>
      </c>
      <c r="D14">
        <v>26</v>
      </c>
      <c r="E14" t="s">
        <v>13</v>
      </c>
      <c r="F14">
        <v>0</v>
      </c>
      <c r="G14">
        <v>6.01</v>
      </c>
      <c r="H14" s="3">
        <v>15770138</v>
      </c>
      <c r="I14">
        <v>37.012</v>
      </c>
      <c r="J14" t="s">
        <v>14</v>
      </c>
      <c r="K14" t="s">
        <v>14</v>
      </c>
      <c r="L14" t="s">
        <v>14</v>
      </c>
      <c r="M14" t="s">
        <v>14</v>
      </c>
      <c r="O14">
        <v>50</v>
      </c>
      <c r="P14" t="s">
        <v>41</v>
      </c>
      <c r="Q14" s="2">
        <v>45888.777662037035</v>
      </c>
      <c r="R14">
        <v>26</v>
      </c>
      <c r="S14" t="s">
        <v>13</v>
      </c>
      <c r="T14">
        <v>0</v>
      </c>
      <c r="U14">
        <v>5.9619999999999997</v>
      </c>
      <c r="V14" s="3">
        <v>113259</v>
      </c>
      <c r="W14">
        <v>27.92</v>
      </c>
      <c r="X14" t="s">
        <v>14</v>
      </c>
      <c r="Y14" t="s">
        <v>14</v>
      </c>
      <c r="Z14" t="s">
        <v>14</v>
      </c>
      <c r="AA14" t="s">
        <v>14</v>
      </c>
      <c r="AC14">
        <v>50</v>
      </c>
      <c r="AD14" t="s">
        <v>41</v>
      </c>
      <c r="AE14" s="2">
        <v>45888.777662037035</v>
      </c>
      <c r="AF14">
        <v>26</v>
      </c>
      <c r="AG14" t="s">
        <v>13</v>
      </c>
      <c r="AH14">
        <v>0</v>
      </c>
      <c r="AI14">
        <v>12.173</v>
      </c>
      <c r="AJ14" s="3">
        <v>118250</v>
      </c>
      <c r="AK14">
        <v>25.632000000000001</v>
      </c>
      <c r="AL14" t="s">
        <v>14</v>
      </c>
      <c r="AM14" t="s">
        <v>14</v>
      </c>
      <c r="AN14" t="s">
        <v>14</v>
      </c>
      <c r="AO14" t="s">
        <v>14</v>
      </c>
      <c r="AQ14">
        <v>1</v>
      </c>
      <c r="AS14" s="10">
        <v>50</v>
      </c>
      <c r="AT14" s="16">
        <f t="shared" si="0"/>
        <v>28344.97662503866</v>
      </c>
      <c r="AU14" s="17">
        <f t="shared" si="1"/>
        <v>25830.37487625</v>
      </c>
      <c r="AW14" s="6">
        <f t="shared" si="2"/>
        <v>27964.499991050216</v>
      </c>
      <c r="AX14" s="7">
        <f t="shared" si="3"/>
        <v>23981.727244999998</v>
      </c>
      <c r="AZ14" s="11">
        <f t="shared" si="4"/>
        <v>27762.381478380001</v>
      </c>
      <c r="BA14" s="12">
        <f t="shared" si="5"/>
        <v>26941.617743750001</v>
      </c>
      <c r="BC14" s="13">
        <f t="shared" si="6"/>
        <v>30276.913266489002</v>
      </c>
      <c r="BD14" s="14">
        <f t="shared" si="7"/>
        <v>23508.262008125002</v>
      </c>
      <c r="BF14" s="16">
        <f t="shared" si="8"/>
        <v>28344.97662503866</v>
      </c>
      <c r="BG14" s="17">
        <f t="shared" si="9"/>
        <v>25830.37487625</v>
      </c>
      <c r="BI14">
        <v>50</v>
      </c>
      <c r="BJ14" t="s">
        <v>41</v>
      </c>
      <c r="BK14" s="2">
        <v>45888.777662037035</v>
      </c>
      <c r="BL14">
        <v>26</v>
      </c>
      <c r="BM14" t="s">
        <v>13</v>
      </c>
      <c r="BN14">
        <v>0</v>
      </c>
      <c r="BO14">
        <v>2.8860000000000001</v>
      </c>
      <c r="BP14" s="3">
        <v>650692</v>
      </c>
      <c r="BQ14">
        <v>0</v>
      </c>
      <c r="BR14" t="s">
        <v>14</v>
      </c>
      <c r="BS14" t="s">
        <v>14</v>
      </c>
      <c r="BT14" t="s">
        <v>14</v>
      </c>
      <c r="BU14" t="s">
        <v>14</v>
      </c>
    </row>
    <row r="15" spans="1:73" x14ac:dyDescent="0.35">
      <c r="A15">
        <v>51</v>
      </c>
      <c r="B15" t="s">
        <v>42</v>
      </c>
      <c r="C15" s="2">
        <v>45888.79886574074</v>
      </c>
      <c r="D15">
        <v>317</v>
      </c>
      <c r="E15" t="s">
        <v>13</v>
      </c>
      <c r="F15">
        <v>0</v>
      </c>
      <c r="G15">
        <v>5.875</v>
      </c>
      <c r="H15" s="3">
        <v>54332072</v>
      </c>
      <c r="I15">
        <v>145.15100000000001</v>
      </c>
      <c r="J15" t="s">
        <v>14</v>
      </c>
      <c r="K15" t="s">
        <v>14</v>
      </c>
      <c r="L15" t="s">
        <v>14</v>
      </c>
      <c r="M15" t="s">
        <v>14</v>
      </c>
      <c r="O15">
        <v>51</v>
      </c>
      <c r="P15" t="s">
        <v>42</v>
      </c>
      <c r="Q15" s="2">
        <v>45888.79886574074</v>
      </c>
      <c r="R15">
        <v>317</v>
      </c>
      <c r="S15" t="s">
        <v>13</v>
      </c>
      <c r="T15">
        <v>0</v>
      </c>
      <c r="U15">
        <v>5.8449999999999998</v>
      </c>
      <c r="V15" s="3">
        <v>509617</v>
      </c>
      <c r="W15">
        <v>122.379</v>
      </c>
      <c r="X15" t="s">
        <v>14</v>
      </c>
      <c r="Y15" t="s">
        <v>14</v>
      </c>
      <c r="Z15" t="s">
        <v>14</v>
      </c>
      <c r="AA15" t="s">
        <v>14</v>
      </c>
      <c r="AC15">
        <v>51</v>
      </c>
      <c r="AD15" t="s">
        <v>42</v>
      </c>
      <c r="AE15" s="2">
        <v>45888.79886574074</v>
      </c>
      <c r="AF15">
        <v>317</v>
      </c>
      <c r="AG15" t="s">
        <v>13</v>
      </c>
      <c r="AH15">
        <v>0</v>
      </c>
      <c r="AI15">
        <v>12.205</v>
      </c>
      <c r="AJ15" s="3">
        <v>79014</v>
      </c>
      <c r="AK15">
        <v>17.145</v>
      </c>
      <c r="AL15" t="s">
        <v>14</v>
      </c>
      <c r="AM15" t="s">
        <v>14</v>
      </c>
      <c r="AN15" t="s">
        <v>14</v>
      </c>
      <c r="AO15" t="s">
        <v>14</v>
      </c>
      <c r="AQ15">
        <v>1</v>
      </c>
      <c r="AS15" s="10">
        <v>51</v>
      </c>
      <c r="AT15" s="16">
        <f t="shared" si="0"/>
        <v>121562.05130497355</v>
      </c>
      <c r="AU15" s="17">
        <f t="shared" si="1"/>
        <v>17488.602886478482</v>
      </c>
      <c r="AW15" s="6">
        <f t="shared" si="2"/>
        <v>121119.99084796717</v>
      </c>
      <c r="AX15" s="7">
        <f t="shared" si="3"/>
        <v>16069.167024758079</v>
      </c>
      <c r="AZ15" s="11">
        <f t="shared" si="4"/>
        <v>124490.57076622</v>
      </c>
      <c r="BA15" s="12">
        <f t="shared" si="5"/>
        <v>17539.4204211836</v>
      </c>
      <c r="BC15" s="13">
        <f t="shared" si="6"/>
        <v>132454.376612641</v>
      </c>
      <c r="BD15" s="14">
        <f t="shared" si="7"/>
        <v>15599.863810930119</v>
      </c>
      <c r="BF15" s="16">
        <f t="shared" si="8"/>
        <v>121562.05130497355</v>
      </c>
      <c r="BG15" s="17">
        <f t="shared" si="9"/>
        <v>17488.602886478482</v>
      </c>
      <c r="BI15">
        <v>51</v>
      </c>
      <c r="BJ15" t="s">
        <v>42</v>
      </c>
      <c r="BK15" s="2">
        <v>45888.79886574074</v>
      </c>
      <c r="BL15">
        <v>317</v>
      </c>
      <c r="BM15" t="s">
        <v>13</v>
      </c>
      <c r="BN15">
        <v>0</v>
      </c>
      <c r="BO15">
        <v>2.8919999999999999</v>
      </c>
      <c r="BP15" s="3">
        <v>527034</v>
      </c>
      <c r="BQ15">
        <v>0</v>
      </c>
      <c r="BR15" t="s">
        <v>14</v>
      </c>
      <c r="BS15" t="s">
        <v>14</v>
      </c>
      <c r="BT15" t="s">
        <v>14</v>
      </c>
      <c r="BU15" t="s">
        <v>14</v>
      </c>
    </row>
    <row r="16" spans="1:73" x14ac:dyDescent="0.35">
      <c r="A16">
        <v>52</v>
      </c>
      <c r="B16" t="s">
        <v>43</v>
      </c>
      <c r="C16" s="2">
        <v>45889.431458333333</v>
      </c>
      <c r="D16" t="s">
        <v>22</v>
      </c>
      <c r="E16" t="s">
        <v>13</v>
      </c>
      <c r="F16">
        <v>0</v>
      </c>
      <c r="G16">
        <v>6.0949999999999998</v>
      </c>
      <c r="H16" s="3">
        <v>1043</v>
      </c>
      <c r="I16">
        <v>3.0000000000000001E-3</v>
      </c>
      <c r="J16" t="s">
        <v>14</v>
      </c>
      <c r="K16" t="s">
        <v>14</v>
      </c>
      <c r="L16" t="s">
        <v>14</v>
      </c>
      <c r="M16" t="s">
        <v>14</v>
      </c>
      <c r="O16">
        <v>52</v>
      </c>
      <c r="P16" t="s">
        <v>43</v>
      </c>
      <c r="Q16" s="2">
        <v>45889.431458333333</v>
      </c>
      <c r="R16" t="s">
        <v>22</v>
      </c>
      <c r="S16" t="s">
        <v>13</v>
      </c>
      <c r="T16">
        <v>0</v>
      </c>
      <c r="U16" t="s">
        <v>14</v>
      </c>
      <c r="V16" s="3" t="s">
        <v>14</v>
      </c>
      <c r="W16" t="s">
        <v>14</v>
      </c>
      <c r="X16" t="s">
        <v>14</v>
      </c>
      <c r="Y16" t="s">
        <v>14</v>
      </c>
      <c r="Z16" t="s">
        <v>14</v>
      </c>
      <c r="AA16" t="s">
        <v>14</v>
      </c>
      <c r="AC16">
        <v>52</v>
      </c>
      <c r="AD16" t="s">
        <v>43</v>
      </c>
      <c r="AE16" s="2">
        <v>45889.431458333333</v>
      </c>
      <c r="AF16" t="s">
        <v>22</v>
      </c>
      <c r="AG16" t="s">
        <v>13</v>
      </c>
      <c r="AH16">
        <v>0</v>
      </c>
      <c r="AI16">
        <v>12.367000000000001</v>
      </c>
      <c r="AJ16" s="3">
        <v>2579</v>
      </c>
      <c r="AK16">
        <v>0.46899999999999997</v>
      </c>
      <c r="AL16" t="s">
        <v>14</v>
      </c>
      <c r="AM16" t="s">
        <v>14</v>
      </c>
      <c r="AN16" t="s">
        <v>14</v>
      </c>
      <c r="AO16" t="s">
        <v>14</v>
      </c>
      <c r="AQ16">
        <v>1</v>
      </c>
      <c r="AS16" s="10">
        <v>52</v>
      </c>
      <c r="AT16" s="16">
        <f t="shared" si="0"/>
        <v>0.37196510155700002</v>
      </c>
      <c r="AU16" s="17">
        <f t="shared" si="1"/>
        <v>452.91192360412992</v>
      </c>
      <c r="AW16" s="6">
        <f t="shared" si="2"/>
        <v>-0.77613484029999991</v>
      </c>
      <c r="AX16" s="7">
        <f t="shared" si="3"/>
        <v>429.20956032967996</v>
      </c>
      <c r="AZ16" s="11">
        <f t="shared" si="4"/>
        <v>8.3375434600000009</v>
      </c>
      <c r="BA16" s="12">
        <f t="shared" si="5"/>
        <v>604.52236897989997</v>
      </c>
      <c r="BC16" s="13">
        <f t="shared" si="6"/>
        <v>-1.1903613081400004</v>
      </c>
      <c r="BD16" s="14">
        <f t="shared" si="7"/>
        <v>562.39725578819991</v>
      </c>
      <c r="BF16" s="16">
        <f t="shared" si="8"/>
        <v>0.37196510155700002</v>
      </c>
      <c r="BG16" s="17">
        <f t="shared" si="9"/>
        <v>452.91192360412992</v>
      </c>
      <c r="BI16">
        <v>52</v>
      </c>
      <c r="BJ16" t="s">
        <v>43</v>
      </c>
      <c r="BK16" s="2">
        <v>45889.431458333333</v>
      </c>
      <c r="BL16" t="s">
        <v>22</v>
      </c>
      <c r="BM16" t="s">
        <v>13</v>
      </c>
      <c r="BN16">
        <v>0</v>
      </c>
      <c r="BO16">
        <v>2.7269999999999999</v>
      </c>
      <c r="BP16" s="3">
        <v>5043819</v>
      </c>
      <c r="BQ16">
        <v>0</v>
      </c>
      <c r="BR16" t="s">
        <v>14</v>
      </c>
      <c r="BS16" t="s">
        <v>14</v>
      </c>
      <c r="BT16" t="s">
        <v>14</v>
      </c>
      <c r="BU16" t="s">
        <v>14</v>
      </c>
    </row>
    <row r="17" spans="1:73" x14ac:dyDescent="0.35">
      <c r="A17">
        <v>53</v>
      </c>
      <c r="B17" t="s">
        <v>44</v>
      </c>
      <c r="C17" s="2">
        <v>45889.452696759261</v>
      </c>
      <c r="D17">
        <v>127</v>
      </c>
      <c r="E17" t="s">
        <v>13</v>
      </c>
      <c r="F17">
        <v>0</v>
      </c>
      <c r="G17">
        <v>5.8620000000000001</v>
      </c>
      <c r="H17" s="3">
        <v>57809667</v>
      </c>
      <c r="I17">
        <v>156.77199999999999</v>
      </c>
      <c r="J17" t="s">
        <v>14</v>
      </c>
      <c r="K17" t="s">
        <v>14</v>
      </c>
      <c r="L17" t="s">
        <v>14</v>
      </c>
      <c r="M17" t="s">
        <v>14</v>
      </c>
      <c r="O17">
        <v>53</v>
      </c>
      <c r="P17" t="s">
        <v>44</v>
      </c>
      <c r="Q17" s="2">
        <v>45889.452696759261</v>
      </c>
      <c r="R17">
        <v>127</v>
      </c>
      <c r="S17" t="s">
        <v>13</v>
      </c>
      <c r="T17">
        <v>0</v>
      </c>
      <c r="U17">
        <v>5.8319999999999999</v>
      </c>
      <c r="V17" s="3">
        <v>535884</v>
      </c>
      <c r="W17">
        <v>128.48699999999999</v>
      </c>
      <c r="X17" t="s">
        <v>14</v>
      </c>
      <c r="Y17" t="s">
        <v>14</v>
      </c>
      <c r="Z17" t="s">
        <v>14</v>
      </c>
      <c r="AA17" t="s">
        <v>14</v>
      </c>
      <c r="AC17">
        <v>53</v>
      </c>
      <c r="AD17" t="s">
        <v>44</v>
      </c>
      <c r="AE17" s="2">
        <v>45889.452696759261</v>
      </c>
      <c r="AF17">
        <v>127</v>
      </c>
      <c r="AG17" t="s">
        <v>13</v>
      </c>
      <c r="AH17">
        <v>0</v>
      </c>
      <c r="AI17">
        <v>12.151</v>
      </c>
      <c r="AJ17" s="3">
        <v>115159</v>
      </c>
      <c r="AK17">
        <v>24.966000000000001</v>
      </c>
      <c r="AL17" t="s">
        <v>14</v>
      </c>
      <c r="AM17" t="s">
        <v>14</v>
      </c>
      <c r="AN17" t="s">
        <v>14</v>
      </c>
      <c r="AO17" t="s">
        <v>14</v>
      </c>
      <c r="AQ17">
        <v>2</v>
      </c>
      <c r="AR17" t="s">
        <v>74</v>
      </c>
      <c r="AS17" s="10">
        <v>53</v>
      </c>
      <c r="AT17" s="16">
        <f t="shared" si="0"/>
        <v>127627.06535283614</v>
      </c>
      <c r="AU17" s="17">
        <f t="shared" si="1"/>
        <v>25174.399158115779</v>
      </c>
      <c r="AW17" s="6">
        <f t="shared" si="2"/>
        <v>127078.34960098274</v>
      </c>
      <c r="AX17" s="7">
        <f t="shared" si="3"/>
        <v>23361.229388428877</v>
      </c>
      <c r="AZ17" s="11">
        <f t="shared" si="4"/>
        <v>130678.81277088</v>
      </c>
      <c r="BA17" s="12">
        <f t="shared" si="5"/>
        <v>26205.485053007102</v>
      </c>
      <c r="BC17" s="13">
        <f t="shared" si="6"/>
        <v>138881.63489486399</v>
      </c>
      <c r="BD17" s="14">
        <f t="shared" si="7"/>
        <v>22887.925565397571</v>
      </c>
      <c r="BF17" s="16">
        <f t="shared" si="8"/>
        <v>127627.06535283614</v>
      </c>
      <c r="BG17" s="17">
        <f t="shared" si="9"/>
        <v>25174.399158115779</v>
      </c>
      <c r="BI17">
        <v>53</v>
      </c>
      <c r="BJ17" t="s">
        <v>44</v>
      </c>
      <c r="BK17" s="2">
        <v>45889.452696759261</v>
      </c>
      <c r="BL17">
        <v>127</v>
      </c>
      <c r="BM17" t="s">
        <v>13</v>
      </c>
      <c r="BN17">
        <v>0</v>
      </c>
      <c r="BO17">
        <v>2.86</v>
      </c>
      <c r="BP17" s="3">
        <v>1015113</v>
      </c>
      <c r="BQ17">
        <v>0</v>
      </c>
      <c r="BR17" t="s">
        <v>14</v>
      </c>
      <c r="BS17" t="s">
        <v>14</v>
      </c>
      <c r="BT17" t="s">
        <v>14</v>
      </c>
      <c r="BU17" t="s">
        <v>14</v>
      </c>
    </row>
    <row r="18" spans="1:73" x14ac:dyDescent="0.35">
      <c r="A18">
        <v>54</v>
      </c>
      <c r="B18" t="s">
        <v>45</v>
      </c>
      <c r="C18" s="2">
        <v>45889.473935185182</v>
      </c>
      <c r="D18">
        <v>393</v>
      </c>
      <c r="E18" t="s">
        <v>13</v>
      </c>
      <c r="F18">
        <v>0</v>
      </c>
      <c r="G18">
        <v>5.8460000000000001</v>
      </c>
      <c r="H18" s="3">
        <v>56005832</v>
      </c>
      <c r="I18">
        <v>150.69</v>
      </c>
      <c r="J18" t="s">
        <v>14</v>
      </c>
      <c r="K18" t="s">
        <v>14</v>
      </c>
      <c r="L18" t="s">
        <v>14</v>
      </c>
      <c r="M18" t="s">
        <v>14</v>
      </c>
      <c r="O18">
        <v>54</v>
      </c>
      <c r="P18" t="s">
        <v>45</v>
      </c>
      <c r="Q18" s="2">
        <v>45889.473935185182</v>
      </c>
      <c r="R18">
        <v>393</v>
      </c>
      <c r="S18" t="s">
        <v>13</v>
      </c>
      <c r="T18">
        <v>0</v>
      </c>
      <c r="U18">
        <v>5.8250000000000002</v>
      </c>
      <c r="V18" s="3">
        <v>574339</v>
      </c>
      <c r="W18">
        <v>137.398</v>
      </c>
      <c r="X18" t="s">
        <v>14</v>
      </c>
      <c r="Y18" t="s">
        <v>14</v>
      </c>
      <c r="Z18" t="s">
        <v>14</v>
      </c>
      <c r="AA18" t="s">
        <v>14</v>
      </c>
      <c r="AC18">
        <v>54</v>
      </c>
      <c r="AD18" t="s">
        <v>45</v>
      </c>
      <c r="AE18" s="2">
        <v>45889.473935185182</v>
      </c>
      <c r="AF18">
        <v>393</v>
      </c>
      <c r="AG18" t="s">
        <v>13</v>
      </c>
      <c r="AH18">
        <v>0</v>
      </c>
      <c r="AI18">
        <v>12.176</v>
      </c>
      <c r="AJ18" s="3">
        <v>100533</v>
      </c>
      <c r="AK18">
        <v>21.806000000000001</v>
      </c>
      <c r="AL18" t="s">
        <v>14</v>
      </c>
      <c r="AM18" t="s">
        <v>14</v>
      </c>
      <c r="AN18" t="s">
        <v>14</v>
      </c>
      <c r="AO18" t="s">
        <v>14</v>
      </c>
      <c r="AQ18">
        <v>1</v>
      </c>
      <c r="AS18" s="10">
        <v>54</v>
      </c>
      <c r="AT18" s="16">
        <f t="shared" si="0"/>
        <v>136481.03449062104</v>
      </c>
      <c r="AU18" s="17">
        <f t="shared" si="1"/>
        <v>22067.699990974816</v>
      </c>
      <c r="AW18" s="6">
        <f t="shared" si="2"/>
        <v>135753.17763947099</v>
      </c>
      <c r="AX18" s="7">
        <f t="shared" si="3"/>
        <v>20418.543418048717</v>
      </c>
      <c r="AZ18" s="11">
        <f t="shared" si="4"/>
        <v>139688.64776158001</v>
      </c>
      <c r="BA18" s="12">
        <f t="shared" si="5"/>
        <v>22711.6525407599</v>
      </c>
      <c r="BC18" s="13">
        <f t="shared" si="6"/>
        <v>148214.013005449</v>
      </c>
      <c r="BD18" s="14">
        <f t="shared" si="7"/>
        <v>19946.38947534133</v>
      </c>
      <c r="BF18" s="16">
        <f t="shared" si="8"/>
        <v>136481.03449062104</v>
      </c>
      <c r="BG18" s="17">
        <f t="shared" si="9"/>
        <v>22067.699990974816</v>
      </c>
      <c r="BI18">
        <v>54</v>
      </c>
      <c r="BJ18" t="s">
        <v>45</v>
      </c>
      <c r="BK18" s="2">
        <v>45889.473935185182</v>
      </c>
      <c r="BL18">
        <v>393</v>
      </c>
      <c r="BM18" t="s">
        <v>13</v>
      </c>
      <c r="BN18">
        <v>0</v>
      </c>
      <c r="BO18">
        <v>2.8820000000000001</v>
      </c>
      <c r="BP18" s="3">
        <v>635383</v>
      </c>
      <c r="BQ18">
        <v>0</v>
      </c>
      <c r="BR18" t="s">
        <v>14</v>
      </c>
      <c r="BS18" t="s">
        <v>14</v>
      </c>
      <c r="BT18" t="s">
        <v>14</v>
      </c>
      <c r="BU18" t="s">
        <v>14</v>
      </c>
    </row>
    <row r="19" spans="1:73" x14ac:dyDescent="0.35">
      <c r="A19">
        <v>55</v>
      </c>
      <c r="B19" t="s">
        <v>46</v>
      </c>
      <c r="C19" s="2">
        <v>45889.50885416667</v>
      </c>
      <c r="D19" t="s">
        <v>22</v>
      </c>
      <c r="E19" t="s">
        <v>13</v>
      </c>
      <c r="F19">
        <v>0</v>
      </c>
      <c r="G19">
        <v>6.0830000000000002</v>
      </c>
      <c r="H19" s="3">
        <v>1185</v>
      </c>
      <c r="I19">
        <v>3.0000000000000001E-3</v>
      </c>
      <c r="J19" t="s">
        <v>14</v>
      </c>
      <c r="K19" t="s">
        <v>14</v>
      </c>
      <c r="L19" t="s">
        <v>14</v>
      </c>
      <c r="M19" t="s">
        <v>14</v>
      </c>
      <c r="O19">
        <v>55</v>
      </c>
      <c r="P19" t="s">
        <v>46</v>
      </c>
      <c r="Q19" s="2">
        <v>45889.50885416667</v>
      </c>
      <c r="R19" t="s">
        <v>22</v>
      </c>
      <c r="S19" t="s">
        <v>13</v>
      </c>
      <c r="T19">
        <v>0</v>
      </c>
      <c r="U19" t="s">
        <v>14</v>
      </c>
      <c r="V19" s="3" t="s">
        <v>14</v>
      </c>
      <c r="W19" t="s">
        <v>14</v>
      </c>
      <c r="X19" t="s">
        <v>14</v>
      </c>
      <c r="Y19" t="s">
        <v>14</v>
      </c>
      <c r="Z19" t="s">
        <v>14</v>
      </c>
      <c r="AA19" t="s">
        <v>14</v>
      </c>
      <c r="AC19">
        <v>55</v>
      </c>
      <c r="AD19" t="s">
        <v>46</v>
      </c>
      <c r="AE19" s="2">
        <v>45889.50885416667</v>
      </c>
      <c r="AF19" t="s">
        <v>22</v>
      </c>
      <c r="AG19" t="s">
        <v>13</v>
      </c>
      <c r="AH19">
        <v>0</v>
      </c>
      <c r="AI19">
        <v>12.365</v>
      </c>
      <c r="AJ19" s="3">
        <v>2056</v>
      </c>
      <c r="AK19">
        <v>0.35499999999999998</v>
      </c>
      <c r="AL19" t="s">
        <v>14</v>
      </c>
      <c r="AM19" t="s">
        <v>14</v>
      </c>
      <c r="AN19" t="s">
        <v>14</v>
      </c>
      <c r="AO19" t="s">
        <v>14</v>
      </c>
      <c r="AQ19">
        <v>1</v>
      </c>
      <c r="AS19" s="10">
        <v>55</v>
      </c>
      <c r="AT19" s="16">
        <f t="shared" ref="AT19:AT29" si="10">IF(H19&lt;10000,((H19^2*0.000000008493)+(H19*0.003482)+(-3.269)),(IF(H19&lt;200000,((H19^2*-0.000000000263)+(H19*0.002682)+(3.179)),(IF(H19&lt;8000000,((H19^2*-0.000000000005099)+(H19*0.002054)+(174.8)),((V19^2*-0.00000001014)+(V19*0.2415)+(1123)))))))</f>
        <v>0.86909608292500007</v>
      </c>
      <c r="AU19" s="17">
        <f t="shared" ref="AU19:AU29" si="11">IF(AJ19&lt;45000,((-0.00000004907*AJ19^2)+(0.2277*AJ19)+(-134)),((-0.00000001062*AJ19^2)+(0.2147*AJ19)+(590.6)))</f>
        <v>333.94377443648</v>
      </c>
      <c r="AW19" s="6">
        <f t="shared" ref="AW19:AW29" si="12">IF(H19&lt;10000,((0.0000001453*H19^2)+(0.0008349*H19)+(-1.805)),(IF(H19&lt;700000,((-0.00000000008054*H19^2)+(0.002348*H19)+(-2.47)), ((-0.00000001938*V19^2)+(0.2471*V19)+(226.8)))))</f>
        <v>-0.61160960749999993</v>
      </c>
      <c r="AX19" s="7">
        <f t="shared" ref="AX19:AX29" si="13">(-0.00000002552*AJ19^2)+(0.2067*AJ19)+(-103.7)</f>
        <v>321.16732348927997</v>
      </c>
      <c r="AZ19" s="11">
        <f t="shared" ref="AZ19:AZ29" si="14">IF(H19&lt;10000,((H19^2*0.00000054)+(H19*-0.004765)+(12.72)),(IF(H19&lt;200000,((H19^2*-0.000000001577)+(H19*0.003043)+(-10.42)),(IF(H19&lt;8000000,((H19^2*-0.0000000000186)+(H19*0.00194)+(154.1)),((V19^2*-0.00000002)+(V19*0.2565)+(-1032)))))))</f>
        <v>7.8317565</v>
      </c>
      <c r="BA19" s="12">
        <f t="shared" ref="BA19:BA29" si="15">IF(AJ19&lt;45000,((-0.0000004561*AJ19^2)+(0.244*AJ19)+(-21.72)),((-0.0000000409*AJ19^2)+(0.2477*AJ19)+(-1777)))</f>
        <v>478.01600327040001</v>
      </c>
      <c r="BC19" s="13">
        <f t="shared" ref="BC19:BC29" si="16">IF(H19&lt;10000,((H19^2*0.00000005714)+(H19*0.002453)+(-3.811)),(IF(H19&lt;200000,((H19^2*-0.0000000002888)+(H19*0.002899)+(-4.321)),(IF(H19&lt;8000000,((H19^2*-0.0000000000062)+(H19*0.002143)+(157)),((V19^2*-0.000000031)+(V19*0.2771)+(-709.5)))))))</f>
        <v>-0.82395758349999992</v>
      </c>
      <c r="BD19" s="14">
        <f t="shared" ref="BD19:BD29" si="17">IF(AJ19&lt;45000,((-0.0000000598*AJ19^2)+(0.205*AJ19)+(34.1)),((-0.00000002403*AJ19^2)+(0.2063*AJ19)+(-550.7)))</f>
        <v>455.32721726720001</v>
      </c>
      <c r="BF19" s="16">
        <f t="shared" ref="BF19:BF29" si="18">IF(H19&lt;10000,((H19^2*0.000000008493)+(H19*0.003482)+(-3.269)),(IF(H19&lt;200000,((H19^2*-0.000000000263)+(H19*0.002682)+(3.179)),(IF(H19&lt;8000000,((H19^2*-0.000000000005099)+(H19*0.002054)+(174.8)),((V19^2*-0.00000001014)+(V19*0.2415)+(1123)))))))</f>
        <v>0.86909608292500007</v>
      </c>
      <c r="BG19" s="17">
        <f t="shared" ref="BG19:BG29" si="19">IF(AJ19&lt;45000,((-0.00000004907*AJ19^2)+(0.2277*AJ19)+(-134)),((-0.00000001062*AJ19^2)+(0.2147*AJ19)+(590.6)))</f>
        <v>333.94377443648</v>
      </c>
      <c r="BI19">
        <v>55</v>
      </c>
      <c r="BJ19" t="s">
        <v>46</v>
      </c>
      <c r="BK19" s="2">
        <v>45889.50885416667</v>
      </c>
      <c r="BL19" t="s">
        <v>22</v>
      </c>
      <c r="BM19" t="s">
        <v>13</v>
      </c>
      <c r="BN19">
        <v>0</v>
      </c>
      <c r="BO19">
        <v>2.7250000000000001</v>
      </c>
      <c r="BP19" s="3">
        <v>4954614</v>
      </c>
      <c r="BQ19">
        <v>0</v>
      </c>
      <c r="BR19" t="s">
        <v>14</v>
      </c>
      <c r="BS19" t="s">
        <v>14</v>
      </c>
      <c r="BT19" t="s">
        <v>14</v>
      </c>
      <c r="BU19" t="s">
        <v>14</v>
      </c>
    </row>
    <row r="20" spans="1:73" x14ac:dyDescent="0.35">
      <c r="A20">
        <v>56</v>
      </c>
      <c r="B20" t="s">
        <v>47</v>
      </c>
      <c r="C20" s="2">
        <v>45889.619386574072</v>
      </c>
      <c r="D20" t="s">
        <v>22</v>
      </c>
      <c r="E20" t="s">
        <v>13</v>
      </c>
      <c r="F20">
        <v>0</v>
      </c>
      <c r="G20">
        <v>6.0650000000000004</v>
      </c>
      <c r="H20" s="3">
        <v>902</v>
      </c>
      <c r="I20">
        <v>2E-3</v>
      </c>
      <c r="J20" t="s">
        <v>14</v>
      </c>
      <c r="K20" t="s">
        <v>14</v>
      </c>
      <c r="L20" t="s">
        <v>14</v>
      </c>
      <c r="M20" t="s">
        <v>14</v>
      </c>
      <c r="O20">
        <v>56</v>
      </c>
      <c r="P20" t="s">
        <v>47</v>
      </c>
      <c r="Q20" s="2">
        <v>45889.619386574072</v>
      </c>
      <c r="R20" t="s">
        <v>22</v>
      </c>
      <c r="S20" t="s">
        <v>13</v>
      </c>
      <c r="T20">
        <v>0</v>
      </c>
      <c r="U20" t="s">
        <v>14</v>
      </c>
      <c r="V20" s="3" t="s">
        <v>14</v>
      </c>
      <c r="W20" t="s">
        <v>14</v>
      </c>
      <c r="X20" t="s">
        <v>14</v>
      </c>
      <c r="Y20" t="s">
        <v>14</v>
      </c>
      <c r="Z20" t="s">
        <v>14</v>
      </c>
      <c r="AA20" t="s">
        <v>14</v>
      </c>
      <c r="AC20">
        <v>56</v>
      </c>
      <c r="AD20" t="s">
        <v>47</v>
      </c>
      <c r="AE20" s="2">
        <v>45889.619386574072</v>
      </c>
      <c r="AF20" t="s">
        <v>22</v>
      </c>
      <c r="AG20" t="s">
        <v>13</v>
      </c>
      <c r="AH20">
        <v>0</v>
      </c>
      <c r="AI20">
        <v>12.353</v>
      </c>
      <c r="AJ20" s="3">
        <v>2526</v>
      </c>
      <c r="AK20">
        <v>0.45800000000000002</v>
      </c>
      <c r="AL20" t="s">
        <v>14</v>
      </c>
      <c r="AM20" t="s">
        <v>14</v>
      </c>
      <c r="AN20" t="s">
        <v>14</v>
      </c>
      <c r="AO20" t="s">
        <v>14</v>
      </c>
      <c r="AQ20">
        <v>1</v>
      </c>
      <c r="AS20" s="10">
        <v>56</v>
      </c>
      <c r="AT20" s="16">
        <f t="shared" si="10"/>
        <v>-0.12132606122800027</v>
      </c>
      <c r="AU20" s="17">
        <f t="shared" si="11"/>
        <v>440.85710022868</v>
      </c>
      <c r="AW20" s="6">
        <f t="shared" si="12"/>
        <v>-0.93370353880000001</v>
      </c>
      <c r="AX20" s="7">
        <f t="shared" si="13"/>
        <v>418.26136514848002</v>
      </c>
      <c r="AZ20" s="11">
        <f t="shared" si="14"/>
        <v>8.8613161600000012</v>
      </c>
      <c r="BA20" s="12">
        <f t="shared" si="15"/>
        <v>591.71377367639991</v>
      </c>
      <c r="BC20" s="13">
        <f t="shared" si="16"/>
        <v>-1.5519046674399997</v>
      </c>
      <c r="BD20" s="14">
        <f t="shared" si="17"/>
        <v>551.54843557519996</v>
      </c>
      <c r="BF20" s="16">
        <f t="shared" si="18"/>
        <v>-0.12132606122800027</v>
      </c>
      <c r="BG20" s="17">
        <f t="shared" si="19"/>
        <v>440.85710022868</v>
      </c>
      <c r="BI20">
        <v>56</v>
      </c>
      <c r="BJ20" t="s">
        <v>47</v>
      </c>
      <c r="BK20" s="2">
        <v>45889.619386574072</v>
      </c>
      <c r="BL20" t="s">
        <v>22</v>
      </c>
      <c r="BM20" t="s">
        <v>13</v>
      </c>
      <c r="BN20">
        <v>0</v>
      </c>
      <c r="BO20">
        <v>2.7210000000000001</v>
      </c>
      <c r="BP20" s="3">
        <v>5163886</v>
      </c>
      <c r="BQ20">
        <v>0</v>
      </c>
      <c r="BR20" t="s">
        <v>14</v>
      </c>
      <c r="BS20" t="s">
        <v>14</v>
      </c>
      <c r="BT20" t="s">
        <v>14</v>
      </c>
      <c r="BU20" t="s">
        <v>14</v>
      </c>
    </row>
    <row r="21" spans="1:73" x14ac:dyDescent="0.35">
      <c r="A21">
        <v>57</v>
      </c>
      <c r="B21" t="s">
        <v>48</v>
      </c>
      <c r="C21" s="2">
        <v>45889.640625</v>
      </c>
      <c r="D21">
        <v>322</v>
      </c>
      <c r="E21" t="s">
        <v>13</v>
      </c>
      <c r="F21">
        <v>0</v>
      </c>
      <c r="G21">
        <v>5.859</v>
      </c>
      <c r="H21" s="3">
        <v>57057181</v>
      </c>
      <c r="I21">
        <v>154.221</v>
      </c>
      <c r="J21" t="s">
        <v>14</v>
      </c>
      <c r="K21" t="s">
        <v>14</v>
      </c>
      <c r="L21" t="s">
        <v>14</v>
      </c>
      <c r="M21" t="s">
        <v>14</v>
      </c>
      <c r="O21">
        <v>57</v>
      </c>
      <c r="P21" t="s">
        <v>48</v>
      </c>
      <c r="Q21" s="2">
        <v>45889.640625</v>
      </c>
      <c r="R21">
        <v>322</v>
      </c>
      <c r="S21" t="s">
        <v>13</v>
      </c>
      <c r="T21">
        <v>0</v>
      </c>
      <c r="U21">
        <v>5.8319999999999999</v>
      </c>
      <c r="V21" s="3">
        <v>569269</v>
      </c>
      <c r="W21">
        <v>136.22499999999999</v>
      </c>
      <c r="X21" t="s">
        <v>14</v>
      </c>
      <c r="Y21" t="s">
        <v>14</v>
      </c>
      <c r="Z21" t="s">
        <v>14</v>
      </c>
      <c r="AA21" t="s">
        <v>14</v>
      </c>
      <c r="AC21">
        <v>57</v>
      </c>
      <c r="AD21" t="s">
        <v>48</v>
      </c>
      <c r="AE21" s="2">
        <v>45889.640625</v>
      </c>
      <c r="AF21">
        <v>322</v>
      </c>
      <c r="AG21" t="s">
        <v>13</v>
      </c>
      <c r="AH21">
        <v>0</v>
      </c>
      <c r="AI21">
        <v>12.177</v>
      </c>
      <c r="AJ21" s="3">
        <v>103909</v>
      </c>
      <c r="AK21">
        <v>22.536000000000001</v>
      </c>
      <c r="AL21" t="s">
        <v>14</v>
      </c>
      <c r="AM21" t="s">
        <v>14</v>
      </c>
      <c r="AN21" t="s">
        <v>14</v>
      </c>
      <c r="AO21" t="s">
        <v>14</v>
      </c>
      <c r="AQ21">
        <v>1</v>
      </c>
      <c r="AS21" s="10">
        <v>57</v>
      </c>
      <c r="AT21" s="16">
        <f t="shared" si="10"/>
        <v>135315.42214917945</v>
      </c>
      <c r="AU21" s="17">
        <f t="shared" si="11"/>
        <v>22785.197307415776</v>
      </c>
      <c r="AW21" s="6">
        <f t="shared" si="12"/>
        <v>134612.7476732838</v>
      </c>
      <c r="AX21" s="7">
        <f t="shared" si="13"/>
        <v>21098.748811228877</v>
      </c>
      <c r="AZ21" s="11">
        <f t="shared" si="14"/>
        <v>138504.15461278002</v>
      </c>
      <c r="BA21" s="12">
        <f t="shared" si="15"/>
        <v>23519.658716507103</v>
      </c>
      <c r="BC21" s="13">
        <f t="shared" si="16"/>
        <v>146988.85687480899</v>
      </c>
      <c r="BD21" s="14">
        <f t="shared" si="17"/>
        <v>20626.27286084757</v>
      </c>
      <c r="BF21" s="16">
        <f t="shared" si="18"/>
        <v>135315.42214917945</v>
      </c>
      <c r="BG21" s="17">
        <f t="shared" si="19"/>
        <v>22785.197307415776</v>
      </c>
      <c r="BI21">
        <v>57</v>
      </c>
      <c r="BJ21" t="s">
        <v>48</v>
      </c>
      <c r="BK21" s="2">
        <v>45889.640625</v>
      </c>
      <c r="BL21">
        <v>322</v>
      </c>
      <c r="BM21" t="s">
        <v>13</v>
      </c>
      <c r="BN21">
        <v>0</v>
      </c>
      <c r="BO21">
        <v>2.8820000000000001</v>
      </c>
      <c r="BP21" s="3">
        <v>708567</v>
      </c>
      <c r="BQ21">
        <v>0</v>
      </c>
      <c r="BR21" t="s">
        <v>14</v>
      </c>
      <c r="BS21" t="s">
        <v>14</v>
      </c>
      <c r="BT21" t="s">
        <v>14</v>
      </c>
      <c r="BU21" t="s">
        <v>14</v>
      </c>
    </row>
    <row r="22" spans="1:73" x14ac:dyDescent="0.35">
      <c r="A22">
        <v>58</v>
      </c>
      <c r="B22" t="s">
        <v>49</v>
      </c>
      <c r="C22" s="2">
        <v>45889.661874999998</v>
      </c>
      <c r="D22">
        <v>338</v>
      </c>
      <c r="E22" t="s">
        <v>13</v>
      </c>
      <c r="F22">
        <v>0</v>
      </c>
      <c r="G22">
        <v>6.0510000000000002</v>
      </c>
      <c r="H22" s="3">
        <v>10714</v>
      </c>
      <c r="I22">
        <v>2.5000000000000001E-2</v>
      </c>
      <c r="J22" t="s">
        <v>14</v>
      </c>
      <c r="K22" t="s">
        <v>14</v>
      </c>
      <c r="L22" t="s">
        <v>14</v>
      </c>
      <c r="M22" t="s">
        <v>14</v>
      </c>
      <c r="O22">
        <v>58</v>
      </c>
      <c r="P22" t="s">
        <v>49</v>
      </c>
      <c r="Q22" s="2">
        <v>45889.661874999998</v>
      </c>
      <c r="R22">
        <v>338</v>
      </c>
      <c r="S22" t="s">
        <v>13</v>
      </c>
      <c r="T22">
        <v>0</v>
      </c>
      <c r="U22" t="s">
        <v>14</v>
      </c>
      <c r="V22" s="3" t="s">
        <v>14</v>
      </c>
      <c r="W22" t="s">
        <v>14</v>
      </c>
      <c r="X22" t="s">
        <v>14</v>
      </c>
      <c r="Y22" t="s">
        <v>14</v>
      </c>
      <c r="Z22" t="s">
        <v>14</v>
      </c>
      <c r="AA22" t="s">
        <v>14</v>
      </c>
      <c r="AC22">
        <v>58</v>
      </c>
      <c r="AD22" t="s">
        <v>49</v>
      </c>
      <c r="AE22" s="2">
        <v>45889.661874999998</v>
      </c>
      <c r="AF22">
        <v>338</v>
      </c>
      <c r="AG22" t="s">
        <v>13</v>
      </c>
      <c r="AH22">
        <v>0</v>
      </c>
      <c r="AI22">
        <v>12.223000000000001</v>
      </c>
      <c r="AJ22" s="3">
        <v>59945</v>
      </c>
      <c r="AK22">
        <v>13.002000000000001</v>
      </c>
      <c r="AL22" t="s">
        <v>14</v>
      </c>
      <c r="AM22" t="s">
        <v>14</v>
      </c>
      <c r="AN22" t="s">
        <v>14</v>
      </c>
      <c r="AO22" t="s">
        <v>14</v>
      </c>
      <c r="AQ22">
        <v>1</v>
      </c>
      <c r="AS22" s="10">
        <v>58</v>
      </c>
      <c r="AT22" s="16">
        <f t="shared" si="10"/>
        <v>31.883758283651996</v>
      </c>
      <c r="AU22" s="17">
        <f t="shared" si="11"/>
        <v>13422.629559874502</v>
      </c>
      <c r="AW22" s="6">
        <f t="shared" si="12"/>
        <v>22.677226829830158</v>
      </c>
      <c r="AX22" s="7">
        <f t="shared" si="13"/>
        <v>12195.227854801999</v>
      </c>
      <c r="AZ22" s="11">
        <f t="shared" si="14"/>
        <v>22.001678491707999</v>
      </c>
      <c r="BA22" s="12">
        <f t="shared" si="15"/>
        <v>12924.4063162775</v>
      </c>
      <c r="BC22" s="13">
        <f t="shared" si="16"/>
        <v>26.705734706915202</v>
      </c>
      <c r="BD22" s="14">
        <f t="shared" si="17"/>
        <v>11729.604025309249</v>
      </c>
      <c r="BF22" s="16">
        <f t="shared" si="18"/>
        <v>31.883758283651996</v>
      </c>
      <c r="BG22" s="17">
        <f t="shared" si="19"/>
        <v>13422.629559874502</v>
      </c>
      <c r="BI22">
        <v>58</v>
      </c>
      <c r="BJ22" t="s">
        <v>49</v>
      </c>
      <c r="BK22" s="2">
        <v>45889.661874999998</v>
      </c>
      <c r="BL22">
        <v>338</v>
      </c>
      <c r="BM22" t="s">
        <v>13</v>
      </c>
      <c r="BN22">
        <v>0</v>
      </c>
      <c r="BO22">
        <v>2.87</v>
      </c>
      <c r="BP22" s="3">
        <v>951102</v>
      </c>
      <c r="BQ22">
        <v>0</v>
      </c>
      <c r="BR22" t="s">
        <v>14</v>
      </c>
      <c r="BS22" t="s">
        <v>14</v>
      </c>
      <c r="BT22" t="s">
        <v>14</v>
      </c>
      <c r="BU22" t="s">
        <v>14</v>
      </c>
    </row>
    <row r="23" spans="1:73" x14ac:dyDescent="0.35">
      <c r="A23">
        <v>59</v>
      </c>
      <c r="B23" t="s">
        <v>50</v>
      </c>
      <c r="C23" s="2">
        <v>45889.718680555554</v>
      </c>
      <c r="D23">
        <v>223</v>
      </c>
      <c r="E23" t="s">
        <v>13</v>
      </c>
      <c r="F23">
        <v>0</v>
      </c>
      <c r="G23">
        <v>6.0609999999999999</v>
      </c>
      <c r="H23" s="3">
        <v>32537</v>
      </c>
      <c r="I23">
        <v>7.3999999999999996E-2</v>
      </c>
      <c r="J23" t="s">
        <v>14</v>
      </c>
      <c r="K23" t="s">
        <v>14</v>
      </c>
      <c r="L23" t="s">
        <v>14</v>
      </c>
      <c r="M23" t="s">
        <v>14</v>
      </c>
      <c r="O23">
        <v>59</v>
      </c>
      <c r="P23" t="s">
        <v>50</v>
      </c>
      <c r="Q23" s="2">
        <v>45889.718680555554</v>
      </c>
      <c r="R23">
        <v>223</v>
      </c>
      <c r="S23" t="s">
        <v>13</v>
      </c>
      <c r="T23">
        <v>0</v>
      </c>
      <c r="U23" t="s">
        <v>14</v>
      </c>
      <c r="V23" t="s">
        <v>14</v>
      </c>
      <c r="W23" t="s">
        <v>14</v>
      </c>
      <c r="X23" t="s">
        <v>14</v>
      </c>
      <c r="Y23" t="s">
        <v>14</v>
      </c>
      <c r="Z23" t="s">
        <v>14</v>
      </c>
      <c r="AA23" t="s">
        <v>14</v>
      </c>
      <c r="AC23">
        <v>59</v>
      </c>
      <c r="AD23" t="s">
        <v>50</v>
      </c>
      <c r="AE23" s="2">
        <v>45889.718680555554</v>
      </c>
      <c r="AF23">
        <v>223</v>
      </c>
      <c r="AG23" t="s">
        <v>13</v>
      </c>
      <c r="AH23">
        <v>0</v>
      </c>
      <c r="AI23">
        <v>12.273999999999999</v>
      </c>
      <c r="AJ23" s="3">
        <v>21992</v>
      </c>
      <c r="AK23">
        <v>4.7220000000000004</v>
      </c>
      <c r="AL23" t="s">
        <v>14</v>
      </c>
      <c r="AM23" t="s">
        <v>14</v>
      </c>
      <c r="AN23" t="s">
        <v>14</v>
      </c>
      <c r="AO23" t="s">
        <v>14</v>
      </c>
      <c r="AQ23">
        <v>2</v>
      </c>
      <c r="AR23" t="s">
        <v>74</v>
      </c>
      <c r="AS23" s="10">
        <v>59</v>
      </c>
      <c r="AT23" s="16">
        <f t="shared" si="10"/>
        <v>90.164807374953</v>
      </c>
      <c r="AU23" s="17">
        <f t="shared" si="11"/>
        <v>4849.8457894995199</v>
      </c>
      <c r="AW23" s="6">
        <f t="shared" si="12"/>
        <v>73.841611816040739</v>
      </c>
      <c r="AX23" s="7">
        <f t="shared" si="13"/>
        <v>4429.70370140672</v>
      </c>
      <c r="AZ23" s="11">
        <f t="shared" si="14"/>
        <v>86.920589906087002</v>
      </c>
      <c r="BA23" s="12">
        <f t="shared" si="15"/>
        <v>5123.7361180095995</v>
      </c>
      <c r="BC23" s="13">
        <f t="shared" si="16"/>
        <v>89.698023040632805</v>
      </c>
      <c r="BD23" s="14">
        <f t="shared" si="17"/>
        <v>4513.5378457728002</v>
      </c>
      <c r="BF23" s="16">
        <f t="shared" si="18"/>
        <v>90.164807374953</v>
      </c>
      <c r="BG23" s="17">
        <f t="shared" si="19"/>
        <v>4849.8457894995199</v>
      </c>
      <c r="BI23">
        <v>59</v>
      </c>
      <c r="BJ23" t="s">
        <v>50</v>
      </c>
      <c r="BK23" s="2">
        <v>45889.718680555554</v>
      </c>
      <c r="BL23">
        <v>223</v>
      </c>
      <c r="BM23" t="s">
        <v>13</v>
      </c>
      <c r="BN23">
        <v>0</v>
      </c>
      <c r="BO23">
        <v>2.8319999999999999</v>
      </c>
      <c r="BP23" s="3">
        <v>1739066</v>
      </c>
      <c r="BQ23">
        <v>0</v>
      </c>
      <c r="BR23" t="s">
        <v>14</v>
      </c>
      <c r="BS23" t="s">
        <v>14</v>
      </c>
      <c r="BT23" t="s">
        <v>14</v>
      </c>
      <c r="BU23" t="s">
        <v>14</v>
      </c>
    </row>
    <row r="24" spans="1:73" x14ac:dyDescent="0.35">
      <c r="A24">
        <v>60</v>
      </c>
      <c r="B24" t="s">
        <v>51</v>
      </c>
      <c r="C24" s="2">
        <v>45889.760127314818</v>
      </c>
      <c r="D24">
        <v>273</v>
      </c>
      <c r="E24" t="s">
        <v>13</v>
      </c>
      <c r="F24">
        <v>0</v>
      </c>
      <c r="G24">
        <v>6.0620000000000003</v>
      </c>
      <c r="H24" s="3">
        <v>50812</v>
      </c>
      <c r="I24">
        <v>0.115</v>
      </c>
      <c r="J24" t="s">
        <v>14</v>
      </c>
      <c r="K24" t="s">
        <v>14</v>
      </c>
      <c r="L24" t="s">
        <v>14</v>
      </c>
      <c r="M24" t="s">
        <v>14</v>
      </c>
      <c r="O24">
        <v>60</v>
      </c>
      <c r="P24" t="s">
        <v>51</v>
      </c>
      <c r="Q24" s="2">
        <v>45889.760127314818</v>
      </c>
      <c r="R24">
        <v>273</v>
      </c>
      <c r="S24" t="s">
        <v>13</v>
      </c>
      <c r="T24">
        <v>0</v>
      </c>
      <c r="U24" t="s">
        <v>14</v>
      </c>
      <c r="V24" s="3" t="s">
        <v>14</v>
      </c>
      <c r="W24" t="s">
        <v>14</v>
      </c>
      <c r="X24" t="s">
        <v>14</v>
      </c>
      <c r="Y24" t="s">
        <v>14</v>
      </c>
      <c r="Z24" t="s">
        <v>14</v>
      </c>
      <c r="AA24" t="s">
        <v>14</v>
      </c>
      <c r="AC24">
        <v>60</v>
      </c>
      <c r="AD24" t="s">
        <v>51</v>
      </c>
      <c r="AE24" s="2">
        <v>45889.760127314818</v>
      </c>
      <c r="AF24">
        <v>273</v>
      </c>
      <c r="AG24" t="s">
        <v>13</v>
      </c>
      <c r="AH24">
        <v>0</v>
      </c>
      <c r="AI24">
        <v>12.33</v>
      </c>
      <c r="AJ24" s="3">
        <v>3819</v>
      </c>
      <c r="AK24">
        <v>0.74099999999999999</v>
      </c>
      <c r="AL24" t="s">
        <v>14</v>
      </c>
      <c r="AM24" t="s">
        <v>14</v>
      </c>
      <c r="AN24" t="s">
        <v>14</v>
      </c>
      <c r="AO24" t="s">
        <v>14</v>
      </c>
      <c r="AQ24">
        <v>2</v>
      </c>
      <c r="AR24" t="s">
        <v>74</v>
      </c>
      <c r="AS24" s="10">
        <v>60</v>
      </c>
      <c r="AT24" s="16">
        <f t="shared" si="10"/>
        <v>138.777754992528</v>
      </c>
      <c r="AU24" s="17">
        <f t="shared" si="11"/>
        <v>734.87062577773008</v>
      </c>
      <c r="AW24" s="6">
        <f t="shared" si="12"/>
        <v>116.62863304843424</v>
      </c>
      <c r="AX24" s="7">
        <f t="shared" si="13"/>
        <v>685.31509689927998</v>
      </c>
      <c r="AZ24" s="11">
        <f t="shared" si="14"/>
        <v>140.12932381451202</v>
      </c>
      <c r="BA24" s="12">
        <f t="shared" si="15"/>
        <v>903.46389050790003</v>
      </c>
      <c r="BC24" s="13">
        <f t="shared" si="16"/>
        <v>142.23734702145282</v>
      </c>
      <c r="BD24" s="14">
        <f t="shared" si="17"/>
        <v>816.12283129219998</v>
      </c>
      <c r="BF24" s="16">
        <f t="shared" si="18"/>
        <v>138.777754992528</v>
      </c>
      <c r="BG24" s="17">
        <f t="shared" si="19"/>
        <v>734.87062577773008</v>
      </c>
      <c r="BI24">
        <v>60</v>
      </c>
      <c r="BJ24" t="s">
        <v>51</v>
      </c>
      <c r="BK24" s="2">
        <v>45889.760127314818</v>
      </c>
      <c r="BL24">
        <v>273</v>
      </c>
      <c r="BM24" t="s">
        <v>13</v>
      </c>
      <c r="BN24">
        <v>0</v>
      </c>
      <c r="BO24">
        <v>2.835</v>
      </c>
      <c r="BP24" s="3">
        <v>1733638</v>
      </c>
      <c r="BQ24">
        <v>0</v>
      </c>
      <c r="BR24" t="s">
        <v>14</v>
      </c>
      <c r="BS24" t="s">
        <v>14</v>
      </c>
      <c r="BT24" t="s">
        <v>14</v>
      </c>
      <c r="BU24" t="s">
        <v>14</v>
      </c>
    </row>
    <row r="25" spans="1:73" x14ac:dyDescent="0.35">
      <c r="A25">
        <v>61</v>
      </c>
      <c r="B25" t="s">
        <v>52</v>
      </c>
      <c r="C25" s="2">
        <v>45889.781377314815</v>
      </c>
      <c r="D25">
        <v>282</v>
      </c>
      <c r="E25" t="s">
        <v>13</v>
      </c>
      <c r="F25">
        <v>0</v>
      </c>
      <c r="G25">
        <v>6.0469999999999997</v>
      </c>
      <c r="H25" s="3">
        <v>15164</v>
      </c>
      <c r="I25">
        <v>3.5000000000000003E-2</v>
      </c>
      <c r="J25" t="s">
        <v>14</v>
      </c>
      <c r="K25" t="s">
        <v>14</v>
      </c>
      <c r="L25" t="s">
        <v>14</v>
      </c>
      <c r="M25" t="s">
        <v>14</v>
      </c>
      <c r="O25">
        <v>61</v>
      </c>
      <c r="P25" t="s">
        <v>52</v>
      </c>
      <c r="Q25" s="2">
        <v>45889.781377314815</v>
      </c>
      <c r="R25">
        <v>282</v>
      </c>
      <c r="S25" t="s">
        <v>13</v>
      </c>
      <c r="T25">
        <v>0</v>
      </c>
      <c r="U25" t="s">
        <v>14</v>
      </c>
      <c r="V25" t="s">
        <v>14</v>
      </c>
      <c r="W25" t="s">
        <v>14</v>
      </c>
      <c r="X25" t="s">
        <v>14</v>
      </c>
      <c r="Y25" t="s">
        <v>14</v>
      </c>
      <c r="Z25" t="s">
        <v>14</v>
      </c>
      <c r="AA25" t="s">
        <v>14</v>
      </c>
      <c r="AC25">
        <v>61</v>
      </c>
      <c r="AD25" t="s">
        <v>52</v>
      </c>
      <c r="AE25" s="2">
        <v>45889.781377314815</v>
      </c>
      <c r="AF25">
        <v>282</v>
      </c>
      <c r="AG25" t="s">
        <v>13</v>
      </c>
      <c r="AH25">
        <v>0</v>
      </c>
      <c r="AI25">
        <v>12.14</v>
      </c>
      <c r="AJ25" s="3">
        <v>135043</v>
      </c>
      <c r="AK25">
        <v>29.251000000000001</v>
      </c>
      <c r="AL25" t="s">
        <v>14</v>
      </c>
      <c r="AM25" t="s">
        <v>14</v>
      </c>
      <c r="AN25" t="s">
        <v>14</v>
      </c>
      <c r="AO25" t="s">
        <v>14</v>
      </c>
      <c r="AQ25">
        <v>1</v>
      </c>
      <c r="AS25" s="10">
        <v>61</v>
      </c>
      <c r="AT25" s="16">
        <f t="shared" si="10"/>
        <v>43.788371966352003</v>
      </c>
      <c r="AU25" s="17">
        <f t="shared" si="11"/>
        <v>29390.659282163619</v>
      </c>
      <c r="AW25" s="6">
        <f t="shared" si="12"/>
        <v>33.116552076996157</v>
      </c>
      <c r="AX25" s="7">
        <f t="shared" si="13"/>
        <v>27344.289765613521</v>
      </c>
      <c r="AZ25" s="11">
        <f t="shared" si="14"/>
        <v>35.361425745007999</v>
      </c>
      <c r="BA25" s="12">
        <f t="shared" si="15"/>
        <v>30927.273675375902</v>
      </c>
      <c r="BC25" s="13">
        <f t="shared" si="16"/>
        <v>39.573027336435203</v>
      </c>
      <c r="BD25" s="14">
        <f t="shared" si="17"/>
        <v>26870.445117268529</v>
      </c>
      <c r="BF25" s="16">
        <f t="shared" si="18"/>
        <v>43.788371966352003</v>
      </c>
      <c r="BG25" s="17">
        <f t="shared" si="19"/>
        <v>29390.659282163619</v>
      </c>
      <c r="BI25">
        <v>61</v>
      </c>
      <c r="BJ25" t="s">
        <v>52</v>
      </c>
      <c r="BK25" s="2">
        <v>45889.781377314815</v>
      </c>
      <c r="BL25">
        <v>282</v>
      </c>
      <c r="BM25" t="s">
        <v>13</v>
      </c>
      <c r="BN25">
        <v>0</v>
      </c>
      <c r="BO25">
        <v>2.8679999999999999</v>
      </c>
      <c r="BP25" s="3">
        <v>931787</v>
      </c>
      <c r="BQ25">
        <v>0</v>
      </c>
      <c r="BR25" t="s">
        <v>14</v>
      </c>
      <c r="BS25" t="s">
        <v>14</v>
      </c>
      <c r="BT25" t="s">
        <v>14</v>
      </c>
      <c r="BU25" t="s">
        <v>14</v>
      </c>
    </row>
    <row r="26" spans="1:73" x14ac:dyDescent="0.35">
      <c r="A26">
        <v>62</v>
      </c>
      <c r="B26" t="s">
        <v>53</v>
      </c>
      <c r="C26" s="2">
        <v>45889.802615740744</v>
      </c>
      <c r="D26">
        <v>270</v>
      </c>
      <c r="E26" t="s">
        <v>13</v>
      </c>
      <c r="F26">
        <v>0</v>
      </c>
      <c r="G26">
        <v>6.0750000000000002</v>
      </c>
      <c r="H26" s="3">
        <v>1061</v>
      </c>
      <c r="I26">
        <v>3.0000000000000001E-3</v>
      </c>
      <c r="J26" t="s">
        <v>14</v>
      </c>
      <c r="K26" t="s">
        <v>14</v>
      </c>
      <c r="L26" t="s">
        <v>14</v>
      </c>
      <c r="M26" t="s">
        <v>14</v>
      </c>
      <c r="O26">
        <v>62</v>
      </c>
      <c r="P26" t="s">
        <v>53</v>
      </c>
      <c r="Q26" s="2">
        <v>45889.802615740744</v>
      </c>
      <c r="R26">
        <v>270</v>
      </c>
      <c r="S26" t="s">
        <v>13</v>
      </c>
      <c r="T26">
        <v>0</v>
      </c>
      <c r="U26" t="s">
        <v>14</v>
      </c>
      <c r="V26" s="3" t="s">
        <v>14</v>
      </c>
      <c r="W26" t="s">
        <v>14</v>
      </c>
      <c r="X26" t="s">
        <v>14</v>
      </c>
      <c r="Y26" t="s">
        <v>14</v>
      </c>
      <c r="Z26" t="s">
        <v>14</v>
      </c>
      <c r="AA26" t="s">
        <v>14</v>
      </c>
      <c r="AC26">
        <v>62</v>
      </c>
      <c r="AD26" t="s">
        <v>53</v>
      </c>
      <c r="AE26" s="2">
        <v>45889.802615740744</v>
      </c>
      <c r="AF26">
        <v>270</v>
      </c>
      <c r="AG26" t="s">
        <v>13</v>
      </c>
      <c r="AH26">
        <v>0</v>
      </c>
      <c r="AI26">
        <v>12.097</v>
      </c>
      <c r="AJ26" s="3">
        <v>195883</v>
      </c>
      <c r="AK26">
        <v>42.286999999999999</v>
      </c>
      <c r="AL26" t="s">
        <v>14</v>
      </c>
      <c r="AM26" t="s">
        <v>14</v>
      </c>
      <c r="AN26" t="s">
        <v>14</v>
      </c>
      <c r="AO26" t="s">
        <v>14</v>
      </c>
      <c r="AQ26">
        <v>1</v>
      </c>
      <c r="AS26" s="10">
        <v>62</v>
      </c>
      <c r="AT26" s="16">
        <f t="shared" si="10"/>
        <v>0.43496274845299965</v>
      </c>
      <c r="AU26" s="17">
        <f t="shared" si="11"/>
        <v>42239.189110302817</v>
      </c>
      <c r="AW26" s="6">
        <f t="shared" si="12"/>
        <v>-0.75560383869999992</v>
      </c>
      <c r="AX26" s="7">
        <f t="shared" si="13"/>
        <v>39406.109879936725</v>
      </c>
      <c r="AZ26" s="11">
        <f t="shared" si="14"/>
        <v>8.2722243400000011</v>
      </c>
      <c r="BA26" s="12">
        <f t="shared" si="15"/>
        <v>45173.879977719902</v>
      </c>
      <c r="BC26" s="13">
        <f t="shared" si="16"/>
        <v>-1.14404330206</v>
      </c>
      <c r="BD26" s="14">
        <f t="shared" si="17"/>
        <v>38937.928202973337</v>
      </c>
      <c r="BF26" s="16">
        <f t="shared" si="18"/>
        <v>0.43496274845299965</v>
      </c>
      <c r="BG26" s="17">
        <f t="shared" si="19"/>
        <v>42239.189110302817</v>
      </c>
      <c r="BI26">
        <v>62</v>
      </c>
      <c r="BJ26" t="s">
        <v>53</v>
      </c>
      <c r="BK26" s="2">
        <v>45889.802615740744</v>
      </c>
      <c r="BL26">
        <v>270</v>
      </c>
      <c r="BM26" t="s">
        <v>13</v>
      </c>
      <c r="BN26">
        <v>0</v>
      </c>
      <c r="BO26">
        <v>2.86</v>
      </c>
      <c r="BP26" s="3">
        <v>1110141</v>
      </c>
      <c r="BQ26">
        <v>0</v>
      </c>
      <c r="BR26" t="s">
        <v>14</v>
      </c>
      <c r="BS26" t="s">
        <v>14</v>
      </c>
      <c r="BT26" t="s">
        <v>14</v>
      </c>
      <c r="BU26" t="s">
        <v>14</v>
      </c>
    </row>
    <row r="27" spans="1:73" x14ac:dyDescent="0.35">
      <c r="A27">
        <v>63</v>
      </c>
      <c r="B27" t="s">
        <v>54</v>
      </c>
      <c r="C27" s="2">
        <v>45889.823842592596</v>
      </c>
      <c r="D27">
        <v>368</v>
      </c>
      <c r="E27" t="s">
        <v>13</v>
      </c>
      <c r="F27">
        <v>0</v>
      </c>
      <c r="G27">
        <v>6.0830000000000002</v>
      </c>
      <c r="H27" s="3">
        <v>1051</v>
      </c>
      <c r="I27">
        <v>3.0000000000000001E-3</v>
      </c>
      <c r="J27" t="s">
        <v>14</v>
      </c>
      <c r="K27" t="s">
        <v>14</v>
      </c>
      <c r="L27" t="s">
        <v>14</v>
      </c>
      <c r="M27" t="s">
        <v>14</v>
      </c>
      <c r="O27">
        <v>63</v>
      </c>
      <c r="P27" t="s">
        <v>54</v>
      </c>
      <c r="Q27" s="2">
        <v>45889.823842592596</v>
      </c>
      <c r="R27">
        <v>368</v>
      </c>
      <c r="S27" t="s">
        <v>13</v>
      </c>
      <c r="T27">
        <v>0</v>
      </c>
      <c r="U27" t="s">
        <v>14</v>
      </c>
      <c r="V27" t="s">
        <v>14</v>
      </c>
      <c r="W27" t="s">
        <v>14</v>
      </c>
      <c r="X27" t="s">
        <v>14</v>
      </c>
      <c r="Y27" t="s">
        <v>14</v>
      </c>
      <c r="Z27" t="s">
        <v>14</v>
      </c>
      <c r="AA27" t="s">
        <v>14</v>
      </c>
      <c r="AC27">
        <v>63</v>
      </c>
      <c r="AD27" t="s">
        <v>54</v>
      </c>
      <c r="AE27" s="2">
        <v>45889.823842592596</v>
      </c>
      <c r="AF27">
        <v>368</v>
      </c>
      <c r="AG27" t="s">
        <v>13</v>
      </c>
      <c r="AH27">
        <v>0</v>
      </c>
      <c r="AI27">
        <v>12.093999999999999</v>
      </c>
      <c r="AJ27" s="3">
        <v>193037</v>
      </c>
      <c r="AK27">
        <v>41.679000000000002</v>
      </c>
      <c r="AL27" t="s">
        <v>14</v>
      </c>
      <c r="AM27" t="s">
        <v>14</v>
      </c>
      <c r="AN27" t="s">
        <v>14</v>
      </c>
      <c r="AO27" t="s">
        <v>14</v>
      </c>
      <c r="AQ27">
        <v>1</v>
      </c>
      <c r="AS27" s="10">
        <v>63</v>
      </c>
      <c r="AT27" s="16">
        <f t="shared" si="10"/>
        <v>0.39996337629299994</v>
      </c>
      <c r="AU27" s="17">
        <f t="shared" si="11"/>
        <v>41639.907830621218</v>
      </c>
      <c r="AW27" s="6">
        <f t="shared" si="12"/>
        <v>-0.76702157469999999</v>
      </c>
      <c r="AX27" s="7">
        <f t="shared" si="13"/>
        <v>38846.088908423124</v>
      </c>
      <c r="AZ27" s="11">
        <f t="shared" si="14"/>
        <v>8.3084695400000008</v>
      </c>
      <c r="BA27" s="12">
        <f t="shared" si="15"/>
        <v>44514.196610207902</v>
      </c>
      <c r="BC27" s="13">
        <f t="shared" si="16"/>
        <v>-1.16978009886</v>
      </c>
      <c r="BD27" s="14">
        <f t="shared" si="17"/>
        <v>38377.396400642931</v>
      </c>
      <c r="BF27" s="16">
        <f t="shared" si="18"/>
        <v>0.39996337629299994</v>
      </c>
      <c r="BG27" s="17">
        <f t="shared" si="19"/>
        <v>41639.907830621218</v>
      </c>
      <c r="BI27">
        <v>63</v>
      </c>
      <c r="BJ27" t="s">
        <v>54</v>
      </c>
      <c r="BK27" s="2">
        <v>45889.823842592596</v>
      </c>
      <c r="BL27">
        <v>368</v>
      </c>
      <c r="BM27" t="s">
        <v>13</v>
      </c>
      <c r="BN27">
        <v>0</v>
      </c>
      <c r="BO27">
        <v>2.863</v>
      </c>
      <c r="BP27" s="3">
        <v>1055176</v>
      </c>
      <c r="BQ27">
        <v>0</v>
      </c>
      <c r="BR27" t="s">
        <v>14</v>
      </c>
      <c r="BS27" t="s">
        <v>14</v>
      </c>
      <c r="BT27" t="s">
        <v>14</v>
      </c>
      <c r="BU27" t="s">
        <v>14</v>
      </c>
    </row>
    <row r="28" spans="1:73" x14ac:dyDescent="0.35">
      <c r="A28">
        <v>64</v>
      </c>
      <c r="B28" t="s">
        <v>55</v>
      </c>
      <c r="C28" s="2">
        <v>45889.845092592594</v>
      </c>
      <c r="D28">
        <v>94</v>
      </c>
      <c r="E28" t="s">
        <v>13</v>
      </c>
      <c r="F28">
        <v>0</v>
      </c>
      <c r="G28">
        <v>6.0339999999999998</v>
      </c>
      <c r="H28" s="3">
        <v>3360049</v>
      </c>
      <c r="I28">
        <v>7.6340000000000003</v>
      </c>
      <c r="J28" t="s">
        <v>14</v>
      </c>
      <c r="K28" t="s">
        <v>14</v>
      </c>
      <c r="L28" t="s">
        <v>14</v>
      </c>
      <c r="M28" t="s">
        <v>14</v>
      </c>
      <c r="O28">
        <v>64</v>
      </c>
      <c r="P28" t="s">
        <v>55</v>
      </c>
      <c r="Q28" s="2">
        <v>45889.845092592594</v>
      </c>
      <c r="R28">
        <v>94</v>
      </c>
      <c r="S28" t="s">
        <v>13</v>
      </c>
      <c r="T28">
        <v>0</v>
      </c>
      <c r="U28">
        <v>5.9859999999999998</v>
      </c>
      <c r="V28" s="3">
        <v>26117</v>
      </c>
      <c r="W28">
        <v>6.5430000000000001</v>
      </c>
      <c r="X28" t="s">
        <v>14</v>
      </c>
      <c r="Y28" t="s">
        <v>14</v>
      </c>
      <c r="Z28" t="s">
        <v>14</v>
      </c>
      <c r="AA28" t="s">
        <v>14</v>
      </c>
      <c r="AC28">
        <v>64</v>
      </c>
      <c r="AD28" t="s">
        <v>55</v>
      </c>
      <c r="AE28" s="2">
        <v>45889.845092592594</v>
      </c>
      <c r="AF28">
        <v>94</v>
      </c>
      <c r="AG28" t="s">
        <v>13</v>
      </c>
      <c r="AH28">
        <v>0</v>
      </c>
      <c r="AI28">
        <v>12.180999999999999</v>
      </c>
      <c r="AJ28" s="3">
        <v>98944</v>
      </c>
      <c r="AK28">
        <v>21.462</v>
      </c>
      <c r="AL28" t="s">
        <v>14</v>
      </c>
      <c r="AM28" t="s">
        <v>14</v>
      </c>
      <c r="AN28" t="s">
        <v>14</v>
      </c>
      <c r="AO28" t="s">
        <v>14</v>
      </c>
      <c r="AQ28">
        <v>2</v>
      </c>
      <c r="AR28" t="s">
        <v>72</v>
      </c>
      <c r="AS28" s="10">
        <v>64</v>
      </c>
      <c r="AT28" s="16">
        <f t="shared" si="10"/>
        <v>7018.7732965890373</v>
      </c>
      <c r="AU28" s="17">
        <f t="shared" si="11"/>
        <v>21729.907901255679</v>
      </c>
      <c r="AW28" s="6">
        <f t="shared" si="12"/>
        <v>6667.0916467871803</v>
      </c>
      <c r="AX28" s="7">
        <f t="shared" si="13"/>
        <v>20098.186165729279</v>
      </c>
      <c r="AZ28" s="11">
        <f t="shared" si="14"/>
        <v>6462.6023753473419</v>
      </c>
      <c r="BA28" s="12">
        <f t="shared" si="15"/>
        <v>22331.021270937603</v>
      </c>
      <c r="BC28" s="13">
        <f t="shared" si="16"/>
        <v>7287.5874454491131</v>
      </c>
      <c r="BD28" s="14">
        <f t="shared" si="17"/>
        <v>19626.195539281918</v>
      </c>
      <c r="BF28" s="16">
        <f t="shared" si="18"/>
        <v>7018.7732965890373</v>
      </c>
      <c r="BG28" s="17">
        <f t="shared" si="19"/>
        <v>21729.907901255679</v>
      </c>
      <c r="BI28">
        <v>64</v>
      </c>
      <c r="BJ28" t="s">
        <v>55</v>
      </c>
      <c r="BK28" s="2">
        <v>45889.845092592594</v>
      </c>
      <c r="BL28">
        <v>94</v>
      </c>
      <c r="BM28" t="s">
        <v>13</v>
      </c>
      <c r="BN28">
        <v>0</v>
      </c>
      <c r="BO28">
        <v>2.87</v>
      </c>
      <c r="BP28" s="3">
        <v>888293</v>
      </c>
      <c r="BQ28">
        <v>0</v>
      </c>
      <c r="BR28" t="s">
        <v>14</v>
      </c>
      <c r="BS28" t="s">
        <v>14</v>
      </c>
      <c r="BT28" t="s">
        <v>14</v>
      </c>
      <c r="BU28" t="s">
        <v>14</v>
      </c>
    </row>
    <row r="29" spans="1:73" x14ac:dyDescent="0.35">
      <c r="A29">
        <v>65</v>
      </c>
      <c r="B29" t="s">
        <v>56</v>
      </c>
      <c r="C29" s="2">
        <v>45889.866331018522</v>
      </c>
      <c r="D29">
        <v>340</v>
      </c>
      <c r="E29" t="s">
        <v>13</v>
      </c>
      <c r="F29">
        <v>0</v>
      </c>
      <c r="G29">
        <v>6.0460000000000003</v>
      </c>
      <c r="H29" s="3">
        <v>65497</v>
      </c>
      <c r="I29">
        <v>0.14799999999999999</v>
      </c>
      <c r="J29" t="s">
        <v>14</v>
      </c>
      <c r="K29" t="s">
        <v>14</v>
      </c>
      <c r="L29" t="s">
        <v>14</v>
      </c>
      <c r="M29" t="s">
        <v>14</v>
      </c>
      <c r="O29">
        <v>65</v>
      </c>
      <c r="P29" t="s">
        <v>56</v>
      </c>
      <c r="Q29" s="2">
        <v>45889.866331018522</v>
      </c>
      <c r="R29">
        <v>340</v>
      </c>
      <c r="S29" t="s">
        <v>13</v>
      </c>
      <c r="T29">
        <v>0</v>
      </c>
      <c r="U29" t="s">
        <v>14</v>
      </c>
      <c r="V29" s="3" t="s">
        <v>14</v>
      </c>
      <c r="W29" t="s">
        <v>14</v>
      </c>
      <c r="X29" t="s">
        <v>14</v>
      </c>
      <c r="Y29" t="s">
        <v>14</v>
      </c>
      <c r="Z29" t="s">
        <v>14</v>
      </c>
      <c r="AA29" t="s">
        <v>14</v>
      </c>
      <c r="AC29">
        <v>65</v>
      </c>
      <c r="AD29" t="s">
        <v>56</v>
      </c>
      <c r="AE29" s="2">
        <v>45889.866331018522</v>
      </c>
      <c r="AF29">
        <v>340</v>
      </c>
      <c r="AG29" t="s">
        <v>13</v>
      </c>
      <c r="AH29">
        <v>0</v>
      </c>
      <c r="AI29">
        <v>12.27</v>
      </c>
      <c r="AJ29" s="3">
        <v>2927</v>
      </c>
      <c r="AK29" s="15">
        <v>0.54600000000000004</v>
      </c>
      <c r="AL29" t="s">
        <v>14</v>
      </c>
      <c r="AM29" t="s">
        <v>14</v>
      </c>
      <c r="AN29" t="s">
        <v>14</v>
      </c>
      <c r="AO29" t="s">
        <v>14</v>
      </c>
      <c r="AQ29">
        <v>1</v>
      </c>
      <c r="AS29" s="10">
        <v>65</v>
      </c>
      <c r="AT29" s="16">
        <f t="shared" si="10"/>
        <v>177.71372160663299</v>
      </c>
      <c r="AU29" s="17">
        <f t="shared" si="11"/>
        <v>532.05750116597005</v>
      </c>
      <c r="AW29" s="6">
        <f t="shared" si="12"/>
        <v>150.97145091649512</v>
      </c>
      <c r="AX29" s="7">
        <f t="shared" si="13"/>
        <v>501.09226176392002</v>
      </c>
      <c r="AZ29" s="11">
        <f t="shared" si="14"/>
        <v>182.12226649680704</v>
      </c>
      <c r="BA29" s="12">
        <f t="shared" si="15"/>
        <v>688.56044124309994</v>
      </c>
      <c r="BC29" s="13">
        <f t="shared" si="16"/>
        <v>184.31589229580081</v>
      </c>
      <c r="BD29" s="14">
        <f t="shared" si="17"/>
        <v>633.62267372580004</v>
      </c>
      <c r="BF29" s="16">
        <f t="shared" si="18"/>
        <v>177.71372160663299</v>
      </c>
      <c r="BG29" s="17">
        <f t="shared" si="19"/>
        <v>532.05750116597005</v>
      </c>
      <c r="BI29">
        <v>65</v>
      </c>
      <c r="BJ29" t="s">
        <v>56</v>
      </c>
      <c r="BK29" s="2">
        <v>45889.866331018522</v>
      </c>
      <c r="BL29">
        <v>340</v>
      </c>
      <c r="BM29" t="s">
        <v>13</v>
      </c>
      <c r="BN29">
        <v>0</v>
      </c>
      <c r="BO29">
        <v>2.863</v>
      </c>
      <c r="BP29" s="3">
        <v>1067114</v>
      </c>
      <c r="BQ29">
        <v>0</v>
      </c>
      <c r="BR29" t="s">
        <v>14</v>
      </c>
      <c r="BS29" t="s">
        <v>14</v>
      </c>
      <c r="BT29" t="s">
        <v>14</v>
      </c>
      <c r="BU29" t="s">
        <v>14</v>
      </c>
    </row>
    <row r="30" spans="1:73" x14ac:dyDescent="0.35">
      <c r="A30">
        <v>66</v>
      </c>
      <c r="B30" t="s">
        <v>57</v>
      </c>
      <c r="C30" s="2">
        <v>45889.887569444443</v>
      </c>
      <c r="D30">
        <v>271</v>
      </c>
      <c r="E30" t="s">
        <v>13</v>
      </c>
      <c r="F30">
        <v>0</v>
      </c>
      <c r="G30">
        <v>6.0350000000000001</v>
      </c>
      <c r="H30" s="3">
        <v>2906366</v>
      </c>
      <c r="I30">
        <v>6.5960000000000001</v>
      </c>
      <c r="J30" t="s">
        <v>14</v>
      </c>
      <c r="K30" t="s">
        <v>14</v>
      </c>
      <c r="L30" t="s">
        <v>14</v>
      </c>
      <c r="M30" t="s">
        <v>14</v>
      </c>
      <c r="O30">
        <v>66</v>
      </c>
      <c r="P30" t="s">
        <v>57</v>
      </c>
      <c r="Q30" s="2">
        <v>45889.887569444443</v>
      </c>
      <c r="R30">
        <v>271</v>
      </c>
      <c r="S30" t="s">
        <v>13</v>
      </c>
      <c r="T30">
        <v>0</v>
      </c>
      <c r="U30">
        <v>5.9880000000000004</v>
      </c>
      <c r="V30" s="3">
        <v>21627</v>
      </c>
      <c r="W30">
        <v>5.4349999999999996</v>
      </c>
      <c r="X30" t="s">
        <v>14</v>
      </c>
      <c r="Y30" t="s">
        <v>14</v>
      </c>
      <c r="Z30" t="s">
        <v>14</v>
      </c>
      <c r="AA30" t="s">
        <v>14</v>
      </c>
      <c r="AC30">
        <v>66</v>
      </c>
      <c r="AD30" t="s">
        <v>57</v>
      </c>
      <c r="AE30" s="2">
        <v>45889.887569444443</v>
      </c>
      <c r="AF30">
        <v>271</v>
      </c>
      <c r="AG30" t="s">
        <v>13</v>
      </c>
      <c r="AH30">
        <v>0</v>
      </c>
      <c r="AI30">
        <v>12.167999999999999</v>
      </c>
      <c r="AJ30" s="3">
        <v>106117</v>
      </c>
      <c r="AK30">
        <v>23.013000000000002</v>
      </c>
      <c r="AL30" t="s">
        <v>14</v>
      </c>
      <c r="AM30" t="s">
        <v>14</v>
      </c>
      <c r="AN30" t="s">
        <v>14</v>
      </c>
      <c r="AO30" t="s">
        <v>14</v>
      </c>
      <c r="AQ30">
        <v>2</v>
      </c>
      <c r="AR30" t="s">
        <v>73</v>
      </c>
      <c r="AS30" s="10">
        <v>66</v>
      </c>
      <c r="AT30" s="16">
        <f t="shared" ref="AT30:AT43" si="20">IF(H30&lt;10000,((H30^2*0.000000008493)+(H30*0.003482)+(-3.269)),(IF(H30&lt;200000,((H30^2*-0.000000000263)+(H30*0.002682)+(3.179)),(IF(H30&lt;8000000,((H30^2*-0.000000000005099)+(H30*0.002054)+(174.8)),((V30^2*-0.00000001014)+(V30*0.2415)+(1123)))))))</f>
        <v>6101.4046980009498</v>
      </c>
      <c r="AU30" s="17">
        <f t="shared" ref="AU30:AU43" si="21">IF(AJ30&lt;45000,((-0.00000004907*AJ30^2)+(0.2277*AJ30)+(-134)),((-0.00000001062*AJ30^2)+(0.2147*AJ30)+(590.6)))</f>
        <v>23254.330016142816</v>
      </c>
      <c r="AW30" s="6">
        <f t="shared" ref="AW30:AW43" si="22">IF(H30&lt;10000,((0.0000001453*H30^2)+(0.0008349*H30)+(-1.805)),(IF(H30&lt;700000,((-0.00000000008054*H30^2)+(0.002348*H30)+(-2.47)), ((-0.00000001938*V30^2)+(0.2471*V30)+(226.8)))))</f>
        <v>5561.7671482399801</v>
      </c>
      <c r="AX30" s="7">
        <f t="shared" ref="AX30:AX43" si="23">(-0.00000002552*AJ30^2)+(0.2067*AJ30)+(-103.7)</f>
        <v>21543.30783257672</v>
      </c>
      <c r="AZ30" s="11">
        <f t="shared" ref="AZ30:AZ43" si="24">IF(H30&lt;10000,((H30^2*0.00000054)+(H30*-0.004765)+(12.72)),(IF(H30&lt;200000,((H30^2*-0.000000001577)+(H30*0.003043)+(-10.42)),(IF(H30&lt;8000000,((H30^2*-0.0000000000186)+(H30*0.00194)+(154.1)),((V30^2*-0.00000002)+(V30*0.2565)+(-1032)))))))</f>
        <v>5635.3365221372187</v>
      </c>
      <c r="BA30" s="12">
        <f t="shared" ref="BA30:BA43" si="25">IF(AJ30&lt;45000,((-0.0000004561*AJ30^2)+(0.244*AJ30)+(-21.72)),((-0.0000000409*AJ30^2)+(0.2477*AJ30)+(-1777)))</f>
        <v>24047.613456519899</v>
      </c>
      <c r="BC30" s="13">
        <f t="shared" ref="BC30:BC43" si="26">IF(H30&lt;10000,((H30^2*0.00000005714)+(H30*0.002453)+(-3.811)),(IF(H30&lt;200000,((H30^2*-0.0000000002888)+(H30*0.002899)+(-4.321)),(IF(H30&lt;8000000,((H30^2*-0.0000000000062)+(H30*0.002143)+(157)),((V30^2*-0.000000031)+(V30*0.2771)+(-709.5)))))))</f>
        <v>6332.9711653790719</v>
      </c>
      <c r="BD30" s="14">
        <f t="shared" ref="BD30:BD43" si="27">IF(AJ30&lt;45000,((-0.0000000598*AJ30^2)+(0.205*AJ30)+(34.1)),((-0.00000002403*AJ30^2)+(0.2063*AJ30)+(-550.7)))</f>
        <v>21070.639650933332</v>
      </c>
      <c r="BF30" s="16">
        <f t="shared" ref="BF30:BF43" si="28">IF(H30&lt;10000,((H30^2*0.000000008493)+(H30*0.003482)+(-3.269)),(IF(H30&lt;200000,((H30^2*-0.000000000263)+(H30*0.002682)+(3.179)),(IF(H30&lt;8000000,((H30^2*-0.000000000005099)+(H30*0.002054)+(174.8)),((V30^2*-0.00000001014)+(V30*0.2415)+(1123)))))))</f>
        <v>6101.4046980009498</v>
      </c>
      <c r="BG30" s="17">
        <f t="shared" ref="BG30:BG43" si="29">IF(AJ30&lt;45000,((-0.00000004907*AJ30^2)+(0.2277*AJ30)+(-134)),((-0.00000001062*AJ30^2)+(0.2147*AJ30)+(590.6)))</f>
        <v>23254.330016142816</v>
      </c>
      <c r="BI30">
        <v>66</v>
      </c>
      <c r="BJ30" t="s">
        <v>57</v>
      </c>
      <c r="BK30" s="2">
        <v>45889.887569444443</v>
      </c>
      <c r="BL30">
        <v>271</v>
      </c>
      <c r="BM30" t="s">
        <v>13</v>
      </c>
      <c r="BN30">
        <v>0</v>
      </c>
      <c r="BO30">
        <v>2.8570000000000002</v>
      </c>
      <c r="BP30" s="3">
        <v>1118963</v>
      </c>
      <c r="BQ30">
        <v>0</v>
      </c>
      <c r="BR30" t="s">
        <v>14</v>
      </c>
      <c r="BS30" t="s">
        <v>14</v>
      </c>
      <c r="BT30" t="s">
        <v>14</v>
      </c>
      <c r="BU30" t="s">
        <v>14</v>
      </c>
    </row>
    <row r="31" spans="1:73" x14ac:dyDescent="0.35">
      <c r="A31">
        <v>67</v>
      </c>
      <c r="B31" t="s">
        <v>58</v>
      </c>
      <c r="C31" s="2">
        <v>45889.908819444441</v>
      </c>
      <c r="D31">
        <v>227</v>
      </c>
      <c r="E31" t="s">
        <v>13</v>
      </c>
      <c r="F31">
        <v>0</v>
      </c>
      <c r="G31">
        <v>6.0460000000000003</v>
      </c>
      <c r="H31" s="3">
        <v>21510</v>
      </c>
      <c r="I31">
        <v>4.9000000000000002E-2</v>
      </c>
      <c r="J31" t="s">
        <v>14</v>
      </c>
      <c r="K31" t="s">
        <v>14</v>
      </c>
      <c r="L31" t="s">
        <v>14</v>
      </c>
      <c r="M31" t="s">
        <v>14</v>
      </c>
      <c r="O31">
        <v>67</v>
      </c>
      <c r="P31" t="s">
        <v>58</v>
      </c>
      <c r="Q31" s="2">
        <v>45889.908819444441</v>
      </c>
      <c r="R31">
        <v>227</v>
      </c>
      <c r="S31" t="s">
        <v>13</v>
      </c>
      <c r="T31">
        <v>0</v>
      </c>
      <c r="U31" t="s">
        <v>14</v>
      </c>
      <c r="V31" t="s">
        <v>14</v>
      </c>
      <c r="W31" t="s">
        <v>14</v>
      </c>
      <c r="X31" t="s">
        <v>14</v>
      </c>
      <c r="Y31" t="s">
        <v>14</v>
      </c>
      <c r="Z31" t="s">
        <v>14</v>
      </c>
      <c r="AA31" t="s">
        <v>14</v>
      </c>
      <c r="AC31">
        <v>67</v>
      </c>
      <c r="AD31" t="s">
        <v>58</v>
      </c>
      <c r="AE31" s="2">
        <v>45889.908819444441</v>
      </c>
      <c r="AF31">
        <v>227</v>
      </c>
      <c r="AG31" t="s">
        <v>13</v>
      </c>
      <c r="AH31">
        <v>0</v>
      </c>
      <c r="AI31">
        <v>12.157</v>
      </c>
      <c r="AJ31" s="3">
        <v>118352</v>
      </c>
      <c r="AK31">
        <v>25.654</v>
      </c>
      <c r="AL31" t="s">
        <v>14</v>
      </c>
      <c r="AM31" t="s">
        <v>14</v>
      </c>
      <c r="AN31" t="s">
        <v>14</v>
      </c>
      <c r="AO31" t="s">
        <v>14</v>
      </c>
      <c r="AQ31">
        <v>1</v>
      </c>
      <c r="AS31" s="10">
        <v>67</v>
      </c>
      <c r="AT31" s="16">
        <f t="shared" si="20"/>
        <v>60.747135133699999</v>
      </c>
      <c r="AU31" s="17">
        <f t="shared" si="21"/>
        <v>25852.01797949952</v>
      </c>
      <c r="AW31" s="6">
        <f t="shared" si="22"/>
        <v>47.998215744745998</v>
      </c>
      <c r="AX31" s="7">
        <f t="shared" si="23"/>
        <v>24002.194760529921</v>
      </c>
      <c r="AZ31" s="11">
        <f t="shared" si="24"/>
        <v>54.305283482299998</v>
      </c>
      <c r="BA31" s="12">
        <f t="shared" si="25"/>
        <v>26965.896087526402</v>
      </c>
      <c r="BC31" s="13">
        <f t="shared" si="26"/>
        <v>57.902867987120011</v>
      </c>
      <c r="BD31" s="14">
        <f t="shared" si="27"/>
        <v>23528.72468242688</v>
      </c>
      <c r="BF31" s="16">
        <f t="shared" si="28"/>
        <v>60.747135133699999</v>
      </c>
      <c r="BG31" s="17">
        <f t="shared" si="29"/>
        <v>25852.01797949952</v>
      </c>
      <c r="BI31">
        <v>67</v>
      </c>
      <c r="BJ31" t="s">
        <v>58</v>
      </c>
      <c r="BK31" s="2">
        <v>45889.908819444441</v>
      </c>
      <c r="BL31">
        <v>227</v>
      </c>
      <c r="BM31" t="s">
        <v>13</v>
      </c>
      <c r="BN31">
        <v>0</v>
      </c>
      <c r="BO31">
        <v>2.87</v>
      </c>
      <c r="BP31" s="3">
        <v>870283</v>
      </c>
      <c r="BQ31">
        <v>0</v>
      </c>
      <c r="BR31" t="s">
        <v>14</v>
      </c>
      <c r="BS31" t="s">
        <v>14</v>
      </c>
      <c r="BT31" t="s">
        <v>14</v>
      </c>
      <c r="BU31" t="s">
        <v>14</v>
      </c>
    </row>
    <row r="32" spans="1:73" x14ac:dyDescent="0.35">
      <c r="A32">
        <v>68</v>
      </c>
      <c r="B32" t="s">
        <v>59</v>
      </c>
      <c r="C32" s="2">
        <v>45889.930046296293</v>
      </c>
      <c r="D32">
        <v>361</v>
      </c>
      <c r="E32" t="s">
        <v>13</v>
      </c>
      <c r="F32">
        <v>0</v>
      </c>
      <c r="G32">
        <v>6.0629999999999997</v>
      </c>
      <c r="H32" s="3">
        <v>3431</v>
      </c>
      <c r="I32">
        <v>8.0000000000000002E-3</v>
      </c>
      <c r="J32" t="s">
        <v>14</v>
      </c>
      <c r="K32" t="s">
        <v>14</v>
      </c>
      <c r="L32" t="s">
        <v>14</v>
      </c>
      <c r="M32" t="s">
        <v>14</v>
      </c>
      <c r="O32">
        <v>68</v>
      </c>
      <c r="P32" t="s">
        <v>59</v>
      </c>
      <c r="Q32" s="2">
        <v>45889.930046296293</v>
      </c>
      <c r="R32">
        <v>361</v>
      </c>
      <c r="S32" t="s">
        <v>13</v>
      </c>
      <c r="T32">
        <v>0</v>
      </c>
      <c r="U32" t="s">
        <v>14</v>
      </c>
      <c r="V32" s="3" t="s">
        <v>14</v>
      </c>
      <c r="W32" t="s">
        <v>14</v>
      </c>
      <c r="X32" t="s">
        <v>14</v>
      </c>
      <c r="Y32" t="s">
        <v>14</v>
      </c>
      <c r="Z32" t="s">
        <v>14</v>
      </c>
      <c r="AA32" t="s">
        <v>14</v>
      </c>
      <c r="AC32">
        <v>68</v>
      </c>
      <c r="AD32" t="s">
        <v>59</v>
      </c>
      <c r="AE32" s="2">
        <v>45889.930046296293</v>
      </c>
      <c r="AF32">
        <v>361</v>
      </c>
      <c r="AG32" t="s">
        <v>13</v>
      </c>
      <c r="AH32">
        <v>0</v>
      </c>
      <c r="AI32">
        <v>12.129</v>
      </c>
      <c r="AJ32" s="3">
        <v>150476</v>
      </c>
      <c r="AK32">
        <v>32.567999999999998</v>
      </c>
      <c r="AL32" t="s">
        <v>14</v>
      </c>
      <c r="AM32" t="s">
        <v>14</v>
      </c>
      <c r="AN32" t="s">
        <v>14</v>
      </c>
      <c r="AO32" t="s">
        <v>14</v>
      </c>
      <c r="AQ32">
        <v>1</v>
      </c>
      <c r="AS32" s="10">
        <v>68</v>
      </c>
      <c r="AT32" s="16">
        <f t="shared" si="20"/>
        <v>8.7777195661729976</v>
      </c>
      <c r="AU32" s="17">
        <f t="shared" si="21"/>
        <v>32657.328257762878</v>
      </c>
      <c r="AW32" s="6">
        <f t="shared" si="22"/>
        <v>2.7699787733000001</v>
      </c>
      <c r="AX32" s="7">
        <f t="shared" si="23"/>
        <v>30421.839161780477</v>
      </c>
      <c r="AZ32" s="11">
        <f t="shared" si="24"/>
        <v>2.7280359399999998</v>
      </c>
      <c r="BA32" s="12">
        <f t="shared" si="25"/>
        <v>34569.805413041599</v>
      </c>
      <c r="BC32" s="13">
        <f t="shared" si="26"/>
        <v>5.2778814235400002</v>
      </c>
      <c r="BD32" s="14">
        <f t="shared" si="27"/>
        <v>29948.38687137872</v>
      </c>
      <c r="BF32" s="16">
        <f t="shared" si="28"/>
        <v>8.7777195661729976</v>
      </c>
      <c r="BG32" s="17">
        <f t="shared" si="29"/>
        <v>32657.328257762878</v>
      </c>
      <c r="BI32">
        <v>68</v>
      </c>
      <c r="BJ32" t="s">
        <v>59</v>
      </c>
      <c r="BK32" s="2">
        <v>45889.930046296293</v>
      </c>
      <c r="BL32">
        <v>361</v>
      </c>
      <c r="BM32" t="s">
        <v>13</v>
      </c>
      <c r="BN32">
        <v>0</v>
      </c>
      <c r="BO32">
        <v>2.8660000000000001</v>
      </c>
      <c r="BP32" s="3">
        <v>979584</v>
      </c>
      <c r="BQ32">
        <v>0</v>
      </c>
      <c r="BR32" t="s">
        <v>14</v>
      </c>
      <c r="BS32" t="s">
        <v>14</v>
      </c>
      <c r="BT32" t="s">
        <v>14</v>
      </c>
      <c r="BU32" t="s">
        <v>14</v>
      </c>
    </row>
    <row r="33" spans="1:73" x14ac:dyDescent="0.35">
      <c r="A33">
        <v>69</v>
      </c>
      <c r="B33" t="s">
        <v>60</v>
      </c>
      <c r="C33" s="2">
        <v>45889.951296296298</v>
      </c>
      <c r="D33">
        <v>86</v>
      </c>
      <c r="E33" t="s">
        <v>13</v>
      </c>
      <c r="F33">
        <v>0</v>
      </c>
      <c r="G33">
        <v>6.0640000000000001</v>
      </c>
      <c r="H33" s="3">
        <v>4803</v>
      </c>
      <c r="I33">
        <v>1.0999999999999999E-2</v>
      </c>
      <c r="J33" t="s">
        <v>14</v>
      </c>
      <c r="K33" t="s">
        <v>14</v>
      </c>
      <c r="L33" t="s">
        <v>14</v>
      </c>
      <c r="M33" t="s">
        <v>14</v>
      </c>
      <c r="O33">
        <v>69</v>
      </c>
      <c r="P33" t="s">
        <v>60</v>
      </c>
      <c r="Q33" s="2">
        <v>45889.951296296298</v>
      </c>
      <c r="R33">
        <v>86</v>
      </c>
      <c r="S33" t="s">
        <v>13</v>
      </c>
      <c r="T33">
        <v>0</v>
      </c>
      <c r="U33" t="s">
        <v>14</v>
      </c>
      <c r="V33" s="3" t="s">
        <v>14</v>
      </c>
      <c r="W33" t="s">
        <v>14</v>
      </c>
      <c r="X33" t="s">
        <v>14</v>
      </c>
      <c r="Y33" t="s">
        <v>14</v>
      </c>
      <c r="Z33" t="s">
        <v>14</v>
      </c>
      <c r="AA33" t="s">
        <v>14</v>
      </c>
      <c r="AC33">
        <v>69</v>
      </c>
      <c r="AD33" t="s">
        <v>60</v>
      </c>
      <c r="AE33" s="2">
        <v>45889.951296296298</v>
      </c>
      <c r="AF33">
        <v>86</v>
      </c>
      <c r="AG33" t="s">
        <v>13</v>
      </c>
      <c r="AH33">
        <v>0</v>
      </c>
      <c r="AI33">
        <v>12.138999999999999</v>
      </c>
      <c r="AJ33" s="3">
        <v>144311</v>
      </c>
      <c r="AK33">
        <v>31.244</v>
      </c>
      <c r="AL33" t="s">
        <v>14</v>
      </c>
      <c r="AM33" t="s">
        <v>14</v>
      </c>
      <c r="AN33" t="s">
        <v>14</v>
      </c>
      <c r="AO33" t="s">
        <v>14</v>
      </c>
      <c r="AQ33">
        <v>1</v>
      </c>
      <c r="AS33" s="10">
        <v>69</v>
      </c>
      <c r="AT33" s="16">
        <f t="shared" si="20"/>
        <v>13.650969394836997</v>
      </c>
      <c r="AU33" s="17">
        <f t="shared" si="21"/>
        <v>31353.003140662979</v>
      </c>
      <c r="AW33" s="6">
        <f t="shared" si="22"/>
        <v>5.5569226477000004</v>
      </c>
      <c r="AX33" s="7">
        <f t="shared" si="23"/>
        <v>29193.912736320079</v>
      </c>
      <c r="AZ33" s="11">
        <f t="shared" si="24"/>
        <v>2.2908618599999997</v>
      </c>
      <c r="BA33" s="12">
        <f t="shared" si="25"/>
        <v>33117.065012911102</v>
      </c>
      <c r="BC33" s="13">
        <f t="shared" si="26"/>
        <v>9.2889107462599991</v>
      </c>
      <c r="BD33" s="14">
        <f t="shared" si="27"/>
        <v>28720.218576754371</v>
      </c>
      <c r="BF33" s="16">
        <f t="shared" si="28"/>
        <v>13.650969394836997</v>
      </c>
      <c r="BG33" s="17">
        <f t="shared" si="29"/>
        <v>31353.003140662979</v>
      </c>
      <c r="BI33">
        <v>69</v>
      </c>
      <c r="BJ33" t="s">
        <v>60</v>
      </c>
      <c r="BK33" s="2">
        <v>45889.951296296298</v>
      </c>
      <c r="BL33">
        <v>86</v>
      </c>
      <c r="BM33" t="s">
        <v>13</v>
      </c>
      <c r="BN33">
        <v>0</v>
      </c>
      <c r="BO33">
        <v>2.8769999999999998</v>
      </c>
      <c r="BP33" s="3">
        <v>914078</v>
      </c>
      <c r="BQ33">
        <v>0</v>
      </c>
      <c r="BR33" t="s">
        <v>14</v>
      </c>
      <c r="BS33" t="s">
        <v>14</v>
      </c>
      <c r="BT33" t="s">
        <v>14</v>
      </c>
      <c r="BU33" t="s">
        <v>14</v>
      </c>
    </row>
    <row r="34" spans="1:73" x14ac:dyDescent="0.35">
      <c r="A34">
        <v>70</v>
      </c>
      <c r="B34" t="s">
        <v>61</v>
      </c>
      <c r="C34" s="2">
        <v>45890.419722222221</v>
      </c>
      <c r="D34">
        <v>220</v>
      </c>
      <c r="E34" t="s">
        <v>13</v>
      </c>
      <c r="F34">
        <v>0</v>
      </c>
      <c r="G34">
        <v>6.0620000000000003</v>
      </c>
      <c r="H34" s="3">
        <v>83156</v>
      </c>
      <c r="I34">
        <v>0.188</v>
      </c>
      <c r="J34" t="s">
        <v>14</v>
      </c>
      <c r="K34" t="s">
        <v>14</v>
      </c>
      <c r="L34" t="s">
        <v>14</v>
      </c>
      <c r="M34" t="s">
        <v>14</v>
      </c>
      <c r="O34">
        <v>70</v>
      </c>
      <c r="P34" t="s">
        <v>61</v>
      </c>
      <c r="Q34" s="2">
        <v>45890.419722222221</v>
      </c>
      <c r="R34">
        <v>220</v>
      </c>
      <c r="S34" t="s">
        <v>13</v>
      </c>
      <c r="T34">
        <v>0</v>
      </c>
      <c r="U34" t="s">
        <v>14</v>
      </c>
      <c r="V34" t="s">
        <v>14</v>
      </c>
      <c r="W34" t="s">
        <v>14</v>
      </c>
      <c r="X34" t="s">
        <v>14</v>
      </c>
      <c r="Y34" t="s">
        <v>14</v>
      </c>
      <c r="Z34" t="s">
        <v>14</v>
      </c>
      <c r="AA34" t="s">
        <v>14</v>
      </c>
      <c r="AC34">
        <v>70</v>
      </c>
      <c r="AD34" t="s">
        <v>61</v>
      </c>
      <c r="AE34" s="2">
        <v>45890.419722222221</v>
      </c>
      <c r="AF34">
        <v>220</v>
      </c>
      <c r="AG34" t="s">
        <v>13</v>
      </c>
      <c r="AH34">
        <v>0</v>
      </c>
      <c r="AI34">
        <v>12.218</v>
      </c>
      <c r="AJ34" s="3">
        <v>99939</v>
      </c>
      <c r="AK34">
        <v>21.677</v>
      </c>
      <c r="AL34" t="s">
        <v>14</v>
      </c>
      <c r="AM34" t="s">
        <v>14</v>
      </c>
      <c r="AN34" t="s">
        <v>14</v>
      </c>
      <c r="AO34" t="s">
        <v>14</v>
      </c>
      <c r="AQ34">
        <v>2</v>
      </c>
      <c r="AR34" t="s">
        <v>74</v>
      </c>
      <c r="AS34" s="10">
        <v>70</v>
      </c>
      <c r="AT34" s="16">
        <f t="shared" si="20"/>
        <v>224.384767951632</v>
      </c>
      <c r="AU34" s="17">
        <f t="shared" si="21"/>
        <v>21941.432824482981</v>
      </c>
      <c r="AW34" s="6">
        <f t="shared" si="22"/>
        <v>192.22336031613855</v>
      </c>
      <c r="AX34" s="7">
        <f t="shared" si="23"/>
        <v>20298.80254904008</v>
      </c>
      <c r="AZ34" s="11">
        <f t="shared" si="24"/>
        <v>231.71887863012802</v>
      </c>
      <c r="BA34" s="12">
        <f t="shared" si="25"/>
        <v>22569.3891278111</v>
      </c>
      <c r="BC34" s="13">
        <f t="shared" si="26"/>
        <v>234.75121500696321</v>
      </c>
      <c r="BD34" s="14">
        <f t="shared" si="27"/>
        <v>19826.708776584372</v>
      </c>
      <c r="BF34" s="16">
        <f t="shared" si="28"/>
        <v>224.384767951632</v>
      </c>
      <c r="BG34" s="17">
        <f t="shared" si="29"/>
        <v>21941.432824482981</v>
      </c>
      <c r="BI34">
        <v>70</v>
      </c>
      <c r="BJ34" t="s">
        <v>61</v>
      </c>
      <c r="BK34" s="2">
        <v>45890.419722222221</v>
      </c>
      <c r="BL34">
        <v>220</v>
      </c>
      <c r="BM34" t="s">
        <v>13</v>
      </c>
      <c r="BN34">
        <v>0</v>
      </c>
      <c r="BO34">
        <v>2.84</v>
      </c>
      <c r="BP34" s="3">
        <v>1601154</v>
      </c>
      <c r="BQ34">
        <v>0</v>
      </c>
      <c r="BR34" t="s">
        <v>14</v>
      </c>
      <c r="BS34" t="s">
        <v>14</v>
      </c>
      <c r="BT34" t="s">
        <v>14</v>
      </c>
      <c r="BU34" t="s">
        <v>14</v>
      </c>
    </row>
    <row r="35" spans="1:73" x14ac:dyDescent="0.35">
      <c r="A35">
        <v>71</v>
      </c>
      <c r="B35" t="s">
        <v>62</v>
      </c>
      <c r="C35" s="2">
        <v>45890.440949074073</v>
      </c>
      <c r="D35">
        <v>302</v>
      </c>
      <c r="E35" t="s">
        <v>13</v>
      </c>
      <c r="F35">
        <v>0</v>
      </c>
      <c r="G35">
        <v>6.0519999999999996</v>
      </c>
      <c r="H35" s="3">
        <v>21712</v>
      </c>
      <c r="I35">
        <v>4.9000000000000002E-2</v>
      </c>
      <c r="J35" t="s">
        <v>14</v>
      </c>
      <c r="K35" t="s">
        <v>14</v>
      </c>
      <c r="L35" t="s">
        <v>14</v>
      </c>
      <c r="M35" t="s">
        <v>14</v>
      </c>
      <c r="O35">
        <v>71</v>
      </c>
      <c r="P35" t="s">
        <v>62</v>
      </c>
      <c r="Q35" s="2">
        <v>45890.440949074073</v>
      </c>
      <c r="R35">
        <v>302</v>
      </c>
      <c r="S35" t="s">
        <v>13</v>
      </c>
      <c r="T35">
        <v>0</v>
      </c>
      <c r="U35" t="s">
        <v>14</v>
      </c>
      <c r="V35" t="s">
        <v>14</v>
      </c>
      <c r="W35" t="s">
        <v>14</v>
      </c>
      <c r="X35" t="s">
        <v>14</v>
      </c>
      <c r="Y35" t="s">
        <v>14</v>
      </c>
      <c r="Z35" t="s">
        <v>14</v>
      </c>
      <c r="AA35" t="s">
        <v>14</v>
      </c>
      <c r="AC35">
        <v>71</v>
      </c>
      <c r="AD35" t="s">
        <v>62</v>
      </c>
      <c r="AE35" s="2">
        <v>45890.440949074073</v>
      </c>
      <c r="AF35">
        <v>302</v>
      </c>
      <c r="AG35" t="s">
        <v>13</v>
      </c>
      <c r="AH35">
        <v>0</v>
      </c>
      <c r="AI35">
        <v>12.282999999999999</v>
      </c>
      <c r="AJ35" s="3">
        <v>10110</v>
      </c>
      <c r="AK35">
        <v>2.121</v>
      </c>
      <c r="AL35" t="s">
        <v>14</v>
      </c>
      <c r="AM35" t="s">
        <v>14</v>
      </c>
      <c r="AN35" t="s">
        <v>14</v>
      </c>
      <c r="AO35" t="s">
        <v>14</v>
      </c>
      <c r="AQ35">
        <v>1</v>
      </c>
      <c r="AS35" s="10">
        <v>71</v>
      </c>
      <c r="AT35" s="16">
        <f t="shared" si="20"/>
        <v>61.286602921727997</v>
      </c>
      <c r="AU35" s="17">
        <f t="shared" si="21"/>
        <v>2163.0314522530002</v>
      </c>
      <c r="AW35" s="6">
        <f t="shared" si="22"/>
        <v>48.471808562570239</v>
      </c>
      <c r="AX35" s="7">
        <f t="shared" si="23"/>
        <v>1983.4285472079998</v>
      </c>
      <c r="AZ35" s="11">
        <f t="shared" si="24"/>
        <v>54.906200941311994</v>
      </c>
      <c r="BA35" s="12">
        <f t="shared" si="25"/>
        <v>2398.5010611900002</v>
      </c>
      <c r="BC35" s="13">
        <f t="shared" si="26"/>
        <v>58.485944519372808</v>
      </c>
      <c r="BD35" s="14">
        <f t="shared" si="27"/>
        <v>2100.5377164199995</v>
      </c>
      <c r="BF35" s="16">
        <f t="shared" si="28"/>
        <v>61.286602921727997</v>
      </c>
      <c r="BG35" s="17">
        <f t="shared" si="29"/>
        <v>2163.0314522530002</v>
      </c>
      <c r="BI35">
        <v>71</v>
      </c>
      <c r="BJ35" t="s">
        <v>62</v>
      </c>
      <c r="BK35" s="2">
        <v>45890.440949074073</v>
      </c>
      <c r="BL35">
        <v>302</v>
      </c>
      <c r="BM35" t="s">
        <v>13</v>
      </c>
      <c r="BN35">
        <v>0</v>
      </c>
      <c r="BO35">
        <v>2.871</v>
      </c>
      <c r="BP35" s="3">
        <v>1014662</v>
      </c>
      <c r="BQ35">
        <v>0</v>
      </c>
      <c r="BR35" t="s">
        <v>14</v>
      </c>
      <c r="BS35" t="s">
        <v>14</v>
      </c>
      <c r="BT35" t="s">
        <v>14</v>
      </c>
      <c r="BU35" t="s">
        <v>14</v>
      </c>
    </row>
    <row r="36" spans="1:73" x14ac:dyDescent="0.35">
      <c r="A36">
        <v>72</v>
      </c>
      <c r="B36" t="s">
        <v>63</v>
      </c>
      <c r="C36" s="2">
        <v>45890.493425925924</v>
      </c>
      <c r="D36">
        <v>180</v>
      </c>
      <c r="E36" t="s">
        <v>13</v>
      </c>
      <c r="F36">
        <v>0</v>
      </c>
      <c r="G36">
        <v>6.0629999999999997</v>
      </c>
      <c r="H36" s="3">
        <v>90544</v>
      </c>
      <c r="I36">
        <v>0.20399999999999999</v>
      </c>
      <c r="J36" t="s">
        <v>14</v>
      </c>
      <c r="K36" t="s">
        <v>14</v>
      </c>
      <c r="L36" t="s">
        <v>14</v>
      </c>
      <c r="M36" t="s">
        <v>14</v>
      </c>
      <c r="O36">
        <v>72</v>
      </c>
      <c r="P36" t="s">
        <v>63</v>
      </c>
      <c r="Q36" s="2">
        <v>45890.493425925924</v>
      </c>
      <c r="R36">
        <v>180</v>
      </c>
      <c r="S36" t="s">
        <v>13</v>
      </c>
      <c r="T36">
        <v>0</v>
      </c>
      <c r="U36" t="s">
        <v>14</v>
      </c>
      <c r="V36" t="s">
        <v>14</v>
      </c>
      <c r="W36" t="s">
        <v>14</v>
      </c>
      <c r="X36" t="s">
        <v>14</v>
      </c>
      <c r="Y36" t="s">
        <v>14</v>
      </c>
      <c r="Z36" t="s">
        <v>14</v>
      </c>
      <c r="AA36" t="s">
        <v>14</v>
      </c>
      <c r="AC36">
        <v>72</v>
      </c>
      <c r="AD36" t="s">
        <v>63</v>
      </c>
      <c r="AE36" s="2">
        <v>45890.493425925924</v>
      </c>
      <c r="AF36">
        <v>180</v>
      </c>
      <c r="AG36" t="s">
        <v>13</v>
      </c>
      <c r="AH36">
        <v>0</v>
      </c>
      <c r="AI36">
        <v>12.225</v>
      </c>
      <c r="AJ36" s="3">
        <v>107636</v>
      </c>
      <c r="AK36">
        <v>23.341000000000001</v>
      </c>
      <c r="AL36" t="s">
        <v>14</v>
      </c>
      <c r="AM36" t="s">
        <v>14</v>
      </c>
      <c r="AN36" t="s">
        <v>14</v>
      </c>
      <c r="AO36" t="s">
        <v>14</v>
      </c>
      <c r="AQ36">
        <v>2</v>
      </c>
      <c r="AR36" t="s">
        <v>74</v>
      </c>
      <c r="AS36" s="10">
        <v>72</v>
      </c>
      <c r="AT36" s="16">
        <f t="shared" si="20"/>
        <v>243.861877208832</v>
      </c>
      <c r="AU36" s="17">
        <f t="shared" si="21"/>
        <v>23577.011099772477</v>
      </c>
      <c r="AW36" s="6">
        <f t="shared" si="22"/>
        <v>209.46702768851455</v>
      </c>
      <c r="AX36" s="7">
        <f t="shared" si="23"/>
        <v>21848.999023182078</v>
      </c>
      <c r="AZ36" s="11">
        <f t="shared" si="24"/>
        <v>252.17680546892799</v>
      </c>
      <c r="BA36" s="12">
        <f t="shared" si="25"/>
        <v>24410.589902513599</v>
      </c>
      <c r="BC36" s="13">
        <f t="shared" si="26"/>
        <v>255.79841123768321</v>
      </c>
      <c r="BD36" s="14">
        <f t="shared" si="27"/>
        <v>21376.20703084112</v>
      </c>
      <c r="BF36" s="16">
        <f t="shared" si="28"/>
        <v>243.861877208832</v>
      </c>
      <c r="BG36" s="17">
        <f t="shared" si="29"/>
        <v>23577.011099772477</v>
      </c>
      <c r="BI36">
        <v>72</v>
      </c>
      <c r="BJ36" t="s">
        <v>63</v>
      </c>
      <c r="BK36" s="2">
        <v>45890.493425925924</v>
      </c>
      <c r="BL36">
        <v>180</v>
      </c>
      <c r="BM36" t="s">
        <v>13</v>
      </c>
      <c r="BN36">
        <v>0</v>
      </c>
      <c r="BO36">
        <v>2.8319999999999999</v>
      </c>
      <c r="BP36" s="3">
        <v>1774731</v>
      </c>
      <c r="BQ36">
        <v>0</v>
      </c>
      <c r="BR36" t="s">
        <v>14</v>
      </c>
      <c r="BS36" t="s">
        <v>14</v>
      </c>
      <c r="BT36" t="s">
        <v>14</v>
      </c>
      <c r="BU36" t="s">
        <v>14</v>
      </c>
    </row>
    <row r="37" spans="1:73" x14ac:dyDescent="0.35">
      <c r="A37">
        <v>73</v>
      </c>
      <c r="B37" t="s">
        <v>64</v>
      </c>
      <c r="C37" s="2">
        <v>45890.514664351853</v>
      </c>
      <c r="D37">
        <v>321</v>
      </c>
      <c r="E37" t="s">
        <v>13</v>
      </c>
      <c r="F37">
        <v>0</v>
      </c>
      <c r="G37">
        <v>6.0460000000000003</v>
      </c>
      <c r="H37" s="3">
        <v>61483</v>
      </c>
      <c r="I37">
        <v>0.13900000000000001</v>
      </c>
      <c r="J37" t="s">
        <v>14</v>
      </c>
      <c r="K37" t="s">
        <v>14</v>
      </c>
      <c r="L37" t="s">
        <v>14</v>
      </c>
      <c r="M37" t="s">
        <v>14</v>
      </c>
      <c r="O37">
        <v>73</v>
      </c>
      <c r="P37" t="s">
        <v>64</v>
      </c>
      <c r="Q37" s="2">
        <v>45890.514664351853</v>
      </c>
      <c r="R37">
        <v>321</v>
      </c>
      <c r="S37" t="s">
        <v>13</v>
      </c>
      <c r="T37">
        <v>0</v>
      </c>
      <c r="U37" t="s">
        <v>14</v>
      </c>
      <c r="V37" s="3" t="s">
        <v>14</v>
      </c>
      <c r="W37" t="s">
        <v>14</v>
      </c>
      <c r="X37" t="s">
        <v>14</v>
      </c>
      <c r="Y37" t="s">
        <v>14</v>
      </c>
      <c r="Z37" t="s">
        <v>14</v>
      </c>
      <c r="AA37" t="s">
        <v>14</v>
      </c>
      <c r="AC37">
        <v>73</v>
      </c>
      <c r="AD37" t="s">
        <v>64</v>
      </c>
      <c r="AE37" s="2">
        <v>45890.514664351853</v>
      </c>
      <c r="AF37">
        <v>321</v>
      </c>
      <c r="AG37" t="s">
        <v>13</v>
      </c>
      <c r="AH37">
        <v>0</v>
      </c>
      <c r="AI37">
        <v>12.291</v>
      </c>
      <c r="AJ37" s="3">
        <v>3572</v>
      </c>
      <c r="AK37">
        <v>0.68700000000000006</v>
      </c>
      <c r="AL37" t="s">
        <v>14</v>
      </c>
      <c r="AM37" t="s">
        <v>14</v>
      </c>
      <c r="AN37" t="s">
        <v>14</v>
      </c>
      <c r="AO37" t="s">
        <v>14</v>
      </c>
      <c r="AQ37">
        <v>1</v>
      </c>
      <c r="AS37" s="10">
        <v>73</v>
      </c>
      <c r="AT37" s="16">
        <f t="shared" si="20"/>
        <v>167.08222410699298</v>
      </c>
      <c r="AU37" s="17">
        <f t="shared" si="21"/>
        <v>678.71830684112001</v>
      </c>
      <c r="AW37" s="6">
        <f t="shared" si="22"/>
        <v>141.58762997086393</v>
      </c>
      <c r="AX37" s="7">
        <f t="shared" si="23"/>
        <v>634.30678562432001</v>
      </c>
      <c r="AZ37" s="11">
        <f t="shared" si="24"/>
        <v>170.71145780124701</v>
      </c>
      <c r="BA37" s="12">
        <f t="shared" si="25"/>
        <v>844.0285361775999</v>
      </c>
      <c r="BC37" s="13">
        <f t="shared" si="26"/>
        <v>172.82650699733679</v>
      </c>
      <c r="BD37" s="14">
        <f t="shared" si="27"/>
        <v>765.59700079679999</v>
      </c>
      <c r="BF37" s="16">
        <f t="shared" si="28"/>
        <v>167.08222410699298</v>
      </c>
      <c r="BG37" s="17">
        <f t="shared" si="29"/>
        <v>678.71830684112001</v>
      </c>
      <c r="BI37">
        <v>73</v>
      </c>
      <c r="BJ37" t="s">
        <v>64</v>
      </c>
      <c r="BK37" s="2">
        <v>45890.514664351853</v>
      </c>
      <c r="BL37">
        <v>321</v>
      </c>
      <c r="BM37" t="s">
        <v>13</v>
      </c>
      <c r="BN37">
        <v>0</v>
      </c>
      <c r="BO37">
        <v>2.863</v>
      </c>
      <c r="BP37" s="3">
        <v>1067324</v>
      </c>
      <c r="BQ37">
        <v>0</v>
      </c>
      <c r="BR37" t="s">
        <v>14</v>
      </c>
      <c r="BS37" t="s">
        <v>14</v>
      </c>
      <c r="BT37" t="s">
        <v>14</v>
      </c>
      <c r="BU37" t="s">
        <v>14</v>
      </c>
    </row>
    <row r="38" spans="1:73" x14ac:dyDescent="0.35">
      <c r="A38">
        <v>74</v>
      </c>
      <c r="B38" t="s">
        <v>65</v>
      </c>
      <c r="C38" s="2">
        <v>45890.535925925928</v>
      </c>
      <c r="D38">
        <v>118</v>
      </c>
      <c r="E38" t="s">
        <v>13</v>
      </c>
      <c r="F38">
        <v>0</v>
      </c>
      <c r="G38">
        <v>6.0869999999999997</v>
      </c>
      <c r="H38" s="3">
        <v>1236</v>
      </c>
      <c r="I38">
        <v>3.0000000000000001E-3</v>
      </c>
      <c r="J38" t="s">
        <v>14</v>
      </c>
      <c r="K38" t="s">
        <v>14</v>
      </c>
      <c r="L38" t="s">
        <v>14</v>
      </c>
      <c r="M38" t="s">
        <v>14</v>
      </c>
      <c r="O38">
        <v>74</v>
      </c>
      <c r="P38" t="s">
        <v>65</v>
      </c>
      <c r="Q38" s="2">
        <v>45890.535925925928</v>
      </c>
      <c r="R38">
        <v>118</v>
      </c>
      <c r="S38" t="s">
        <v>13</v>
      </c>
      <c r="T38">
        <v>0</v>
      </c>
      <c r="U38" t="s">
        <v>14</v>
      </c>
      <c r="V38" t="s">
        <v>14</v>
      </c>
      <c r="W38" t="s">
        <v>14</v>
      </c>
      <c r="X38" t="s">
        <v>14</v>
      </c>
      <c r="Y38" t="s">
        <v>14</v>
      </c>
      <c r="Z38" t="s">
        <v>14</v>
      </c>
      <c r="AA38" t="s">
        <v>14</v>
      </c>
      <c r="AC38">
        <v>74</v>
      </c>
      <c r="AD38" t="s">
        <v>65</v>
      </c>
      <c r="AE38" s="2">
        <v>45890.535925925928</v>
      </c>
      <c r="AF38">
        <v>118</v>
      </c>
      <c r="AG38" t="s">
        <v>13</v>
      </c>
      <c r="AH38">
        <v>0</v>
      </c>
      <c r="AI38">
        <v>12.087</v>
      </c>
      <c r="AJ38" s="3">
        <v>203430</v>
      </c>
      <c r="AK38">
        <v>43.896000000000001</v>
      </c>
      <c r="AL38" t="s">
        <v>14</v>
      </c>
      <c r="AM38" t="s">
        <v>14</v>
      </c>
      <c r="AN38" t="s">
        <v>14</v>
      </c>
      <c r="AO38" t="s">
        <v>14</v>
      </c>
      <c r="AQ38">
        <v>1</v>
      </c>
      <c r="AS38" s="10">
        <v>74</v>
      </c>
      <c r="AT38" s="16">
        <f t="shared" si="20"/>
        <v>1.047726722128</v>
      </c>
      <c r="AU38" s="17">
        <f t="shared" si="21"/>
        <v>43827.525416762001</v>
      </c>
      <c r="AW38" s="6">
        <f t="shared" si="22"/>
        <v>-0.55108937120000001</v>
      </c>
      <c r="AX38" s="7">
        <f t="shared" si="23"/>
        <v>40889.167319751999</v>
      </c>
      <c r="AZ38" s="11">
        <f t="shared" si="24"/>
        <v>7.6554158400000007</v>
      </c>
      <c r="BA38" s="12">
        <f t="shared" si="25"/>
        <v>46920.015015589997</v>
      </c>
      <c r="BC38" s="13">
        <f t="shared" si="26"/>
        <v>-0.69179945056000003</v>
      </c>
      <c r="BD38" s="14">
        <f t="shared" si="27"/>
        <v>40422.457129453003</v>
      </c>
      <c r="BF38" s="16">
        <f t="shared" si="28"/>
        <v>1.047726722128</v>
      </c>
      <c r="BG38" s="17">
        <f t="shared" si="29"/>
        <v>43827.525416762001</v>
      </c>
      <c r="BI38">
        <v>74</v>
      </c>
      <c r="BJ38" t="s">
        <v>65</v>
      </c>
      <c r="BK38" s="2">
        <v>45890.535925925928</v>
      </c>
      <c r="BL38">
        <v>118</v>
      </c>
      <c r="BM38" t="s">
        <v>13</v>
      </c>
      <c r="BN38">
        <v>0</v>
      </c>
      <c r="BO38">
        <v>2.86</v>
      </c>
      <c r="BP38" s="3">
        <v>1098379</v>
      </c>
      <c r="BQ38">
        <v>0</v>
      </c>
      <c r="BR38" t="s">
        <v>14</v>
      </c>
      <c r="BS38" t="s">
        <v>14</v>
      </c>
      <c r="BT38" t="s">
        <v>14</v>
      </c>
      <c r="BU38" t="s">
        <v>14</v>
      </c>
    </row>
    <row r="39" spans="1:73" x14ac:dyDescent="0.35">
      <c r="A39">
        <v>75</v>
      </c>
      <c r="B39" t="s">
        <v>66</v>
      </c>
      <c r="C39" s="2">
        <v>45890.557141203702</v>
      </c>
      <c r="D39">
        <v>341</v>
      </c>
      <c r="E39" t="s">
        <v>13</v>
      </c>
      <c r="F39">
        <v>0</v>
      </c>
      <c r="G39">
        <v>6.0910000000000002</v>
      </c>
      <c r="H39" s="3">
        <v>1115</v>
      </c>
      <c r="I39">
        <v>3.0000000000000001E-3</v>
      </c>
      <c r="J39" t="s">
        <v>14</v>
      </c>
      <c r="K39" t="s">
        <v>14</v>
      </c>
      <c r="L39" t="s">
        <v>14</v>
      </c>
      <c r="M39" t="s">
        <v>14</v>
      </c>
      <c r="O39">
        <v>75</v>
      </c>
      <c r="P39" t="s">
        <v>66</v>
      </c>
      <c r="Q39" s="2">
        <v>45890.557141203702</v>
      </c>
      <c r="R39">
        <v>341</v>
      </c>
      <c r="S39" t="s">
        <v>13</v>
      </c>
      <c r="T39">
        <v>0</v>
      </c>
      <c r="U39" t="s">
        <v>14</v>
      </c>
      <c r="V39" s="3" t="s">
        <v>14</v>
      </c>
      <c r="W39" t="s">
        <v>14</v>
      </c>
      <c r="X39" t="s">
        <v>14</v>
      </c>
      <c r="Y39" t="s">
        <v>14</v>
      </c>
      <c r="Z39" t="s">
        <v>14</v>
      </c>
      <c r="AA39" t="s">
        <v>14</v>
      </c>
      <c r="AC39">
        <v>75</v>
      </c>
      <c r="AD39" t="s">
        <v>66</v>
      </c>
      <c r="AE39" s="2">
        <v>45890.557141203702</v>
      </c>
      <c r="AF39">
        <v>341</v>
      </c>
      <c r="AG39" t="s">
        <v>13</v>
      </c>
      <c r="AH39">
        <v>0</v>
      </c>
      <c r="AI39" t="s">
        <v>14</v>
      </c>
      <c r="AJ39" s="3" t="s">
        <v>14</v>
      </c>
      <c r="AK39" t="s">
        <v>14</v>
      </c>
      <c r="AL39" t="s">
        <v>14</v>
      </c>
      <c r="AM39" t="s">
        <v>14</v>
      </c>
      <c r="AN39" t="s">
        <v>14</v>
      </c>
      <c r="AO39" t="s">
        <v>14</v>
      </c>
      <c r="AQ39">
        <v>2</v>
      </c>
      <c r="AR39" t="s">
        <v>71</v>
      </c>
      <c r="AS39" s="10">
        <v>75</v>
      </c>
      <c r="AT39" s="16">
        <f t="shared" si="20"/>
        <v>0.62398870992499988</v>
      </c>
      <c r="AU39" s="17" t="e">
        <f t="shared" si="21"/>
        <v>#VALUE!</v>
      </c>
      <c r="AW39" s="6">
        <f t="shared" si="22"/>
        <v>-0.6934459074999999</v>
      </c>
      <c r="AX39" s="7" t="e">
        <f t="shared" si="23"/>
        <v>#VALUE!</v>
      </c>
      <c r="AZ39" s="11">
        <f t="shared" si="24"/>
        <v>8.0783665000000013</v>
      </c>
      <c r="BA39" s="12" t="e">
        <f t="shared" si="25"/>
        <v>#VALUE!</v>
      </c>
      <c r="BC39" s="13">
        <f t="shared" si="26"/>
        <v>-1.0048671235</v>
      </c>
      <c r="BD39" s="14" t="e">
        <f t="shared" si="27"/>
        <v>#VALUE!</v>
      </c>
      <c r="BF39" s="16">
        <f t="shared" si="28"/>
        <v>0.62398870992499988</v>
      </c>
      <c r="BG39" s="17" t="e">
        <f t="shared" si="29"/>
        <v>#VALUE!</v>
      </c>
      <c r="BI39">
        <v>75</v>
      </c>
      <c r="BJ39" t="s">
        <v>66</v>
      </c>
      <c r="BK39" s="2">
        <v>45890.557141203702</v>
      </c>
      <c r="BL39">
        <v>341</v>
      </c>
      <c r="BM39" t="s">
        <v>13</v>
      </c>
      <c r="BN39">
        <v>0</v>
      </c>
      <c r="BO39">
        <v>2.8650000000000002</v>
      </c>
      <c r="BP39" s="3">
        <v>989877</v>
      </c>
      <c r="BQ39">
        <v>0</v>
      </c>
      <c r="BR39" t="s">
        <v>14</v>
      </c>
      <c r="BS39" t="s">
        <v>14</v>
      </c>
      <c r="BT39" t="s">
        <v>14</v>
      </c>
      <c r="BU39" t="s">
        <v>14</v>
      </c>
    </row>
    <row r="40" spans="1:73" x14ac:dyDescent="0.35">
      <c r="A40">
        <v>76</v>
      </c>
      <c r="B40" t="s">
        <v>67</v>
      </c>
      <c r="C40" s="2">
        <v>45890.5783912037</v>
      </c>
      <c r="D40">
        <v>324</v>
      </c>
      <c r="E40" t="s">
        <v>13</v>
      </c>
      <c r="F40">
        <v>0</v>
      </c>
      <c r="G40">
        <v>6.0469999999999997</v>
      </c>
      <c r="H40" s="3">
        <v>26027</v>
      </c>
      <c r="I40">
        <v>5.8999999999999997E-2</v>
      </c>
      <c r="J40" t="s">
        <v>14</v>
      </c>
      <c r="K40" t="s">
        <v>14</v>
      </c>
      <c r="L40" t="s">
        <v>14</v>
      </c>
      <c r="M40" t="s">
        <v>14</v>
      </c>
      <c r="O40">
        <v>76</v>
      </c>
      <c r="P40" t="s">
        <v>67</v>
      </c>
      <c r="Q40" s="2">
        <v>45890.5783912037</v>
      </c>
      <c r="R40">
        <v>324</v>
      </c>
      <c r="S40" t="s">
        <v>13</v>
      </c>
      <c r="T40">
        <v>0</v>
      </c>
      <c r="U40" t="s">
        <v>14</v>
      </c>
      <c r="V40" t="s">
        <v>14</v>
      </c>
      <c r="W40" t="s">
        <v>14</v>
      </c>
      <c r="X40" t="s">
        <v>14</v>
      </c>
      <c r="Y40" t="s">
        <v>14</v>
      </c>
      <c r="Z40" t="s">
        <v>14</v>
      </c>
      <c r="AA40" t="s">
        <v>14</v>
      </c>
      <c r="AC40">
        <v>76</v>
      </c>
      <c r="AD40" t="s">
        <v>67</v>
      </c>
      <c r="AE40" s="2">
        <v>45890.5783912037</v>
      </c>
      <c r="AF40">
        <v>324</v>
      </c>
      <c r="AG40" t="s">
        <v>13</v>
      </c>
      <c r="AH40">
        <v>0</v>
      </c>
      <c r="AI40" t="s">
        <v>14</v>
      </c>
      <c r="AJ40" s="3" t="s">
        <v>14</v>
      </c>
      <c r="AK40" t="s">
        <v>14</v>
      </c>
      <c r="AL40" t="s">
        <v>14</v>
      </c>
      <c r="AM40" t="s">
        <v>14</v>
      </c>
      <c r="AN40" t="s">
        <v>14</v>
      </c>
      <c r="AO40" t="s">
        <v>14</v>
      </c>
      <c r="AQ40">
        <v>2</v>
      </c>
      <c r="AR40" t="s">
        <v>71</v>
      </c>
      <c r="AS40" s="10">
        <v>76</v>
      </c>
      <c r="AT40" s="16">
        <f t="shared" si="20"/>
        <v>72.805256556272994</v>
      </c>
      <c r="AU40" s="17" t="e">
        <f t="shared" si="21"/>
        <v>#VALUE!</v>
      </c>
      <c r="AW40" s="6">
        <f t="shared" si="22"/>
        <v>58.586837823126331</v>
      </c>
      <c r="AX40" s="7" t="e">
        <f t="shared" si="23"/>
        <v>#VALUE!</v>
      </c>
      <c r="AZ40" s="11">
        <f t="shared" si="24"/>
        <v>67.71189374236701</v>
      </c>
      <c r="BA40" s="12" t="e">
        <f t="shared" si="25"/>
        <v>#VALUE!</v>
      </c>
      <c r="BC40" s="13">
        <f t="shared" si="26"/>
        <v>70.935638514264809</v>
      </c>
      <c r="BD40" s="14" t="e">
        <f t="shared" si="27"/>
        <v>#VALUE!</v>
      </c>
      <c r="BF40" s="16">
        <f t="shared" si="28"/>
        <v>72.805256556272994</v>
      </c>
      <c r="BG40" s="17" t="e">
        <f t="shared" si="29"/>
        <v>#VALUE!</v>
      </c>
      <c r="BI40">
        <v>76</v>
      </c>
      <c r="BJ40" t="s">
        <v>67</v>
      </c>
      <c r="BK40" s="2">
        <v>45890.5783912037</v>
      </c>
      <c r="BL40">
        <v>324</v>
      </c>
      <c r="BM40" t="s">
        <v>13</v>
      </c>
      <c r="BN40">
        <v>0</v>
      </c>
      <c r="BO40">
        <v>2.8679999999999999</v>
      </c>
      <c r="BP40" s="3">
        <v>962975</v>
      </c>
      <c r="BQ40">
        <v>0</v>
      </c>
      <c r="BR40" t="s">
        <v>14</v>
      </c>
      <c r="BS40" t="s">
        <v>14</v>
      </c>
      <c r="BT40" t="s">
        <v>14</v>
      </c>
      <c r="BU40" t="s">
        <v>14</v>
      </c>
    </row>
    <row r="41" spans="1:73" x14ac:dyDescent="0.35">
      <c r="A41">
        <v>77</v>
      </c>
      <c r="B41" t="s">
        <v>68</v>
      </c>
      <c r="C41" s="2">
        <v>45890.599652777775</v>
      </c>
      <c r="D41">
        <v>266</v>
      </c>
      <c r="E41" t="s">
        <v>13</v>
      </c>
      <c r="F41">
        <v>0</v>
      </c>
      <c r="G41">
        <v>6.0460000000000003</v>
      </c>
      <c r="H41" s="3">
        <v>59778</v>
      </c>
      <c r="I41">
        <v>0.13500000000000001</v>
      </c>
      <c r="J41" t="s">
        <v>14</v>
      </c>
      <c r="K41" t="s">
        <v>14</v>
      </c>
      <c r="L41" t="s">
        <v>14</v>
      </c>
      <c r="M41" t="s">
        <v>14</v>
      </c>
      <c r="O41">
        <v>77</v>
      </c>
      <c r="P41" t="s">
        <v>68</v>
      </c>
      <c r="Q41" s="2">
        <v>45890.599652777775</v>
      </c>
      <c r="R41">
        <v>266</v>
      </c>
      <c r="S41" t="s">
        <v>13</v>
      </c>
      <c r="T41">
        <v>0</v>
      </c>
      <c r="U41" t="s">
        <v>14</v>
      </c>
      <c r="V41" t="s">
        <v>14</v>
      </c>
      <c r="W41" t="s">
        <v>14</v>
      </c>
      <c r="X41" t="s">
        <v>14</v>
      </c>
      <c r="Y41" t="s">
        <v>14</v>
      </c>
      <c r="Z41" t="s">
        <v>14</v>
      </c>
      <c r="AA41" t="s">
        <v>14</v>
      </c>
      <c r="AC41">
        <v>77</v>
      </c>
      <c r="AD41" t="s">
        <v>68</v>
      </c>
      <c r="AE41" s="2">
        <v>45890.599652777775</v>
      </c>
      <c r="AF41">
        <v>266</v>
      </c>
      <c r="AG41" t="s">
        <v>13</v>
      </c>
      <c r="AH41">
        <v>0</v>
      </c>
      <c r="AI41">
        <v>12.212999999999999</v>
      </c>
      <c r="AJ41" s="3">
        <v>4907</v>
      </c>
      <c r="AK41">
        <v>0.98</v>
      </c>
      <c r="AL41" t="s">
        <v>14</v>
      </c>
      <c r="AM41" t="s">
        <v>14</v>
      </c>
      <c r="AN41" t="s">
        <v>14</v>
      </c>
      <c r="AO41" t="s">
        <v>14</v>
      </c>
      <c r="AQ41">
        <v>1</v>
      </c>
      <c r="AS41" s="10">
        <v>77</v>
      </c>
      <c r="AT41" s="16">
        <f t="shared" si="20"/>
        <v>162.56378935830799</v>
      </c>
      <c r="AU41" s="17">
        <f t="shared" si="21"/>
        <v>982.14236069357003</v>
      </c>
      <c r="AW41" s="6">
        <f t="shared" si="22"/>
        <v>137.60094161626665</v>
      </c>
      <c r="AX41" s="7">
        <f t="shared" si="23"/>
        <v>909.96241287751991</v>
      </c>
      <c r="AZ41" s="11">
        <f t="shared" si="24"/>
        <v>165.84918755913202</v>
      </c>
      <c r="BA41" s="12">
        <f t="shared" si="25"/>
        <v>1164.6057281911001</v>
      </c>
      <c r="BC41" s="13">
        <f t="shared" si="26"/>
        <v>167.9434213987808</v>
      </c>
      <c r="BD41" s="14">
        <f t="shared" si="27"/>
        <v>1038.5950967898</v>
      </c>
      <c r="BF41" s="16">
        <f t="shared" si="28"/>
        <v>162.56378935830799</v>
      </c>
      <c r="BG41" s="17">
        <f t="shared" si="29"/>
        <v>982.14236069357003</v>
      </c>
      <c r="BI41">
        <v>77</v>
      </c>
      <c r="BJ41" t="s">
        <v>68</v>
      </c>
      <c r="BK41" s="2">
        <v>45890.599652777775</v>
      </c>
      <c r="BL41">
        <v>266</v>
      </c>
      <c r="BM41" t="s">
        <v>13</v>
      </c>
      <c r="BN41">
        <v>0</v>
      </c>
      <c r="BO41">
        <v>2.8660000000000001</v>
      </c>
      <c r="BP41" s="3">
        <v>1017463</v>
      </c>
      <c r="BQ41">
        <v>0</v>
      </c>
      <c r="BR41" t="s">
        <v>14</v>
      </c>
      <c r="BS41" t="s">
        <v>14</v>
      </c>
      <c r="BT41" t="s">
        <v>14</v>
      </c>
      <c r="BU41" t="s">
        <v>14</v>
      </c>
    </row>
    <row r="42" spans="1:73" x14ac:dyDescent="0.35">
      <c r="A42">
        <v>78</v>
      </c>
      <c r="B42" t="s">
        <v>69</v>
      </c>
      <c r="C42" s="2">
        <v>45890.62090277778</v>
      </c>
      <c r="D42">
        <v>268</v>
      </c>
      <c r="E42" t="s">
        <v>13</v>
      </c>
      <c r="F42">
        <v>0</v>
      </c>
      <c r="G42">
        <v>6.048</v>
      </c>
      <c r="H42" s="3">
        <v>30082</v>
      </c>
      <c r="I42">
        <v>6.8000000000000005E-2</v>
      </c>
      <c r="J42" t="s">
        <v>14</v>
      </c>
      <c r="K42" t="s">
        <v>14</v>
      </c>
      <c r="L42" t="s">
        <v>14</v>
      </c>
      <c r="M42" t="s">
        <v>14</v>
      </c>
      <c r="O42">
        <v>78</v>
      </c>
      <c r="P42" t="s">
        <v>69</v>
      </c>
      <c r="Q42" s="2">
        <v>45890.62090277778</v>
      </c>
      <c r="R42">
        <v>268</v>
      </c>
      <c r="S42" t="s">
        <v>13</v>
      </c>
      <c r="T42">
        <v>0</v>
      </c>
      <c r="U42" t="s">
        <v>14</v>
      </c>
      <c r="V42" t="s">
        <v>14</v>
      </c>
      <c r="W42" t="s">
        <v>14</v>
      </c>
      <c r="X42" t="s">
        <v>14</v>
      </c>
      <c r="Y42" t="s">
        <v>14</v>
      </c>
      <c r="Z42" t="s">
        <v>14</v>
      </c>
      <c r="AA42" t="s">
        <v>14</v>
      </c>
      <c r="AC42">
        <v>78</v>
      </c>
      <c r="AD42" t="s">
        <v>69</v>
      </c>
      <c r="AE42" s="2">
        <v>45890.62090277778</v>
      </c>
      <c r="AF42">
        <v>268</v>
      </c>
      <c r="AG42" t="s">
        <v>13</v>
      </c>
      <c r="AH42">
        <v>0</v>
      </c>
      <c r="AI42">
        <v>12.249000000000001</v>
      </c>
      <c r="AJ42" s="3">
        <v>3469</v>
      </c>
      <c r="AK42">
        <v>0.66500000000000004</v>
      </c>
      <c r="AL42" t="s">
        <v>14</v>
      </c>
      <c r="AM42" t="s">
        <v>14</v>
      </c>
      <c r="AN42" t="s">
        <v>14</v>
      </c>
      <c r="AO42" t="s">
        <v>14</v>
      </c>
      <c r="AQ42">
        <v>2</v>
      </c>
      <c r="AR42" t="s">
        <v>74</v>
      </c>
      <c r="AS42" s="10">
        <v>78</v>
      </c>
      <c r="AT42" s="16">
        <f t="shared" si="20"/>
        <v>83.620928271587999</v>
      </c>
      <c r="AU42" s="17">
        <f t="shared" si="21"/>
        <v>655.30079353373003</v>
      </c>
      <c r="AW42" s="6">
        <f t="shared" si="22"/>
        <v>68.089653201649043</v>
      </c>
      <c r="AX42" s="7">
        <f t="shared" si="23"/>
        <v>613.03519331527991</v>
      </c>
      <c r="AZ42" s="11">
        <f t="shared" si="24"/>
        <v>79.692456556252012</v>
      </c>
      <c r="BA42" s="12">
        <f t="shared" si="25"/>
        <v>819.22731038790005</v>
      </c>
      <c r="BC42" s="13">
        <f t="shared" si="26"/>
        <v>82.625375162108796</v>
      </c>
      <c r="BD42" s="14">
        <f t="shared" si="27"/>
        <v>744.52536913220001</v>
      </c>
      <c r="BF42" s="16">
        <f t="shared" si="28"/>
        <v>83.620928271587999</v>
      </c>
      <c r="BG42" s="17">
        <f t="shared" si="29"/>
        <v>655.30079353373003</v>
      </c>
      <c r="BI42">
        <v>78</v>
      </c>
      <c r="BJ42" t="s">
        <v>69</v>
      </c>
      <c r="BK42" s="2">
        <v>45890.62090277778</v>
      </c>
      <c r="BL42">
        <v>268</v>
      </c>
      <c r="BM42" t="s">
        <v>13</v>
      </c>
      <c r="BN42">
        <v>0</v>
      </c>
      <c r="BO42">
        <v>2.8319999999999999</v>
      </c>
      <c r="BP42" s="3">
        <v>1698649</v>
      </c>
      <c r="BQ42">
        <v>0</v>
      </c>
      <c r="BR42" t="s">
        <v>14</v>
      </c>
      <c r="BS42" t="s">
        <v>14</v>
      </c>
      <c r="BT42" t="s">
        <v>14</v>
      </c>
      <c r="BU42" t="s">
        <v>14</v>
      </c>
    </row>
    <row r="43" spans="1:73" x14ac:dyDescent="0.35">
      <c r="A43">
        <v>79</v>
      </c>
      <c r="B43" t="s">
        <v>70</v>
      </c>
      <c r="C43" s="2">
        <v>45890.642141203702</v>
      </c>
      <c r="D43">
        <v>299</v>
      </c>
      <c r="E43" t="s">
        <v>13</v>
      </c>
      <c r="F43">
        <v>0</v>
      </c>
      <c r="G43">
        <v>6.0019999999999998</v>
      </c>
      <c r="H43" s="3">
        <v>16656760</v>
      </c>
      <c r="I43">
        <v>39.189</v>
      </c>
      <c r="J43" t="s">
        <v>14</v>
      </c>
      <c r="K43" t="s">
        <v>14</v>
      </c>
      <c r="L43" t="s">
        <v>14</v>
      </c>
      <c r="M43" t="s">
        <v>14</v>
      </c>
      <c r="O43">
        <v>79</v>
      </c>
      <c r="P43" t="s">
        <v>70</v>
      </c>
      <c r="Q43" s="2">
        <v>45890.642141203702</v>
      </c>
      <c r="R43">
        <v>299</v>
      </c>
      <c r="S43" t="s">
        <v>13</v>
      </c>
      <c r="T43">
        <v>0</v>
      </c>
      <c r="U43">
        <v>5.9560000000000004</v>
      </c>
      <c r="V43" s="3">
        <v>124263</v>
      </c>
      <c r="W43">
        <v>30.603000000000002</v>
      </c>
      <c r="X43" t="s">
        <v>14</v>
      </c>
      <c r="Y43" t="s">
        <v>14</v>
      </c>
      <c r="Z43" t="s">
        <v>14</v>
      </c>
      <c r="AA43" t="s">
        <v>14</v>
      </c>
      <c r="AC43">
        <v>79</v>
      </c>
      <c r="AD43" t="s">
        <v>70</v>
      </c>
      <c r="AE43" s="2">
        <v>45890.642141203702</v>
      </c>
      <c r="AF43">
        <v>299</v>
      </c>
      <c r="AG43" t="s">
        <v>13</v>
      </c>
      <c r="AH43">
        <v>0</v>
      </c>
      <c r="AI43">
        <v>12.102</v>
      </c>
      <c r="AJ43" s="3">
        <v>108950</v>
      </c>
      <c r="AK43">
        <v>23.625</v>
      </c>
      <c r="AL43" t="s">
        <v>14</v>
      </c>
      <c r="AM43" t="s">
        <v>14</v>
      </c>
      <c r="AN43" t="s">
        <v>14</v>
      </c>
      <c r="AO43" t="s">
        <v>14</v>
      </c>
      <c r="AQ43">
        <v>2</v>
      </c>
      <c r="AR43" t="s">
        <v>74</v>
      </c>
      <c r="AS43" s="10">
        <v>79</v>
      </c>
      <c r="AT43" s="16">
        <f t="shared" si="20"/>
        <v>30975.939787266336</v>
      </c>
      <c r="AU43" s="17">
        <f t="shared" si="21"/>
        <v>23856.104511449998</v>
      </c>
      <c r="AW43" s="6">
        <f t="shared" si="22"/>
        <v>30632.935038384778</v>
      </c>
      <c r="AX43" s="7">
        <f t="shared" si="23"/>
        <v>22113.3399842</v>
      </c>
      <c r="AZ43" s="11">
        <f t="shared" si="24"/>
        <v>30532.633636620001</v>
      </c>
      <c r="BA43" s="12">
        <f t="shared" si="25"/>
        <v>24724.427807750002</v>
      </c>
      <c r="BC43" s="13">
        <f t="shared" si="26"/>
        <v>33245.097211761</v>
      </c>
      <c r="BD43" s="14">
        <f t="shared" si="27"/>
        <v>21640.446436925002</v>
      </c>
      <c r="BF43" s="16">
        <f t="shared" si="28"/>
        <v>30975.939787266336</v>
      </c>
      <c r="BG43" s="17">
        <f t="shared" si="29"/>
        <v>23856.104511449998</v>
      </c>
      <c r="BI43">
        <v>79</v>
      </c>
      <c r="BJ43" t="s">
        <v>70</v>
      </c>
      <c r="BK43" s="2">
        <v>45890.642141203702</v>
      </c>
      <c r="BL43">
        <v>299</v>
      </c>
      <c r="BM43" t="s">
        <v>13</v>
      </c>
      <c r="BN43">
        <v>0</v>
      </c>
      <c r="BO43">
        <v>2.8410000000000002</v>
      </c>
      <c r="BP43" s="3">
        <v>1432019</v>
      </c>
      <c r="BQ43">
        <v>0</v>
      </c>
      <c r="BR43" t="s">
        <v>14</v>
      </c>
      <c r="BS43" t="s">
        <v>14</v>
      </c>
      <c r="BT43" t="s">
        <v>14</v>
      </c>
      <c r="BU43" t="s">
        <v>14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serum CH4 CO2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Analytical Lab</dc:creator>
  <cp:lastModifiedBy>Iannucci, Frances</cp:lastModifiedBy>
  <dcterms:created xsi:type="dcterms:W3CDTF">2020-10-28T13:32:09Z</dcterms:created>
  <dcterms:modified xsi:type="dcterms:W3CDTF">2025-08-22T16:17:00Z</dcterms:modified>
</cp:coreProperties>
</file>