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bookViews>
    <workbookView xWindow="0" yWindow="0" windowWidth="11310" windowHeight="11445"/>
  </bookViews>
  <sheets>
    <sheet name="serum CH4 CO2" sheetId="1" r:id="rId1"/>
  </sheets>
  <calcPr calcId="162913"/>
</workbook>
</file>

<file path=xl/calcChain.xml><?xml version="1.0" encoding="utf-8"?>
<calcChain xmlns="http://schemas.openxmlformats.org/spreadsheetml/2006/main">
  <c r="AT38" i="1" l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<sst xmlns="http://schemas.openxmlformats.org/spreadsheetml/2006/main" count="926" uniqueCount="70">
  <si>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</si>
  <si>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</si>
  <si>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</si>
  <si>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</si>
  <si>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</si>
  <si>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</si>
  <si>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</si>
  <si>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</si>
  <si>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</si>
  <si>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</si>
  <si>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</si>
  <si>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</si>
  <si>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</si>
  <si>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</si>
  <si>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</si>
  <si>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</si>
  <si>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</si>
  <si>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</si>
  <si>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</si>
  <si>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</si>
  <si>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</si>
  <si>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</si>
  <si>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</si>
  <si>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</si>
  <si>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</si>
  <si>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</si>
  <si>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</si>
  <si>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</si>
  <si>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</si>
  <si>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</si>
  <si>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</si>
  <si>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</si>
  <si>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</si>
  <si>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</si>
  <si>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</si>
  <si>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FMI20240903_001.gcd</t>
  </si>
  <si>
    <t>FMI20240903_002.gcd</t>
  </si>
  <si>
    <t>FMI20240903_003.gcd</t>
  </si>
  <si>
    <t>FMI20240903_004.gcd</t>
  </si>
  <si>
    <t>FMI20240903_005.gcd</t>
  </si>
  <si>
    <t>FMI20240903_006.gcd</t>
  </si>
  <si>
    <t>FMI20240903_007.gcd</t>
  </si>
  <si>
    <t>FMI20240903_008.gcd</t>
  </si>
  <si>
    <t>FMI20240903_009.gcd</t>
  </si>
  <si>
    <t>FMI20240903_010.gcd</t>
  </si>
  <si>
    <t>FMI20240903_011.gcd</t>
  </si>
  <si>
    <t>FMI20240903_012.gcd</t>
  </si>
  <si>
    <t>FMI20240903_013.gcd</t>
  </si>
  <si>
    <t>FMI20240903_014.gcd</t>
  </si>
  <si>
    <t>FMI20240903_015.gcd</t>
  </si>
  <si>
    <t>FMI20240903_016.gcd</t>
  </si>
  <si>
    <t>FMI20240903_017.gcd</t>
  </si>
  <si>
    <t>FMI20240903_018.gcd</t>
  </si>
  <si>
    <t>FMI20240903_019.gcd</t>
  </si>
  <si>
    <t>FMI20240903_020.gcd</t>
  </si>
  <si>
    <t>FMI20240903_021.gcd</t>
  </si>
  <si>
    <t>FMI20240903_022.gcd</t>
  </si>
  <si>
    <t>FMI20240903_023.gcd</t>
  </si>
  <si>
    <t>FMI20240903_024.gcd</t>
  </si>
  <si>
    <t>FMI20240903_025.gcd</t>
  </si>
  <si>
    <t>FMI20240903_026.gcd</t>
  </si>
  <si>
    <t>FMI20240903_027.gcd</t>
  </si>
  <si>
    <t>FMI20240903_028.gcd</t>
  </si>
  <si>
    <t>FMI20240903_029.gcd</t>
  </si>
  <si>
    <t>FMI20240903_030.gcd</t>
  </si>
  <si>
    <t>FMI20240903_031.gcd</t>
  </si>
  <si>
    <t>FMI20240903_032.gcd</t>
  </si>
  <si>
    <t>CO2 may be bad. CH4 is ok.</t>
  </si>
  <si>
    <t>Tried to reintegrate CO2 on top of moisture peak- maybe ok. CH4 is ok.</t>
  </si>
  <si>
    <t>Moisture issues- no CO2 peak. CH4 is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</si>
</sst>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U41"/>
  <sheetViews>
    <sheetView tabSelected="1" topLeftCell="AA10" workbookViewId="0">
      <selection activeCell="AP43" sqref="AP43"/>
    </sheetView>
  </sheetViews>
  <sheetFormatPr defaultRowHeight="15" x14ac:dyDescent="0.25"/>
  <cols>
    <col min="2" max="2" width="23.5703125" customWidth="1"/>
    <col min="3" max="3" width="17.85546875" customWidth="1"/>
    <col min="30" max="30" width="18.28515625" customWidth="1"/>
    <col min="31" max="31" width="21.42578125" customWidth="1"/>
    <col min="46" max="46" width="10.140625" customWidth="1"/>
    <col min="60" max="60" width="8.7109375" style="9"/>
  </cols>
  <sheetData>
    <row r="7" spans="1:73" x14ac:dyDescent="0.25">
      <c r="A7" t="s">
        <v>15</v>
      </c>
      <c r="O7" t="s">
        <v>16</v>
      </c>
      <c r="AC7" t="s">
        <v>17</v>
      </c>
      <c r="BI7" t="s">
        <v>22</v>
      </c>
    </row>
    <row r="8" spans="1:73" ht="165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48</v>
      </c>
      <c r="B9" t="s">
        <v>35</v>
      </c>
      <c r="C9" s="2">
        <v>45538.599849537037</v>
      </c>
      <c r="D9" t="s">
        <v>33</v>
      </c>
      <c r="E9" t="s">
        <v>13</v>
      </c>
      <c r="F9">
        <v>0</v>
      </c>
      <c r="G9">
        <v>6.0540000000000003</v>
      </c>
      <c r="H9" s="3">
        <v>2159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45538.599849537037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45538.599849537037</v>
      </c>
      <c r="AF9" t="s">
        <v>33</v>
      </c>
      <c r="AG9" t="s">
        <v>13</v>
      </c>
      <c r="AH9">
        <v>0</v>
      </c>
      <c r="AI9">
        <v>12.231999999999999</v>
      </c>
      <c r="AJ9" s="3">
        <v>2389</v>
      </c>
      <c r="AK9">
        <v>0.48799999999999999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1.7513725963399995</v>
      </c>
      <c r="AU9" s="16">
        <f t="shared" ref="AU9:AU32" si="1">IF(AJ9&lt;45000,((-0.0000000598*AJ9^2)+(0.205*AJ9)+(34.1)),((-0.00000002403*AJ9^2)+(0.2063*AJ9)+(-550.7)))</f>
        <v>523.50370220419995</v>
      </c>
      <c r="AW9" s="13">
        <f t="shared" ref="AW9:AW32" si="2">IF(H9&lt;10000,((-0.00000005795*H9^2)+(0.003823*H9)+(-6.715)),(IF(H9&lt;700000,((-0.0000000001209*H9^2)+(0.002635*H9)+(-0.4111)), ((-0.00000002007*V9^2)+(0.2564*V9)+(286.1)))))</f>
        <v>1.2687357660499998</v>
      </c>
      <c r="AX9" s="14">
        <f t="shared" ref="AX9:AX32" si="3">(-0.00000001626*AJ9^2)+(0.1912*AJ9)+(-3.858)</f>
        <v>452.82599896054001</v>
      </c>
      <c r="AZ9" s="6">
        <f t="shared" ref="AZ9:AZ32" si="4">IF(H9&lt;10000,((0.0000001453*H9^2)+(0.0008349*H9)+(-1.805)),(IF(H9&lt;700000,((-0.00000000008054*H9^2)+(0.002348*H9)+(-2.47)), ((-0.00000001938*V9^2)+(0.2471*V9)+(226.8)))))</f>
        <v>0.67483322930000011</v>
      </c>
      <c r="BA9" s="7">
        <f t="shared" ref="BA9:BA32" si="5">(-0.00000002552*AJ9^2)+(0.2067*AJ9)+(-103.7)</f>
        <v>389.96064916807995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4.9494567400000005</v>
      </c>
      <c r="BD9" s="12">
        <f t="shared" ref="BD9:BD32" si="7">IF(AJ9&lt;45000,((-0.0000004561*AJ9^2)+(0.244*AJ9)+(-21.72)),((-0.0000000409*AJ9^2)+(0.2477*AJ9)+(-1777)))</f>
        <v>558.59289089189997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1.7513725963399995</v>
      </c>
      <c r="BG9" s="16">
        <f t="shared" ref="BG9:BG32" si="9">IF(AJ9&lt;45000,((-0.0000000598*AJ9^2)+(0.205*AJ9)+(34.1)),((-0.00000002403*AJ9^2)+(0.2063*AJ9)+(-550.7)))</f>
        <v>523.50370220419995</v>
      </c>
      <c r="BI9">
        <v>48</v>
      </c>
      <c r="BJ9" t="s">
        <v>35</v>
      </c>
      <c r="BK9" s="2">
        <v>45538.599849537037</v>
      </c>
      <c r="BL9" t="s">
        <v>33</v>
      </c>
      <c r="BM9" t="s">
        <v>13</v>
      </c>
      <c r="BN9">
        <v>0</v>
      </c>
      <c r="BO9">
        <v>2.702</v>
      </c>
      <c r="BP9" s="3">
        <v>5178256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25">
      <c r="A10">
        <v>49</v>
      </c>
      <c r="B10" t="s">
        <v>36</v>
      </c>
      <c r="C10" s="2">
        <v>45538.621064814812</v>
      </c>
      <c r="D10" t="s">
        <v>32</v>
      </c>
      <c r="E10" t="s">
        <v>13</v>
      </c>
      <c r="F10">
        <v>0</v>
      </c>
      <c r="G10">
        <v>5.9960000000000004</v>
      </c>
      <c r="H10" s="3">
        <v>1139916</v>
      </c>
      <c r="I10">
        <v>2.8740000000000001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45538.621064814812</v>
      </c>
      <c r="R10" t="s">
        <v>32</v>
      </c>
      <c r="S10" t="s">
        <v>13</v>
      </c>
      <c r="T10">
        <v>0</v>
      </c>
      <c r="U10">
        <v>5.9489999999999998</v>
      </c>
      <c r="V10" s="3">
        <v>8795</v>
      </c>
      <c r="W10">
        <v>2.62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45538.621064814812</v>
      </c>
      <c r="AF10" t="s">
        <v>32</v>
      </c>
      <c r="AG10" t="s">
        <v>13</v>
      </c>
      <c r="AH10">
        <v>0</v>
      </c>
      <c r="AI10">
        <v>12.196999999999999</v>
      </c>
      <c r="AJ10" s="3">
        <v>10614</v>
      </c>
      <c r="AK10">
        <v>2.2959999999999998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2591.7836553802526</v>
      </c>
      <c r="AU10" s="16">
        <f t="shared" si="1"/>
        <v>2203.2331116391997</v>
      </c>
      <c r="AW10" s="13">
        <f t="shared" si="2"/>
        <v>2539.5855448582497</v>
      </c>
      <c r="AX10" s="14">
        <f t="shared" si="3"/>
        <v>2023.7069972450399</v>
      </c>
      <c r="AZ10" s="6">
        <f t="shared" si="4"/>
        <v>2398.5454177554998</v>
      </c>
      <c r="BA10" s="7">
        <f t="shared" si="5"/>
        <v>2087.33879346208</v>
      </c>
      <c r="BC10" s="11">
        <f t="shared" si="6"/>
        <v>2341.3680421407585</v>
      </c>
      <c r="BD10" s="12">
        <f t="shared" si="7"/>
        <v>2516.7131441244001</v>
      </c>
      <c r="BF10" s="15">
        <f t="shared" si="8"/>
        <v>2591.7836553802526</v>
      </c>
      <c r="BG10" s="16">
        <f t="shared" si="9"/>
        <v>2203.2331116391997</v>
      </c>
      <c r="BI10">
        <v>49</v>
      </c>
      <c r="BJ10" t="s">
        <v>36</v>
      </c>
      <c r="BK10" s="2">
        <v>45538.621064814812</v>
      </c>
      <c r="BL10" t="s">
        <v>32</v>
      </c>
      <c r="BM10" t="s">
        <v>13</v>
      </c>
      <c r="BN10">
        <v>0</v>
      </c>
      <c r="BO10">
        <v>2.6960000000000002</v>
      </c>
      <c r="BP10" s="3">
        <v>5204648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25">
      <c r="A11">
        <v>50</v>
      </c>
      <c r="B11" t="s">
        <v>37</v>
      </c>
      <c r="C11" s="2">
        <v>45538.642280092594</v>
      </c>
      <c r="D11" t="s">
        <v>31</v>
      </c>
      <c r="E11" t="s">
        <v>13</v>
      </c>
      <c r="F11">
        <v>0</v>
      </c>
      <c r="G11">
        <v>6.0270000000000001</v>
      </c>
      <c r="H11" s="3">
        <v>3850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45538.642280092594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45538.642280092594</v>
      </c>
      <c r="AF11" t="s">
        <v>31</v>
      </c>
      <c r="AG11" t="s">
        <v>13</v>
      </c>
      <c r="AH11">
        <v>0</v>
      </c>
      <c r="AI11">
        <v>12.227</v>
      </c>
      <c r="AJ11" s="3">
        <v>1468</v>
      </c>
      <c r="AK11">
        <v>0.28499999999999998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6.4800076499999992</v>
      </c>
      <c r="AU11" s="16">
        <f t="shared" si="1"/>
        <v>334.91112956480004</v>
      </c>
      <c r="AW11" s="13">
        <f t="shared" si="2"/>
        <v>7.144586125</v>
      </c>
      <c r="AX11" s="14">
        <f t="shared" si="3"/>
        <v>276.78855930975999</v>
      </c>
      <c r="AZ11" s="6">
        <f t="shared" si="4"/>
        <v>3.5630742500000006</v>
      </c>
      <c r="BA11" s="7">
        <f t="shared" si="5"/>
        <v>199.68060378752</v>
      </c>
      <c r="BC11" s="11">
        <f t="shared" si="6"/>
        <v>2.3789000000000016</v>
      </c>
      <c r="BD11" s="12">
        <f t="shared" si="7"/>
        <v>335.48909355360001</v>
      </c>
      <c r="BF11" s="15">
        <f t="shared" si="8"/>
        <v>6.4800076499999992</v>
      </c>
      <c r="BG11" s="16">
        <f t="shared" si="9"/>
        <v>334.91112956480004</v>
      </c>
      <c r="BI11">
        <v>50</v>
      </c>
      <c r="BJ11" t="s">
        <v>37</v>
      </c>
      <c r="BK11" s="2">
        <v>45538.642280092594</v>
      </c>
      <c r="BL11" t="s">
        <v>31</v>
      </c>
      <c r="BM11" t="s">
        <v>13</v>
      </c>
      <c r="BN11">
        <v>0</v>
      </c>
      <c r="BO11">
        <v>2.6960000000000002</v>
      </c>
      <c r="BP11" s="3">
        <v>5197858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25">
      <c r="A12">
        <v>51</v>
      </c>
      <c r="B12" t="s">
        <v>38</v>
      </c>
      <c r="C12" s="2">
        <v>45538.663518518515</v>
      </c>
      <c r="D12">
        <v>157</v>
      </c>
      <c r="E12" t="s">
        <v>13</v>
      </c>
      <c r="F12">
        <v>0</v>
      </c>
      <c r="G12">
        <v>6.0469999999999997</v>
      </c>
      <c r="H12" s="3">
        <v>2092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45538.663518518515</v>
      </c>
      <c r="R12">
        <v>157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45538.663518518515</v>
      </c>
      <c r="AF12">
        <v>157</v>
      </c>
      <c r="AG12" t="s">
        <v>13</v>
      </c>
      <c r="AH12">
        <v>0</v>
      </c>
      <c r="AI12">
        <v>11.977</v>
      </c>
      <c r="AJ12" s="3">
        <v>204022</v>
      </c>
      <c r="AK12">
        <v>42.463999999999999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1.5707471529600001</v>
      </c>
      <c r="AU12" s="16">
        <f t="shared" si="1"/>
        <v>40538.79041508949</v>
      </c>
      <c r="AW12" s="13">
        <f t="shared" si="2"/>
        <v>1.0290999111999994</v>
      </c>
      <c r="AX12" s="14">
        <f t="shared" si="3"/>
        <v>38328.326282370159</v>
      </c>
      <c r="AZ12" s="6">
        <f t="shared" si="4"/>
        <v>0.57751101919999992</v>
      </c>
      <c r="BA12" s="7">
        <f t="shared" si="5"/>
        <v>41005.378000128323</v>
      </c>
      <c r="BC12" s="11">
        <f t="shared" si="6"/>
        <v>5.1149105600000011</v>
      </c>
      <c r="BD12" s="12">
        <f t="shared" si="7"/>
        <v>47056.787861804398</v>
      </c>
      <c r="BF12" s="15">
        <f t="shared" si="8"/>
        <v>1.5707471529600001</v>
      </c>
      <c r="BG12" s="16">
        <f t="shared" si="9"/>
        <v>40538.79041508949</v>
      </c>
      <c r="BI12">
        <v>51</v>
      </c>
      <c r="BJ12" t="s">
        <v>38</v>
      </c>
      <c r="BK12" s="2">
        <v>45538.663518518515</v>
      </c>
      <c r="BL12">
        <v>157</v>
      </c>
      <c r="BM12" t="s">
        <v>13</v>
      </c>
      <c r="BN12">
        <v>0</v>
      </c>
      <c r="BO12">
        <v>2.8540000000000001</v>
      </c>
      <c r="BP12" s="3">
        <v>808379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25">
      <c r="A13">
        <v>52</v>
      </c>
      <c r="B13" t="s">
        <v>39</v>
      </c>
      <c r="C13" s="2">
        <v>45538.68472222222</v>
      </c>
      <c r="D13">
        <v>136</v>
      </c>
      <c r="E13" t="s">
        <v>13</v>
      </c>
      <c r="F13">
        <v>0</v>
      </c>
      <c r="G13">
        <v>6.0369999999999999</v>
      </c>
      <c r="H13" s="3">
        <v>2043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45538.68472222222</v>
      </c>
      <c r="R13">
        <v>136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45538.68472222222</v>
      </c>
      <c r="AF13">
        <v>136</v>
      </c>
      <c r="AG13" t="s">
        <v>13</v>
      </c>
      <c r="AH13">
        <v>0</v>
      </c>
      <c r="AI13">
        <v>11.965999999999999</v>
      </c>
      <c r="AJ13" s="3">
        <v>209889</v>
      </c>
      <c r="AK13">
        <v>43.62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1.4389727318599999</v>
      </c>
      <c r="AU13" s="16">
        <f t="shared" si="1"/>
        <v>41690.797682526376</v>
      </c>
      <c r="AW13" s="13">
        <f t="shared" si="2"/>
        <v>0.85351445044999963</v>
      </c>
      <c r="AX13" s="14">
        <f t="shared" si="3"/>
        <v>39410.610640860541</v>
      </c>
      <c r="AZ13" s="6">
        <f t="shared" si="4"/>
        <v>0.50716095969999997</v>
      </c>
      <c r="BA13" s="7">
        <f t="shared" si="5"/>
        <v>42156.113727968077</v>
      </c>
      <c r="BC13" s="11">
        <f t="shared" si="6"/>
        <v>5.2389834600000009</v>
      </c>
      <c r="BD13" s="12">
        <f t="shared" si="7"/>
        <v>48410.721554071104</v>
      </c>
      <c r="BF13" s="15">
        <f t="shared" si="8"/>
        <v>1.4389727318599999</v>
      </c>
      <c r="BG13" s="16">
        <f t="shared" si="9"/>
        <v>41690.797682526376</v>
      </c>
      <c r="BI13">
        <v>52</v>
      </c>
      <c r="BJ13" t="s">
        <v>39</v>
      </c>
      <c r="BK13" s="2">
        <v>45538.68472222222</v>
      </c>
      <c r="BL13">
        <v>136</v>
      </c>
      <c r="BM13" t="s">
        <v>13</v>
      </c>
      <c r="BN13">
        <v>0</v>
      </c>
      <c r="BO13">
        <v>2.8530000000000002</v>
      </c>
      <c r="BP13" s="3">
        <v>820290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25">
      <c r="A14">
        <v>53</v>
      </c>
      <c r="B14" t="s">
        <v>40</v>
      </c>
      <c r="C14" s="2">
        <v>45538.705914351849</v>
      </c>
      <c r="D14">
        <v>391</v>
      </c>
      <c r="E14" t="s">
        <v>13</v>
      </c>
      <c r="F14">
        <v>0</v>
      </c>
      <c r="G14">
        <v>5.9980000000000002</v>
      </c>
      <c r="H14" s="3">
        <v>98843</v>
      </c>
      <c r="I14">
        <v>0.245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45538.705914351849</v>
      </c>
      <c r="R14">
        <v>391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45538.705914351849</v>
      </c>
      <c r="AF14">
        <v>391</v>
      </c>
      <c r="AG14" t="s">
        <v>13</v>
      </c>
      <c r="AH14">
        <v>0</v>
      </c>
      <c r="AI14">
        <v>12.086</v>
      </c>
      <c r="AJ14" s="3">
        <v>78464</v>
      </c>
      <c r="AK14">
        <v>16.876000000000001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279.4032987181688</v>
      </c>
      <c r="AU14" s="16">
        <f t="shared" si="1"/>
        <v>15488.480118917119</v>
      </c>
      <c r="AW14" s="13">
        <f t="shared" si="2"/>
        <v>258.8590194173359</v>
      </c>
      <c r="AX14" s="14">
        <f t="shared" si="3"/>
        <v>14898.352495447039</v>
      </c>
      <c r="AZ14" s="6">
        <f t="shared" si="4"/>
        <v>228.82649314120954</v>
      </c>
      <c r="BA14" s="7">
        <f t="shared" si="5"/>
        <v>15957.692385966078</v>
      </c>
      <c r="BC14" s="11">
        <f t="shared" si="6"/>
        <v>274.95205575052699</v>
      </c>
      <c r="BD14" s="12">
        <f t="shared" si="7"/>
        <v>17406.727888793601</v>
      </c>
      <c r="BF14" s="15">
        <f t="shared" si="8"/>
        <v>279.4032987181688</v>
      </c>
      <c r="BG14" s="16">
        <f t="shared" si="9"/>
        <v>15488.480118917119</v>
      </c>
      <c r="BI14">
        <v>53</v>
      </c>
      <c r="BJ14" t="s">
        <v>40</v>
      </c>
      <c r="BK14" s="2">
        <v>45538.705914351849</v>
      </c>
      <c r="BL14">
        <v>391</v>
      </c>
      <c r="BM14" t="s">
        <v>13</v>
      </c>
      <c r="BN14">
        <v>0</v>
      </c>
      <c r="BO14">
        <v>2.8439999999999999</v>
      </c>
      <c r="BP14" s="3">
        <v>993496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25">
      <c r="A15">
        <v>54</v>
      </c>
      <c r="B15" t="s">
        <v>41</v>
      </c>
      <c r="C15" s="2">
        <v>45538.727129629631</v>
      </c>
      <c r="D15">
        <v>371</v>
      </c>
      <c r="E15" t="s">
        <v>13</v>
      </c>
      <c r="F15">
        <v>0</v>
      </c>
      <c r="G15">
        <v>6.0010000000000003</v>
      </c>
      <c r="H15" s="3">
        <v>21856</v>
      </c>
      <c r="I15">
        <v>5.1999999999999998E-2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45538.727129629631</v>
      </c>
      <c r="R15">
        <v>371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45538.727129629631</v>
      </c>
      <c r="AF15">
        <v>371</v>
      </c>
      <c r="AG15" t="s">
        <v>13</v>
      </c>
      <c r="AH15">
        <v>0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Q15">
        <v>2</v>
      </c>
      <c r="AR15" t="s">
        <v>69</v>
      </c>
      <c r="AS15" s="10">
        <v>54</v>
      </c>
      <c r="AT15" s="15">
        <f t="shared" si="0"/>
        <v>58.901588648243205</v>
      </c>
      <c r="AU15" s="16" t="e">
        <f t="shared" si="1"/>
        <v>#VALUE!</v>
      </c>
      <c r="AW15" s="13">
        <f t="shared" si="2"/>
        <v>57.121707915417609</v>
      </c>
      <c r="AX15" s="14" t="e">
        <f t="shared" si="3"/>
        <v>#VALUE!</v>
      </c>
      <c r="AZ15" s="6">
        <f t="shared" si="4"/>
        <v>48.80941527136256</v>
      </c>
      <c r="BA15" s="7" t="e">
        <f t="shared" si="5"/>
        <v>#VALUE!</v>
      </c>
      <c r="BC15" s="11">
        <f t="shared" si="6"/>
        <v>55.334499171327991</v>
      </c>
      <c r="BD15" s="12" t="e">
        <f t="shared" si="7"/>
        <v>#VALUE!</v>
      </c>
      <c r="BF15" s="15">
        <f t="shared" si="8"/>
        <v>58.901588648243205</v>
      </c>
      <c r="BG15" s="16" t="e">
        <f t="shared" si="9"/>
        <v>#VALUE!</v>
      </c>
      <c r="BI15">
        <v>54</v>
      </c>
      <c r="BJ15" t="s">
        <v>41</v>
      </c>
      <c r="BK15" s="2">
        <v>45538.727129629631</v>
      </c>
      <c r="BL15">
        <v>371</v>
      </c>
      <c r="BM15" t="s">
        <v>13</v>
      </c>
      <c r="BN15">
        <v>0</v>
      </c>
      <c r="BO15">
        <v>2.8610000000000002</v>
      </c>
      <c r="BP15" s="3">
        <v>669734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25">
      <c r="A16">
        <v>55</v>
      </c>
      <c r="B16" t="s">
        <v>42</v>
      </c>
      <c r="C16" s="2">
        <v>45538.748333333337</v>
      </c>
      <c r="D16">
        <v>297</v>
      </c>
      <c r="E16" t="s">
        <v>13</v>
      </c>
      <c r="F16">
        <v>0</v>
      </c>
      <c r="G16">
        <v>5.9939999999999998</v>
      </c>
      <c r="H16" s="3">
        <v>685570</v>
      </c>
      <c r="I16">
        <v>1.7250000000000001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45538.748333333337</v>
      </c>
      <c r="R16">
        <v>297</v>
      </c>
      <c r="S16" t="s">
        <v>13</v>
      </c>
      <c r="T16">
        <v>0</v>
      </c>
      <c r="U16">
        <v>5.9530000000000003</v>
      </c>
      <c r="V16" s="3">
        <v>6071</v>
      </c>
      <c r="W16">
        <v>1.821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45538.748333333337</v>
      </c>
      <c r="AF16">
        <v>297</v>
      </c>
      <c r="AG16" t="s">
        <v>13</v>
      </c>
      <c r="AH16">
        <v>0</v>
      </c>
      <c r="AI16">
        <v>12.2</v>
      </c>
      <c r="AJ16" s="3">
        <v>49645</v>
      </c>
      <c r="AK16">
        <v>10.753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1623.2624714056201</v>
      </c>
      <c r="AU16" s="16">
        <f t="shared" si="1"/>
        <v>9631.8385366192506</v>
      </c>
      <c r="AW16" s="13">
        <f t="shared" si="2"/>
        <v>1749.2420974095901</v>
      </c>
      <c r="AX16" s="14">
        <f t="shared" si="3"/>
        <v>9448.1911808334989</v>
      </c>
      <c r="AZ16" s="6">
        <f t="shared" si="4"/>
        <v>1569.3940586465537</v>
      </c>
      <c r="BA16" s="7">
        <f t="shared" si="5"/>
        <v>10095.024243841999</v>
      </c>
      <c r="BC16" s="11">
        <f t="shared" si="6"/>
        <v>1475.3636842168601</v>
      </c>
      <c r="BD16" s="12">
        <f t="shared" si="7"/>
        <v>10419.263295577501</v>
      </c>
      <c r="BF16" s="15">
        <f t="shared" si="8"/>
        <v>1623.2624714056201</v>
      </c>
      <c r="BG16" s="16">
        <f t="shared" si="9"/>
        <v>9631.8385366192506</v>
      </c>
      <c r="BI16">
        <v>55</v>
      </c>
      <c r="BJ16" t="s">
        <v>42</v>
      </c>
      <c r="BK16" s="2">
        <v>45538.748333333337</v>
      </c>
      <c r="BL16">
        <v>297</v>
      </c>
      <c r="BM16" t="s">
        <v>13</v>
      </c>
      <c r="BN16">
        <v>0</v>
      </c>
      <c r="BO16">
        <v>2.8570000000000002</v>
      </c>
      <c r="BP16" s="3">
        <v>742887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25">
      <c r="A17">
        <v>56</v>
      </c>
      <c r="B17" t="s">
        <v>43</v>
      </c>
      <c r="C17" s="2">
        <v>45538.769548611112</v>
      </c>
      <c r="D17">
        <v>324</v>
      </c>
      <c r="E17" t="s">
        <v>13</v>
      </c>
      <c r="F17">
        <v>0</v>
      </c>
      <c r="G17">
        <v>6.0019999999999998</v>
      </c>
      <c r="H17" s="3">
        <v>19920</v>
      </c>
      <c r="I17">
        <v>4.7E-2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45538.769548611112</v>
      </c>
      <c r="R17">
        <v>324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45538.769548611112</v>
      </c>
      <c r="AF17">
        <v>324</v>
      </c>
      <c r="AG17" t="s">
        <v>13</v>
      </c>
      <c r="AH17">
        <v>0</v>
      </c>
      <c r="AI17">
        <v>12.153</v>
      </c>
      <c r="AJ17" s="3">
        <v>6531</v>
      </c>
      <c r="AK17">
        <v>1.4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53.31248231168</v>
      </c>
      <c r="AU17" s="16">
        <f t="shared" si="1"/>
        <v>1370.4042931321999</v>
      </c>
      <c r="AW17" s="13">
        <f t="shared" si="2"/>
        <v>52.030126106240004</v>
      </c>
      <c r="AX17" s="14">
        <f t="shared" si="3"/>
        <v>1244.1756465941401</v>
      </c>
      <c r="AZ17" s="6">
        <f t="shared" si="4"/>
        <v>44.270201212544002</v>
      </c>
      <c r="BA17" s="7">
        <f t="shared" si="5"/>
        <v>1245.1691709152799</v>
      </c>
      <c r="BC17" s="11">
        <f t="shared" si="6"/>
        <v>49.570796307199998</v>
      </c>
      <c r="BD17" s="12">
        <f t="shared" si="7"/>
        <v>1552.3895283879001</v>
      </c>
      <c r="BF17" s="15">
        <f t="shared" si="8"/>
        <v>53.31248231168</v>
      </c>
      <c r="BG17" s="16">
        <f t="shared" si="9"/>
        <v>1370.4042931321999</v>
      </c>
      <c r="BI17">
        <v>56</v>
      </c>
      <c r="BJ17" t="s">
        <v>43</v>
      </c>
      <c r="BK17" s="2">
        <v>45538.769548611112</v>
      </c>
      <c r="BL17">
        <v>324</v>
      </c>
      <c r="BM17" t="s">
        <v>13</v>
      </c>
      <c r="BN17">
        <v>0</v>
      </c>
      <c r="BO17">
        <v>2.8530000000000002</v>
      </c>
      <c r="BP17" s="3">
        <v>817137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25">
      <c r="A18">
        <v>57</v>
      </c>
      <c r="B18" t="s">
        <v>44</v>
      </c>
      <c r="C18" s="2">
        <v>45538.790752314817</v>
      </c>
      <c r="D18">
        <v>127</v>
      </c>
      <c r="E18" t="s">
        <v>13</v>
      </c>
      <c r="F18">
        <v>0</v>
      </c>
      <c r="G18">
        <v>6.0339999999999998</v>
      </c>
      <c r="H18" s="3">
        <v>2123</v>
      </c>
      <c r="I18">
        <v>2E-3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45538.790752314817</v>
      </c>
      <c r="R18">
        <v>127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45538.790752314817</v>
      </c>
      <c r="AF18">
        <v>127</v>
      </c>
      <c r="AG18" t="s">
        <v>13</v>
      </c>
      <c r="AH18">
        <v>0</v>
      </c>
      <c r="AI18">
        <v>11.760999999999999</v>
      </c>
      <c r="AJ18" s="3">
        <v>151354</v>
      </c>
      <c r="AK18">
        <v>31.934000000000001</v>
      </c>
      <c r="AL18" t="s">
        <v>14</v>
      </c>
      <c r="AM18" t="s">
        <v>14</v>
      </c>
      <c r="AN18" t="s">
        <v>14</v>
      </c>
      <c r="AO18" t="s">
        <v>14</v>
      </c>
      <c r="AQ18">
        <v>2</v>
      </c>
      <c r="AR18" t="s">
        <v>68</v>
      </c>
      <c r="AS18" s="10">
        <v>57</v>
      </c>
      <c r="AT18" s="15">
        <f t="shared" si="0"/>
        <v>1.6542563510599999</v>
      </c>
      <c r="AU18" s="16">
        <f t="shared" si="1"/>
        <v>30123.15015941652</v>
      </c>
      <c r="AW18" s="13">
        <f t="shared" si="2"/>
        <v>1.1400408744500004</v>
      </c>
      <c r="AX18" s="14">
        <f t="shared" si="3"/>
        <v>28562.542178281841</v>
      </c>
      <c r="AZ18" s="6">
        <f t="shared" si="4"/>
        <v>0.62237854369999979</v>
      </c>
      <c r="BA18" s="7">
        <f t="shared" si="5"/>
        <v>30596.558789775681</v>
      </c>
      <c r="BC18" s="11">
        <f t="shared" si="6"/>
        <v>5.0377546600000009</v>
      </c>
      <c r="BD18" s="12">
        <f t="shared" si="7"/>
        <v>34776.447237375607</v>
      </c>
      <c r="BF18" s="15">
        <f t="shared" si="8"/>
        <v>1.6542563510599999</v>
      </c>
      <c r="BG18" s="16">
        <f t="shared" si="9"/>
        <v>30123.15015941652</v>
      </c>
      <c r="BI18">
        <v>57</v>
      </c>
      <c r="BJ18" t="s">
        <v>44</v>
      </c>
      <c r="BK18" s="2">
        <v>45538.790752314817</v>
      </c>
      <c r="BL18">
        <v>127</v>
      </c>
      <c r="BM18" t="s">
        <v>13</v>
      </c>
      <c r="BN18">
        <v>0</v>
      </c>
      <c r="BO18">
        <v>2.855</v>
      </c>
      <c r="BP18" s="3">
        <v>717973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25">
      <c r="A19">
        <v>58</v>
      </c>
      <c r="B19" t="s">
        <v>45</v>
      </c>
      <c r="C19" s="2">
        <v>45538.811967592592</v>
      </c>
      <c r="D19">
        <v>79</v>
      </c>
      <c r="E19" t="s">
        <v>13</v>
      </c>
      <c r="F19">
        <v>0</v>
      </c>
      <c r="G19">
        <v>6.04</v>
      </c>
      <c r="H19" s="3">
        <v>2153</v>
      </c>
      <c r="I19">
        <v>2E-3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45538.811967592592</v>
      </c>
      <c r="R19">
        <v>79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45538.811967592592</v>
      </c>
      <c r="AF19">
        <v>79</v>
      </c>
      <c r="AG19" t="s">
        <v>13</v>
      </c>
      <c r="AH19">
        <v>0</v>
      </c>
      <c r="AI19">
        <v>11.794</v>
      </c>
      <c r="AJ19" s="3">
        <v>169221</v>
      </c>
      <c r="AK19">
        <v>35.537999999999997</v>
      </c>
      <c r="AL19" t="s">
        <v>14</v>
      </c>
      <c r="AM19" t="s">
        <v>14</v>
      </c>
      <c r="AN19" t="s">
        <v>14</v>
      </c>
      <c r="AO19" t="s">
        <v>14</v>
      </c>
      <c r="AQ19">
        <v>2</v>
      </c>
      <c r="AR19" t="s">
        <v>68</v>
      </c>
      <c r="AS19" s="10">
        <v>58</v>
      </c>
      <c r="AT19" s="15">
        <f t="shared" si="0"/>
        <v>1.7351762702599993</v>
      </c>
      <c r="AU19" s="16">
        <f t="shared" si="1"/>
        <v>33671.475303410771</v>
      </c>
      <c r="AW19" s="13">
        <f t="shared" si="2"/>
        <v>1.2472970484500001</v>
      </c>
      <c r="AX19" s="14">
        <f t="shared" si="3"/>
        <v>31885.579956365342</v>
      </c>
      <c r="AZ19" s="6">
        <f t="shared" si="4"/>
        <v>0.66606462770000019</v>
      </c>
      <c r="BA19" s="7">
        <f t="shared" si="5"/>
        <v>34143.49644061768</v>
      </c>
      <c r="BC19" s="11">
        <f t="shared" si="6"/>
        <v>4.9640758600000003</v>
      </c>
      <c r="BD19" s="12">
        <f t="shared" si="7"/>
        <v>38967.839654203104</v>
      </c>
      <c r="BF19" s="15">
        <f t="shared" si="8"/>
        <v>1.7351762702599993</v>
      </c>
      <c r="BG19" s="16">
        <f t="shared" si="9"/>
        <v>33671.475303410771</v>
      </c>
      <c r="BI19">
        <v>58</v>
      </c>
      <c r="BJ19" t="s">
        <v>45</v>
      </c>
      <c r="BK19" s="2">
        <v>45538.811967592592</v>
      </c>
      <c r="BL19">
        <v>79</v>
      </c>
      <c r="BM19" t="s">
        <v>13</v>
      </c>
      <c r="BN19">
        <v>0</v>
      </c>
      <c r="BO19">
        <v>2.8540000000000001</v>
      </c>
      <c r="BP19" s="3">
        <v>781134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25">
      <c r="A20">
        <v>59</v>
      </c>
      <c r="B20" t="s">
        <v>46</v>
      </c>
      <c r="C20" s="2">
        <v>45538.833182870374</v>
      </c>
      <c r="D20">
        <v>120</v>
      </c>
      <c r="E20" t="s">
        <v>13</v>
      </c>
      <c r="F20">
        <v>0</v>
      </c>
      <c r="G20">
        <v>5.8449999999999998</v>
      </c>
      <c r="H20" s="3">
        <v>55397733</v>
      </c>
      <c r="I20">
        <v>164.68700000000001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45538.833182870374</v>
      </c>
      <c r="R20">
        <v>120</v>
      </c>
      <c r="S20" t="s">
        <v>13</v>
      </c>
      <c r="T20">
        <v>0</v>
      </c>
      <c r="U20">
        <v>5.8049999999999997</v>
      </c>
      <c r="V20" s="3">
        <v>458927</v>
      </c>
      <c r="W20">
        <v>121.652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45538.833182870374</v>
      </c>
      <c r="AF20">
        <v>120</v>
      </c>
      <c r="AG20" t="s">
        <v>13</v>
      </c>
      <c r="AH20">
        <v>0</v>
      </c>
      <c r="AI20">
        <v>12.08</v>
      </c>
      <c r="AJ20" s="3">
        <v>65695</v>
      </c>
      <c r="AK20">
        <v>14.176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119930.13796880101</v>
      </c>
      <c r="AU20" s="16">
        <f t="shared" si="1"/>
        <v>12898.46903240925</v>
      </c>
      <c r="AW20" s="13">
        <f t="shared" si="2"/>
        <v>113727.95999402698</v>
      </c>
      <c r="AX20" s="14">
        <f t="shared" si="3"/>
        <v>12486.8505550135</v>
      </c>
      <c r="AZ20" s="6">
        <f t="shared" si="4"/>
        <v>109545.96254804397</v>
      </c>
      <c r="BA20" s="7">
        <f t="shared" si="5"/>
        <v>13365.316441201998</v>
      </c>
      <c r="BC20" s="11">
        <f t="shared" si="6"/>
        <v>112470.49567342001</v>
      </c>
      <c r="BD20" s="12">
        <f t="shared" si="7"/>
        <v>14319.133929277499</v>
      </c>
      <c r="BF20" s="15">
        <f t="shared" si="8"/>
        <v>119930.13796880101</v>
      </c>
      <c r="BG20" s="16">
        <f t="shared" si="9"/>
        <v>12898.46903240925</v>
      </c>
      <c r="BI20">
        <v>59</v>
      </c>
      <c r="BJ20" t="s">
        <v>46</v>
      </c>
      <c r="BK20" s="2">
        <v>45538.833182870374</v>
      </c>
      <c r="BL20">
        <v>120</v>
      </c>
      <c r="BM20" t="s">
        <v>13</v>
      </c>
      <c r="BN20">
        <v>0</v>
      </c>
      <c r="BO20">
        <v>2.8610000000000002</v>
      </c>
      <c r="BP20" s="3">
        <v>591729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25">
      <c r="A21">
        <v>60</v>
      </c>
      <c r="B21" t="s">
        <v>47</v>
      </c>
      <c r="C21" s="2">
        <v>45538.854409722226</v>
      </c>
      <c r="D21">
        <v>377</v>
      </c>
      <c r="E21" t="s">
        <v>13</v>
      </c>
      <c r="F21">
        <v>0</v>
      </c>
      <c r="G21">
        <v>5.9969999999999999</v>
      </c>
      <c r="H21" s="3">
        <v>31325</v>
      </c>
      <c r="I21">
        <v>7.4999999999999997E-2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45538.854409722226</v>
      </c>
      <c r="R21">
        <v>377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45538.854409722226</v>
      </c>
      <c r="AF21">
        <v>377</v>
      </c>
      <c r="AG21" t="s">
        <v>13</v>
      </c>
      <c r="AH21">
        <v>0</v>
      </c>
      <c r="AI21">
        <v>12.18</v>
      </c>
      <c r="AJ21">
        <v>808</v>
      </c>
      <c r="AK21">
        <v>0.14000000000000001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86.206788375500011</v>
      </c>
      <c r="AU21" s="16">
        <f t="shared" si="1"/>
        <v>199.70095873279999</v>
      </c>
      <c r="AW21" s="13">
        <f t="shared" si="2"/>
        <v>82.011641194937496</v>
      </c>
      <c r="AX21" s="14">
        <f t="shared" si="3"/>
        <v>150.62098443136</v>
      </c>
      <c r="AZ21" s="6">
        <f t="shared" si="4"/>
        <v>71.002069671962488</v>
      </c>
      <c r="BA21" s="7">
        <f t="shared" si="5"/>
        <v>63.296938910719987</v>
      </c>
      <c r="BC21" s="11">
        <f t="shared" si="6"/>
        <v>83.354534879375009</v>
      </c>
      <c r="BD21" s="12">
        <f t="shared" si="7"/>
        <v>175.13422872959998</v>
      </c>
      <c r="BF21" s="15">
        <f t="shared" si="8"/>
        <v>86.206788375500011</v>
      </c>
      <c r="BG21" s="16">
        <f t="shared" si="9"/>
        <v>199.70095873279999</v>
      </c>
      <c r="BI21">
        <v>60</v>
      </c>
      <c r="BJ21" t="s">
        <v>47</v>
      </c>
      <c r="BK21" s="2">
        <v>45538.854409722226</v>
      </c>
      <c r="BL21">
        <v>377</v>
      </c>
      <c r="BM21" t="s">
        <v>13</v>
      </c>
      <c r="BN21">
        <v>0</v>
      </c>
      <c r="BO21">
        <v>2.8540000000000001</v>
      </c>
      <c r="BP21" s="3">
        <v>796624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25">
      <c r="A22">
        <v>61</v>
      </c>
      <c r="B22" t="s">
        <v>48</v>
      </c>
      <c r="C22" s="2">
        <v>45538.875625000001</v>
      </c>
      <c r="D22">
        <v>109</v>
      </c>
      <c r="E22" t="s">
        <v>13</v>
      </c>
      <c r="F22">
        <v>0</v>
      </c>
      <c r="G22">
        <v>5.9649999999999999</v>
      </c>
      <c r="H22" s="3">
        <v>11018229</v>
      </c>
      <c r="I22">
        <v>28.492000000000001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45538.875625000001</v>
      </c>
      <c r="R22">
        <v>109</v>
      </c>
      <c r="S22" t="s">
        <v>13</v>
      </c>
      <c r="T22">
        <v>0</v>
      </c>
      <c r="U22">
        <v>5.9180000000000001</v>
      </c>
      <c r="V22" s="3">
        <v>79966</v>
      </c>
      <c r="W22">
        <v>23.106000000000002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45538.875625000001</v>
      </c>
      <c r="AF22">
        <v>109</v>
      </c>
      <c r="AG22" t="s">
        <v>13</v>
      </c>
      <c r="AH22">
        <v>0</v>
      </c>
      <c r="AI22">
        <v>12.064</v>
      </c>
      <c r="AJ22" s="3">
        <v>80388</v>
      </c>
      <c r="AK22">
        <v>17.280999999999999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21250.847204164002</v>
      </c>
      <c r="AU22" s="16">
        <f t="shared" si="1"/>
        <v>15878.057000027682</v>
      </c>
      <c r="AW22" s="13">
        <f t="shared" si="2"/>
        <v>20661.043557599078</v>
      </c>
      <c r="AX22" s="14">
        <f t="shared" si="3"/>
        <v>15261.251731354561</v>
      </c>
      <c r="AZ22" s="6">
        <f t="shared" si="4"/>
        <v>19862.472004796717</v>
      </c>
      <c r="BA22" s="7">
        <f t="shared" si="5"/>
        <v>16347.58347651712</v>
      </c>
      <c r="BC22" s="11">
        <f t="shared" si="6"/>
        <v>19351.387776880001</v>
      </c>
      <c r="BD22" s="12">
        <f t="shared" si="7"/>
        <v>17870.8023707504</v>
      </c>
      <c r="BF22" s="15">
        <f t="shared" si="8"/>
        <v>21250.847204164002</v>
      </c>
      <c r="BG22" s="16">
        <f t="shared" si="9"/>
        <v>15878.057000027682</v>
      </c>
      <c r="BI22">
        <v>61</v>
      </c>
      <c r="BJ22" t="s">
        <v>48</v>
      </c>
      <c r="BK22" s="2">
        <v>45538.875625000001</v>
      </c>
      <c r="BL22">
        <v>109</v>
      </c>
      <c r="BM22" t="s">
        <v>13</v>
      </c>
      <c r="BN22">
        <v>0</v>
      </c>
      <c r="BO22">
        <v>2.86</v>
      </c>
      <c r="BP22" s="3">
        <v>626518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25">
      <c r="A23">
        <v>62</v>
      </c>
      <c r="B23" t="s">
        <v>49</v>
      </c>
      <c r="C23" s="2">
        <v>45538.896840277775</v>
      </c>
      <c r="D23">
        <v>251</v>
      </c>
      <c r="E23" t="s">
        <v>13</v>
      </c>
      <c r="F23">
        <v>0</v>
      </c>
      <c r="G23">
        <v>5.8310000000000004</v>
      </c>
      <c r="H23" s="3">
        <v>54910884</v>
      </c>
      <c r="I23">
        <v>162.92400000000001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45538.896840277775</v>
      </c>
      <c r="R23">
        <v>251</v>
      </c>
      <c r="S23" t="s">
        <v>13</v>
      </c>
      <c r="T23">
        <v>0</v>
      </c>
      <c r="U23">
        <v>5.798</v>
      </c>
      <c r="V23" s="3">
        <v>489939</v>
      </c>
      <c r="W23">
        <v>129.078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45538.896840277775</v>
      </c>
      <c r="AF23">
        <v>251</v>
      </c>
      <c r="AG23" t="s">
        <v>13</v>
      </c>
      <c r="AH23">
        <v>0</v>
      </c>
      <c r="AI23">
        <v>12.087999999999999</v>
      </c>
      <c r="AJ23" s="3">
        <v>48350</v>
      </c>
      <c r="AK23">
        <v>10.476000000000001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127611.34996464901</v>
      </c>
      <c r="AU23" s="16">
        <f t="shared" si="1"/>
        <v>9367.7295283250005</v>
      </c>
      <c r="AW23" s="13">
        <f t="shared" si="2"/>
        <v>121088.85230991954</v>
      </c>
      <c r="AX23" s="14">
        <f t="shared" si="3"/>
        <v>9202.6506321500001</v>
      </c>
      <c r="AZ23" s="6">
        <f t="shared" si="4"/>
        <v>116638.74736428702</v>
      </c>
      <c r="BA23" s="7">
        <f t="shared" si="5"/>
        <v>9830.5863217999995</v>
      </c>
      <c r="BC23" s="11">
        <f t="shared" si="6"/>
        <v>119836.54902558</v>
      </c>
      <c r="BD23" s="12">
        <f t="shared" si="7"/>
        <v>10103.68214975</v>
      </c>
      <c r="BF23" s="15">
        <f t="shared" si="8"/>
        <v>127611.34996464901</v>
      </c>
      <c r="BG23" s="16">
        <f t="shared" si="9"/>
        <v>9367.7295283250005</v>
      </c>
      <c r="BI23">
        <v>62</v>
      </c>
      <c r="BJ23" t="s">
        <v>49</v>
      </c>
      <c r="BK23" s="2">
        <v>45538.896840277775</v>
      </c>
      <c r="BL23">
        <v>251</v>
      </c>
      <c r="BM23" t="s">
        <v>13</v>
      </c>
      <c r="BN23">
        <v>0</v>
      </c>
      <c r="BO23">
        <v>2.863</v>
      </c>
      <c r="BP23" s="3">
        <v>554704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25">
      <c r="A24">
        <v>63</v>
      </c>
      <c r="B24" t="s">
        <v>50</v>
      </c>
      <c r="C24" s="2">
        <v>45538.918020833335</v>
      </c>
      <c r="D24">
        <v>279</v>
      </c>
      <c r="E24" t="s">
        <v>13</v>
      </c>
      <c r="F24">
        <v>0</v>
      </c>
      <c r="G24">
        <v>5.9980000000000002</v>
      </c>
      <c r="H24" s="3">
        <v>20329</v>
      </c>
      <c r="I24">
        <v>4.8000000000000001E-2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45538.918020833335</v>
      </c>
      <c r="R24">
        <v>279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45538.918020833335</v>
      </c>
      <c r="AF24">
        <v>279</v>
      </c>
      <c r="AG24" t="s">
        <v>13</v>
      </c>
      <c r="AH24">
        <v>0</v>
      </c>
      <c r="AI24">
        <v>12.15</v>
      </c>
      <c r="AJ24" s="3">
        <v>6699</v>
      </c>
      <c r="AK24">
        <v>1.4370000000000001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54.493419131999204</v>
      </c>
      <c r="AU24" s="16">
        <f t="shared" si="1"/>
        <v>1404.7113792601997</v>
      </c>
      <c r="AW24" s="13">
        <f t="shared" si="2"/>
        <v>53.105850869663101</v>
      </c>
      <c r="AX24" s="14">
        <f t="shared" si="3"/>
        <v>1276.2611064677401</v>
      </c>
      <c r="AZ24" s="6">
        <f t="shared" si="4"/>
        <v>45.229207375869855</v>
      </c>
      <c r="BA24" s="7">
        <f t="shared" si="5"/>
        <v>1279.8380491424798</v>
      </c>
      <c r="BC24" s="11">
        <f t="shared" si="6"/>
        <v>50.789422983942998</v>
      </c>
      <c r="BD24" s="12">
        <f t="shared" si="7"/>
        <v>1592.3677822838999</v>
      </c>
      <c r="BF24" s="15">
        <f t="shared" si="8"/>
        <v>54.493419131999204</v>
      </c>
      <c r="BG24" s="16">
        <f t="shared" si="9"/>
        <v>1404.7113792601997</v>
      </c>
      <c r="BI24">
        <v>63</v>
      </c>
      <c r="BJ24" t="s">
        <v>50</v>
      </c>
      <c r="BK24" s="2">
        <v>45538.918020833335</v>
      </c>
      <c r="BL24">
        <v>279</v>
      </c>
      <c r="BM24" t="s">
        <v>13</v>
      </c>
      <c r="BN24">
        <v>0</v>
      </c>
      <c r="BO24">
        <v>2.8530000000000002</v>
      </c>
      <c r="BP24" s="3">
        <v>796940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25">
      <c r="A25">
        <v>64</v>
      </c>
      <c r="B25" t="s">
        <v>51</v>
      </c>
      <c r="C25" s="2">
        <v>45538.939247685186</v>
      </c>
      <c r="D25">
        <v>235</v>
      </c>
      <c r="E25" t="s">
        <v>13</v>
      </c>
      <c r="F25">
        <v>0</v>
      </c>
      <c r="G25">
        <v>6.0030000000000001</v>
      </c>
      <c r="H25" s="3">
        <v>32524</v>
      </c>
      <c r="I25">
        <v>7.8E-2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45538.939247685186</v>
      </c>
      <c r="R25">
        <v>235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45538.939247685186</v>
      </c>
      <c r="AF25">
        <v>235</v>
      </c>
      <c r="AG25" t="s">
        <v>13</v>
      </c>
      <c r="AH25">
        <v>0</v>
      </c>
      <c r="AI25">
        <v>12.141</v>
      </c>
      <c r="AJ25" s="3">
        <v>7863</v>
      </c>
      <c r="AK25">
        <v>1.6919999999999999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89.660580305651195</v>
      </c>
      <c r="AU25" s="16">
        <f t="shared" si="1"/>
        <v>1642.3177592137999</v>
      </c>
      <c r="AW25" s="13">
        <f t="shared" si="2"/>
        <v>85.161750701361612</v>
      </c>
      <c r="AX25" s="14">
        <f t="shared" si="3"/>
        <v>1498.5422967360601</v>
      </c>
      <c r="AZ25" s="6">
        <f t="shared" si="4"/>
        <v>73.811155936208948</v>
      </c>
      <c r="BA25" s="7">
        <f t="shared" si="5"/>
        <v>1520.0042808551198</v>
      </c>
      <c r="BC25" s="11">
        <f t="shared" si="6"/>
        <v>86.882364721648003</v>
      </c>
      <c r="BD25" s="12">
        <f t="shared" si="7"/>
        <v>1868.6528106590999</v>
      </c>
      <c r="BF25" s="15">
        <f t="shared" si="8"/>
        <v>89.660580305651195</v>
      </c>
      <c r="BG25" s="16">
        <f t="shared" si="9"/>
        <v>1642.3177592137999</v>
      </c>
      <c r="BI25">
        <v>64</v>
      </c>
      <c r="BJ25" t="s">
        <v>51</v>
      </c>
      <c r="BK25" s="2">
        <v>45538.939247685186</v>
      </c>
      <c r="BL25">
        <v>235</v>
      </c>
      <c r="BM25" t="s">
        <v>13</v>
      </c>
      <c r="BN25">
        <v>0</v>
      </c>
      <c r="BO25">
        <v>2.86</v>
      </c>
      <c r="BP25" s="3">
        <v>791054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25">
      <c r="A26">
        <v>65</v>
      </c>
      <c r="B26" t="s">
        <v>52</v>
      </c>
      <c r="C26" s="2">
        <v>45538.960451388892</v>
      </c>
      <c r="D26">
        <v>261</v>
      </c>
      <c r="E26" t="s">
        <v>13</v>
      </c>
      <c r="F26">
        <v>0</v>
      </c>
      <c r="G26">
        <v>6.0149999999999997</v>
      </c>
      <c r="H26" s="3">
        <v>4577</v>
      </c>
      <c r="I26">
        <v>8.0000000000000002E-3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45538.960451388892</v>
      </c>
      <c r="R26">
        <v>261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45538.960451388892</v>
      </c>
      <c r="AF26">
        <v>261</v>
      </c>
      <c r="AG26" t="s">
        <v>13</v>
      </c>
      <c r="AH26">
        <v>0</v>
      </c>
      <c r="AI26">
        <v>12.026999999999999</v>
      </c>
      <c r="AJ26" s="3">
        <v>136176</v>
      </c>
      <c r="AK26">
        <v>28.847000000000001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8.6134028030599996</v>
      </c>
      <c r="AU26" s="16">
        <f t="shared" si="1"/>
        <v>27096.798811486722</v>
      </c>
      <c r="AW26" s="13">
        <f t="shared" si="2"/>
        <v>9.5688805644500015</v>
      </c>
      <c r="AX26" s="14">
        <f t="shared" si="3"/>
        <v>25731.46933761024</v>
      </c>
      <c r="AZ26" s="6">
        <f t="shared" si="4"/>
        <v>5.0602166837000002</v>
      </c>
      <c r="BA26" s="7">
        <f t="shared" si="5"/>
        <v>27570.638796052481</v>
      </c>
      <c r="BC26" s="11">
        <f t="shared" si="6"/>
        <v>2.223016659999999</v>
      </c>
      <c r="BD26" s="12">
        <f t="shared" si="7"/>
        <v>31195.349568281599</v>
      </c>
      <c r="BF26" s="15">
        <f t="shared" si="8"/>
        <v>8.6134028030599996</v>
      </c>
      <c r="BG26" s="16">
        <f t="shared" si="9"/>
        <v>27096.798811486722</v>
      </c>
      <c r="BI26">
        <v>65</v>
      </c>
      <c r="BJ26" t="s">
        <v>52</v>
      </c>
      <c r="BK26" s="2">
        <v>45538.960451388892</v>
      </c>
      <c r="BL26">
        <v>261</v>
      </c>
      <c r="BM26" t="s">
        <v>13</v>
      </c>
      <c r="BN26">
        <v>0</v>
      </c>
      <c r="BO26">
        <v>2.8610000000000002</v>
      </c>
      <c r="BP26" s="3">
        <v>757262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25">
      <c r="A27">
        <v>66</v>
      </c>
      <c r="B27" t="s">
        <v>53</v>
      </c>
      <c r="C27" s="2">
        <v>45538.98165509259</v>
      </c>
      <c r="D27">
        <v>337</v>
      </c>
      <c r="E27" t="s">
        <v>13</v>
      </c>
      <c r="F27">
        <v>0</v>
      </c>
      <c r="G27">
        <v>6.0439999999999996</v>
      </c>
      <c r="H27" s="3">
        <v>2493</v>
      </c>
      <c r="I27">
        <v>3.0000000000000001E-3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45538.98165509259</v>
      </c>
      <c r="R27">
        <v>337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45538.98165509259</v>
      </c>
      <c r="AF27">
        <v>337</v>
      </c>
      <c r="AG27" t="s">
        <v>13</v>
      </c>
      <c r="AH27">
        <v>0</v>
      </c>
      <c r="AI27">
        <v>11.923999999999999</v>
      </c>
      <c r="AJ27" s="3">
        <v>61693</v>
      </c>
      <c r="AK27">
        <v>13.324999999999999</v>
      </c>
      <c r="AL27" t="s">
        <v>14</v>
      </c>
      <c r="AM27" t="s">
        <v>14</v>
      </c>
      <c r="AN27" t="s">
        <v>14</v>
      </c>
      <c r="AO27" t="s">
        <v>14</v>
      </c>
      <c r="AQ27">
        <v>2</v>
      </c>
      <c r="AR27" t="s">
        <v>68</v>
      </c>
      <c r="AS27" s="10">
        <v>66</v>
      </c>
      <c r="AT27" s="15">
        <f t="shared" si="0"/>
        <v>2.6594568998600003</v>
      </c>
      <c r="AU27" s="16">
        <f t="shared" si="1"/>
        <v>12085.10708923653</v>
      </c>
      <c r="AW27" s="13">
        <f t="shared" si="2"/>
        <v>2.4555769104500005</v>
      </c>
      <c r="AX27" s="14">
        <f t="shared" si="3"/>
        <v>11729.95761319126</v>
      </c>
      <c r="AZ27" s="6">
        <f t="shared" si="4"/>
        <v>1.1794523197</v>
      </c>
      <c r="BA27" s="7">
        <f t="shared" si="5"/>
        <v>12551.11331012552</v>
      </c>
      <c r="BC27" s="11">
        <f t="shared" si="6"/>
        <v>4.1969814599999999</v>
      </c>
      <c r="BD27" s="12">
        <f t="shared" si="7"/>
        <v>13348.6896264159</v>
      </c>
      <c r="BF27" s="15">
        <f t="shared" si="8"/>
        <v>2.6594568998600003</v>
      </c>
      <c r="BG27" s="16">
        <f t="shared" si="9"/>
        <v>12085.10708923653</v>
      </c>
      <c r="BI27">
        <v>66</v>
      </c>
      <c r="BJ27" t="s">
        <v>53</v>
      </c>
      <c r="BK27" s="2">
        <v>45538.98165509259</v>
      </c>
      <c r="BL27">
        <v>337</v>
      </c>
      <c r="BM27" t="s">
        <v>13</v>
      </c>
      <c r="BN27">
        <v>0</v>
      </c>
      <c r="BO27">
        <v>2.8559999999999999</v>
      </c>
      <c r="BP27" s="3">
        <v>692831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25">
      <c r="A28">
        <v>67</v>
      </c>
      <c r="B28" t="s">
        <v>54</v>
      </c>
      <c r="C28" s="2">
        <v>45539.002870370372</v>
      </c>
      <c r="D28">
        <v>238</v>
      </c>
      <c r="E28" t="s">
        <v>13</v>
      </c>
      <c r="F28">
        <v>0</v>
      </c>
      <c r="G28">
        <v>5.9989999999999997</v>
      </c>
      <c r="H28" s="3">
        <v>17422</v>
      </c>
      <c r="I28">
        <v>0.04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45539.002870370372</v>
      </c>
      <c r="R28">
        <v>238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45539.002870370372</v>
      </c>
      <c r="AF28">
        <v>238</v>
      </c>
      <c r="AG28" t="s">
        <v>13</v>
      </c>
      <c r="AH28">
        <v>0</v>
      </c>
      <c r="AI28">
        <v>12.124000000000001</v>
      </c>
      <c r="AJ28" s="3">
        <v>6096</v>
      </c>
      <c r="AK28">
        <v>1.304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46.097719666940804</v>
      </c>
      <c r="AU28" s="16">
        <f t="shared" si="1"/>
        <v>1281.5577592831999</v>
      </c>
      <c r="AW28" s="13">
        <f t="shared" si="2"/>
        <v>45.459173696444402</v>
      </c>
      <c r="AX28" s="14">
        <f t="shared" si="3"/>
        <v>1161.0929586278401</v>
      </c>
      <c r="AZ28" s="6">
        <f t="shared" si="4"/>
        <v>38.412410009194637</v>
      </c>
      <c r="BA28" s="7">
        <f t="shared" si="5"/>
        <v>1155.39484576768</v>
      </c>
      <c r="BC28" s="11">
        <f t="shared" si="6"/>
        <v>42.116485365532</v>
      </c>
      <c r="BD28" s="12">
        <f t="shared" si="7"/>
        <v>1448.7547693823999</v>
      </c>
      <c r="BF28" s="15">
        <f t="shared" si="8"/>
        <v>46.097719666940804</v>
      </c>
      <c r="BG28" s="16">
        <f t="shared" si="9"/>
        <v>1281.5577592831999</v>
      </c>
      <c r="BI28">
        <v>67</v>
      </c>
      <c r="BJ28" t="s">
        <v>54</v>
      </c>
      <c r="BK28" s="2">
        <v>45539.002870370372</v>
      </c>
      <c r="BL28">
        <v>238</v>
      </c>
      <c r="BM28" t="s">
        <v>13</v>
      </c>
      <c r="BN28">
        <v>0</v>
      </c>
      <c r="BO28">
        <v>2.8530000000000002</v>
      </c>
      <c r="BP28" s="3">
        <v>796254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25">
      <c r="A29">
        <v>68</v>
      </c>
      <c r="B29" t="s">
        <v>55</v>
      </c>
      <c r="C29" s="2">
        <v>45539.024074074077</v>
      </c>
      <c r="D29">
        <v>345</v>
      </c>
      <c r="E29" t="s">
        <v>13</v>
      </c>
      <c r="F29">
        <v>0</v>
      </c>
      <c r="G29">
        <v>5.9850000000000003</v>
      </c>
      <c r="H29" s="3">
        <v>2100923</v>
      </c>
      <c r="I29">
        <v>5.3120000000000003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45539.024074074077</v>
      </c>
      <c r="R29">
        <v>345</v>
      </c>
      <c r="S29" t="s">
        <v>13</v>
      </c>
      <c r="T29">
        <v>0</v>
      </c>
      <c r="U29">
        <v>5.9379999999999997</v>
      </c>
      <c r="V29" s="3">
        <v>16157</v>
      </c>
      <c r="W29">
        <v>4.7750000000000004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45539.024074074077</v>
      </c>
      <c r="AF29">
        <v>345</v>
      </c>
      <c r="AG29" t="s">
        <v>13</v>
      </c>
      <c r="AH29">
        <v>0</v>
      </c>
      <c r="AI29">
        <v>11.941000000000001</v>
      </c>
      <c r="AJ29" s="3">
        <v>213820</v>
      </c>
      <c r="AK29">
        <v>44.392000000000003</v>
      </c>
      <c r="AL29" t="s">
        <v>14</v>
      </c>
      <c r="AM29" t="s">
        <v>14</v>
      </c>
      <c r="AN29" t="s">
        <v>14</v>
      </c>
      <c r="AO29" t="s">
        <v>14</v>
      </c>
      <c r="AQ29">
        <v>2</v>
      </c>
      <c r="AR29" t="s">
        <v>67</v>
      </c>
      <c r="AS29" s="10">
        <v>68</v>
      </c>
      <c r="AT29" s="15">
        <f t="shared" si="0"/>
        <v>4631.9119487980406</v>
      </c>
      <c r="AU29" s="16">
        <f t="shared" si="1"/>
        <v>42461.738612628003</v>
      </c>
      <c r="AW29" s="13">
        <f t="shared" si="2"/>
        <v>4423.5155536145703</v>
      </c>
      <c r="AX29" s="14">
        <f t="shared" si="3"/>
        <v>40135.135183576007</v>
      </c>
      <c r="AZ29" s="6">
        <f t="shared" si="4"/>
        <v>4214.1355771823801</v>
      </c>
      <c r="BA29" s="7">
        <f t="shared" si="5"/>
        <v>42926.145313952002</v>
      </c>
      <c r="BC29" s="11">
        <f t="shared" si="6"/>
        <v>4147.7924993941206</v>
      </c>
      <c r="BD29" s="12">
        <f t="shared" si="7"/>
        <v>49316.307210840001</v>
      </c>
      <c r="BF29" s="15">
        <f t="shared" si="8"/>
        <v>4631.9119487980406</v>
      </c>
      <c r="BG29" s="16">
        <f t="shared" si="9"/>
        <v>42461.738612628003</v>
      </c>
      <c r="BI29">
        <v>68</v>
      </c>
      <c r="BJ29" t="s">
        <v>55</v>
      </c>
      <c r="BK29" s="2">
        <v>45539.024074074077</v>
      </c>
      <c r="BL29">
        <v>345</v>
      </c>
      <c r="BM29" t="s">
        <v>13</v>
      </c>
      <c r="BN29">
        <v>0</v>
      </c>
      <c r="BO29">
        <v>2.8439999999999999</v>
      </c>
      <c r="BP29" s="3">
        <v>904906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25">
      <c r="A30">
        <v>69</v>
      </c>
      <c r="B30" t="s">
        <v>56</v>
      </c>
      <c r="C30" s="2">
        <v>45539.045254629629</v>
      </c>
      <c r="D30">
        <v>314</v>
      </c>
      <c r="E30" t="s">
        <v>13</v>
      </c>
      <c r="F30">
        <v>0</v>
      </c>
      <c r="G30">
        <v>5.9950000000000001</v>
      </c>
      <c r="H30" s="3">
        <v>29259</v>
      </c>
      <c r="I30">
        <v>7.0000000000000007E-2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45539.045254629629</v>
      </c>
      <c r="R30">
        <v>314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45539.045254629629</v>
      </c>
      <c r="AF30">
        <v>314</v>
      </c>
      <c r="AG30" t="s">
        <v>13</v>
      </c>
      <c r="AH30">
        <v>0</v>
      </c>
      <c r="AI30">
        <v>12.134</v>
      </c>
      <c r="AJ30">
        <v>411</v>
      </c>
      <c r="AK30">
        <v>5.1999999999999998E-2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80.253602473407213</v>
      </c>
      <c r="AU30" s="16">
        <f t="shared" si="1"/>
        <v>118.3448985242</v>
      </c>
      <c r="AW30" s="13">
        <f t="shared" si="2"/>
        <v>76.582863830107101</v>
      </c>
      <c r="AX30" s="14">
        <f t="shared" si="3"/>
        <v>74.72245334454</v>
      </c>
      <c r="AZ30" s="6">
        <f t="shared" si="4"/>
        <v>66.161182585416256</v>
      </c>
      <c r="BA30" s="7">
        <f t="shared" si="5"/>
        <v>-18.750610863920002</v>
      </c>
      <c r="BC30" s="11">
        <f t="shared" si="6"/>
        <v>77.265084519262999</v>
      </c>
      <c r="BD30" s="12">
        <f t="shared" si="7"/>
        <v>78.48695513189999</v>
      </c>
      <c r="BF30" s="15">
        <f t="shared" si="8"/>
        <v>80.253602473407213</v>
      </c>
      <c r="BG30" s="16">
        <f t="shared" si="9"/>
        <v>118.3448985242</v>
      </c>
      <c r="BI30">
        <v>69</v>
      </c>
      <c r="BJ30" t="s">
        <v>56</v>
      </c>
      <c r="BK30" s="2">
        <v>45539.045254629629</v>
      </c>
      <c r="BL30">
        <v>314</v>
      </c>
      <c r="BM30" t="s">
        <v>13</v>
      </c>
      <c r="BN30">
        <v>0</v>
      </c>
      <c r="BO30">
        <v>2.851</v>
      </c>
      <c r="BP30" s="3">
        <v>842490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>
        <v>70</v>
      </c>
      <c r="B31" t="s">
        <v>57</v>
      </c>
      <c r="C31" s="2">
        <v>45539.066458333335</v>
      </c>
      <c r="D31">
        <v>68</v>
      </c>
      <c r="E31" t="s">
        <v>13</v>
      </c>
      <c r="F31">
        <v>0</v>
      </c>
      <c r="G31">
        <v>6.0030000000000001</v>
      </c>
      <c r="H31" s="3">
        <v>73949</v>
      </c>
      <c r="I31">
        <v>0.183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45539.066458333335</v>
      </c>
      <c r="R31">
        <v>68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45539.066458333335</v>
      </c>
      <c r="AF31">
        <v>68</v>
      </c>
      <c r="AG31" t="s">
        <v>13</v>
      </c>
      <c r="AH31">
        <v>0</v>
      </c>
      <c r="AI31">
        <v>12.077999999999999</v>
      </c>
      <c r="AJ31" s="3">
        <v>69916</v>
      </c>
      <c r="AK31">
        <v>15.071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208.47786131123121</v>
      </c>
      <c r="AU31" s="16">
        <f t="shared" si="1"/>
        <v>13755.50622324432</v>
      </c>
      <c r="AW31" s="13">
        <f t="shared" si="2"/>
        <v>193.78337883873908</v>
      </c>
      <c r="AX31" s="14">
        <f t="shared" si="3"/>
        <v>13284.598302869441</v>
      </c>
      <c r="AZ31" s="6">
        <f t="shared" si="4"/>
        <v>170.72182266643546</v>
      </c>
      <c r="BA31" s="7">
        <f t="shared" si="5"/>
        <v>14223.189135130879</v>
      </c>
      <c r="BC31" s="11">
        <f t="shared" si="6"/>
        <v>205.98305409422304</v>
      </c>
      <c r="BD31" s="12">
        <f t="shared" si="7"/>
        <v>15341.2638954096</v>
      </c>
      <c r="BF31" s="15">
        <f t="shared" si="8"/>
        <v>208.47786131123121</v>
      </c>
      <c r="BG31" s="16">
        <f t="shared" si="9"/>
        <v>13755.50622324432</v>
      </c>
      <c r="BI31">
        <v>70</v>
      </c>
      <c r="BJ31" t="s">
        <v>57</v>
      </c>
      <c r="BK31" s="2">
        <v>45539.066458333335</v>
      </c>
      <c r="BL31">
        <v>68</v>
      </c>
      <c r="BM31" t="s">
        <v>13</v>
      </c>
      <c r="BN31">
        <v>0</v>
      </c>
      <c r="BO31">
        <v>2.863</v>
      </c>
      <c r="BP31" s="3">
        <v>750999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25">
      <c r="A32">
        <v>71</v>
      </c>
      <c r="B32" t="s">
        <v>58</v>
      </c>
      <c r="C32" s="2">
        <v>45539.087673611109</v>
      </c>
      <c r="D32">
        <v>323</v>
      </c>
      <c r="E32" t="s">
        <v>13</v>
      </c>
      <c r="F32">
        <v>0</v>
      </c>
      <c r="G32">
        <v>6.0430000000000001</v>
      </c>
      <c r="H32" s="3">
        <v>1945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45539.087673611109</v>
      </c>
      <c r="R32">
        <v>323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45539.087673611109</v>
      </c>
      <c r="AF32">
        <v>323</v>
      </c>
      <c r="AG32" t="s">
        <v>13</v>
      </c>
      <c r="AH32">
        <v>0</v>
      </c>
      <c r="AI32">
        <v>12.058999999999999</v>
      </c>
      <c r="AJ32" s="3">
        <v>86326</v>
      </c>
      <c r="AK32">
        <v>18.529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1.1762470484999996</v>
      </c>
      <c r="AU32" s="16">
        <f t="shared" si="1"/>
        <v>17079.277956027719</v>
      </c>
      <c r="AW32" s="13">
        <f t="shared" si="2"/>
        <v>0.50150870125000058</v>
      </c>
      <c r="AX32" s="14">
        <f t="shared" si="3"/>
        <v>16380.50078123224</v>
      </c>
      <c r="AZ32" s="6">
        <f t="shared" si="4"/>
        <v>0.36855403249999985</v>
      </c>
      <c r="BA32" s="7">
        <f t="shared" si="5"/>
        <v>17549.704610396482</v>
      </c>
      <c r="BC32" s="11">
        <f t="shared" si="6"/>
        <v>5.4949085000000011</v>
      </c>
      <c r="BD32" s="12">
        <f t="shared" si="7"/>
        <v>19301.156108511601</v>
      </c>
      <c r="BF32" s="15">
        <f t="shared" si="8"/>
        <v>1.1762470484999996</v>
      </c>
      <c r="BG32" s="16">
        <f t="shared" si="9"/>
        <v>17079.277956027719</v>
      </c>
      <c r="BI32">
        <v>71</v>
      </c>
      <c r="BJ32" t="s">
        <v>58</v>
      </c>
      <c r="BK32" s="2">
        <v>45539.087673611109</v>
      </c>
      <c r="BL32">
        <v>323</v>
      </c>
      <c r="BM32" t="s">
        <v>13</v>
      </c>
      <c r="BN32">
        <v>0</v>
      </c>
      <c r="BO32">
        <v>2.851</v>
      </c>
      <c r="BP32" s="3">
        <v>792352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25">
      <c r="A33">
        <v>72</v>
      </c>
      <c r="B33" t="s">
        <v>59</v>
      </c>
      <c r="C33" s="2">
        <v>45539.108877314815</v>
      </c>
      <c r="D33">
        <v>33</v>
      </c>
      <c r="E33" t="s">
        <v>13</v>
      </c>
      <c r="F33">
        <v>0</v>
      </c>
      <c r="G33">
        <v>6.0640000000000001</v>
      </c>
      <c r="H33" s="3">
        <v>1328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45539.108877314815</v>
      </c>
      <c r="R33">
        <v>33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45539.108877314815</v>
      </c>
      <c r="AF33">
        <v>33</v>
      </c>
      <c r="AG33" t="s">
        <v>13</v>
      </c>
      <c r="AH33">
        <v>0</v>
      </c>
      <c r="AI33">
        <v>11.964</v>
      </c>
      <c r="AJ33" s="3">
        <v>197146</v>
      </c>
      <c r="AK33">
        <v>41.104999999999997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7" si="10">IF(H33&lt;10000,((H33^2*0.00000005714)+(H33*0.002453)+(-3.811)),(IF(H33&lt;200000,((H33^2*-0.0000000002888)+(H33*0.002899)+(-4.321)),(IF(H33&lt;8000000,((H33^2*-0.0000000000062)+(H33*0.002143)+(157)),((V33^2*-0.000000031)+(V33*0.2771)+(-709.5)))))))</f>
        <v>-0.45264481023999981</v>
      </c>
      <c r="AU33" s="16">
        <f t="shared" ref="AU33:AU37" si="11">IF(AJ33&lt;45000,((-0.0000000598*AJ33^2)+(0.205*AJ33)+(34.1)),((-0.00000002403*AJ33^2)+(0.2063*AJ33)+(-550.7)))</f>
        <v>39186.556716056519</v>
      </c>
      <c r="AW33" s="13">
        <f t="shared" ref="AW33:AW37" si="12">IF(H33&lt;10000,((-0.00000005795*H33^2)+(0.003823*H33)+(-6.715)),(IF(H33&lt;700000,((-0.0000000001209*H33^2)+(0.002635*H33)+(-0.4111)), ((-0.00000002007*V33^2)+(0.2564*V33)+(286.1)))))</f>
        <v>-1.7402556927999999</v>
      </c>
      <c r="AX33" s="14">
        <f t="shared" ref="AX33:AX37" si="13">(-0.00000001626*AJ33^2)+(0.1912*AJ33)+(-3.858)</f>
        <v>37058.487173161848</v>
      </c>
      <c r="AZ33" s="6">
        <f t="shared" ref="AZ33:AZ37" si="14">IF(H33&lt;10000,((0.0000001453*H33^2)+(0.0008349*H33)+(-1.805)),(IF(H33&lt;700000,((-0.00000000008054*H33^2)+(0.002348*H33)+(-2.47)), ((-0.00000001938*V33^2)+(0.2471*V33)+(226.8)))))</f>
        <v>-0.44000404479999999</v>
      </c>
      <c r="BA33" s="7">
        <f t="shared" ref="BA33:BA37" si="15">(-0.00000002552*AJ33^2)+(0.2067*AJ33)+(-103.7)</f>
        <v>39654.503963535681</v>
      </c>
      <c r="BC33" s="11">
        <f t="shared" ref="BC33:BC37" si="16">IF(H33&lt;10000,((H33^2*0.00000054)+(H33*-0.004765)+(12.72)),(IF(H33&lt;200000,((H33^2*-0.000000001577)+(H33*0.003043)+(-10.42)),(IF(H33&lt;8000000,((H33^2*-0.0000000000186)+(H33*0.00194)+(154.1)),((V33^2*-0.00000002)+(V33*0.2565)+(-1032)))))))</f>
        <v>7.3444153600000011</v>
      </c>
      <c r="BD33" s="12">
        <f t="shared" ref="BD33:BD37" si="17">IF(AJ33&lt;45000,((-0.0000004561*AJ33^2)+(0.244*AJ33)+(-21.72)),((-0.0000000409*AJ33^2)+(0.2477*AJ33)+(-1777)))</f>
        <v>45466.4224965756</v>
      </c>
      <c r="BF33" s="15">
        <f t="shared" ref="BF33:BF37" si="18">IF(H33&lt;10000,((H33^2*0.00000005714)+(H33*0.002453)+(-3.811)),(IF(H33&lt;200000,((H33^2*-0.0000000002888)+(H33*0.002899)+(-4.321)),(IF(H33&lt;8000000,((H33^2*-0.0000000000062)+(H33*0.002143)+(157)),((V33^2*-0.000000031)+(V33*0.2771)+(-709.5)))))))</f>
        <v>-0.45264481023999981</v>
      </c>
      <c r="BG33" s="16">
        <f t="shared" ref="BG33:BG37" si="19">IF(AJ33&lt;45000,((-0.0000000598*AJ33^2)+(0.205*AJ33)+(34.1)),((-0.00000002403*AJ33^2)+(0.2063*AJ33)+(-550.7)))</f>
        <v>39186.556716056519</v>
      </c>
      <c r="BI33">
        <v>72</v>
      </c>
      <c r="BJ33" t="s">
        <v>59</v>
      </c>
      <c r="BK33" s="2">
        <v>45539.108877314815</v>
      </c>
      <c r="BL33">
        <v>33</v>
      </c>
      <c r="BM33" t="s">
        <v>13</v>
      </c>
      <c r="BN33">
        <v>0</v>
      </c>
      <c r="BO33">
        <v>2.8450000000000002</v>
      </c>
      <c r="BP33" s="3">
        <v>937956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25">
      <c r="A34">
        <v>73</v>
      </c>
      <c r="B34" t="s">
        <v>60</v>
      </c>
      <c r="C34" s="2">
        <v>45539.13008101852</v>
      </c>
      <c r="D34">
        <v>287</v>
      </c>
      <c r="E34" t="s">
        <v>13</v>
      </c>
      <c r="F34">
        <v>0</v>
      </c>
      <c r="G34">
        <v>5.99</v>
      </c>
      <c r="H34" s="3">
        <v>784584</v>
      </c>
      <c r="I34">
        <v>1.976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45539.13008101852</v>
      </c>
      <c r="R34">
        <v>287</v>
      </c>
      <c r="S34" t="s">
        <v>13</v>
      </c>
      <c r="T34">
        <v>0</v>
      </c>
      <c r="U34">
        <v>5.9409999999999998</v>
      </c>
      <c r="V34" s="3">
        <v>6508</v>
      </c>
      <c r="W34">
        <v>1.9490000000000001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45539.13008101852</v>
      </c>
      <c r="AF34">
        <v>287</v>
      </c>
      <c r="AG34" t="s">
        <v>13</v>
      </c>
      <c r="AH34">
        <v>0</v>
      </c>
      <c r="AI34">
        <v>12.138999999999999</v>
      </c>
      <c r="AJ34" s="3">
        <v>5041</v>
      </c>
      <c r="AK34">
        <v>1.0720000000000001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1834.5469652710526</v>
      </c>
      <c r="AU34" s="16">
        <f t="shared" si="11"/>
        <v>1065.9853814761998</v>
      </c>
      <c r="AW34" s="13">
        <f t="shared" si="12"/>
        <v>1953.9011539355201</v>
      </c>
      <c r="AX34" s="14">
        <f t="shared" si="13"/>
        <v>959.56800606694003</v>
      </c>
      <c r="AZ34" s="6">
        <f t="shared" si="14"/>
        <v>1834.1059782396799</v>
      </c>
      <c r="BA34" s="7">
        <f t="shared" si="15"/>
        <v>937.62619390088003</v>
      </c>
      <c r="BC34" s="11">
        <f t="shared" si="16"/>
        <v>1664.7433198131585</v>
      </c>
      <c r="BD34" s="12">
        <f t="shared" si="17"/>
        <v>1196.6937322959</v>
      </c>
      <c r="BF34" s="15">
        <f t="shared" si="18"/>
        <v>1834.5469652710526</v>
      </c>
      <c r="BG34" s="16">
        <f t="shared" si="19"/>
        <v>1065.9853814761998</v>
      </c>
      <c r="BI34">
        <v>73</v>
      </c>
      <c r="BJ34" t="s">
        <v>60</v>
      </c>
      <c r="BK34" s="2">
        <v>45539.13008101852</v>
      </c>
      <c r="BL34">
        <v>287</v>
      </c>
      <c r="BM34" t="s">
        <v>13</v>
      </c>
      <c r="BN34">
        <v>0</v>
      </c>
      <c r="BO34">
        <v>2.851</v>
      </c>
      <c r="BP34" s="3">
        <v>826174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25">
      <c r="A35">
        <v>74</v>
      </c>
      <c r="B35" t="s">
        <v>61</v>
      </c>
      <c r="C35" s="2">
        <v>45539.151284722226</v>
      </c>
      <c r="D35">
        <v>16</v>
      </c>
      <c r="E35" t="s">
        <v>13</v>
      </c>
      <c r="F35">
        <v>0</v>
      </c>
      <c r="G35">
        <v>6.0110000000000001</v>
      </c>
      <c r="H35" s="3">
        <v>4721</v>
      </c>
      <c r="I35">
        <v>8.0000000000000002E-3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45539.151284722226</v>
      </c>
      <c r="R35">
        <v>16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45539.151284722226</v>
      </c>
      <c r="AF35">
        <v>16</v>
      </c>
      <c r="AG35" t="s">
        <v>13</v>
      </c>
      <c r="AH35">
        <v>0</v>
      </c>
      <c r="AI35">
        <v>12.007999999999999</v>
      </c>
      <c r="AJ35" s="3">
        <v>139626</v>
      </c>
      <c r="AK35">
        <v>29.550999999999998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9.0431402347399992</v>
      </c>
      <c r="AU35" s="16">
        <f t="shared" si="11"/>
        <v>27785.668860379723</v>
      </c>
      <c r="AW35" s="13">
        <f t="shared" si="12"/>
        <v>10.041802614050003</v>
      </c>
      <c r="AX35" s="14">
        <f t="shared" si="13"/>
        <v>26375.63767281624</v>
      </c>
      <c r="AZ35" s="6">
        <f t="shared" si="14"/>
        <v>5.3749861973000002</v>
      </c>
      <c r="BA35" s="7">
        <f t="shared" si="15"/>
        <v>28259.471084764478</v>
      </c>
      <c r="BC35" s="11">
        <f t="shared" si="16"/>
        <v>2.2598691400000011</v>
      </c>
      <c r="BD35" s="12">
        <f t="shared" si="17"/>
        <v>32010.997527071602</v>
      </c>
      <c r="BF35" s="15">
        <f t="shared" si="18"/>
        <v>9.0431402347399992</v>
      </c>
      <c r="BG35" s="16">
        <f t="shared" si="19"/>
        <v>27785.668860379723</v>
      </c>
      <c r="BI35">
        <v>74</v>
      </c>
      <c r="BJ35" t="s">
        <v>61</v>
      </c>
      <c r="BK35" s="2">
        <v>45539.151284722226</v>
      </c>
      <c r="BL35">
        <v>16</v>
      </c>
      <c r="BM35" t="s">
        <v>13</v>
      </c>
      <c r="BN35">
        <v>0</v>
      </c>
      <c r="BO35">
        <v>2.8479999999999999</v>
      </c>
      <c r="BP35" s="3">
        <v>873683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25">
      <c r="A36">
        <v>75</v>
      </c>
      <c r="B36" t="s">
        <v>62</v>
      </c>
      <c r="C36" s="2">
        <v>45539.172500000001</v>
      </c>
      <c r="D36">
        <v>344</v>
      </c>
      <c r="E36" t="s">
        <v>13</v>
      </c>
      <c r="F36">
        <v>0</v>
      </c>
      <c r="G36">
        <v>5.9980000000000002</v>
      </c>
      <c r="H36" s="3">
        <v>23970</v>
      </c>
      <c r="I36">
        <v>5.7000000000000002E-2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45539.172500000001</v>
      </c>
      <c r="R36">
        <v>344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45539.172500000001</v>
      </c>
      <c r="AF36">
        <v>344</v>
      </c>
      <c r="AG36" t="s">
        <v>13</v>
      </c>
      <c r="AH36">
        <v>0</v>
      </c>
      <c r="AI36">
        <v>12.132999999999999</v>
      </c>
      <c r="AJ36" s="3">
        <v>2568</v>
      </c>
      <c r="AK36">
        <v>0.52800000000000002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10"/>
        <v>65.002096812079998</v>
      </c>
      <c r="AU36" s="16">
        <f t="shared" si="11"/>
        <v>560.14564148479997</v>
      </c>
      <c r="AW36" s="13">
        <f t="shared" si="12"/>
        <v>62.68038558719001</v>
      </c>
      <c r="AX36" s="14">
        <f t="shared" si="13"/>
        <v>487.03637141375998</v>
      </c>
      <c r="AZ36" s="6">
        <f t="shared" si="14"/>
        <v>53.765284865113998</v>
      </c>
      <c r="BA36" s="7">
        <f t="shared" si="15"/>
        <v>426.93730519552008</v>
      </c>
      <c r="BC36" s="11">
        <f t="shared" si="16"/>
        <v>61.614627460700007</v>
      </c>
      <c r="BD36" s="12">
        <f t="shared" si="17"/>
        <v>601.8641919936</v>
      </c>
      <c r="BF36" s="15">
        <f t="shared" si="18"/>
        <v>65.002096812079998</v>
      </c>
      <c r="BG36" s="16">
        <f t="shared" si="19"/>
        <v>560.14564148479997</v>
      </c>
      <c r="BI36">
        <v>75</v>
      </c>
      <c r="BJ36" t="s">
        <v>62</v>
      </c>
      <c r="BK36" s="2">
        <v>45539.172500000001</v>
      </c>
      <c r="BL36">
        <v>344</v>
      </c>
      <c r="BM36" t="s">
        <v>13</v>
      </c>
      <c r="BN36">
        <v>0</v>
      </c>
      <c r="BO36">
        <v>2.85</v>
      </c>
      <c r="BP36" s="3">
        <v>875399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25">
      <c r="A37">
        <v>76</v>
      </c>
      <c r="B37" t="s">
        <v>63</v>
      </c>
      <c r="C37" s="2">
        <v>45539.193680555552</v>
      </c>
      <c r="D37">
        <v>367</v>
      </c>
      <c r="E37" t="s">
        <v>13</v>
      </c>
      <c r="F37">
        <v>0</v>
      </c>
      <c r="G37">
        <v>5.9820000000000002</v>
      </c>
      <c r="H37" s="3">
        <v>3038544</v>
      </c>
      <c r="I37">
        <v>7.702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45539.193680555552</v>
      </c>
      <c r="R37">
        <v>367</v>
      </c>
      <c r="S37" t="s">
        <v>13</v>
      </c>
      <c r="T37">
        <v>0</v>
      </c>
      <c r="U37">
        <v>5.9340000000000002</v>
      </c>
      <c r="V37" s="3">
        <v>24067</v>
      </c>
      <c r="W37">
        <v>7.08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45539.193680555552</v>
      </c>
      <c r="AF37">
        <v>367</v>
      </c>
      <c r="AG37" t="s">
        <v>13</v>
      </c>
      <c r="AH37">
        <v>0</v>
      </c>
      <c r="AI37">
        <v>12.04</v>
      </c>
      <c r="AJ37" s="3">
        <v>93385</v>
      </c>
      <c r="AK37">
        <v>20.007000000000001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10"/>
        <v>6611.3567442323965</v>
      </c>
      <c r="AU37" s="16">
        <f t="shared" si="11"/>
        <v>18505.065679853251</v>
      </c>
      <c r="AW37" s="13">
        <f t="shared" si="12"/>
        <v>6445.2538447857705</v>
      </c>
      <c r="AX37" s="14">
        <f t="shared" si="13"/>
        <v>17709.554471261501</v>
      </c>
      <c r="AZ37" s="6">
        <f t="shared" si="14"/>
        <v>6162.5304069231797</v>
      </c>
      <c r="BA37" s="7">
        <f t="shared" si="15"/>
        <v>18976.425750097998</v>
      </c>
      <c r="BC37" s="11">
        <f t="shared" si="16"/>
        <v>5877.1462166971914</v>
      </c>
      <c r="BD37" s="12">
        <f t="shared" si="17"/>
        <v>20997.785488597503</v>
      </c>
      <c r="BF37" s="15">
        <f t="shared" si="18"/>
        <v>6611.3567442323965</v>
      </c>
      <c r="BG37" s="16">
        <f t="shared" si="19"/>
        <v>18505.065679853251</v>
      </c>
      <c r="BI37">
        <v>76</v>
      </c>
      <c r="BJ37" t="s">
        <v>63</v>
      </c>
      <c r="BK37" s="2">
        <v>45539.193680555552</v>
      </c>
      <c r="BL37">
        <v>367</v>
      </c>
      <c r="BM37" t="s">
        <v>13</v>
      </c>
      <c r="BN37">
        <v>0</v>
      </c>
      <c r="BO37">
        <v>2.85</v>
      </c>
      <c r="BP37" s="3">
        <v>801702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25">
      <c r="A38">
        <v>77</v>
      </c>
      <c r="B38" t="s">
        <v>64</v>
      </c>
      <c r="C38" s="2">
        <v>45539.214884259258</v>
      </c>
      <c r="D38">
        <v>119</v>
      </c>
      <c r="E38" t="s">
        <v>13</v>
      </c>
      <c r="F38">
        <v>0</v>
      </c>
      <c r="G38">
        <v>6.0419999999999998</v>
      </c>
      <c r="H38" s="3">
        <v>2319</v>
      </c>
      <c r="I38">
        <v>2E-3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45539.214884259258</v>
      </c>
      <c r="R38">
        <v>119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45539.214884259258</v>
      </c>
      <c r="AF38">
        <v>119</v>
      </c>
      <c r="AG38" t="s">
        <v>13</v>
      </c>
      <c r="AH38">
        <v>0</v>
      </c>
      <c r="AI38">
        <v>11.973000000000001</v>
      </c>
      <c r="AJ38" s="3">
        <v>175293</v>
      </c>
      <c r="AK38">
        <v>36.755000000000003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ref="AT38:AT41" si="20">IF(H38&lt;10000,((H38^2*0.00000005714)+(H38*0.002453)+(-3.811)),(IF(H38&lt;200000,((H38^2*-0.0000000002888)+(H38*0.002899)+(-4.321)),(IF(H38&lt;8000000,((H38^2*-0.0000000000062)+(H38*0.002143)+(157)),((V38^2*-0.000000031)+(V38*0.2771)+(-709.5)))))))</f>
        <v>2.1847922635399994</v>
      </c>
      <c r="AU38" s="16">
        <f t="shared" ref="AU38:AU41" si="21">IF(AJ38&lt;45000,((-0.0000000598*AJ38^2)+(0.205*AJ38)+(34.1)),((-0.00000002403*AJ38^2)+(0.2063*AJ38)+(-550.7)))</f>
        <v>34873.860810548533</v>
      </c>
      <c r="AW38" s="13">
        <f t="shared" ref="AW38:AW41" si="22">IF(H38&lt;10000,((-0.00000005795*H38^2)+(0.003823*H38)+(-6.715)),(IF(H38&lt;700000,((-0.0000000001209*H38^2)+(0.002635*H38)+(-0.4111)), ((-0.00000002007*V38^2)+(0.2564*V38)+(286.1)))))</f>
        <v>1.8388957500499998</v>
      </c>
      <c r="AX38" s="14">
        <f t="shared" ref="AX38:AX41" si="23">(-0.00000001626*AJ38^2)+(0.1912*AJ38)+(-3.858)</f>
        <v>33012.532241095258</v>
      </c>
      <c r="AZ38" s="6">
        <f t="shared" ref="AZ38:AZ41" si="24">IF(H38&lt;10000,((0.0000001453*H38^2)+(0.0008349*H38)+(-1.805)),(IF(H38&lt;700000,((-0.00000000008054*H38^2)+(0.002348*H38)+(-2.47)), ((-0.00000001938*V38^2)+(0.2471*V38)+(226.8)))))</f>
        <v>0.91252177330000017</v>
      </c>
      <c r="BA38" s="7">
        <f t="shared" ref="BA38:BA41" si="25">(-0.00000002552*AJ38^2)+(0.2067*AJ38)+(-103.7)</f>
        <v>35345.193833133526</v>
      </c>
      <c r="BC38" s="11">
        <f t="shared" ref="BC38:BC41" si="26">IF(H38&lt;10000,((H38^2*0.00000054)+(H38*-0.004765)+(12.72)),(IF(H38&lt;200000,((H38^2*-0.000000001577)+(H38*0.003043)+(-10.42)),(IF(H38&lt;8000000,((H38^2*-0.0000000000186)+(H38*0.00194)+(154.1)),((V38^2*-0.00000002)+(V38*0.2565)+(-1032)))))))</f>
        <v>4.5739559399999994</v>
      </c>
      <c r="BD38" s="12">
        <f t="shared" ref="BD38:BD41" si="27">IF(AJ38&lt;45000,((-0.0000004561*AJ38^2)+(0.244*AJ38)+(-21.72)),((-0.0000000409*AJ38^2)+(0.2477*AJ38)+(-1777)))</f>
        <v>40386.315793775895</v>
      </c>
      <c r="BF38" s="15">
        <f t="shared" ref="BF38:BF41" si="28">IF(H38&lt;10000,((H38^2*0.00000005714)+(H38*0.002453)+(-3.811)),(IF(H38&lt;200000,((H38^2*-0.0000000002888)+(H38*0.002899)+(-4.321)),(IF(H38&lt;8000000,((H38^2*-0.0000000000062)+(H38*0.002143)+(157)),((V38^2*-0.000000031)+(V38*0.2771)+(-709.5)))))))</f>
        <v>2.1847922635399994</v>
      </c>
      <c r="BG38" s="16">
        <f t="shared" ref="BG38:BG41" si="29">IF(AJ38&lt;45000,((-0.0000000598*AJ38^2)+(0.205*AJ38)+(34.1)),((-0.00000002403*AJ38^2)+(0.2063*AJ38)+(-550.7)))</f>
        <v>34873.860810548533</v>
      </c>
      <c r="BI38">
        <v>77</v>
      </c>
      <c r="BJ38" t="s">
        <v>64</v>
      </c>
      <c r="BK38" s="2">
        <v>45539.214884259258</v>
      </c>
      <c r="BL38">
        <v>119</v>
      </c>
      <c r="BM38" t="s">
        <v>13</v>
      </c>
      <c r="BN38">
        <v>0</v>
      </c>
      <c r="BO38">
        <v>2.847</v>
      </c>
      <c r="BP38" s="3">
        <v>868122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25">
      <c r="A39">
        <v>78</v>
      </c>
      <c r="B39" t="s">
        <v>65</v>
      </c>
      <c r="C39" s="2">
        <v>45539.236122685186</v>
      </c>
      <c r="D39">
        <v>173</v>
      </c>
      <c r="E39" t="s">
        <v>13</v>
      </c>
      <c r="F39">
        <v>0</v>
      </c>
      <c r="G39">
        <v>5.9939999999999998</v>
      </c>
      <c r="H39" s="3">
        <v>35801</v>
      </c>
      <c r="I39">
        <v>8.6999999999999994E-2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45539.236122685186</v>
      </c>
      <c r="R39">
        <v>173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45539.236122685186</v>
      </c>
      <c r="AF39">
        <v>173</v>
      </c>
      <c r="AG39" t="s">
        <v>13</v>
      </c>
      <c r="AH39">
        <v>0</v>
      </c>
      <c r="AI39">
        <v>12.13</v>
      </c>
      <c r="AJ39" s="3">
        <v>7907</v>
      </c>
      <c r="AK39">
        <v>1.702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20"/>
        <v>99.095940689631206</v>
      </c>
      <c r="AU39" s="16">
        <f t="shared" si="21"/>
        <v>1651.2962651897999</v>
      </c>
      <c r="AW39" s="13">
        <f t="shared" si="22"/>
        <v>93.769576067439104</v>
      </c>
      <c r="AX39" s="14">
        <f t="shared" si="23"/>
        <v>1506.9438142472602</v>
      </c>
      <c r="AZ39" s="6">
        <f t="shared" si="24"/>
        <v>81.487518947655445</v>
      </c>
      <c r="BA39" s="7">
        <f t="shared" si="25"/>
        <v>1529.0813730375198</v>
      </c>
      <c r="BC39" s="11">
        <f t="shared" si="26"/>
        <v>96.501183805223008</v>
      </c>
      <c r="BD39" s="12">
        <f t="shared" si="27"/>
        <v>1879.0723319910999</v>
      </c>
      <c r="BF39" s="15">
        <f t="shared" si="28"/>
        <v>99.095940689631206</v>
      </c>
      <c r="BG39" s="16">
        <f t="shared" si="29"/>
        <v>1651.2962651897999</v>
      </c>
      <c r="BI39">
        <v>78</v>
      </c>
      <c r="BJ39" t="s">
        <v>65</v>
      </c>
      <c r="BK39" s="2">
        <v>45539.236122685186</v>
      </c>
      <c r="BL39">
        <v>173</v>
      </c>
      <c r="BM39" t="s">
        <v>13</v>
      </c>
      <c r="BN39">
        <v>0</v>
      </c>
      <c r="BO39">
        <v>2.8380000000000001</v>
      </c>
      <c r="BP39" s="3">
        <v>1050099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25">
      <c r="A40">
        <v>79</v>
      </c>
      <c r="B40" t="s">
        <v>66</v>
      </c>
      <c r="C40" s="2">
        <v>45539.257326388892</v>
      </c>
      <c r="D40">
        <v>180</v>
      </c>
      <c r="E40" t="s">
        <v>13</v>
      </c>
      <c r="F40">
        <v>0</v>
      </c>
      <c r="G40">
        <v>5.9610000000000003</v>
      </c>
      <c r="H40" s="3">
        <v>12473746</v>
      </c>
      <c r="I40">
        <v>32.377000000000002</v>
      </c>
      <c r="J40" t="s">
        <v>14</v>
      </c>
      <c r="K40" t="s">
        <v>14</v>
      </c>
      <c r="L40" t="s">
        <v>14</v>
      </c>
      <c r="M40" t="s">
        <v>14</v>
      </c>
      <c r="O40">
        <v>79</v>
      </c>
      <c r="P40" t="s">
        <v>66</v>
      </c>
      <c r="Q40" s="2">
        <v>45539.257326388892</v>
      </c>
      <c r="R40">
        <v>180</v>
      </c>
      <c r="S40" t="s">
        <v>13</v>
      </c>
      <c r="T40">
        <v>0</v>
      </c>
      <c r="U40">
        <v>5.9130000000000003</v>
      </c>
      <c r="V40" s="3">
        <v>88368</v>
      </c>
      <c r="W40">
        <v>25.475999999999999</v>
      </c>
      <c r="X40" t="s">
        <v>14</v>
      </c>
      <c r="Y40" t="s">
        <v>14</v>
      </c>
      <c r="Z40" t="s">
        <v>14</v>
      </c>
      <c r="AA40" t="s">
        <v>14</v>
      </c>
      <c r="AC40">
        <v>79</v>
      </c>
      <c r="AD40" t="s">
        <v>66</v>
      </c>
      <c r="AE40" s="2">
        <v>45539.257326388892</v>
      </c>
      <c r="AF40">
        <v>180</v>
      </c>
      <c r="AG40" t="s">
        <v>13</v>
      </c>
      <c r="AH40">
        <v>0</v>
      </c>
      <c r="AI40">
        <v>12.052</v>
      </c>
      <c r="AJ40" s="3">
        <v>82583</v>
      </c>
      <c r="AK40">
        <v>17.742999999999999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0">
        <v>79</v>
      </c>
      <c r="AT40" s="15">
        <f t="shared" si="20"/>
        <v>23535.196793856001</v>
      </c>
      <c r="AU40" s="16">
        <f t="shared" si="21"/>
        <v>16322.28945610733</v>
      </c>
      <c r="AW40" s="13">
        <f t="shared" si="22"/>
        <v>22786.930508280322</v>
      </c>
      <c r="AX40" s="14">
        <f t="shared" si="23"/>
        <v>15675.11918228486</v>
      </c>
      <c r="AZ40" s="6">
        <f t="shared" si="24"/>
        <v>21911.196251642876</v>
      </c>
      <c r="BA40" s="7">
        <f t="shared" si="25"/>
        <v>16792.16092779272</v>
      </c>
      <c r="BC40" s="11">
        <f t="shared" si="26"/>
        <v>21478.21393152</v>
      </c>
      <c r="BD40" s="12">
        <f t="shared" si="27"/>
        <v>18399.8730677399</v>
      </c>
      <c r="BF40" s="15">
        <f t="shared" si="28"/>
        <v>23535.196793856001</v>
      </c>
      <c r="BG40" s="16">
        <f t="shared" si="29"/>
        <v>16322.28945610733</v>
      </c>
      <c r="BI40">
        <v>79</v>
      </c>
      <c r="BJ40" t="s">
        <v>66</v>
      </c>
      <c r="BK40" s="2">
        <v>45539.257326388892</v>
      </c>
      <c r="BL40">
        <v>180</v>
      </c>
      <c r="BM40" t="s">
        <v>13</v>
      </c>
      <c r="BN40">
        <v>0</v>
      </c>
      <c r="BO40">
        <v>2.855</v>
      </c>
      <c r="BP40" s="3">
        <v>684816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25">
      <c r="AS41" s="10"/>
      <c r="AT41" s="15"/>
      <c r="AU41" s="16"/>
      <c r="AW41" s="13"/>
      <c r="AX41" s="14"/>
      <c r="AZ41" s="6"/>
      <c r="BA41" s="7"/>
      <c r="BC41" s="11"/>
      <c r="BD41" s="12"/>
      <c r="BF41" s="15"/>
      <c r="BG41" s="1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Analytical Lab</cp:lastModifiedBy>
  <dcterms:created xsi:type="dcterms:W3CDTF">2020-10-28T13:32:09Z</dcterms:created>
  <dcterms:modified xsi:type="dcterms:W3CDTF">2024-09-04T17:06:20Z</dcterms:modified>
</cp:coreProperties>
</file>