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1 season misc analyses\GC 2021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<sst xmlns="http://schemas.openxmlformats.org/spreadsheetml/2006/main" count="520" uniqueCount="49">
  <si>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</si>
  <si>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</si>
  <si>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</si>
  <si>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</si>
  <si>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</si>
  <si>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</si>
  <si>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</si>
  <si>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</si>
  <si>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</si>
  <si>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</si>
  <si>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</si>
  <si>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</si>
  <si>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</si>
  <si>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</si>
  <si>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</si>
  <si>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</si>
  <si>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</si>
  <si>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</si>
  <si>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</si>
  <si>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</si>
  <si>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</si>
  <si>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</si>
  <si>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</si>
  <si>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</si>
  <si>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</si>
  <si>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</si>
  <si>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</si>
  <si>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</si>
  <si>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</si>
  <si>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</si>
  <si>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</si>
  <si>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</si>
  <si>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</si>
  <si>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</si>
  <si>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</si>
  <si>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</si>
  <si>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</si>
  <si>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</si>
  <si>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</si>
  <si>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</si>
  <si>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</si>
  <si>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</si>
  <si>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</si>
  <si>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</si>
  <si>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</si>
  <si>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</si>
  <si>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</si>
  <si>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</si>
  <si>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I broke vial 124.  Sorry!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</si>
</sst>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33"/>
  <sheetViews>
    <sheetView tabSelected="1" topLeftCell="A4" workbookViewId="0">
      <selection activeCell="B38" sqref="B38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44361.486192129632</v>
      </c>
      <c r="D9" t="s">
        <v>13</v>
      </c>
      <c r="E9" t="s">
        <v>14</v>
      </c>
      <c r="F9">
        <v>0</v>
      </c>
      <c r="G9">
        <v>6.0469999999999997</v>
      </c>
      <c r="H9" s="3">
        <v>942</v>
      </c>
      <c r="I9">
        <v>-3.0000000000000001E-3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44361.486192129632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44361.486192129632</v>
      </c>
      <c r="AF9" t="s">
        <v>13</v>
      </c>
      <c r="AG9" t="s">
        <v>14</v>
      </c>
      <c r="AH9">
        <v>0</v>
      </c>
      <c r="AI9">
        <v>12.215</v>
      </c>
      <c r="AJ9" s="3">
        <v>2445</v>
      </c>
      <c r="AK9">
        <v>0.497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-1.8040335150000004</v>
      </c>
      <c r="AU9" s="7">
        <f t="shared" ref="AU9:AU23" si="1">((-0.00000006277*AJ9^2)+(0.1854*AJ9)+(34.83))</f>
        <v>487.75775937074997</v>
      </c>
      <c r="AW9" s="8">
        <f t="shared" ref="AW9:AW23" si="2">IF(H9&lt;10000,((-0.00000005795*H9^2)+(0.003823*H9)+(-6.715)),(IF(H9&lt;700000,((-0.0000000001209*H9^2)+(0.002635*H9)+(-0.4111)), ((-0.00000002007*V9^2)+(0.2564*V9)+(286.1)))))</f>
        <v>-3.1651567437999999</v>
      </c>
      <c r="AX9" s="9">
        <f t="shared" ref="AX9:AX23" si="3">(-0.00000001626*AJ9^2)+(0.1912*AJ9)+(-3.858)</f>
        <v>463.52879731350004</v>
      </c>
    </row>
    <row r="10" spans="1:50" x14ac:dyDescent="0.35">
      <c r="A10">
        <v>40</v>
      </c>
      <c r="B10" t="s">
        <v>27</v>
      </c>
      <c r="C10" s="2">
        <v>44361.507534722223</v>
      </c>
      <c r="D10" t="s">
        <v>16</v>
      </c>
      <c r="E10" t="s">
        <v>14</v>
      </c>
      <c r="F10">
        <v>0</v>
      </c>
      <c r="G10">
        <v>6.07</v>
      </c>
      <c r="H10" s="3">
        <v>1086</v>
      </c>
      <c r="I10">
        <v>-3.0000000000000001E-3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44361.507534722223</v>
      </c>
      <c r="R10" t="s">
        <v>16</v>
      </c>
      <c r="S10" t="s">
        <v>14</v>
      </c>
      <c r="T10">
        <v>0</v>
      </c>
      <c r="U10" t="s">
        <v>15</v>
      </c>
      <c r="V10" s="3" t="s">
        <v>15</v>
      </c>
      <c r="W10" t="s">
        <v>15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44361.507534722223</v>
      </c>
      <c r="AF10" t="s">
        <v>16</v>
      </c>
      <c r="AG10" t="s">
        <v>14</v>
      </c>
      <c r="AH10">
        <v>0</v>
      </c>
      <c r="AI10">
        <v>12.191000000000001</v>
      </c>
      <c r="AJ10" s="3">
        <v>1891</v>
      </c>
      <c r="AK10">
        <v>0.38700000000000001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-1.4083078350000005</v>
      </c>
      <c r="AU10" s="7">
        <f t="shared" si="1"/>
        <v>385.19694194963</v>
      </c>
      <c r="AW10" s="8">
        <f t="shared" si="2"/>
        <v>-2.6315679981999995</v>
      </c>
      <c r="AX10" s="9">
        <f t="shared" si="3"/>
        <v>357.64305617494006</v>
      </c>
    </row>
    <row r="11" spans="1:50" x14ac:dyDescent="0.35">
      <c r="A11">
        <v>41</v>
      </c>
      <c r="B11" t="s">
        <v>28</v>
      </c>
      <c r="C11" s="2">
        <v>44361.52884259259</v>
      </c>
      <c r="D11">
        <v>121</v>
      </c>
      <c r="E11" t="s">
        <v>14</v>
      </c>
      <c r="F11">
        <v>0</v>
      </c>
      <c r="G11">
        <v>6.0289999999999999</v>
      </c>
      <c r="H11" s="3">
        <v>1198</v>
      </c>
      <c r="I11">
        <v>-2E-3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44361.52884259259</v>
      </c>
      <c r="R11">
        <v>121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44361.52884259259</v>
      </c>
      <c r="AF11">
        <v>121</v>
      </c>
      <c r="AG11" t="s">
        <v>14</v>
      </c>
      <c r="AH11">
        <v>0</v>
      </c>
      <c r="AI11">
        <v>12.151</v>
      </c>
      <c r="AJ11" s="3">
        <v>9884</v>
      </c>
      <c r="AK11">
        <v>1.982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-1.0999119150000003</v>
      </c>
      <c r="AU11" s="7">
        <f t="shared" si="1"/>
        <v>1861.1913817668799</v>
      </c>
      <c r="AW11" s="8">
        <f t="shared" si="2"/>
        <v>-2.2182160717999997</v>
      </c>
      <c r="AX11" s="9">
        <f t="shared" si="3"/>
        <v>1884.3743044054402</v>
      </c>
    </row>
    <row r="12" spans="1:50" x14ac:dyDescent="0.35">
      <c r="A12">
        <v>42</v>
      </c>
      <c r="B12" t="s">
        <v>29</v>
      </c>
      <c r="C12" s="2">
        <v>44361.550162037034</v>
      </c>
      <c r="D12">
        <v>12</v>
      </c>
      <c r="E12" t="s">
        <v>14</v>
      </c>
      <c r="F12">
        <v>0</v>
      </c>
      <c r="G12">
        <v>6.0279999999999996</v>
      </c>
      <c r="H12" s="3">
        <v>49193</v>
      </c>
      <c r="I12">
        <v>9.8000000000000004E-2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44361.550162037034</v>
      </c>
      <c r="R12">
        <v>12</v>
      </c>
      <c r="S12" t="s">
        <v>14</v>
      </c>
      <c r="T12">
        <v>0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44361.550162037034</v>
      </c>
      <c r="AF12">
        <v>12</v>
      </c>
      <c r="AG12" t="s">
        <v>14</v>
      </c>
      <c r="AH12">
        <v>0</v>
      </c>
      <c r="AI12">
        <v>12.098000000000001</v>
      </c>
      <c r="AJ12" s="3">
        <v>87203</v>
      </c>
      <c r="AK12">
        <v>17.201000000000001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153.01024879056621</v>
      </c>
      <c r="AU12" s="7">
        <f t="shared" si="1"/>
        <v>15724.94032137107</v>
      </c>
      <c r="AW12" s="8">
        <f t="shared" si="2"/>
        <v>128.91988289399592</v>
      </c>
      <c r="AX12" s="9">
        <f t="shared" si="3"/>
        <v>16545.70865422166</v>
      </c>
    </row>
    <row r="13" spans="1:50" x14ac:dyDescent="0.35">
      <c r="A13">
        <v>43</v>
      </c>
      <c r="B13" t="s">
        <v>30</v>
      </c>
      <c r="C13" s="2">
        <v>44361.571493055555</v>
      </c>
      <c r="D13">
        <v>127</v>
      </c>
      <c r="E13" t="s">
        <v>14</v>
      </c>
      <c r="F13">
        <v>0</v>
      </c>
      <c r="G13">
        <v>6.0289999999999999</v>
      </c>
      <c r="H13" s="3">
        <v>36796</v>
      </c>
      <c r="I13">
        <v>7.1999999999999995E-2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44361.571493055555</v>
      </c>
      <c r="R13">
        <v>127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44361.571493055555</v>
      </c>
      <c r="AF13">
        <v>127</v>
      </c>
      <c r="AG13" t="s">
        <v>14</v>
      </c>
      <c r="AH13">
        <v>0</v>
      </c>
      <c r="AI13" t="s">
        <v>15</v>
      </c>
      <c r="AJ13" s="3" t="s">
        <v>15</v>
      </c>
      <c r="AK13" t="s">
        <v>15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114.94134558822081</v>
      </c>
      <c r="AU13" s="7" t="e">
        <f t="shared" si="1"/>
        <v>#VALUE!</v>
      </c>
      <c r="AW13" s="8">
        <f t="shared" si="2"/>
        <v>96.382667975025612</v>
      </c>
      <c r="AX13" s="9" t="e">
        <f t="shared" si="3"/>
        <v>#VALUE!</v>
      </c>
    </row>
    <row r="14" spans="1:50" x14ac:dyDescent="0.35">
      <c r="A14">
        <v>44</v>
      </c>
      <c r="B14" t="s">
        <v>31</v>
      </c>
      <c r="C14" s="2">
        <v>44361.592812499999</v>
      </c>
      <c r="D14">
        <v>215</v>
      </c>
      <c r="E14" t="s">
        <v>14</v>
      </c>
      <c r="F14">
        <v>0</v>
      </c>
      <c r="G14">
        <v>6.1050000000000004</v>
      </c>
      <c r="H14" s="3">
        <v>979</v>
      </c>
      <c r="I14">
        <v>-3.0000000000000001E-3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44361.592812499999</v>
      </c>
      <c r="R14">
        <v>215</v>
      </c>
      <c r="S14" t="s">
        <v>14</v>
      </c>
      <c r="T14">
        <v>0</v>
      </c>
      <c r="U14" t="s">
        <v>15</v>
      </c>
      <c r="V14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44361.592812499999</v>
      </c>
      <c r="AF14">
        <v>215</v>
      </c>
      <c r="AG14" t="s">
        <v>14</v>
      </c>
      <c r="AH14">
        <v>0</v>
      </c>
      <c r="AI14">
        <v>12.132999999999999</v>
      </c>
      <c r="AJ14" s="3">
        <v>52161</v>
      </c>
      <c r="AK14">
        <v>10.35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-1.7024381287500008</v>
      </c>
      <c r="AU14" s="7">
        <f t="shared" si="1"/>
        <v>9534.6966720588298</v>
      </c>
      <c r="AW14" s="8">
        <f t="shared" si="2"/>
        <v>-3.0278246559499999</v>
      </c>
      <c r="AX14" s="9">
        <f t="shared" si="3"/>
        <v>9925.0854810845412</v>
      </c>
    </row>
    <row r="15" spans="1:50" x14ac:dyDescent="0.35">
      <c r="A15">
        <v>45</v>
      </c>
      <c r="B15" t="s">
        <v>32</v>
      </c>
      <c r="C15" s="2">
        <v>44361.61414351852</v>
      </c>
      <c r="D15">
        <v>41</v>
      </c>
      <c r="E15" t="s">
        <v>14</v>
      </c>
      <c r="F15">
        <v>0</v>
      </c>
      <c r="G15">
        <v>6.0119999999999996</v>
      </c>
      <c r="H15" s="3">
        <v>5870139</v>
      </c>
      <c r="I15">
        <v>12.317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44361.61414351852</v>
      </c>
      <c r="R15">
        <v>41</v>
      </c>
      <c r="S15" t="s">
        <v>14</v>
      </c>
      <c r="T15">
        <v>0</v>
      </c>
      <c r="U15">
        <v>5.9649999999999999</v>
      </c>
      <c r="V15" s="3">
        <v>44397</v>
      </c>
      <c r="W15">
        <v>11.971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44361.61414351852</v>
      </c>
      <c r="AF15">
        <v>41</v>
      </c>
      <c r="AG15" t="s">
        <v>14</v>
      </c>
      <c r="AH15">
        <v>0</v>
      </c>
      <c r="AI15">
        <v>12.148999999999999</v>
      </c>
      <c r="AJ15" s="3">
        <v>36556</v>
      </c>
      <c r="AK15">
        <v>7.2750000000000004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8996.9653425055658</v>
      </c>
      <c r="AU15" s="7">
        <f t="shared" si="1"/>
        <v>6728.4302668932805</v>
      </c>
      <c r="AW15" s="8">
        <f t="shared" si="2"/>
        <v>11629.930951267372</v>
      </c>
      <c r="AX15" s="9">
        <f t="shared" si="3"/>
        <v>6963.92029312864</v>
      </c>
    </row>
    <row r="16" spans="1:50" x14ac:dyDescent="0.35">
      <c r="A16">
        <v>46</v>
      </c>
      <c r="B16" t="s">
        <v>33</v>
      </c>
      <c r="C16" s="2">
        <v>44361.635474537034</v>
      </c>
      <c r="D16">
        <v>206</v>
      </c>
      <c r="E16" t="s">
        <v>14</v>
      </c>
      <c r="F16">
        <v>0</v>
      </c>
      <c r="G16">
        <v>6.03</v>
      </c>
      <c r="H16" s="3">
        <v>44779</v>
      </c>
      <c r="I16">
        <v>8.8999999999999996E-2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44361.635474537034</v>
      </c>
      <c r="R16">
        <v>206</v>
      </c>
      <c r="S16" t="s">
        <v>14</v>
      </c>
      <c r="T16">
        <v>0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44361.635474537034</v>
      </c>
      <c r="AF16">
        <v>206</v>
      </c>
      <c r="AG16" t="s">
        <v>14</v>
      </c>
      <c r="AH16">
        <v>0</v>
      </c>
      <c r="AI16" t="s">
        <v>15</v>
      </c>
      <c r="AJ16" s="3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139.48442835397583</v>
      </c>
      <c r="AU16" s="7" t="e">
        <f t="shared" si="1"/>
        <v>#VALUE!</v>
      </c>
      <c r="AW16" s="8">
        <f t="shared" si="2"/>
        <v>117.3391412961231</v>
      </c>
      <c r="AX16" s="9" t="e">
        <f t="shared" si="3"/>
        <v>#VALUE!</v>
      </c>
    </row>
    <row r="17" spans="1:50" x14ac:dyDescent="0.35">
      <c r="A17">
        <v>47</v>
      </c>
      <c r="B17" t="s">
        <v>34</v>
      </c>
      <c r="C17" s="2">
        <v>44361.656828703701</v>
      </c>
      <c r="D17">
        <v>177</v>
      </c>
      <c r="E17" t="s">
        <v>14</v>
      </c>
      <c r="F17">
        <v>0</v>
      </c>
      <c r="G17">
        <v>6.0549999999999997</v>
      </c>
      <c r="H17" s="3">
        <v>1227</v>
      </c>
      <c r="I17">
        <v>-2E-3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44361.656828703701</v>
      </c>
      <c r="R17">
        <v>177</v>
      </c>
      <c r="S17" t="s">
        <v>14</v>
      </c>
      <c r="T17">
        <v>0</v>
      </c>
      <c r="U17" t="s">
        <v>15</v>
      </c>
      <c r="V17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44361.656828703701</v>
      </c>
      <c r="AF17">
        <v>177</v>
      </c>
      <c r="AG17" t="s">
        <v>14</v>
      </c>
      <c r="AH17">
        <v>0</v>
      </c>
      <c r="AI17">
        <v>12.113</v>
      </c>
      <c r="AJ17" s="3">
        <v>52713</v>
      </c>
      <c r="AK17">
        <v>10.459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-1.0199725087500005</v>
      </c>
      <c r="AU17" s="7">
        <f t="shared" si="1"/>
        <v>9633.4036886378708</v>
      </c>
      <c r="AW17" s="8">
        <f t="shared" si="2"/>
        <v>-2.1114244055500002</v>
      </c>
      <c r="AX17" s="9">
        <f t="shared" si="3"/>
        <v>10029.68658240006</v>
      </c>
    </row>
    <row r="18" spans="1:50" x14ac:dyDescent="0.35">
      <c r="A18">
        <v>48</v>
      </c>
      <c r="B18" t="s">
        <v>35</v>
      </c>
      <c r="C18" s="2">
        <v>44361.678148148145</v>
      </c>
      <c r="D18">
        <v>76</v>
      </c>
      <c r="E18" t="s">
        <v>14</v>
      </c>
      <c r="F18">
        <v>0</v>
      </c>
      <c r="G18">
        <v>6.0030000000000001</v>
      </c>
      <c r="H18" s="3">
        <v>664049</v>
      </c>
      <c r="I18">
        <v>1.38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35</v>
      </c>
      <c r="Q18" s="2">
        <v>44361.678148148145</v>
      </c>
      <c r="R18">
        <v>76</v>
      </c>
      <c r="S18" t="s">
        <v>14</v>
      </c>
      <c r="T18">
        <v>0</v>
      </c>
      <c r="U18">
        <v>5.9550000000000001</v>
      </c>
      <c r="V18" s="3">
        <v>6664</v>
      </c>
      <c r="W18">
        <v>1.9039999999999999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35</v>
      </c>
      <c r="AE18" s="2">
        <v>44361.678148148145</v>
      </c>
      <c r="AF18">
        <v>76</v>
      </c>
      <c r="AG18" t="s">
        <v>14</v>
      </c>
      <c r="AH18">
        <v>0</v>
      </c>
      <c r="AI18">
        <v>12.101000000000001</v>
      </c>
      <c r="AJ18" s="3">
        <v>59891</v>
      </c>
      <c r="AK18">
        <v>11.868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1726.3356800739036</v>
      </c>
      <c r="AU18" s="7">
        <f t="shared" si="1"/>
        <v>10913.46968582963</v>
      </c>
      <c r="AW18" s="8">
        <f t="shared" si="2"/>
        <v>1696.0458211049192</v>
      </c>
      <c r="AX18" s="9">
        <f t="shared" si="3"/>
        <v>11388.977687614939</v>
      </c>
    </row>
    <row r="19" spans="1:50" x14ac:dyDescent="0.35">
      <c r="A19">
        <v>49</v>
      </c>
      <c r="B19" t="s">
        <v>36</v>
      </c>
      <c r="C19" s="2">
        <v>44361.699479166666</v>
      </c>
      <c r="D19">
        <v>189</v>
      </c>
      <c r="E19" t="s">
        <v>14</v>
      </c>
      <c r="F19">
        <v>0</v>
      </c>
      <c r="G19">
        <v>6.0090000000000003</v>
      </c>
      <c r="H19" s="3">
        <v>47272</v>
      </c>
      <c r="I19">
        <v>9.4E-2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36</v>
      </c>
      <c r="Q19" s="2">
        <v>44361.699479166666</v>
      </c>
      <c r="R19">
        <v>189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36</v>
      </c>
      <c r="AE19" s="2">
        <v>44361.699479166666</v>
      </c>
      <c r="AF19">
        <v>189</v>
      </c>
      <c r="AG19" t="s">
        <v>14</v>
      </c>
      <c r="AH19">
        <v>0</v>
      </c>
      <c r="AI19" t="s">
        <v>15</v>
      </c>
      <c r="AJ19" s="3" t="s">
        <v>15</v>
      </c>
      <c r="AK19" t="s">
        <v>15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147.12763721265921</v>
      </c>
      <c r="AU19" s="7" t="e">
        <f t="shared" si="1"/>
        <v>#VALUE!</v>
      </c>
      <c r="AW19" s="8">
        <f t="shared" si="2"/>
        <v>123.88045178413441</v>
      </c>
      <c r="AX19" s="9" t="e">
        <f t="shared" si="3"/>
        <v>#VALUE!</v>
      </c>
    </row>
    <row r="20" spans="1:50" x14ac:dyDescent="0.35">
      <c r="A20">
        <v>50</v>
      </c>
      <c r="B20" t="s">
        <v>37</v>
      </c>
      <c r="C20" s="2">
        <v>44361.720833333333</v>
      </c>
      <c r="D20">
        <v>88</v>
      </c>
      <c r="E20" t="s">
        <v>14</v>
      </c>
      <c r="F20">
        <v>0</v>
      </c>
      <c r="G20">
        <v>6.008</v>
      </c>
      <c r="H20" s="3">
        <v>64428</v>
      </c>
      <c r="I20">
        <v>0.129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37</v>
      </c>
      <c r="Q20" s="2">
        <v>44361.720833333333</v>
      </c>
      <c r="R20">
        <v>88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37</v>
      </c>
      <c r="AE20" s="2">
        <v>44361.720833333333</v>
      </c>
      <c r="AF20">
        <v>88</v>
      </c>
      <c r="AG20" t="s">
        <v>14</v>
      </c>
      <c r="AH20">
        <v>0</v>
      </c>
      <c r="AI20">
        <v>12.141999999999999</v>
      </c>
      <c r="AJ20" s="3">
        <v>26756</v>
      </c>
      <c r="AK20">
        <v>5.335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199.4505285844192</v>
      </c>
      <c r="AU20" s="7">
        <f t="shared" si="1"/>
        <v>4950.4563904452798</v>
      </c>
      <c r="AW20" s="8">
        <f t="shared" si="2"/>
        <v>168.85482806745441</v>
      </c>
      <c r="AX20" s="9">
        <f t="shared" si="3"/>
        <v>5100.24893370464</v>
      </c>
    </row>
    <row r="21" spans="1:50" x14ac:dyDescent="0.35">
      <c r="A21">
        <v>51</v>
      </c>
      <c r="B21" t="s">
        <v>38</v>
      </c>
      <c r="C21" s="2">
        <v>44361.742164351854</v>
      </c>
      <c r="D21">
        <v>159</v>
      </c>
      <c r="E21" t="s">
        <v>14</v>
      </c>
      <c r="F21">
        <v>0</v>
      </c>
      <c r="G21">
        <v>6.0460000000000003</v>
      </c>
      <c r="H21" s="3">
        <v>3719</v>
      </c>
      <c r="I21">
        <v>3.0000000000000001E-3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38</v>
      </c>
      <c r="Q21" s="2">
        <v>44361.742164351854</v>
      </c>
      <c r="R21">
        <v>159</v>
      </c>
      <c r="S21" t="s">
        <v>14</v>
      </c>
      <c r="T21">
        <v>0</v>
      </c>
      <c r="U21" t="s">
        <v>15</v>
      </c>
      <c r="V21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38</v>
      </c>
      <c r="AE21" s="2">
        <v>44361.742164351854</v>
      </c>
      <c r="AF21">
        <v>159</v>
      </c>
      <c r="AG21" t="s">
        <v>14</v>
      </c>
      <c r="AH21">
        <v>0</v>
      </c>
      <c r="AI21">
        <v>12.177</v>
      </c>
      <c r="AJ21" s="3">
        <v>20671</v>
      </c>
      <c r="AK21">
        <v>4.1280000000000001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5.9828029212499985</v>
      </c>
      <c r="AU21" s="7">
        <f t="shared" si="1"/>
        <v>3840.4123915724299</v>
      </c>
      <c r="AW21" s="8">
        <f t="shared" si="2"/>
        <v>6.7012328100499996</v>
      </c>
      <c r="AX21" s="9">
        <f t="shared" si="3"/>
        <v>3941.48946068134</v>
      </c>
    </row>
    <row r="22" spans="1:50" x14ac:dyDescent="0.35">
      <c r="A22">
        <v>52</v>
      </c>
      <c r="B22" t="s">
        <v>39</v>
      </c>
      <c r="C22" s="2">
        <v>44361.76353009259</v>
      </c>
      <c r="D22">
        <v>205</v>
      </c>
      <c r="E22" t="s">
        <v>14</v>
      </c>
      <c r="F22">
        <v>0</v>
      </c>
      <c r="G22">
        <v>6.0389999999999997</v>
      </c>
      <c r="H22" s="3">
        <v>4272</v>
      </c>
      <c r="I22">
        <v>4.0000000000000001E-3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39</v>
      </c>
      <c r="Q22" s="2">
        <v>44361.76353009259</v>
      </c>
      <c r="R22">
        <v>205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39</v>
      </c>
      <c r="AE22" s="2">
        <v>44361.76353009259</v>
      </c>
      <c r="AF22">
        <v>205</v>
      </c>
      <c r="AG22" t="s">
        <v>14</v>
      </c>
      <c r="AH22">
        <v>0</v>
      </c>
      <c r="AI22">
        <v>12.178000000000001</v>
      </c>
      <c r="AJ22" s="3">
        <v>21094</v>
      </c>
      <c r="AK22">
        <v>4.2119999999999997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7.5725721599999982</v>
      </c>
      <c r="AU22" s="7">
        <f t="shared" si="1"/>
        <v>3917.7276594042801</v>
      </c>
      <c r="AW22" s="8">
        <f t="shared" si="2"/>
        <v>8.5592694271999985</v>
      </c>
      <c r="AX22" s="9">
        <f t="shared" si="3"/>
        <v>4022.0798018466403</v>
      </c>
    </row>
    <row r="23" spans="1:50" x14ac:dyDescent="0.35">
      <c r="A23">
        <v>53</v>
      </c>
      <c r="B23" t="s">
        <v>40</v>
      </c>
      <c r="C23" s="2">
        <v>44361.784884259258</v>
      </c>
      <c r="D23">
        <v>182</v>
      </c>
      <c r="E23" t="s">
        <v>14</v>
      </c>
      <c r="F23">
        <v>0</v>
      </c>
      <c r="G23">
        <v>6.0090000000000003</v>
      </c>
      <c r="H23" s="3">
        <v>42392</v>
      </c>
      <c r="I23">
        <v>8.4000000000000005E-2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40</v>
      </c>
      <c r="Q23" s="2">
        <v>44361.784884259258</v>
      </c>
      <c r="R23">
        <v>182</v>
      </c>
      <c r="S23" t="s">
        <v>14</v>
      </c>
      <c r="T23">
        <v>0</v>
      </c>
      <c r="U23" t="s">
        <v>15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40</v>
      </c>
      <c r="AE23" s="2">
        <v>44361.784884259258</v>
      </c>
      <c r="AF23">
        <v>182</v>
      </c>
      <c r="AG23" t="s">
        <v>14</v>
      </c>
      <c r="AH23">
        <v>0</v>
      </c>
      <c r="AI23">
        <v>12.071999999999999</v>
      </c>
      <c r="AJ23" s="3">
        <v>96236</v>
      </c>
      <c r="AK23">
        <v>18.954999999999998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132.15669394584322</v>
      </c>
      <c r="AU23" s="7">
        <f t="shared" si="1"/>
        <v>17295.64834972208</v>
      </c>
      <c r="AW23" s="8">
        <f t="shared" si="2"/>
        <v>111.0745528268224</v>
      </c>
      <c r="AX23" s="9">
        <f t="shared" si="3"/>
        <v>18245.875361263043</v>
      </c>
    </row>
    <row r="24" spans="1:50" x14ac:dyDescent="0.35">
      <c r="A24">
        <v>54</v>
      </c>
      <c r="B24" t="s">
        <v>41</v>
      </c>
      <c r="C24" s="2">
        <v>44361.806250000001</v>
      </c>
      <c r="D24">
        <v>211</v>
      </c>
      <c r="E24" t="s">
        <v>14</v>
      </c>
      <c r="F24">
        <v>0</v>
      </c>
      <c r="G24">
        <v>6.024</v>
      </c>
      <c r="H24" s="3">
        <v>4811075</v>
      </c>
      <c r="I24">
        <v>10.081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41</v>
      </c>
      <c r="Q24" s="2">
        <v>44361.806250000001</v>
      </c>
      <c r="R24">
        <v>211</v>
      </c>
      <c r="S24" t="s">
        <v>14</v>
      </c>
      <c r="T24">
        <v>0</v>
      </c>
      <c r="U24">
        <v>5.9770000000000003</v>
      </c>
      <c r="V24" s="3">
        <v>39094</v>
      </c>
      <c r="W24">
        <v>10.563000000000001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41</v>
      </c>
      <c r="AE24" s="2">
        <v>44361.806250000001</v>
      </c>
      <c r="AF24">
        <v>211</v>
      </c>
      <c r="AG24" t="s">
        <v>14</v>
      </c>
      <c r="AH24">
        <v>0</v>
      </c>
      <c r="AI24">
        <v>12.134</v>
      </c>
      <c r="AJ24" s="3">
        <v>68505</v>
      </c>
      <c r="AK24">
        <v>13.555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7988.4711996462602</v>
      </c>
      <c r="AU24" s="7">
        <f t="shared" ref="AU24:AU30" si="5">((-0.00000006277*AJ24^2)+(0.1854*AJ24)+(34.83))</f>
        <v>12441.081468480752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10279.127799421482</v>
      </c>
      <c r="AX24" s="9">
        <f t="shared" ref="AX24:AX30" si="7">(-0.00000001626*AJ24^2)+(0.1912*AJ24)+(-3.858)</f>
        <v>13017.990876493501</v>
      </c>
    </row>
    <row r="25" spans="1:50" x14ac:dyDescent="0.35">
      <c r="A25">
        <v>55</v>
      </c>
      <c r="B25" t="s">
        <v>42</v>
      </c>
      <c r="C25" s="2">
        <v>44361.827592592592</v>
      </c>
      <c r="D25">
        <v>21</v>
      </c>
      <c r="E25" t="s">
        <v>14</v>
      </c>
      <c r="F25">
        <v>0</v>
      </c>
      <c r="G25">
        <v>6.0350000000000001</v>
      </c>
      <c r="H25" s="3">
        <v>66147</v>
      </c>
      <c r="I25">
        <v>0.13300000000000001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42</v>
      </c>
      <c r="Q25" s="2">
        <v>44361.827592592592</v>
      </c>
      <c r="R25">
        <v>21</v>
      </c>
      <c r="S25" t="s">
        <v>14</v>
      </c>
      <c r="T25">
        <v>0</v>
      </c>
      <c r="U25" t="s">
        <v>15</v>
      </c>
      <c r="V25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42</v>
      </c>
      <c r="AE25" s="2">
        <v>44361.827592592592</v>
      </c>
      <c r="AF25">
        <v>21</v>
      </c>
      <c r="AG25" t="s">
        <v>14</v>
      </c>
      <c r="AH25">
        <v>0</v>
      </c>
      <c r="AI25">
        <v>12.175000000000001</v>
      </c>
      <c r="AJ25" s="3">
        <v>28616</v>
      </c>
      <c r="AK25">
        <v>5.7039999999999997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204.66670461793422</v>
      </c>
      <c r="AU25" s="7">
        <f t="shared" si="5"/>
        <v>5288.8355876268797</v>
      </c>
      <c r="AW25" s="8">
        <f t="shared" si="6"/>
        <v>173.3572560438719</v>
      </c>
      <c r="AX25" s="9">
        <f t="shared" si="7"/>
        <v>5454.20628508544</v>
      </c>
    </row>
    <row r="26" spans="1:50" x14ac:dyDescent="0.35">
      <c r="A26">
        <v>56</v>
      </c>
      <c r="B26" t="s">
        <v>43</v>
      </c>
      <c r="C26" s="2">
        <v>44361.848969907405</v>
      </c>
      <c r="D26">
        <v>81</v>
      </c>
      <c r="E26" t="s">
        <v>14</v>
      </c>
      <c r="F26">
        <v>0</v>
      </c>
      <c r="G26">
        <v>6.0540000000000003</v>
      </c>
      <c r="H26" s="3">
        <v>1652</v>
      </c>
      <c r="I26">
        <v>-1E-3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43</v>
      </c>
      <c r="Q26" s="2">
        <v>44361.848969907405</v>
      </c>
      <c r="R26">
        <v>81</v>
      </c>
      <c r="S26" t="s">
        <v>14</v>
      </c>
      <c r="T26">
        <v>0</v>
      </c>
      <c r="U26" t="s">
        <v>15</v>
      </c>
      <c r="V26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43</v>
      </c>
      <c r="AE26" s="2">
        <v>44361.848969907405</v>
      </c>
      <c r="AF26">
        <v>81</v>
      </c>
      <c r="AG26" t="s">
        <v>14</v>
      </c>
      <c r="AH26">
        <v>0</v>
      </c>
      <c r="AI26">
        <v>12.164</v>
      </c>
      <c r="AJ26" s="3">
        <v>10020</v>
      </c>
      <c r="AK26">
        <v>2.0089999999999999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0.15565345999999902</v>
      </c>
      <c r="AU26" s="7">
        <f t="shared" si="5"/>
        <v>1886.2358668920001</v>
      </c>
      <c r="AW26" s="8">
        <f t="shared" si="6"/>
        <v>-0.55755557679999956</v>
      </c>
      <c r="AX26" s="9">
        <f t="shared" si="7"/>
        <v>1910.3334894960001</v>
      </c>
    </row>
    <row r="27" spans="1:50" x14ac:dyDescent="0.35">
      <c r="A27">
        <v>57</v>
      </c>
      <c r="B27" t="s">
        <v>44</v>
      </c>
      <c r="C27" s="2">
        <v>44361.870347222219</v>
      </c>
      <c r="D27">
        <v>161</v>
      </c>
      <c r="E27" t="s">
        <v>14</v>
      </c>
      <c r="F27">
        <v>0</v>
      </c>
      <c r="G27">
        <v>6.1050000000000004</v>
      </c>
      <c r="H27">
        <v>859</v>
      </c>
      <c r="I27">
        <v>-3.0000000000000001E-3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44</v>
      </c>
      <c r="Q27" s="2">
        <v>44361.870347222219</v>
      </c>
      <c r="R27">
        <v>161</v>
      </c>
      <c r="S27" t="s">
        <v>14</v>
      </c>
      <c r="T27">
        <v>0</v>
      </c>
      <c r="U27" t="s">
        <v>15</v>
      </c>
      <c r="V27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44</v>
      </c>
      <c r="AE27" s="2">
        <v>44361.870347222219</v>
      </c>
      <c r="AF27">
        <v>161</v>
      </c>
      <c r="AG27" t="s">
        <v>14</v>
      </c>
      <c r="AH27">
        <v>0</v>
      </c>
      <c r="AI27">
        <v>12.11</v>
      </c>
      <c r="AJ27" s="3">
        <v>55997</v>
      </c>
      <c r="AK27">
        <v>11.103999999999999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-2.0317250287500004</v>
      </c>
      <c r="AU27" s="7">
        <f t="shared" si="5"/>
        <v>10219.84817015507</v>
      </c>
      <c r="AW27" s="8">
        <f t="shared" si="6"/>
        <v>-3.4738032039499998</v>
      </c>
      <c r="AX27" s="9">
        <f t="shared" si="7"/>
        <v>10651.782503213661</v>
      </c>
    </row>
    <row r="28" spans="1:50" x14ac:dyDescent="0.35">
      <c r="A28">
        <v>58</v>
      </c>
      <c r="B28" t="s">
        <v>45</v>
      </c>
      <c r="C28" s="2">
        <v>44361.891701388886</v>
      </c>
      <c r="D28">
        <v>10</v>
      </c>
      <c r="E28" t="s">
        <v>14</v>
      </c>
      <c r="F28">
        <v>0</v>
      </c>
      <c r="G28">
        <v>6.0359999999999996</v>
      </c>
      <c r="H28" s="3">
        <v>54928</v>
      </c>
      <c r="I28">
        <v>0.11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45</v>
      </c>
      <c r="Q28" s="2">
        <v>44361.891701388886</v>
      </c>
      <c r="R28">
        <v>10</v>
      </c>
      <c r="S28" t="s">
        <v>14</v>
      </c>
      <c r="T28">
        <v>0</v>
      </c>
      <c r="U28" t="s">
        <v>15</v>
      </c>
      <c r="V28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45</v>
      </c>
      <c r="AE28" s="2">
        <v>44361.891701388886</v>
      </c>
      <c r="AF28">
        <v>10</v>
      </c>
      <c r="AG28" t="s">
        <v>14</v>
      </c>
      <c r="AH28">
        <v>0</v>
      </c>
      <c r="AI28" t="s">
        <v>15</v>
      </c>
      <c r="AJ28" t="s">
        <v>15</v>
      </c>
      <c r="AK28" t="s">
        <v>15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170.53650307281922</v>
      </c>
      <c r="AU28" s="7" t="e">
        <f t="shared" si="5"/>
        <v>#VALUE!</v>
      </c>
      <c r="AW28" s="8">
        <f t="shared" si="6"/>
        <v>143.95941440125441</v>
      </c>
      <c r="AX28" s="9" t="e">
        <f t="shared" si="7"/>
        <v>#VALUE!</v>
      </c>
    </row>
    <row r="29" spans="1:50" x14ac:dyDescent="0.35">
      <c r="A29">
        <v>59</v>
      </c>
      <c r="B29" t="s">
        <v>46</v>
      </c>
      <c r="C29" s="2">
        <v>44361.913043981483</v>
      </c>
      <c r="D29">
        <v>72</v>
      </c>
      <c r="E29" t="s">
        <v>14</v>
      </c>
      <c r="F29">
        <v>0</v>
      </c>
      <c r="G29">
        <v>6.008</v>
      </c>
      <c r="H29" s="3">
        <v>2582</v>
      </c>
      <c r="I29">
        <v>1E-3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46</v>
      </c>
      <c r="Q29" s="2">
        <v>44361.913043981483</v>
      </c>
      <c r="R29">
        <v>72</v>
      </c>
      <c r="S29" t="s">
        <v>14</v>
      </c>
      <c r="T29">
        <v>0</v>
      </c>
      <c r="U29" t="s">
        <v>15</v>
      </c>
      <c r="V29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46</v>
      </c>
      <c r="AE29" s="2">
        <v>44361.913043981483</v>
      </c>
      <c r="AF29">
        <v>72</v>
      </c>
      <c r="AG29" t="s">
        <v>14</v>
      </c>
      <c r="AH29">
        <v>0</v>
      </c>
      <c r="AI29">
        <v>12.098000000000001</v>
      </c>
      <c r="AJ29" s="3">
        <v>71134</v>
      </c>
      <c r="AK29">
        <v>14.069000000000001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2.7549778849999997</v>
      </c>
      <c r="AU29" s="7">
        <f t="shared" si="5"/>
        <v>12905.45451534188</v>
      </c>
      <c r="AW29" s="8">
        <f t="shared" si="6"/>
        <v>2.7696493442000012</v>
      </c>
      <c r="AX29" s="9">
        <f t="shared" si="7"/>
        <v>13514.686452755441</v>
      </c>
    </row>
    <row r="30" spans="1:50" x14ac:dyDescent="0.35">
      <c r="A30">
        <v>60</v>
      </c>
      <c r="B30" t="s">
        <v>47</v>
      </c>
      <c r="C30" s="2">
        <v>44361.934351851851</v>
      </c>
      <c r="D30">
        <v>190</v>
      </c>
      <c r="E30" t="s">
        <v>14</v>
      </c>
      <c r="F30">
        <v>0</v>
      </c>
      <c r="G30">
        <v>6.1689999999999996</v>
      </c>
      <c r="H30">
        <v>831</v>
      </c>
      <c r="I30">
        <v>-3.0000000000000001E-3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47</v>
      </c>
      <c r="Q30" s="2">
        <v>44361.934351851851</v>
      </c>
      <c r="R30">
        <v>190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47</v>
      </c>
      <c r="AE30" s="2">
        <v>44361.934351851851</v>
      </c>
      <c r="AF30">
        <v>190</v>
      </c>
      <c r="AG30" t="s">
        <v>14</v>
      </c>
      <c r="AH30">
        <v>0</v>
      </c>
      <c r="AI30">
        <v>12.148</v>
      </c>
      <c r="AJ30" s="3">
        <v>51311</v>
      </c>
      <c r="AK30">
        <v>10.183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-2.1084705787500004</v>
      </c>
      <c r="AU30" s="7">
        <f t="shared" si="5"/>
        <v>9382.6273688828296</v>
      </c>
      <c r="AW30" s="8">
        <f t="shared" si="6"/>
        <v>-3.5781050099499998</v>
      </c>
      <c r="AX30" s="9">
        <f t="shared" si="7"/>
        <v>9763.9955675965412</v>
      </c>
    </row>
    <row r="33" spans="1:1" x14ac:dyDescent="0.35">
      <c r="A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2021-07-22T14:05:01Z</dcterms:modified>
</cp:coreProperties>
</file>