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iborg-my.sharepoint.com/personal/jromero_mail_sib_org_bz/Documents/Website/OtherStatistics/Health Statistics/"/>
    </mc:Choice>
  </mc:AlternateContent>
  <xr:revisionPtr revIDLastSave="104" documentId="11_E1EB6EA449FE7CF1797595988A0627E1D5D591CF" xr6:coauthVersionLast="47" xr6:coauthVersionMax="47" xr10:uidLastSave="{4ADA14B2-78F2-49B0-8F9A-FBF1E9339704}"/>
  <bookViews>
    <workbookView xWindow="-108" yWindow="-108" windowWidth="23256" windowHeight="12576" activeTab="3" xr2:uid="{00000000-000D-0000-FFFF-FFFF00000000}"/>
  </bookViews>
  <sheets>
    <sheet name="3.1 H" sheetId="1" r:id="rId1"/>
    <sheet name="3.2 H" sheetId="2" r:id="rId2"/>
    <sheet name="3.3 H" sheetId="3" r:id="rId3"/>
    <sheet name="3.5 H" sheetId="5" r:id="rId4"/>
    <sheet name="3.21 H" sheetId="13" r:id="rId5"/>
    <sheet name="3.22 H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6" i="14" l="1"/>
  <c r="AK6" i="14"/>
  <c r="AJ6" i="14"/>
  <c r="AI6" i="14"/>
  <c r="AL6" i="13"/>
  <c r="AK6" i="13"/>
  <c r="AJ6" i="13"/>
  <c r="AI6" i="13"/>
  <c r="AH6" i="13" l="1"/>
  <c r="AG6" i="13"/>
  <c r="AH6" i="14" l="1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26" i="5"/>
  <c r="C25" i="5"/>
  <c r="C24" i="5"/>
  <c r="C23" i="5"/>
  <c r="C22" i="5"/>
  <c r="C21" i="5"/>
  <c r="C20" i="5"/>
  <c r="C19" i="5"/>
  <c r="C18" i="5"/>
  <c r="C17" i="5"/>
  <c r="C16" i="5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</calcChain>
</file>

<file path=xl/sharedStrings.xml><?xml version="1.0" encoding="utf-8"?>
<sst xmlns="http://schemas.openxmlformats.org/spreadsheetml/2006/main" count="175" uniqueCount="50">
  <si>
    <t>Table 3.1</t>
  </si>
  <si>
    <t>Number</t>
  </si>
  <si>
    <t xml:space="preserve">  Physicians</t>
  </si>
  <si>
    <t xml:space="preserve">  Dentists</t>
  </si>
  <si>
    <t xml:space="preserve">  Nurses</t>
  </si>
  <si>
    <t xml:space="preserve">  Community Health Aides</t>
  </si>
  <si>
    <t xml:space="preserve">  Pharmacists/Dispensers</t>
  </si>
  <si>
    <t xml:space="preserve">  Social Workers</t>
  </si>
  <si>
    <t>n/a</t>
  </si>
  <si>
    <t>Rate per 10,000 population</t>
  </si>
  <si>
    <t>Source: Ministry of Health</t>
  </si>
  <si>
    <t>Table 3.2</t>
  </si>
  <si>
    <t>Total</t>
  </si>
  <si>
    <t xml:space="preserve">  Corozal</t>
  </si>
  <si>
    <t xml:space="preserve">  Orange Walk</t>
  </si>
  <si>
    <t xml:space="preserve">  Belize</t>
  </si>
  <si>
    <t xml:space="preserve">  Belmopan</t>
  </si>
  <si>
    <t>San Ignacio</t>
  </si>
  <si>
    <t>*San Ignacio Community Hospital, Santa Elena, Georgeville, and Mopan Polyclinic</t>
  </si>
  <si>
    <t xml:space="preserve">  Stann Creek</t>
  </si>
  <si>
    <t xml:space="preserve">  Toledo</t>
  </si>
  <si>
    <t>Table 3.3</t>
  </si>
  <si>
    <t xml:space="preserve">  Orange Walk*</t>
  </si>
  <si>
    <t xml:space="preserve">  San Ignacio</t>
  </si>
  <si>
    <t>*No dental practice in Orange Walk hospital for 2008-2011</t>
  </si>
  <si>
    <t>Dental clinics refers to clinics within hospitals</t>
  </si>
  <si>
    <t>Table 3.5</t>
  </si>
  <si>
    <t>Number and Type of Operations Performed: 1997 - 2019</t>
  </si>
  <si>
    <t>Obstetrics/ Gynaecology</t>
  </si>
  <si>
    <t>General Surgery</t>
  </si>
  <si>
    <t>Orthopaedic</t>
  </si>
  <si>
    <t>Ophthalmic</t>
  </si>
  <si>
    <t>Dental</t>
  </si>
  <si>
    <t>2012r</t>
  </si>
  <si>
    <t>2013r</t>
  </si>
  <si>
    <t>2014</t>
  </si>
  <si>
    <t>Table 3.21</t>
  </si>
  <si>
    <t>Health Center</t>
  </si>
  <si>
    <t>Health Post</t>
  </si>
  <si>
    <t xml:space="preserve">  Corozal </t>
  </si>
  <si>
    <t xml:space="preserve">  Cayo</t>
  </si>
  <si>
    <t>Table 3.22</t>
  </si>
  <si>
    <t xml:space="preserve">Government </t>
  </si>
  <si>
    <t>Private</t>
  </si>
  <si>
    <t>Registered Medical Personnel: 2003 - 2021</t>
  </si>
  <si>
    <t>36447*</t>
  </si>
  <si>
    <t>Number of Health Centers and Health Posts by District: 2004 - 2021</t>
  </si>
  <si>
    <t>Number of Registered Hospitals by District: 2004 - 2021</t>
  </si>
  <si>
    <t>Visit to Dental Clinics by District: 2003 - 2021</t>
  </si>
  <si>
    <t>Visit to Out-Patient Clinics by District: 2011 - 2021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</si>
</sst>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5" fontId="6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center" vertical="center"/>
    </xf>
    <xf numFmtId="166" fontId="4" fillId="0" borderId="3" xfId="1" applyNumberFormat="1" applyFont="1" applyFill="1" applyBorder="1" applyAlignment="1">
      <alignment horizontal="center" vertical="center"/>
    </xf>
    <xf numFmtId="166" fontId="6" fillId="0" borderId="0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right" vertical="center"/>
    </xf>
    <xf numFmtId="166" fontId="6" fillId="0" borderId="2" xfId="1" applyNumberFormat="1" applyFont="1" applyFill="1" applyBorder="1" applyAlignment="1">
      <alignment vertical="center"/>
    </xf>
    <xf numFmtId="166" fontId="6" fillId="0" borderId="2" xfId="1" applyNumberFormat="1" applyFont="1" applyFill="1" applyBorder="1" applyAlignment="1">
      <alignment horizontal="center" vertical="center"/>
    </xf>
    <xf numFmtId="166" fontId="6" fillId="0" borderId="0" xfId="1" applyNumberFormat="1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166" fontId="6" fillId="0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vertical="center"/>
    </xf>
    <xf numFmtId="3" fontId="6" fillId="0" borderId="2" xfId="0" applyNumberFormat="1" applyFont="1" applyFill="1" applyBorder="1" applyAlignment="1">
      <alignment vertical="center"/>
    </xf>
    <xf numFmtId="166" fontId="6" fillId="0" borderId="2" xfId="0" applyNumberFormat="1" applyFont="1" applyFill="1" applyBorder="1" applyAlignment="1">
      <alignment horizontal="right" vertical="center"/>
    </xf>
    <xf numFmtId="3" fontId="8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 indent="1"/>
    </xf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/>
    <xf numFmtId="166" fontId="6" fillId="0" borderId="0" xfId="0" applyNumberFormat="1" applyFont="1" applyFill="1" applyAlignment="1">
      <alignment horizontal="right"/>
    </xf>
    <xf numFmtId="0" fontId="9" fillId="0" borderId="0" xfId="0" applyFont="1" applyFill="1"/>
    <xf numFmtId="0" fontId="4" fillId="0" borderId="1" xfId="0" applyFont="1" applyFill="1" applyBorder="1" applyAlignment="1">
      <alignment horizontal="center"/>
    </xf>
    <xf numFmtId="3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6" fontId="6" fillId="0" borderId="2" xfId="1" applyNumberFormat="1" applyFont="1" applyFill="1" applyBorder="1" applyAlignment="1">
      <alignment horizont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0" xfId="0" quotePrefix="1" applyFont="1" applyFill="1" applyAlignment="1">
      <alignment horizontal="left" vertical="center" wrapText="1"/>
    </xf>
    <xf numFmtId="0" fontId="4" fillId="0" borderId="2" xfId="0" quotePrefix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3" fontId="6" fillId="0" borderId="0" xfId="0" applyNumberFormat="1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0" xfId="0" applyFont="1" applyFill="1"/>
    <xf numFmtId="0" fontId="3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0" fontId="3" fillId="0" borderId="2" xfId="0" applyFont="1" applyFill="1" applyBorder="1"/>
    <xf numFmtId="0" fontId="2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9</xdr:row>
      <xdr:rowOff>161925</xdr:rowOff>
    </xdr:from>
    <xdr:to>
      <xdr:col>10</xdr:col>
      <xdr:colOff>190500</xdr:colOff>
      <xdr:row>11</xdr:row>
      <xdr:rowOff>110490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CEECBC-20B9-4289-9695-C5BF403D4C27}"/>
            </a:ext>
          </a:extLst>
        </xdr:cNvPr>
        <xdr:cNvSpPr>
          <a:spLocks noChangeArrowheads="1"/>
        </xdr:cNvSpPr>
      </xdr:nvSpPr>
      <xdr:spPr bwMode="auto">
        <a:xfrm>
          <a:off x="1543050" y="3076575"/>
          <a:ext cx="1905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1"/>
  <sheetViews>
    <sheetView workbookViewId="0">
      <selection activeCell="H15" sqref="H15"/>
    </sheetView>
  </sheetViews>
  <sheetFormatPr defaultColWidth="9.109375" defaultRowHeight="25.5" customHeight="1" x14ac:dyDescent="0.3"/>
  <cols>
    <col min="1" max="1" width="1.44140625" style="14" customWidth="1"/>
    <col min="2" max="2" width="27" style="14" customWidth="1"/>
    <col min="3" max="11" width="5" style="14" bestFit="1" customWidth="1"/>
    <col min="12" max="21" width="5.88671875" style="14" bestFit="1" customWidth="1"/>
    <col min="22" max="16384" width="9.109375" style="14"/>
  </cols>
  <sheetData>
    <row r="2" spans="2:21" ht="13.2" x14ac:dyDescent="0.3">
      <c r="B2" s="13" t="s">
        <v>0</v>
      </c>
      <c r="C2" s="13"/>
      <c r="D2" s="13"/>
    </row>
    <row r="3" spans="2:21" ht="13.2" x14ac:dyDescent="0.3">
      <c r="B3" s="15" t="s">
        <v>44</v>
      </c>
      <c r="C3" s="15"/>
      <c r="D3" s="15"/>
    </row>
    <row r="4" spans="2:21" ht="13.2" x14ac:dyDescent="0.3">
      <c r="B4" s="16"/>
      <c r="C4" s="17">
        <v>2003</v>
      </c>
      <c r="D4" s="17">
        <v>2004</v>
      </c>
      <c r="E4" s="17">
        <v>2005</v>
      </c>
      <c r="F4" s="17">
        <v>2006</v>
      </c>
      <c r="G4" s="17">
        <v>2007</v>
      </c>
      <c r="H4" s="17">
        <v>2008</v>
      </c>
      <c r="I4" s="17">
        <v>2009</v>
      </c>
      <c r="J4" s="17">
        <v>2010</v>
      </c>
      <c r="K4" s="17">
        <v>2011</v>
      </c>
      <c r="L4" s="17">
        <v>2012</v>
      </c>
      <c r="M4" s="17">
        <v>2013</v>
      </c>
      <c r="N4" s="17">
        <v>2014</v>
      </c>
      <c r="O4" s="17">
        <v>2015</v>
      </c>
      <c r="P4" s="17">
        <v>2016</v>
      </c>
      <c r="Q4" s="17">
        <v>2017</v>
      </c>
      <c r="R4" s="17">
        <v>2018</v>
      </c>
      <c r="S4" s="17">
        <v>2019</v>
      </c>
      <c r="T4" s="17">
        <v>2020</v>
      </c>
      <c r="U4" s="17">
        <v>2021</v>
      </c>
    </row>
    <row r="5" spans="2:21" ht="13.2" x14ac:dyDescent="0.3">
      <c r="B5" s="23" t="s">
        <v>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2:21" ht="13.2" x14ac:dyDescent="0.3">
      <c r="B6" s="25" t="s">
        <v>2</v>
      </c>
      <c r="C6" s="26">
        <v>203</v>
      </c>
      <c r="D6" s="26">
        <v>221</v>
      </c>
      <c r="E6" s="26">
        <v>249</v>
      </c>
      <c r="F6" s="26">
        <v>263</v>
      </c>
      <c r="G6" s="26">
        <v>256</v>
      </c>
      <c r="H6" s="26">
        <v>259</v>
      </c>
      <c r="I6" s="26">
        <v>241</v>
      </c>
      <c r="J6" s="26">
        <v>241</v>
      </c>
      <c r="K6" s="26">
        <v>241</v>
      </c>
      <c r="L6" s="26">
        <v>371</v>
      </c>
      <c r="M6" s="26">
        <v>371</v>
      </c>
      <c r="N6" s="26">
        <v>371</v>
      </c>
      <c r="O6" s="26">
        <v>371</v>
      </c>
      <c r="P6" s="26">
        <v>371</v>
      </c>
      <c r="Q6" s="26">
        <v>416</v>
      </c>
      <c r="R6" s="26">
        <v>412</v>
      </c>
      <c r="S6" s="26">
        <v>412</v>
      </c>
      <c r="T6" s="26">
        <v>412</v>
      </c>
      <c r="U6" s="26">
        <v>528</v>
      </c>
    </row>
    <row r="7" spans="2:21" ht="13.2" x14ac:dyDescent="0.3">
      <c r="B7" s="25" t="s">
        <v>3</v>
      </c>
      <c r="C7" s="26">
        <v>23</v>
      </c>
      <c r="D7" s="26">
        <v>12</v>
      </c>
      <c r="E7" s="26">
        <v>14</v>
      </c>
      <c r="F7" s="26">
        <v>25</v>
      </c>
      <c r="G7" s="26">
        <v>31</v>
      </c>
      <c r="H7" s="26">
        <v>26</v>
      </c>
      <c r="I7" s="26">
        <v>12</v>
      </c>
      <c r="J7" s="26">
        <v>12</v>
      </c>
      <c r="K7" s="26">
        <v>12</v>
      </c>
      <c r="L7" s="26">
        <v>44</v>
      </c>
      <c r="M7" s="26">
        <v>44</v>
      </c>
      <c r="N7" s="26">
        <v>44</v>
      </c>
      <c r="O7" s="26">
        <v>44</v>
      </c>
      <c r="P7" s="26">
        <v>44</v>
      </c>
      <c r="Q7" s="26">
        <v>56</v>
      </c>
      <c r="R7" s="26">
        <v>56</v>
      </c>
      <c r="S7" s="26">
        <v>56</v>
      </c>
      <c r="T7" s="26">
        <v>56</v>
      </c>
      <c r="U7" s="26">
        <v>68</v>
      </c>
    </row>
    <row r="8" spans="2:21" ht="13.2" x14ac:dyDescent="0.3">
      <c r="B8" s="25" t="s">
        <v>4</v>
      </c>
      <c r="C8" s="26">
        <v>465</v>
      </c>
      <c r="D8" s="26">
        <v>449</v>
      </c>
      <c r="E8" s="26">
        <v>441</v>
      </c>
      <c r="F8" s="26">
        <v>443</v>
      </c>
      <c r="G8" s="26">
        <v>522</v>
      </c>
      <c r="H8" s="26">
        <v>499</v>
      </c>
      <c r="I8" s="26">
        <v>469</v>
      </c>
      <c r="J8" s="26">
        <v>469</v>
      </c>
      <c r="K8" s="26">
        <v>469</v>
      </c>
      <c r="L8" s="26">
        <v>451</v>
      </c>
      <c r="M8" s="26">
        <v>451</v>
      </c>
      <c r="N8" s="26">
        <v>451</v>
      </c>
      <c r="O8" s="26">
        <v>451</v>
      </c>
      <c r="P8" s="26">
        <v>451</v>
      </c>
      <c r="Q8" s="26">
        <v>797</v>
      </c>
      <c r="R8" s="26">
        <v>797</v>
      </c>
      <c r="S8" s="26">
        <v>797</v>
      </c>
      <c r="T8" s="26">
        <v>797</v>
      </c>
      <c r="U8" s="26">
        <v>1002</v>
      </c>
    </row>
    <row r="9" spans="2:21" ht="13.2" x14ac:dyDescent="0.3">
      <c r="B9" s="25" t="s">
        <v>5</v>
      </c>
      <c r="C9" s="26">
        <v>212</v>
      </c>
      <c r="D9" s="26">
        <v>204</v>
      </c>
      <c r="E9" s="26">
        <v>219</v>
      </c>
      <c r="F9" s="26">
        <v>217</v>
      </c>
      <c r="G9" s="26">
        <v>204</v>
      </c>
      <c r="H9" s="26">
        <v>181</v>
      </c>
      <c r="I9" s="26">
        <v>208</v>
      </c>
      <c r="J9" s="26">
        <v>208</v>
      </c>
      <c r="K9" s="26">
        <v>208</v>
      </c>
      <c r="L9" s="26">
        <v>282</v>
      </c>
      <c r="M9" s="26">
        <v>282</v>
      </c>
      <c r="N9" s="26">
        <v>282</v>
      </c>
      <c r="O9" s="26">
        <v>282</v>
      </c>
      <c r="P9" s="26">
        <v>282</v>
      </c>
      <c r="Q9" s="26">
        <v>282</v>
      </c>
      <c r="R9" s="26">
        <v>233</v>
      </c>
      <c r="S9" s="26">
        <v>233</v>
      </c>
      <c r="T9" s="26">
        <v>233</v>
      </c>
      <c r="U9" s="26">
        <v>198</v>
      </c>
    </row>
    <row r="10" spans="2:21" ht="13.2" x14ac:dyDescent="0.3">
      <c r="B10" s="25" t="s">
        <v>6</v>
      </c>
      <c r="C10" s="26">
        <v>69</v>
      </c>
      <c r="D10" s="26">
        <v>49</v>
      </c>
      <c r="E10" s="26">
        <v>46</v>
      </c>
      <c r="F10" s="26">
        <v>44</v>
      </c>
      <c r="G10" s="26">
        <v>49</v>
      </c>
      <c r="H10" s="26">
        <v>41</v>
      </c>
      <c r="I10" s="26">
        <v>112</v>
      </c>
      <c r="J10" s="26">
        <v>112</v>
      </c>
      <c r="K10" s="26">
        <v>112</v>
      </c>
      <c r="L10" s="26">
        <v>112</v>
      </c>
      <c r="M10" s="26">
        <v>112</v>
      </c>
      <c r="N10" s="26">
        <v>112</v>
      </c>
      <c r="O10" s="26">
        <v>112</v>
      </c>
      <c r="P10" s="26">
        <v>112</v>
      </c>
      <c r="Q10" s="26">
        <v>112</v>
      </c>
      <c r="R10" s="26">
        <v>112</v>
      </c>
      <c r="S10" s="26">
        <v>112</v>
      </c>
      <c r="T10" s="26">
        <v>112</v>
      </c>
      <c r="U10" s="26">
        <v>112</v>
      </c>
    </row>
    <row r="11" spans="2:21" ht="13.2" x14ac:dyDescent="0.3">
      <c r="B11" s="25" t="s">
        <v>7</v>
      </c>
      <c r="C11" s="26">
        <v>36</v>
      </c>
      <c r="D11" s="26">
        <v>61</v>
      </c>
      <c r="E11" s="26">
        <v>47</v>
      </c>
      <c r="F11" s="26">
        <v>28</v>
      </c>
      <c r="G11" s="26">
        <v>18</v>
      </c>
      <c r="H11" s="26" t="s">
        <v>8</v>
      </c>
      <c r="I11" s="26" t="s">
        <v>8</v>
      </c>
      <c r="J11" s="26" t="s">
        <v>8</v>
      </c>
      <c r="K11" s="26" t="s">
        <v>8</v>
      </c>
      <c r="L11" s="26" t="s">
        <v>8</v>
      </c>
      <c r="M11" s="26" t="s">
        <v>8</v>
      </c>
      <c r="N11" s="26" t="s">
        <v>8</v>
      </c>
      <c r="O11" s="26" t="s">
        <v>8</v>
      </c>
      <c r="P11" s="26" t="s">
        <v>8</v>
      </c>
      <c r="Q11" s="26" t="s">
        <v>8</v>
      </c>
      <c r="R11" s="26" t="s">
        <v>8</v>
      </c>
      <c r="S11" s="26" t="s">
        <v>8</v>
      </c>
      <c r="T11" s="26" t="s">
        <v>8</v>
      </c>
      <c r="U11" s="26" t="s">
        <v>8</v>
      </c>
    </row>
    <row r="12" spans="2:21" ht="13.2" x14ac:dyDescent="0.3">
      <c r="B12" s="25" t="s">
        <v>9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2:21" ht="13.2" x14ac:dyDescent="0.3">
      <c r="B13" s="25" t="s">
        <v>2</v>
      </c>
      <c r="C13" s="26">
        <v>7.7</v>
      </c>
      <c r="D13" s="26">
        <v>7.8</v>
      </c>
      <c r="E13" s="26">
        <v>8.5</v>
      </c>
      <c r="F13" s="26">
        <v>8.6999999999999993</v>
      </c>
      <c r="G13" s="26">
        <v>8.1999999999999993</v>
      </c>
      <c r="H13" s="27">
        <v>8.0409810617820554</v>
      </c>
      <c r="I13" s="27">
        <f>+I6/315082*10000</f>
        <v>7.6488025339435444</v>
      </c>
      <c r="J13" s="27">
        <f>+J6/323598*10000</f>
        <v>7.4475120365391634</v>
      </c>
      <c r="K13" s="27">
        <f>+K6/332084*10000</f>
        <v>7.2571999855458253</v>
      </c>
      <c r="L13" s="12">
        <f t="shared" ref="L13:L17" si="0">+L6/340792*10000</f>
        <v>10.886405784173336</v>
      </c>
      <c r="M13" s="12">
        <f>+M6/349728*10000</f>
        <v>10.608244121145576</v>
      </c>
      <c r="N13" s="12">
        <f>+N6/358899*10000</f>
        <v>10.337170067344852</v>
      </c>
      <c r="O13" s="12">
        <f>+O6/368310*10000</f>
        <v>10.073036300942142</v>
      </c>
      <c r="P13" s="12">
        <f>+P6/377968*10000</f>
        <v>9.8156457689539849</v>
      </c>
      <c r="Q13" s="12">
        <f>+Q6/387879*10000</f>
        <v>10.724994134768833</v>
      </c>
      <c r="R13" s="12">
        <f>+R6/398050*10000</f>
        <v>10.350458485114936</v>
      </c>
      <c r="S13" s="12">
        <f t="shared" ref="S13:T13" si="1">+S6/398050*10000</f>
        <v>10.350458485114936</v>
      </c>
      <c r="T13" s="12">
        <f t="shared" si="1"/>
        <v>10.350458485114936</v>
      </c>
      <c r="U13" s="12">
        <f>U6/430191*10000</f>
        <v>12.273617997587118</v>
      </c>
    </row>
    <row r="14" spans="2:21" ht="13.2" x14ac:dyDescent="0.3">
      <c r="B14" s="25" t="s">
        <v>3</v>
      </c>
      <c r="C14" s="26">
        <v>0.9</v>
      </c>
      <c r="D14" s="26">
        <v>0.4</v>
      </c>
      <c r="E14" s="26">
        <v>0.5</v>
      </c>
      <c r="F14" s="26">
        <v>0.8</v>
      </c>
      <c r="G14" s="26">
        <v>1</v>
      </c>
      <c r="H14" s="27">
        <v>0.80720273207078541</v>
      </c>
      <c r="I14" s="27">
        <f>+I7/315082*10000</f>
        <v>0.38085323820465783</v>
      </c>
      <c r="J14" s="27">
        <f>+J7/323598*10000</f>
        <v>0.37083047484842302</v>
      </c>
      <c r="K14" s="27">
        <f>+K7/332084*10000</f>
        <v>0.36135435612676314</v>
      </c>
      <c r="L14" s="12">
        <f t="shared" si="0"/>
        <v>1.2911101199558674</v>
      </c>
      <c r="M14" s="12">
        <f t="shared" ref="M14:M17" si="2">+M7/349728*10000</f>
        <v>1.2581205965779121</v>
      </c>
      <c r="N14" s="12">
        <f t="shared" ref="N14:N17" si="3">+N7/358899*10000</f>
        <v>1.2259716521918422</v>
      </c>
      <c r="O14" s="12">
        <f t="shared" ref="O14:O17" si="4">+O7/368310*10000</f>
        <v>1.1946458146669925</v>
      </c>
      <c r="P14" s="12">
        <f t="shared" ref="P14:P17" si="5">+P7/377968*10000</f>
        <v>1.1641197138382084</v>
      </c>
      <c r="Q14" s="12">
        <f t="shared" ref="Q14:Q17" si="6">+Q7/387879*10000</f>
        <v>1.4437492104496505</v>
      </c>
      <c r="R14" s="12">
        <f t="shared" ref="R14:T17" si="7">+R7/398050*10000</f>
        <v>1.4068584348699911</v>
      </c>
      <c r="S14" s="12">
        <f t="shared" si="7"/>
        <v>1.4068584348699911</v>
      </c>
      <c r="T14" s="12">
        <f t="shared" si="7"/>
        <v>1.4068584348699911</v>
      </c>
      <c r="U14" s="12">
        <f t="shared" ref="U14:U17" si="8">U7/430191*10000</f>
        <v>1.5806932269619776</v>
      </c>
    </row>
    <row r="15" spans="2:21" ht="13.2" x14ac:dyDescent="0.3">
      <c r="B15" s="25" t="s">
        <v>4</v>
      </c>
      <c r="C15" s="26">
        <v>17</v>
      </c>
      <c r="D15" s="26">
        <v>15.9</v>
      </c>
      <c r="E15" s="26">
        <v>15.1</v>
      </c>
      <c r="F15" s="26">
        <v>14.7</v>
      </c>
      <c r="G15" s="26">
        <v>16.8</v>
      </c>
      <c r="H15" s="27">
        <v>15.49208320397392</v>
      </c>
      <c r="I15" s="27">
        <f>+I8/315082*10000</f>
        <v>14.885014059832045</v>
      </c>
      <c r="J15" s="27">
        <f>+J8/323598*10000</f>
        <v>14.493291058659201</v>
      </c>
      <c r="K15" s="27">
        <f>+K8/332084*10000</f>
        <v>14.122932751954325</v>
      </c>
      <c r="L15" s="12">
        <f t="shared" si="0"/>
        <v>13.233878729547641</v>
      </c>
      <c r="M15" s="12">
        <f t="shared" si="2"/>
        <v>12.895736114923599</v>
      </c>
      <c r="N15" s="12">
        <f t="shared" si="3"/>
        <v>12.566209434966384</v>
      </c>
      <c r="O15" s="12">
        <f t="shared" si="4"/>
        <v>12.245119600336674</v>
      </c>
      <c r="P15" s="12">
        <f t="shared" si="5"/>
        <v>11.932227066841637</v>
      </c>
      <c r="Q15" s="12">
        <f t="shared" si="6"/>
        <v>20.547645013006633</v>
      </c>
      <c r="R15" s="12">
        <f t="shared" si="7"/>
        <v>20.022610224846126</v>
      </c>
      <c r="S15" s="12">
        <f t="shared" si="7"/>
        <v>20.022610224846126</v>
      </c>
      <c r="T15" s="12">
        <f t="shared" si="7"/>
        <v>20.022610224846126</v>
      </c>
      <c r="U15" s="12">
        <f t="shared" si="8"/>
        <v>23.291979609057371</v>
      </c>
    </row>
    <row r="16" spans="2:21" ht="13.2" x14ac:dyDescent="0.3">
      <c r="B16" s="25" t="s">
        <v>5</v>
      </c>
      <c r="C16" s="26">
        <v>8</v>
      </c>
      <c r="D16" s="26">
        <v>7.2</v>
      </c>
      <c r="E16" s="26">
        <v>7.5</v>
      </c>
      <c r="F16" s="26">
        <v>7.2</v>
      </c>
      <c r="G16" s="26">
        <v>6.5</v>
      </c>
      <c r="H16" s="27">
        <v>5.6193728655696988</v>
      </c>
      <c r="I16" s="27">
        <f>+I9/315082*10000</f>
        <v>6.6014561288807361</v>
      </c>
      <c r="J16" s="27">
        <f>+J9/323598*10000</f>
        <v>6.4277282307059993</v>
      </c>
      <c r="K16" s="27">
        <f>+K9/332084*10000</f>
        <v>6.2634755061972278</v>
      </c>
      <c r="L16" s="12">
        <f t="shared" si="0"/>
        <v>8.274842132444423</v>
      </c>
      <c r="M16" s="12">
        <f t="shared" si="2"/>
        <v>8.0634092780675264</v>
      </c>
      <c r="N16" s="12">
        <f t="shared" si="3"/>
        <v>7.8573637708658977</v>
      </c>
      <c r="O16" s="12">
        <f t="shared" si="4"/>
        <v>7.6565936303657249</v>
      </c>
      <c r="P16" s="12">
        <f t="shared" si="5"/>
        <v>7.4609490750539731</v>
      </c>
      <c r="Q16" s="12">
        <f t="shared" si="6"/>
        <v>7.2703085240500265</v>
      </c>
      <c r="R16" s="12">
        <f t="shared" si="7"/>
        <v>5.8535359879412132</v>
      </c>
      <c r="S16" s="12">
        <f t="shared" si="7"/>
        <v>5.8535359879412132</v>
      </c>
      <c r="T16" s="12">
        <f t="shared" si="7"/>
        <v>5.8535359879412132</v>
      </c>
      <c r="U16" s="12">
        <f t="shared" si="8"/>
        <v>4.6026067490951696</v>
      </c>
    </row>
    <row r="17" spans="2:21" ht="13.2" x14ac:dyDescent="0.3">
      <c r="B17" s="25" t="s">
        <v>6</v>
      </c>
      <c r="C17" s="26">
        <v>2.6</v>
      </c>
      <c r="D17" s="26">
        <v>1.7</v>
      </c>
      <c r="E17" s="26">
        <v>1.6</v>
      </c>
      <c r="F17" s="26">
        <v>1.5</v>
      </c>
      <c r="G17" s="26">
        <v>1.6</v>
      </c>
      <c r="H17" s="27">
        <v>1.2728966159577773</v>
      </c>
      <c r="I17" s="27">
        <f>+I10/315082*10000</f>
        <v>3.554630223243473</v>
      </c>
      <c r="J17" s="27">
        <f>+J10/323598*10000</f>
        <v>3.4610844319186151</v>
      </c>
      <c r="K17" s="27">
        <f>+K10/332084*10000</f>
        <v>3.3726406571831222</v>
      </c>
      <c r="L17" s="12">
        <f t="shared" si="0"/>
        <v>3.2864621235240263</v>
      </c>
      <c r="M17" s="12">
        <f t="shared" si="2"/>
        <v>3.2024887912892308</v>
      </c>
      <c r="N17" s="12">
        <f t="shared" si="3"/>
        <v>3.1206551146701438</v>
      </c>
      <c r="O17" s="12">
        <f t="shared" si="4"/>
        <v>3.0409166191523447</v>
      </c>
      <c r="P17" s="12">
        <f t="shared" si="5"/>
        <v>2.9632138170427127</v>
      </c>
      <c r="Q17" s="12">
        <f t="shared" si="6"/>
        <v>2.8874984208993011</v>
      </c>
      <c r="R17" s="12">
        <f t="shared" si="7"/>
        <v>2.8137168697399821</v>
      </c>
      <c r="S17" s="12">
        <f t="shared" si="7"/>
        <v>2.8137168697399821</v>
      </c>
      <c r="T17" s="12">
        <f t="shared" si="7"/>
        <v>2.8137168697399821</v>
      </c>
      <c r="U17" s="12">
        <f t="shared" si="8"/>
        <v>2.6034947267609039</v>
      </c>
    </row>
    <row r="18" spans="2:21" ht="13.2" x14ac:dyDescent="0.3">
      <c r="B18" s="19" t="s">
        <v>7</v>
      </c>
      <c r="C18" s="20">
        <v>1.3</v>
      </c>
      <c r="D18" s="20">
        <v>2.2000000000000002</v>
      </c>
      <c r="E18" s="20">
        <v>1.6</v>
      </c>
      <c r="F18" s="20">
        <v>0.9</v>
      </c>
      <c r="G18" s="20">
        <v>0.6</v>
      </c>
      <c r="H18" s="20" t="s">
        <v>8</v>
      </c>
      <c r="I18" s="20" t="s">
        <v>8</v>
      </c>
      <c r="J18" s="20" t="s">
        <v>8</v>
      </c>
      <c r="K18" s="20" t="s">
        <v>8</v>
      </c>
      <c r="L18" s="20" t="s">
        <v>8</v>
      </c>
      <c r="M18" s="20" t="s">
        <v>8</v>
      </c>
      <c r="N18" s="20" t="s">
        <v>8</v>
      </c>
      <c r="O18" s="20" t="s">
        <v>8</v>
      </c>
      <c r="P18" s="20" t="s">
        <v>8</v>
      </c>
      <c r="Q18" s="20" t="s">
        <v>8</v>
      </c>
      <c r="R18" s="20" t="s">
        <v>8</v>
      </c>
      <c r="S18" s="20" t="s">
        <v>8</v>
      </c>
      <c r="T18" s="20" t="s">
        <v>8</v>
      </c>
      <c r="U18" s="28" t="s">
        <v>8</v>
      </c>
    </row>
    <row r="19" spans="2:21" ht="13.2" x14ac:dyDescent="0.3">
      <c r="B19" s="13" t="s">
        <v>10</v>
      </c>
    </row>
    <row r="21" spans="2:21" ht="13.2" x14ac:dyDescent="0.3">
      <c r="B21" s="21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9"/>
  <sheetViews>
    <sheetView workbookViewId="0">
      <selection activeCell="B4" sqref="B4"/>
    </sheetView>
  </sheetViews>
  <sheetFormatPr defaultColWidth="9.109375" defaultRowHeight="25.5" customHeight="1" x14ac:dyDescent="0.3"/>
  <cols>
    <col min="1" max="1" width="2.44140625" style="14" customWidth="1"/>
    <col min="2" max="2" width="14" style="14" customWidth="1"/>
    <col min="3" max="6" width="0" style="14" hidden="1" customWidth="1"/>
    <col min="7" max="7" width="10.33203125" style="14" hidden="1" customWidth="1"/>
    <col min="8" max="8" width="11.33203125" style="14" hidden="1" customWidth="1"/>
    <col min="9" max="10" width="0" style="14" hidden="1" customWidth="1"/>
    <col min="11" max="13" width="13.109375" style="14" customWidth="1"/>
    <col min="14" max="18" width="13.109375" style="18" customWidth="1"/>
    <col min="19" max="16384" width="9.109375" style="14"/>
  </cols>
  <sheetData>
    <row r="1" spans="2:21" ht="13.2" x14ac:dyDescent="0.3">
      <c r="B1" s="13"/>
      <c r="C1" s="13"/>
      <c r="D1" s="13"/>
      <c r="E1" s="13"/>
      <c r="F1" s="13"/>
    </row>
    <row r="2" spans="2:21" ht="13.2" x14ac:dyDescent="0.3">
      <c r="B2" s="13" t="s">
        <v>11</v>
      </c>
      <c r="C2" s="13"/>
      <c r="D2" s="13"/>
      <c r="E2" s="13"/>
      <c r="F2" s="13"/>
    </row>
    <row r="3" spans="2:21" ht="13.2" x14ac:dyDescent="0.3">
      <c r="B3" s="13" t="s">
        <v>49</v>
      </c>
      <c r="C3" s="13"/>
      <c r="D3" s="13"/>
      <c r="E3" s="13"/>
      <c r="F3" s="13"/>
    </row>
    <row r="4" spans="2:21" ht="13.2" x14ac:dyDescent="0.3">
      <c r="B4" s="22"/>
      <c r="C4" s="22">
        <v>2003</v>
      </c>
      <c r="D4" s="22">
        <v>2004</v>
      </c>
      <c r="E4" s="22">
        <v>2005</v>
      </c>
      <c r="F4" s="22">
        <v>2006</v>
      </c>
      <c r="G4" s="22">
        <v>2007</v>
      </c>
      <c r="H4" s="22">
        <v>2008</v>
      </c>
      <c r="I4" s="22">
        <v>2009</v>
      </c>
      <c r="J4" s="22">
        <v>2010</v>
      </c>
      <c r="K4" s="17">
        <v>2011</v>
      </c>
      <c r="L4" s="17">
        <v>2012</v>
      </c>
      <c r="M4" s="17">
        <v>2013</v>
      </c>
      <c r="N4" s="17">
        <v>2014</v>
      </c>
      <c r="O4" s="17">
        <v>2015</v>
      </c>
      <c r="P4" s="17">
        <v>2016</v>
      </c>
      <c r="Q4" s="17">
        <v>2017</v>
      </c>
      <c r="R4" s="17">
        <v>2018</v>
      </c>
      <c r="S4" s="17">
        <v>2019</v>
      </c>
      <c r="T4" s="17">
        <v>2020</v>
      </c>
      <c r="U4" s="17">
        <v>2021</v>
      </c>
    </row>
    <row r="5" spans="2:21" s="13" customFormat="1" ht="13.2" x14ac:dyDescent="0.3">
      <c r="B5" s="13" t="s">
        <v>12</v>
      </c>
      <c r="C5" s="37">
        <v>180748</v>
      </c>
      <c r="D5" s="37">
        <v>168027</v>
      </c>
      <c r="E5" s="37">
        <v>209959</v>
      </c>
      <c r="F5" s="37">
        <v>208764</v>
      </c>
      <c r="G5" s="37">
        <v>206864</v>
      </c>
      <c r="H5" s="29">
        <f>+H6+H7+H8+H9+H10+H12+H11</f>
        <v>211073</v>
      </c>
      <c r="I5" s="29">
        <f>+I6+I7+I8+I9+I10+I12+I11</f>
        <v>410505</v>
      </c>
      <c r="J5" s="29">
        <f>+J6+J7+J8+J9+J10+J11+J12</f>
        <v>368560</v>
      </c>
      <c r="K5" s="29">
        <f>+K6+K7+K8+K9+K10+K11+K12</f>
        <v>344360</v>
      </c>
      <c r="L5" s="29">
        <f t="shared" ref="L5:Q5" si="0">SUM(L6:L12)</f>
        <v>386122</v>
      </c>
      <c r="M5" s="29">
        <f t="shared" si="0"/>
        <v>398933</v>
      </c>
      <c r="N5" s="29">
        <f t="shared" si="0"/>
        <v>419441</v>
      </c>
      <c r="O5" s="29">
        <f t="shared" si="0"/>
        <v>392618</v>
      </c>
      <c r="P5" s="29">
        <f t="shared" si="0"/>
        <v>419691</v>
      </c>
      <c r="Q5" s="29">
        <f t="shared" si="0"/>
        <v>404489</v>
      </c>
      <c r="R5" s="30">
        <f>SUM(R6:R12)</f>
        <v>383610</v>
      </c>
      <c r="S5" s="30">
        <f t="shared" ref="S5:U5" si="1">SUM(S6:S12)</f>
        <v>426327</v>
      </c>
      <c r="T5" s="30">
        <f t="shared" si="1"/>
        <v>291179</v>
      </c>
      <c r="U5" s="30">
        <f t="shared" si="1"/>
        <v>275353</v>
      </c>
    </row>
    <row r="6" spans="2:21" ht="13.2" x14ac:dyDescent="0.3">
      <c r="B6" s="13" t="s">
        <v>13</v>
      </c>
      <c r="C6" s="38">
        <v>18830</v>
      </c>
      <c r="D6" s="38">
        <v>10182</v>
      </c>
      <c r="E6" s="38">
        <v>21542</v>
      </c>
      <c r="F6" s="38">
        <v>24746</v>
      </c>
      <c r="G6" s="31">
        <v>22886</v>
      </c>
      <c r="H6" s="39">
        <v>21461</v>
      </c>
      <c r="I6" s="39">
        <v>21586</v>
      </c>
      <c r="J6" s="38">
        <v>30495</v>
      </c>
      <c r="K6" s="32">
        <v>17982</v>
      </c>
      <c r="L6" s="32">
        <v>32425</v>
      </c>
      <c r="M6" s="32">
        <v>39545</v>
      </c>
      <c r="N6" s="32">
        <v>41664</v>
      </c>
      <c r="O6" s="32">
        <v>46821</v>
      </c>
      <c r="P6" s="32">
        <v>47574</v>
      </c>
      <c r="Q6" s="32">
        <v>45430</v>
      </c>
      <c r="R6" s="32">
        <v>38693</v>
      </c>
      <c r="S6" s="32">
        <v>39316</v>
      </c>
      <c r="T6" s="32">
        <v>28899</v>
      </c>
      <c r="U6" s="32">
        <v>26461</v>
      </c>
    </row>
    <row r="7" spans="2:21" ht="13.2" x14ac:dyDescent="0.3">
      <c r="B7" s="13" t="s">
        <v>14</v>
      </c>
      <c r="C7" s="38">
        <v>19156</v>
      </c>
      <c r="D7" s="38">
        <v>22051</v>
      </c>
      <c r="E7" s="38">
        <v>19134</v>
      </c>
      <c r="F7" s="38">
        <v>17119</v>
      </c>
      <c r="G7" s="31">
        <v>11842</v>
      </c>
      <c r="H7" s="39">
        <v>12100</v>
      </c>
      <c r="I7" s="39">
        <v>30439</v>
      </c>
      <c r="J7" s="38">
        <v>26410</v>
      </c>
      <c r="K7" s="32">
        <v>32831</v>
      </c>
      <c r="L7" s="32">
        <v>37990</v>
      </c>
      <c r="M7" s="32">
        <v>30015</v>
      </c>
      <c r="N7" s="32">
        <v>34685</v>
      </c>
      <c r="O7" s="32">
        <v>30338</v>
      </c>
      <c r="P7" s="32">
        <v>32547</v>
      </c>
      <c r="Q7" s="32">
        <v>37368</v>
      </c>
      <c r="R7" s="32">
        <v>40865</v>
      </c>
      <c r="S7" s="32">
        <v>46382</v>
      </c>
      <c r="T7" s="32">
        <v>26127</v>
      </c>
      <c r="U7" s="32">
        <v>40786</v>
      </c>
    </row>
    <row r="8" spans="2:21" ht="13.2" x14ac:dyDescent="0.3">
      <c r="B8" s="13" t="s">
        <v>15</v>
      </c>
      <c r="C8" s="38">
        <v>43724</v>
      </c>
      <c r="D8" s="38">
        <v>53998</v>
      </c>
      <c r="E8" s="38">
        <v>60432</v>
      </c>
      <c r="F8" s="38">
        <v>60225</v>
      </c>
      <c r="G8" s="31">
        <v>62600</v>
      </c>
      <c r="H8" s="39">
        <v>60882</v>
      </c>
      <c r="I8" s="39">
        <v>172273</v>
      </c>
      <c r="J8" s="38">
        <v>137627</v>
      </c>
      <c r="K8" s="32">
        <v>124155</v>
      </c>
      <c r="L8" s="32">
        <v>134951</v>
      </c>
      <c r="M8" s="32">
        <v>145917</v>
      </c>
      <c r="N8" s="32">
        <v>155637</v>
      </c>
      <c r="O8" s="32">
        <v>135840</v>
      </c>
      <c r="P8" s="32">
        <v>167122</v>
      </c>
      <c r="Q8" s="32">
        <v>159495</v>
      </c>
      <c r="R8" s="32">
        <v>150042</v>
      </c>
      <c r="S8" s="32">
        <v>151898</v>
      </c>
      <c r="T8" s="32">
        <v>105661</v>
      </c>
      <c r="U8" s="32">
        <v>107325</v>
      </c>
    </row>
    <row r="9" spans="2:21" ht="13.2" x14ac:dyDescent="0.3">
      <c r="B9" s="13" t="s">
        <v>16</v>
      </c>
      <c r="C9" s="38">
        <v>33120</v>
      </c>
      <c r="D9" s="38">
        <v>21069</v>
      </c>
      <c r="E9" s="38">
        <v>27391</v>
      </c>
      <c r="F9" s="38">
        <v>28150</v>
      </c>
      <c r="G9" s="31">
        <v>21897</v>
      </c>
      <c r="H9" s="39">
        <v>21576</v>
      </c>
      <c r="I9" s="39">
        <v>57040</v>
      </c>
      <c r="J9" s="38">
        <v>59561</v>
      </c>
      <c r="K9" s="32">
        <v>50594</v>
      </c>
      <c r="L9" s="32">
        <v>58156</v>
      </c>
      <c r="M9" s="32">
        <v>58741</v>
      </c>
      <c r="N9" s="32">
        <v>59861</v>
      </c>
      <c r="O9" s="32">
        <v>59222</v>
      </c>
      <c r="P9" s="32">
        <v>53596</v>
      </c>
      <c r="Q9" s="32">
        <v>56639</v>
      </c>
      <c r="R9" s="32">
        <v>43491</v>
      </c>
      <c r="S9" s="32">
        <v>44734</v>
      </c>
      <c r="T9" s="32">
        <v>33389</v>
      </c>
      <c r="U9" s="32">
        <v>31371</v>
      </c>
    </row>
    <row r="10" spans="2:21" ht="13.2" x14ac:dyDescent="0.3">
      <c r="B10" s="44" t="s">
        <v>17</v>
      </c>
      <c r="C10" s="38">
        <v>25139</v>
      </c>
      <c r="D10" s="38">
        <v>22955</v>
      </c>
      <c r="E10" s="38">
        <v>23172</v>
      </c>
      <c r="F10" s="38">
        <v>21065</v>
      </c>
      <c r="G10" s="31">
        <v>17205</v>
      </c>
      <c r="H10" s="33">
        <v>15539</v>
      </c>
      <c r="I10" s="33">
        <v>25512</v>
      </c>
      <c r="J10" s="40">
        <v>31867</v>
      </c>
      <c r="K10" s="32">
        <v>23274</v>
      </c>
      <c r="L10" s="32">
        <v>32603</v>
      </c>
      <c r="M10" s="32">
        <v>36679</v>
      </c>
      <c r="N10" s="32">
        <v>36189</v>
      </c>
      <c r="O10" s="32">
        <v>18042</v>
      </c>
      <c r="P10" s="32">
        <v>21441</v>
      </c>
      <c r="Q10" s="32">
        <v>21727</v>
      </c>
      <c r="R10" s="18">
        <v>16406</v>
      </c>
      <c r="S10" s="18">
        <v>56491</v>
      </c>
      <c r="T10" s="18">
        <v>35682</v>
      </c>
      <c r="U10" s="18" t="s">
        <v>45</v>
      </c>
    </row>
    <row r="11" spans="2:21" ht="13.2" x14ac:dyDescent="0.3">
      <c r="B11" s="13" t="s">
        <v>19</v>
      </c>
      <c r="C11" s="38">
        <v>17286</v>
      </c>
      <c r="D11" s="38">
        <v>18870</v>
      </c>
      <c r="E11" s="38">
        <v>28473</v>
      </c>
      <c r="F11" s="38">
        <v>26737</v>
      </c>
      <c r="G11" s="31">
        <v>34302</v>
      </c>
      <c r="H11" s="39">
        <v>37357</v>
      </c>
      <c r="I11" s="39">
        <v>46165</v>
      </c>
      <c r="J11" s="38">
        <v>28249</v>
      </c>
      <c r="K11" s="32">
        <v>51642</v>
      </c>
      <c r="L11" s="32">
        <v>47199</v>
      </c>
      <c r="M11" s="32">
        <v>47990</v>
      </c>
      <c r="N11" s="32">
        <v>54898</v>
      </c>
      <c r="O11" s="32">
        <v>62606</v>
      </c>
      <c r="P11" s="32">
        <v>58087</v>
      </c>
      <c r="Q11" s="32">
        <v>44552</v>
      </c>
      <c r="R11" s="32">
        <v>56968</v>
      </c>
      <c r="S11" s="32">
        <v>48469</v>
      </c>
      <c r="T11" s="32">
        <v>39158</v>
      </c>
      <c r="U11" s="32">
        <v>49054</v>
      </c>
    </row>
    <row r="12" spans="2:21" ht="13.2" x14ac:dyDescent="0.3">
      <c r="B12" s="19" t="s">
        <v>20</v>
      </c>
      <c r="C12" s="41">
        <v>23493</v>
      </c>
      <c r="D12" s="41">
        <v>18902</v>
      </c>
      <c r="E12" s="41">
        <v>29815</v>
      </c>
      <c r="F12" s="41">
        <v>30722</v>
      </c>
      <c r="G12" s="34">
        <v>36132</v>
      </c>
      <c r="H12" s="42">
        <v>42158</v>
      </c>
      <c r="I12" s="42">
        <v>57490</v>
      </c>
      <c r="J12" s="41">
        <v>54351</v>
      </c>
      <c r="K12" s="35">
        <v>43882</v>
      </c>
      <c r="L12" s="35">
        <v>42798</v>
      </c>
      <c r="M12" s="35">
        <v>40046</v>
      </c>
      <c r="N12" s="35">
        <v>36507</v>
      </c>
      <c r="O12" s="35">
        <v>39749</v>
      </c>
      <c r="P12" s="35">
        <v>39324</v>
      </c>
      <c r="Q12" s="35">
        <v>39278</v>
      </c>
      <c r="R12" s="35">
        <v>37145</v>
      </c>
      <c r="S12" s="35">
        <v>39037</v>
      </c>
      <c r="T12" s="35">
        <v>22263</v>
      </c>
      <c r="U12" s="35">
        <v>20356</v>
      </c>
    </row>
    <row r="13" spans="2:21" ht="13.2" x14ac:dyDescent="0.3">
      <c r="B13" s="13" t="s">
        <v>10</v>
      </c>
      <c r="J13" s="38"/>
    </row>
    <row r="14" spans="2:21" ht="13.2" x14ac:dyDescent="0.3">
      <c r="B14" s="14" t="s">
        <v>18</v>
      </c>
      <c r="J14" s="38"/>
    </row>
    <row r="15" spans="2:21" ht="13.2" x14ac:dyDescent="0.3">
      <c r="D15" s="38"/>
      <c r="J15" s="38"/>
    </row>
    <row r="16" spans="2:21" ht="13.2" x14ac:dyDescent="0.3">
      <c r="B16" s="13"/>
      <c r="J16" s="38"/>
    </row>
    <row r="17" spans="2:10" ht="13.2" x14ac:dyDescent="0.3">
      <c r="B17" s="13"/>
      <c r="C17" s="13"/>
      <c r="D17" s="13"/>
      <c r="E17" s="13"/>
      <c r="F17" s="13"/>
      <c r="J17" s="43"/>
    </row>
    <row r="18" spans="2:10" ht="13.2" x14ac:dyDescent="0.3">
      <c r="B18" s="13"/>
      <c r="C18" s="13"/>
      <c r="D18" s="13"/>
      <c r="E18" s="13"/>
      <c r="F18" s="13"/>
      <c r="J18" s="38"/>
    </row>
    <row r="19" spans="2:10" ht="13.2" x14ac:dyDescent="0.3">
      <c r="B19" s="13"/>
      <c r="C19" s="13"/>
      <c r="D19" s="13"/>
      <c r="E19" s="13"/>
      <c r="F19" s="13"/>
      <c r="G19" s="13"/>
      <c r="J19" s="38"/>
    </row>
    <row r="21" spans="2:10" ht="13.2" x14ac:dyDescent="0.3">
      <c r="B21" s="13"/>
      <c r="C21" s="38"/>
      <c r="D21" s="38"/>
      <c r="E21" s="38"/>
      <c r="F21" s="38"/>
      <c r="G21" s="38"/>
    </row>
    <row r="22" spans="2:10" ht="13.2" x14ac:dyDescent="0.3">
      <c r="B22" s="13"/>
      <c r="C22" s="38"/>
      <c r="D22" s="38"/>
      <c r="E22" s="38"/>
      <c r="F22" s="38"/>
      <c r="G22" s="36"/>
    </row>
    <row r="23" spans="2:10" ht="13.2" x14ac:dyDescent="0.3">
      <c r="B23" s="13"/>
      <c r="C23" s="38"/>
      <c r="D23" s="38"/>
      <c r="E23" s="38"/>
      <c r="F23" s="38"/>
      <c r="G23" s="36"/>
    </row>
    <row r="24" spans="2:10" ht="13.2" x14ac:dyDescent="0.3">
      <c r="B24" s="13"/>
      <c r="C24" s="38"/>
      <c r="D24" s="38"/>
      <c r="E24" s="38"/>
      <c r="F24" s="38"/>
      <c r="G24" s="36"/>
    </row>
    <row r="25" spans="2:10" ht="13.2" x14ac:dyDescent="0.3">
      <c r="B25" s="13"/>
      <c r="C25" s="38"/>
      <c r="D25" s="38"/>
      <c r="E25" s="38"/>
      <c r="F25" s="38"/>
      <c r="G25" s="36"/>
    </row>
    <row r="26" spans="2:10" ht="13.2" x14ac:dyDescent="0.3">
      <c r="B26" s="13"/>
      <c r="C26" s="38"/>
      <c r="D26" s="38"/>
      <c r="E26" s="38"/>
      <c r="F26" s="38"/>
      <c r="G26" s="36"/>
    </row>
    <row r="27" spans="2:10" ht="13.2" x14ac:dyDescent="0.3">
      <c r="B27" s="13"/>
      <c r="C27" s="38"/>
      <c r="D27" s="38"/>
      <c r="E27" s="38"/>
      <c r="F27" s="38"/>
      <c r="G27" s="36"/>
    </row>
    <row r="28" spans="2:10" ht="13.2" x14ac:dyDescent="0.3">
      <c r="B28" s="13"/>
      <c r="C28" s="38"/>
      <c r="D28" s="38"/>
      <c r="E28" s="38"/>
      <c r="F28" s="38"/>
      <c r="G28" s="36"/>
    </row>
    <row r="29" spans="2:10" ht="13.2" x14ac:dyDescent="0.3">
      <c r="B29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16"/>
  <sheetViews>
    <sheetView workbookViewId="0">
      <selection activeCell="B4" sqref="B4"/>
    </sheetView>
  </sheetViews>
  <sheetFormatPr defaultColWidth="9.109375" defaultRowHeight="25.5" customHeight="1" x14ac:dyDescent="0.25"/>
  <cols>
    <col min="1" max="1" width="1.77734375" style="48" customWidth="1"/>
    <col min="2" max="2" width="15.5546875" style="48" customWidth="1"/>
    <col min="3" max="6" width="9.109375" style="47"/>
    <col min="7" max="7" width="10.33203125" style="47" bestFit="1" customWidth="1"/>
    <col min="8" max="18" width="9.109375" style="47"/>
    <col min="19" max="16384" width="9.109375" style="48"/>
  </cols>
  <sheetData>
    <row r="2" spans="2:21" ht="13.2" x14ac:dyDescent="0.25">
      <c r="B2" s="45" t="s">
        <v>21</v>
      </c>
      <c r="C2" s="46"/>
      <c r="D2" s="46"/>
      <c r="E2" s="46"/>
      <c r="F2" s="46"/>
    </row>
    <row r="3" spans="2:21" ht="13.2" x14ac:dyDescent="0.25">
      <c r="B3" s="45" t="s">
        <v>48</v>
      </c>
      <c r="C3" s="46"/>
      <c r="D3" s="46"/>
      <c r="E3" s="46"/>
      <c r="F3" s="46"/>
    </row>
    <row r="4" spans="2:21" ht="13.2" x14ac:dyDescent="0.25">
      <c r="B4" s="49"/>
      <c r="C4" s="53">
        <v>2003</v>
      </c>
      <c r="D4" s="53">
        <v>2004</v>
      </c>
      <c r="E4" s="53">
        <v>2005</v>
      </c>
      <c r="F4" s="53">
        <v>2006</v>
      </c>
      <c r="G4" s="53">
        <v>2007</v>
      </c>
      <c r="H4" s="53">
        <v>2008</v>
      </c>
      <c r="I4" s="53">
        <v>2009</v>
      </c>
      <c r="J4" s="53">
        <v>2010</v>
      </c>
      <c r="K4" s="53">
        <v>2011</v>
      </c>
      <c r="L4" s="53">
        <v>2012</v>
      </c>
      <c r="M4" s="53">
        <v>2013</v>
      </c>
      <c r="N4" s="53">
        <v>2014</v>
      </c>
      <c r="O4" s="53">
        <v>2015</v>
      </c>
      <c r="P4" s="53">
        <v>2016</v>
      </c>
      <c r="Q4" s="53">
        <v>2017</v>
      </c>
      <c r="R4" s="53">
        <v>2018</v>
      </c>
      <c r="S4" s="53">
        <v>2019</v>
      </c>
      <c r="T4" s="53">
        <v>2020</v>
      </c>
      <c r="U4" s="53">
        <v>2021</v>
      </c>
    </row>
    <row r="5" spans="2:21" s="45" customFormat="1" ht="13.2" x14ac:dyDescent="0.25">
      <c r="B5" s="45" t="s">
        <v>12</v>
      </c>
      <c r="C5" s="54">
        <v>10862</v>
      </c>
      <c r="D5" s="54">
        <v>11659</v>
      </c>
      <c r="E5" s="54">
        <v>14820</v>
      </c>
      <c r="F5" s="54">
        <v>11905</v>
      </c>
      <c r="G5" s="55">
        <v>12231</v>
      </c>
      <c r="H5" s="54">
        <f>SUM(H6:H12)</f>
        <v>12690</v>
      </c>
      <c r="I5" s="54">
        <f>I6+I7+I8+I9+I10+I11+I12</f>
        <v>11308</v>
      </c>
      <c r="J5" s="54">
        <f>+J6+J7+J8+J9+J10+J11+J12</f>
        <v>10867</v>
      </c>
      <c r="K5" s="54">
        <f t="shared" ref="K5:U5" si="0">SUM(K6:K12)</f>
        <v>11605</v>
      </c>
      <c r="L5" s="54">
        <f t="shared" si="0"/>
        <v>13060</v>
      </c>
      <c r="M5" s="54">
        <f t="shared" si="0"/>
        <v>14421</v>
      </c>
      <c r="N5" s="54">
        <f t="shared" si="0"/>
        <v>15836</v>
      </c>
      <c r="O5" s="54">
        <f t="shared" si="0"/>
        <v>19038</v>
      </c>
      <c r="P5" s="54">
        <f t="shared" si="0"/>
        <v>18610</v>
      </c>
      <c r="Q5" s="54">
        <f t="shared" si="0"/>
        <v>15660</v>
      </c>
      <c r="R5" s="54">
        <f t="shared" si="0"/>
        <v>15387</v>
      </c>
      <c r="S5" s="54">
        <f t="shared" si="0"/>
        <v>4022</v>
      </c>
      <c r="T5" s="54">
        <f t="shared" si="0"/>
        <v>7280</v>
      </c>
      <c r="U5" s="54">
        <f t="shared" si="0"/>
        <v>10794</v>
      </c>
    </row>
    <row r="6" spans="2:21" ht="13.2" x14ac:dyDescent="0.25">
      <c r="B6" s="45" t="s">
        <v>13</v>
      </c>
      <c r="C6" s="56">
        <v>1001</v>
      </c>
      <c r="D6" s="56">
        <v>1128</v>
      </c>
      <c r="E6" s="56">
        <v>1020</v>
      </c>
      <c r="F6" s="56">
        <v>1389</v>
      </c>
      <c r="G6" s="57">
        <v>1502</v>
      </c>
      <c r="H6" s="56">
        <v>1567</v>
      </c>
      <c r="I6" s="56">
        <v>1744</v>
      </c>
      <c r="J6" s="56">
        <v>1617</v>
      </c>
      <c r="K6" s="56">
        <v>2546</v>
      </c>
      <c r="L6" s="56">
        <v>1911</v>
      </c>
      <c r="M6" s="56">
        <v>1926</v>
      </c>
      <c r="N6" s="56">
        <v>2089</v>
      </c>
      <c r="O6" s="56">
        <v>2223</v>
      </c>
      <c r="P6" s="56">
        <v>2478</v>
      </c>
      <c r="Q6" s="56">
        <v>1377</v>
      </c>
      <c r="R6" s="56">
        <v>1250</v>
      </c>
      <c r="S6" s="56">
        <v>1532</v>
      </c>
      <c r="T6" s="56">
        <v>822</v>
      </c>
      <c r="U6" s="56">
        <v>915</v>
      </c>
    </row>
    <row r="7" spans="2:21" ht="13.2" x14ac:dyDescent="0.25">
      <c r="B7" s="45" t="s">
        <v>22</v>
      </c>
      <c r="C7" s="58">
        <v>487</v>
      </c>
      <c r="D7" s="58">
        <v>267</v>
      </c>
      <c r="E7" s="56">
        <v>2350</v>
      </c>
      <c r="F7" s="56">
        <v>1001</v>
      </c>
      <c r="G7" s="57">
        <v>417</v>
      </c>
      <c r="H7" s="58">
        <v>0</v>
      </c>
      <c r="I7" s="58">
        <v>0</v>
      </c>
      <c r="J7" s="58">
        <v>0</v>
      </c>
      <c r="K7" s="58">
        <v>0</v>
      </c>
      <c r="L7" s="58">
        <v>11</v>
      </c>
      <c r="M7" s="58">
        <v>370</v>
      </c>
      <c r="N7" s="58">
        <v>811</v>
      </c>
      <c r="O7" s="58">
        <v>1126</v>
      </c>
      <c r="P7" s="58">
        <v>1526</v>
      </c>
      <c r="Q7" s="58">
        <v>789</v>
      </c>
      <c r="R7" s="58">
        <v>964</v>
      </c>
      <c r="S7" s="58">
        <v>1241</v>
      </c>
      <c r="T7" s="58">
        <v>792</v>
      </c>
      <c r="U7" s="58">
        <v>996</v>
      </c>
    </row>
    <row r="8" spans="2:21" ht="13.2" x14ac:dyDescent="0.25">
      <c r="B8" s="45" t="s">
        <v>15</v>
      </c>
      <c r="C8" s="56">
        <v>5040</v>
      </c>
      <c r="D8" s="56">
        <v>5188</v>
      </c>
      <c r="E8" s="56">
        <v>6223</v>
      </c>
      <c r="F8" s="56">
        <v>5000</v>
      </c>
      <c r="G8" s="57">
        <v>5697</v>
      </c>
      <c r="H8" s="56">
        <v>6231</v>
      </c>
      <c r="I8" s="56">
        <v>6175</v>
      </c>
      <c r="J8" s="56">
        <v>5560</v>
      </c>
      <c r="K8" s="56">
        <v>4093</v>
      </c>
      <c r="L8" s="56">
        <v>5860</v>
      </c>
      <c r="M8" s="56">
        <v>5067</v>
      </c>
      <c r="N8" s="56">
        <v>5169</v>
      </c>
      <c r="O8" s="56">
        <v>6973</v>
      </c>
      <c r="P8" s="56">
        <v>4990</v>
      </c>
      <c r="Q8" s="56">
        <v>6415</v>
      </c>
      <c r="R8" s="56">
        <v>6834</v>
      </c>
      <c r="S8" s="56"/>
      <c r="T8" s="56">
        <v>2811</v>
      </c>
      <c r="U8" s="56">
        <v>4715</v>
      </c>
    </row>
    <row r="9" spans="2:21" ht="13.2" x14ac:dyDescent="0.25">
      <c r="B9" s="45" t="s">
        <v>16</v>
      </c>
      <c r="C9" s="56">
        <v>1283</v>
      </c>
      <c r="D9" s="56">
        <v>1444</v>
      </c>
      <c r="E9" s="58">
        <v>857</v>
      </c>
      <c r="F9" s="58">
        <v>671</v>
      </c>
      <c r="G9" s="57">
        <v>790</v>
      </c>
      <c r="H9" s="58">
        <v>832</v>
      </c>
      <c r="I9" s="58">
        <v>450</v>
      </c>
      <c r="J9" s="58">
        <v>639</v>
      </c>
      <c r="K9" s="56">
        <v>1613</v>
      </c>
      <c r="L9" s="58">
        <v>1448</v>
      </c>
      <c r="M9" s="58">
        <v>2157</v>
      </c>
      <c r="N9" s="58">
        <v>2137</v>
      </c>
      <c r="O9" s="58">
        <v>1973</v>
      </c>
      <c r="P9" s="58">
        <v>2274</v>
      </c>
      <c r="Q9" s="58">
        <v>1845</v>
      </c>
      <c r="R9" s="58">
        <v>2118</v>
      </c>
      <c r="S9" s="58"/>
      <c r="T9" s="58">
        <v>802</v>
      </c>
      <c r="U9" s="58">
        <v>1684</v>
      </c>
    </row>
    <row r="10" spans="2:21" ht="13.2" x14ac:dyDescent="0.25">
      <c r="B10" s="45" t="s">
        <v>23</v>
      </c>
      <c r="C10" s="58">
        <v>825</v>
      </c>
      <c r="D10" s="56">
        <v>1565</v>
      </c>
      <c r="E10" s="56">
        <v>2636</v>
      </c>
      <c r="F10" s="56">
        <v>1808</v>
      </c>
      <c r="G10" s="57">
        <v>1138</v>
      </c>
      <c r="H10" s="56">
        <v>1627</v>
      </c>
      <c r="I10" s="56">
        <v>1001</v>
      </c>
      <c r="J10" s="56">
        <v>984</v>
      </c>
      <c r="K10" s="56">
        <v>1488</v>
      </c>
      <c r="L10" s="56">
        <v>1494</v>
      </c>
      <c r="M10" s="56">
        <v>1683</v>
      </c>
      <c r="N10" s="56">
        <v>1648</v>
      </c>
      <c r="O10" s="56">
        <v>1632</v>
      </c>
      <c r="P10" s="56">
        <v>1529</v>
      </c>
      <c r="Q10" s="56">
        <v>1671</v>
      </c>
      <c r="R10" s="56">
        <v>1221</v>
      </c>
      <c r="S10" s="56"/>
      <c r="T10" s="56">
        <v>471</v>
      </c>
      <c r="U10" s="56">
        <v>865</v>
      </c>
    </row>
    <row r="11" spans="2:21" ht="13.2" x14ac:dyDescent="0.25">
      <c r="B11" s="45" t="s">
        <v>19</v>
      </c>
      <c r="C11" s="56">
        <v>1073</v>
      </c>
      <c r="D11" s="56">
        <v>1119</v>
      </c>
      <c r="E11" s="58">
        <v>585</v>
      </c>
      <c r="F11" s="58">
        <v>826</v>
      </c>
      <c r="G11" s="57">
        <v>1400</v>
      </c>
      <c r="H11" s="58">
        <v>1422</v>
      </c>
      <c r="I11" s="58">
        <v>926</v>
      </c>
      <c r="J11" s="56">
        <v>1329</v>
      </c>
      <c r="K11" s="56">
        <v>739</v>
      </c>
      <c r="L11" s="56">
        <v>640</v>
      </c>
      <c r="M11" s="56">
        <v>1807</v>
      </c>
      <c r="N11" s="56">
        <v>2229</v>
      </c>
      <c r="O11" s="56">
        <v>3276</v>
      </c>
      <c r="P11" s="56">
        <v>3780</v>
      </c>
      <c r="Q11" s="56">
        <v>1450</v>
      </c>
      <c r="R11" s="56">
        <v>874</v>
      </c>
      <c r="S11" s="56">
        <v>1249</v>
      </c>
      <c r="T11" s="56">
        <v>454</v>
      </c>
      <c r="U11" s="56">
        <v>563</v>
      </c>
    </row>
    <row r="12" spans="2:21" ht="13.2" x14ac:dyDescent="0.25">
      <c r="B12" s="50" t="s">
        <v>20</v>
      </c>
      <c r="C12" s="59">
        <v>1153</v>
      </c>
      <c r="D12" s="60">
        <v>948</v>
      </c>
      <c r="E12" s="59">
        <v>1149</v>
      </c>
      <c r="F12" s="59">
        <v>1210</v>
      </c>
      <c r="G12" s="61">
        <v>1287</v>
      </c>
      <c r="H12" s="59">
        <v>1011</v>
      </c>
      <c r="I12" s="59">
        <v>1012</v>
      </c>
      <c r="J12" s="59">
        <v>738</v>
      </c>
      <c r="K12" s="59">
        <v>1126</v>
      </c>
      <c r="L12" s="59">
        <v>1696</v>
      </c>
      <c r="M12" s="59">
        <v>1411</v>
      </c>
      <c r="N12" s="59">
        <v>1753</v>
      </c>
      <c r="O12" s="59">
        <v>1835</v>
      </c>
      <c r="P12" s="59">
        <v>2033</v>
      </c>
      <c r="Q12" s="59">
        <v>2113</v>
      </c>
      <c r="R12" s="59">
        <v>2126</v>
      </c>
      <c r="S12" s="59"/>
      <c r="T12" s="59">
        <v>1128</v>
      </c>
      <c r="U12" s="59">
        <v>1056</v>
      </c>
    </row>
    <row r="13" spans="2:21" ht="13.2" x14ac:dyDescent="0.25">
      <c r="B13" s="45" t="s">
        <v>10</v>
      </c>
    </row>
    <row r="14" spans="2:21" ht="13.2" x14ac:dyDescent="0.25">
      <c r="B14" s="52" t="s">
        <v>24</v>
      </c>
    </row>
    <row r="15" spans="2:21" ht="13.2" x14ac:dyDescent="0.25">
      <c r="B15" s="52" t="s">
        <v>25</v>
      </c>
    </row>
    <row r="16" spans="2:21" ht="13.2" x14ac:dyDescent="0.25">
      <c r="G16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30"/>
  <sheetViews>
    <sheetView tabSelected="1" workbookViewId="0">
      <selection activeCell="D10" sqref="D10"/>
    </sheetView>
  </sheetViews>
  <sheetFormatPr defaultColWidth="9.109375" defaultRowHeight="25.5" customHeight="1" x14ac:dyDescent="0.3"/>
  <cols>
    <col min="1" max="1" width="1.88671875" style="63" customWidth="1"/>
    <col min="2" max="2" width="14.109375" style="63" customWidth="1"/>
    <col min="3" max="3" width="5.5546875" style="69" bestFit="1" customWidth="1"/>
    <col min="4" max="4" width="22.88671875" style="69" bestFit="1" customWidth="1"/>
    <col min="5" max="5" width="15.44140625" style="69" bestFit="1" customWidth="1"/>
    <col min="6" max="6" width="11.77734375" style="69" bestFit="1" customWidth="1"/>
    <col min="7" max="7" width="10.88671875" style="69" bestFit="1" customWidth="1"/>
    <col min="8" max="8" width="6.5546875" style="69" bestFit="1" customWidth="1"/>
    <col min="9" max="16384" width="9.109375" style="63"/>
  </cols>
  <sheetData>
    <row r="1" spans="2:8" ht="13.2" x14ac:dyDescent="0.3">
      <c r="B1" s="62"/>
      <c r="C1" s="68"/>
      <c r="D1" s="68"/>
      <c r="E1" s="68"/>
      <c r="F1" s="68"/>
      <c r="G1" s="68"/>
    </row>
    <row r="2" spans="2:8" ht="13.2" x14ac:dyDescent="0.3">
      <c r="B2" s="62" t="s">
        <v>26</v>
      </c>
      <c r="C2" s="68"/>
      <c r="D2" s="68"/>
      <c r="E2" s="68"/>
      <c r="F2" s="68"/>
      <c r="G2" s="68"/>
    </row>
    <row r="3" spans="2:8" ht="13.2" x14ac:dyDescent="0.3">
      <c r="B3" s="64" t="s">
        <v>27</v>
      </c>
      <c r="C3" s="64"/>
      <c r="D3" s="64"/>
      <c r="E3" s="64"/>
      <c r="F3" s="64"/>
      <c r="G3" s="64"/>
      <c r="H3" s="64"/>
    </row>
    <row r="4" spans="2:8" ht="13.2" x14ac:dyDescent="0.3">
      <c r="B4" s="65"/>
      <c r="C4" s="70" t="s">
        <v>12</v>
      </c>
      <c r="D4" s="70" t="s">
        <v>28</v>
      </c>
      <c r="E4" s="70" t="s">
        <v>29</v>
      </c>
      <c r="F4" s="70" t="s">
        <v>30</v>
      </c>
      <c r="G4" s="70" t="s">
        <v>31</v>
      </c>
      <c r="H4" s="70" t="s">
        <v>32</v>
      </c>
    </row>
    <row r="5" spans="2:8" ht="13.2" x14ac:dyDescent="0.3">
      <c r="B5" s="83">
        <v>1997</v>
      </c>
      <c r="C5" s="71">
        <v>2791</v>
      </c>
      <c r="D5" s="71">
        <v>1267</v>
      </c>
      <c r="E5" s="69">
        <v>918</v>
      </c>
      <c r="F5" s="69">
        <v>338</v>
      </c>
      <c r="G5" s="69">
        <v>217</v>
      </c>
      <c r="H5" s="69">
        <v>51</v>
      </c>
    </row>
    <row r="6" spans="2:8" ht="13.2" x14ac:dyDescent="0.3">
      <c r="B6" s="83">
        <v>1998</v>
      </c>
      <c r="C6" s="71">
        <v>2821</v>
      </c>
      <c r="D6" s="71">
        <v>1249</v>
      </c>
      <c r="E6" s="69">
        <v>938</v>
      </c>
      <c r="F6" s="69">
        <v>364</v>
      </c>
      <c r="G6" s="69">
        <v>252</v>
      </c>
      <c r="H6" s="69">
        <v>18</v>
      </c>
    </row>
    <row r="7" spans="2:8" ht="13.2" x14ac:dyDescent="0.3">
      <c r="B7" s="83">
        <v>1999</v>
      </c>
      <c r="C7" s="71">
        <v>3157</v>
      </c>
      <c r="D7" s="71">
        <v>1406</v>
      </c>
      <c r="E7" s="69">
        <v>998</v>
      </c>
      <c r="F7" s="69">
        <v>531</v>
      </c>
      <c r="G7" s="69">
        <v>215</v>
      </c>
      <c r="H7" s="69">
        <v>7</v>
      </c>
    </row>
    <row r="8" spans="2:8" ht="13.2" x14ac:dyDescent="0.3">
      <c r="B8" s="83">
        <v>2000</v>
      </c>
      <c r="C8" s="71">
        <v>4089</v>
      </c>
      <c r="D8" s="71">
        <v>2012</v>
      </c>
      <c r="E8" s="71">
        <v>1428</v>
      </c>
      <c r="F8" s="69">
        <v>484</v>
      </c>
      <c r="G8" s="69">
        <v>148</v>
      </c>
      <c r="H8" s="69">
        <v>17</v>
      </c>
    </row>
    <row r="9" spans="2:8" ht="13.2" x14ac:dyDescent="0.3">
      <c r="B9" s="83">
        <v>2001</v>
      </c>
      <c r="C9" s="71">
        <v>3676</v>
      </c>
      <c r="D9" s="71">
        <v>1777</v>
      </c>
      <c r="E9" s="71">
        <v>1438</v>
      </c>
      <c r="F9" s="69">
        <v>366</v>
      </c>
      <c r="G9" s="69">
        <v>80</v>
      </c>
      <c r="H9" s="69">
        <v>15</v>
      </c>
    </row>
    <row r="10" spans="2:8" ht="13.2" x14ac:dyDescent="0.3">
      <c r="B10" s="83">
        <v>2002</v>
      </c>
      <c r="C10" s="71">
        <v>6980</v>
      </c>
      <c r="D10" s="71">
        <v>2075</v>
      </c>
      <c r="E10" s="71">
        <v>1801</v>
      </c>
      <c r="F10" s="71">
        <v>2927</v>
      </c>
      <c r="G10" s="69">
        <v>150</v>
      </c>
      <c r="H10" s="69">
        <v>27</v>
      </c>
    </row>
    <row r="11" spans="2:8" ht="13.2" x14ac:dyDescent="0.3">
      <c r="B11" s="83">
        <v>2003</v>
      </c>
      <c r="C11" s="71">
        <v>4563</v>
      </c>
      <c r="D11" s="71">
        <v>2152</v>
      </c>
      <c r="E11" s="71">
        <v>1659</v>
      </c>
      <c r="F11" s="69">
        <v>644</v>
      </c>
      <c r="G11" s="69">
        <v>73</v>
      </c>
      <c r="H11" s="69">
        <v>35</v>
      </c>
    </row>
    <row r="12" spans="2:8" ht="13.2" x14ac:dyDescent="0.3">
      <c r="B12" s="83">
        <v>2004</v>
      </c>
      <c r="C12" s="71">
        <v>4706</v>
      </c>
      <c r="D12" s="71">
        <v>2430</v>
      </c>
      <c r="E12" s="71">
        <v>1560</v>
      </c>
      <c r="F12" s="69">
        <v>589</v>
      </c>
      <c r="G12" s="69">
        <v>91</v>
      </c>
      <c r="H12" s="69">
        <v>36</v>
      </c>
    </row>
    <row r="13" spans="2:8" ht="13.2" x14ac:dyDescent="0.3">
      <c r="B13" s="83">
        <v>2005</v>
      </c>
      <c r="C13" s="71">
        <v>4595</v>
      </c>
      <c r="D13" s="71">
        <v>2399</v>
      </c>
      <c r="E13" s="71">
        <v>1513</v>
      </c>
      <c r="F13" s="69">
        <v>512</v>
      </c>
      <c r="G13" s="69">
        <v>124</v>
      </c>
      <c r="H13" s="69">
        <v>47</v>
      </c>
    </row>
    <row r="14" spans="2:8" ht="13.2" x14ac:dyDescent="0.3">
      <c r="B14" s="83">
        <v>2006</v>
      </c>
      <c r="C14" s="71">
        <v>4734</v>
      </c>
      <c r="D14" s="71">
        <v>2786</v>
      </c>
      <c r="E14" s="71">
        <v>1382</v>
      </c>
      <c r="F14" s="69">
        <v>483</v>
      </c>
      <c r="G14" s="69">
        <v>47</v>
      </c>
      <c r="H14" s="69">
        <v>36</v>
      </c>
    </row>
    <row r="15" spans="2:8" ht="13.2" x14ac:dyDescent="0.3">
      <c r="B15" s="83">
        <v>2007</v>
      </c>
      <c r="C15" s="71">
        <v>4630</v>
      </c>
      <c r="D15" s="71">
        <v>2789</v>
      </c>
      <c r="E15" s="71">
        <v>1277</v>
      </c>
      <c r="F15" s="69">
        <v>475</v>
      </c>
      <c r="G15" s="69">
        <v>56</v>
      </c>
      <c r="H15" s="69">
        <v>33</v>
      </c>
    </row>
    <row r="16" spans="2:8" ht="13.2" x14ac:dyDescent="0.3">
      <c r="B16" s="83">
        <v>2008</v>
      </c>
      <c r="C16" s="71">
        <f t="shared" ref="C16:C19" si="0">+D16+E16+F16+G16+H16</f>
        <v>4771</v>
      </c>
      <c r="D16" s="71">
        <v>2735</v>
      </c>
      <c r="E16" s="71">
        <v>1489</v>
      </c>
      <c r="F16" s="71">
        <v>442</v>
      </c>
      <c r="G16" s="71">
        <v>70</v>
      </c>
      <c r="H16" s="71">
        <v>35</v>
      </c>
    </row>
    <row r="17" spans="2:8" ht="13.2" x14ac:dyDescent="0.3">
      <c r="B17" s="83">
        <v>2009</v>
      </c>
      <c r="C17" s="71">
        <f t="shared" si="0"/>
        <v>4906</v>
      </c>
      <c r="D17" s="71">
        <v>2710</v>
      </c>
      <c r="E17" s="71">
        <v>1522</v>
      </c>
      <c r="F17" s="71">
        <v>562</v>
      </c>
      <c r="G17" s="71">
        <v>82</v>
      </c>
      <c r="H17" s="71">
        <v>30</v>
      </c>
    </row>
    <row r="18" spans="2:8" ht="13.2" x14ac:dyDescent="0.3">
      <c r="B18" s="83">
        <v>2010</v>
      </c>
      <c r="C18" s="71">
        <f t="shared" si="0"/>
        <v>5104</v>
      </c>
      <c r="D18" s="71">
        <v>2802</v>
      </c>
      <c r="E18" s="71">
        <v>1699</v>
      </c>
      <c r="F18" s="71">
        <v>520</v>
      </c>
      <c r="G18" s="71">
        <v>61</v>
      </c>
      <c r="H18" s="71">
        <v>22</v>
      </c>
    </row>
    <row r="19" spans="2:8" ht="13.2" x14ac:dyDescent="0.3">
      <c r="B19" s="83">
        <v>2011</v>
      </c>
      <c r="C19" s="71">
        <f t="shared" si="0"/>
        <v>5518</v>
      </c>
      <c r="D19" s="71">
        <v>3049</v>
      </c>
      <c r="E19" s="71">
        <v>1797</v>
      </c>
      <c r="F19" s="71">
        <v>599</v>
      </c>
      <c r="G19" s="71">
        <v>46</v>
      </c>
      <c r="H19" s="71">
        <v>27</v>
      </c>
    </row>
    <row r="20" spans="2:8" ht="13.2" x14ac:dyDescent="0.3">
      <c r="B20" s="83" t="s">
        <v>33</v>
      </c>
      <c r="C20" s="71">
        <f>SUM(D20:H20)</f>
        <v>6321</v>
      </c>
      <c r="D20" s="69">
        <v>3501</v>
      </c>
      <c r="E20" s="69">
        <v>2048</v>
      </c>
      <c r="F20" s="69">
        <v>679</v>
      </c>
      <c r="G20" s="69">
        <v>80</v>
      </c>
      <c r="H20" s="69">
        <v>13</v>
      </c>
    </row>
    <row r="21" spans="2:8" ht="13.2" x14ac:dyDescent="0.3">
      <c r="B21" s="83" t="s">
        <v>34</v>
      </c>
      <c r="C21" s="71">
        <f t="shared" ref="C21:C26" si="1">SUM(D21:H21)</f>
        <v>6288</v>
      </c>
      <c r="D21" s="71">
        <v>3884</v>
      </c>
      <c r="E21" s="71">
        <v>1743</v>
      </c>
      <c r="F21" s="71">
        <v>506</v>
      </c>
      <c r="G21" s="71">
        <v>90</v>
      </c>
      <c r="H21" s="71">
        <v>65</v>
      </c>
    </row>
    <row r="22" spans="2:8" ht="13.2" x14ac:dyDescent="0.3">
      <c r="B22" s="66" t="s">
        <v>35</v>
      </c>
      <c r="C22" s="71">
        <f t="shared" si="1"/>
        <v>6265</v>
      </c>
      <c r="D22" s="71">
        <v>3563</v>
      </c>
      <c r="E22" s="71">
        <v>2083</v>
      </c>
      <c r="F22" s="71">
        <v>563</v>
      </c>
      <c r="G22" s="71">
        <v>31</v>
      </c>
      <c r="H22" s="71">
        <v>25</v>
      </c>
    </row>
    <row r="23" spans="2:8" ht="13.2" x14ac:dyDescent="0.3">
      <c r="B23" s="66">
        <v>2015</v>
      </c>
      <c r="C23" s="71">
        <f t="shared" si="1"/>
        <v>5098</v>
      </c>
      <c r="D23" s="69">
        <v>3011</v>
      </c>
      <c r="E23" s="69">
        <v>1546</v>
      </c>
      <c r="F23" s="69">
        <v>482</v>
      </c>
      <c r="G23" s="69">
        <v>21</v>
      </c>
      <c r="H23" s="69">
        <v>38</v>
      </c>
    </row>
    <row r="24" spans="2:8" ht="13.2" x14ac:dyDescent="0.3">
      <c r="B24" s="66">
        <v>2016</v>
      </c>
      <c r="C24" s="71">
        <f t="shared" si="1"/>
        <v>5179</v>
      </c>
      <c r="D24" s="69">
        <v>3489</v>
      </c>
      <c r="E24" s="69">
        <v>1403</v>
      </c>
      <c r="F24" s="69">
        <v>279</v>
      </c>
      <c r="G24" s="69">
        <v>1</v>
      </c>
      <c r="H24" s="69">
        <v>7</v>
      </c>
    </row>
    <row r="25" spans="2:8" ht="13.2" x14ac:dyDescent="0.3">
      <c r="B25" s="66">
        <v>2017</v>
      </c>
      <c r="C25" s="71">
        <f t="shared" si="1"/>
        <v>5775</v>
      </c>
      <c r="D25" s="69">
        <v>3801</v>
      </c>
      <c r="E25" s="69">
        <v>1608</v>
      </c>
      <c r="F25" s="69">
        <v>343</v>
      </c>
      <c r="G25" s="69">
        <v>14</v>
      </c>
      <c r="H25" s="69">
        <v>9</v>
      </c>
    </row>
    <row r="26" spans="2:8" ht="13.2" x14ac:dyDescent="0.3">
      <c r="B26" s="66">
        <v>2018</v>
      </c>
      <c r="C26" s="71">
        <f t="shared" si="1"/>
        <v>5731</v>
      </c>
      <c r="D26" s="69">
        <v>3915</v>
      </c>
      <c r="E26" s="69">
        <v>1403</v>
      </c>
      <c r="F26" s="69">
        <v>395</v>
      </c>
      <c r="G26" s="69">
        <v>13</v>
      </c>
      <c r="H26" s="69">
        <v>5</v>
      </c>
    </row>
    <row r="27" spans="2:8" ht="13.2" x14ac:dyDescent="0.3">
      <c r="B27" s="66">
        <v>2019</v>
      </c>
      <c r="C27" s="71">
        <v>6067</v>
      </c>
      <c r="D27" s="69">
        <v>3521</v>
      </c>
      <c r="E27" s="69">
        <v>1483</v>
      </c>
      <c r="F27" s="69">
        <v>493</v>
      </c>
      <c r="G27" s="69">
        <v>17</v>
      </c>
      <c r="H27" s="69">
        <v>4</v>
      </c>
    </row>
    <row r="28" spans="2:8" ht="13.2" x14ac:dyDescent="0.3">
      <c r="B28" s="66">
        <v>2020</v>
      </c>
      <c r="C28" s="71">
        <v>5154</v>
      </c>
      <c r="D28" s="69">
        <v>3314</v>
      </c>
      <c r="E28" s="69">
        <v>1210</v>
      </c>
      <c r="F28" s="69">
        <v>364</v>
      </c>
      <c r="G28" s="69">
        <v>2</v>
      </c>
      <c r="H28" s="69">
        <v>0</v>
      </c>
    </row>
    <row r="29" spans="2:8" ht="13.2" x14ac:dyDescent="0.3">
      <c r="B29" s="67">
        <v>2021</v>
      </c>
      <c r="C29" s="72">
        <v>4537</v>
      </c>
      <c r="D29" s="72">
        <v>2823</v>
      </c>
      <c r="E29" s="72">
        <v>1119</v>
      </c>
      <c r="F29" s="72">
        <v>303</v>
      </c>
      <c r="G29" s="72">
        <v>3</v>
      </c>
      <c r="H29" s="72">
        <v>1</v>
      </c>
    </row>
    <row r="30" spans="2:8" ht="13.2" x14ac:dyDescent="0.3">
      <c r="B30" s="13" t="s">
        <v>10</v>
      </c>
    </row>
  </sheetData>
  <mergeCells count="1">
    <mergeCell ref="B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AL1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9" sqref="A9"/>
    </sheetView>
  </sheetViews>
  <sheetFormatPr defaultColWidth="9.109375" defaultRowHeight="13.8" x14ac:dyDescent="0.3"/>
  <cols>
    <col min="1" max="1" width="2.109375" style="2" customWidth="1"/>
    <col min="2" max="2" width="11.77734375" style="2" bestFit="1" customWidth="1"/>
    <col min="3" max="3" width="12" style="2" bestFit="1" customWidth="1"/>
    <col min="4" max="4" width="10.109375" style="2" bestFit="1" customWidth="1"/>
    <col min="5" max="5" width="12" style="2" bestFit="1" customWidth="1"/>
    <col min="6" max="6" width="10.109375" style="2" bestFit="1" customWidth="1"/>
    <col min="7" max="7" width="12" style="2" bestFit="1" customWidth="1"/>
    <col min="8" max="8" width="10.109375" style="2" bestFit="1" customWidth="1"/>
    <col min="9" max="9" width="12" style="2" bestFit="1" customWidth="1"/>
    <col min="10" max="10" width="10.109375" style="2" bestFit="1" customWidth="1"/>
    <col min="11" max="11" width="13.88671875" style="2" bestFit="1" customWidth="1"/>
    <col min="12" max="12" width="11.5546875" style="2" bestFit="1" customWidth="1"/>
    <col min="13" max="13" width="13.88671875" style="2" bestFit="1" customWidth="1"/>
    <col min="14" max="14" width="11.5546875" style="2" bestFit="1" customWidth="1"/>
    <col min="15" max="15" width="13.88671875" style="2" bestFit="1" customWidth="1"/>
    <col min="16" max="16" width="11.5546875" style="2" bestFit="1" customWidth="1"/>
    <col min="17" max="17" width="13.88671875" style="2" bestFit="1" customWidth="1"/>
    <col min="18" max="18" width="11.5546875" style="2" bestFit="1" customWidth="1"/>
    <col min="19" max="19" width="13.88671875" style="2" bestFit="1" customWidth="1"/>
    <col min="20" max="20" width="11.5546875" style="2" bestFit="1" customWidth="1"/>
    <col min="21" max="21" width="13.88671875" style="2" bestFit="1" customWidth="1"/>
    <col min="22" max="22" width="11.5546875" style="2" bestFit="1" customWidth="1"/>
    <col min="23" max="24" width="15" style="2" customWidth="1"/>
    <col min="25" max="25" width="12" style="2" bestFit="1" customWidth="1"/>
    <col min="26" max="26" width="10.109375" style="2" bestFit="1" customWidth="1"/>
    <col min="27" max="27" width="12" style="2" bestFit="1" customWidth="1"/>
    <col min="28" max="28" width="10.109375" style="2" bestFit="1" customWidth="1"/>
    <col min="29" max="29" width="12" style="2" bestFit="1" customWidth="1"/>
    <col min="30" max="30" width="10.109375" style="2" bestFit="1" customWidth="1"/>
    <col min="31" max="31" width="12" style="2" bestFit="1" customWidth="1"/>
    <col min="32" max="32" width="10.109375" style="2" bestFit="1" customWidth="1"/>
    <col min="33" max="33" width="12" style="2" bestFit="1" customWidth="1"/>
    <col min="34" max="34" width="10.109375" style="2" bestFit="1" customWidth="1"/>
    <col min="35" max="35" width="12" style="2" bestFit="1" customWidth="1"/>
    <col min="36" max="36" width="10.109375" style="2" bestFit="1" customWidth="1"/>
    <col min="37" max="37" width="12" style="2" bestFit="1" customWidth="1"/>
    <col min="38" max="16384" width="9.109375" style="2"/>
  </cols>
  <sheetData>
    <row r="2" spans="2:38" x14ac:dyDescent="0.3">
      <c r="B2" s="1" t="s">
        <v>36</v>
      </c>
      <c r="C2" s="1"/>
      <c r="D2" s="1"/>
      <c r="E2" s="1"/>
      <c r="F2" s="1"/>
      <c r="G2" s="1"/>
      <c r="H2" s="1"/>
    </row>
    <row r="3" spans="2:38" x14ac:dyDescent="0.3">
      <c r="B3" s="9" t="s">
        <v>46</v>
      </c>
      <c r="C3" s="9"/>
      <c r="D3" s="9"/>
      <c r="E3" s="9"/>
      <c r="F3" s="9"/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2:38" x14ac:dyDescent="0.3">
      <c r="B4" s="1"/>
      <c r="C4" s="10">
        <v>2004</v>
      </c>
      <c r="D4" s="10"/>
      <c r="E4" s="10">
        <v>2005</v>
      </c>
      <c r="F4" s="10"/>
      <c r="G4" s="10">
        <v>2006</v>
      </c>
      <c r="H4" s="10"/>
      <c r="I4" s="10">
        <v>2007</v>
      </c>
      <c r="J4" s="10"/>
      <c r="K4" s="10">
        <v>2008</v>
      </c>
      <c r="L4" s="10"/>
      <c r="M4" s="10">
        <v>2009</v>
      </c>
      <c r="N4" s="10"/>
      <c r="O4" s="10">
        <v>2010</v>
      </c>
      <c r="P4" s="10"/>
      <c r="Q4" s="10">
        <v>2011</v>
      </c>
      <c r="R4" s="10"/>
      <c r="S4" s="10">
        <v>2012</v>
      </c>
      <c r="T4" s="10"/>
      <c r="U4" s="10">
        <v>2013</v>
      </c>
      <c r="V4" s="10"/>
      <c r="W4" s="10">
        <v>2014</v>
      </c>
      <c r="X4" s="10"/>
      <c r="Y4" s="10">
        <v>2015</v>
      </c>
      <c r="Z4" s="10"/>
      <c r="AA4" s="10">
        <v>2016</v>
      </c>
      <c r="AB4" s="10"/>
      <c r="AC4" s="10">
        <v>2017</v>
      </c>
      <c r="AD4" s="10"/>
      <c r="AE4" s="10">
        <v>2018</v>
      </c>
      <c r="AF4" s="10"/>
      <c r="AG4" s="11">
        <v>2019</v>
      </c>
      <c r="AH4" s="11"/>
      <c r="AI4" s="11">
        <v>2020</v>
      </c>
      <c r="AJ4" s="11"/>
      <c r="AK4" s="11">
        <v>2021</v>
      </c>
      <c r="AL4" s="11"/>
    </row>
    <row r="5" spans="2:38" x14ac:dyDescent="0.3">
      <c r="B5" s="5"/>
      <c r="C5" s="3" t="s">
        <v>37</v>
      </c>
      <c r="D5" s="3" t="s">
        <v>38</v>
      </c>
      <c r="E5" s="3" t="s">
        <v>37</v>
      </c>
      <c r="F5" s="3" t="s">
        <v>38</v>
      </c>
      <c r="G5" s="3" t="s">
        <v>37</v>
      </c>
      <c r="H5" s="3" t="s">
        <v>38</v>
      </c>
      <c r="I5" s="3" t="s">
        <v>37</v>
      </c>
      <c r="J5" s="3" t="s">
        <v>38</v>
      </c>
      <c r="K5" s="3" t="s">
        <v>37</v>
      </c>
      <c r="L5" s="3" t="s">
        <v>38</v>
      </c>
      <c r="M5" s="3" t="s">
        <v>37</v>
      </c>
      <c r="N5" s="3" t="s">
        <v>38</v>
      </c>
      <c r="O5" s="3" t="s">
        <v>37</v>
      </c>
      <c r="P5" s="3" t="s">
        <v>38</v>
      </c>
      <c r="Q5" s="3" t="s">
        <v>37</v>
      </c>
      <c r="R5" s="3" t="s">
        <v>38</v>
      </c>
      <c r="S5" s="3" t="s">
        <v>37</v>
      </c>
      <c r="T5" s="3" t="s">
        <v>38</v>
      </c>
      <c r="U5" s="3" t="s">
        <v>37</v>
      </c>
      <c r="V5" s="3" t="s">
        <v>38</v>
      </c>
      <c r="W5" s="3" t="s">
        <v>37</v>
      </c>
      <c r="X5" s="3" t="s">
        <v>38</v>
      </c>
      <c r="Y5" s="3" t="s">
        <v>37</v>
      </c>
      <c r="Z5" s="3" t="s">
        <v>38</v>
      </c>
      <c r="AA5" s="3" t="s">
        <v>37</v>
      </c>
      <c r="AB5" s="3" t="s">
        <v>38</v>
      </c>
      <c r="AC5" s="3" t="s">
        <v>37</v>
      </c>
      <c r="AD5" s="3" t="s">
        <v>38</v>
      </c>
      <c r="AE5" s="3" t="s">
        <v>37</v>
      </c>
      <c r="AF5" s="3" t="s">
        <v>38</v>
      </c>
      <c r="AG5" s="3" t="s">
        <v>37</v>
      </c>
      <c r="AH5" s="3" t="s">
        <v>38</v>
      </c>
      <c r="AI5" s="3" t="s">
        <v>37</v>
      </c>
      <c r="AJ5" s="3" t="s">
        <v>38</v>
      </c>
      <c r="AK5" s="3" t="s">
        <v>37</v>
      </c>
      <c r="AL5" s="3" t="s">
        <v>38</v>
      </c>
    </row>
    <row r="6" spans="2:38" x14ac:dyDescent="0.3">
      <c r="B6" s="1" t="s">
        <v>12</v>
      </c>
      <c r="C6" s="4">
        <v>40</v>
      </c>
      <c r="D6" s="4">
        <f t="shared" ref="D6:AC6" si="0">SUM(D7:D12)</f>
        <v>44</v>
      </c>
      <c r="E6" s="4">
        <f t="shared" si="0"/>
        <v>37</v>
      </c>
      <c r="F6" s="4">
        <f t="shared" si="0"/>
        <v>43</v>
      </c>
      <c r="G6" s="4">
        <f t="shared" si="0"/>
        <v>40</v>
      </c>
      <c r="H6" s="4">
        <f t="shared" si="0"/>
        <v>60</v>
      </c>
      <c r="I6" s="4">
        <f t="shared" si="0"/>
        <v>42</v>
      </c>
      <c r="J6" s="4">
        <f t="shared" si="0"/>
        <v>56</v>
      </c>
      <c r="K6" s="4">
        <f t="shared" si="0"/>
        <v>42</v>
      </c>
      <c r="L6" s="4">
        <f t="shared" si="0"/>
        <v>51</v>
      </c>
      <c r="M6" s="4">
        <f t="shared" si="0"/>
        <v>47</v>
      </c>
      <c r="N6" s="4">
        <f t="shared" si="0"/>
        <v>49</v>
      </c>
      <c r="O6" s="4">
        <f t="shared" si="0"/>
        <v>40</v>
      </c>
      <c r="P6" s="4">
        <f t="shared" si="0"/>
        <v>47</v>
      </c>
      <c r="Q6" s="4">
        <f t="shared" si="0"/>
        <v>40</v>
      </c>
      <c r="R6" s="4">
        <f t="shared" si="0"/>
        <v>45</v>
      </c>
      <c r="S6" s="4">
        <f t="shared" si="0"/>
        <v>40</v>
      </c>
      <c r="T6" s="4">
        <f t="shared" si="0"/>
        <v>45</v>
      </c>
      <c r="U6" s="4">
        <f t="shared" si="0"/>
        <v>40</v>
      </c>
      <c r="V6" s="4">
        <f t="shared" si="0"/>
        <v>45</v>
      </c>
      <c r="W6" s="4">
        <f t="shared" si="0"/>
        <v>62</v>
      </c>
      <c r="X6" s="4">
        <f t="shared" si="0"/>
        <v>87</v>
      </c>
      <c r="Y6" s="4">
        <f t="shared" si="0"/>
        <v>62</v>
      </c>
      <c r="Z6" s="4">
        <f t="shared" si="0"/>
        <v>87</v>
      </c>
      <c r="AA6" s="4">
        <f t="shared" si="0"/>
        <v>62</v>
      </c>
      <c r="AB6" s="4">
        <f t="shared" si="0"/>
        <v>87</v>
      </c>
      <c r="AC6" s="4">
        <f t="shared" si="0"/>
        <v>62</v>
      </c>
      <c r="AD6" s="4">
        <f>SUM(AD7:AD12)</f>
        <v>87</v>
      </c>
      <c r="AE6" s="4">
        <f t="shared" ref="AE6" si="1">SUM(AE7:AE12)</f>
        <v>62</v>
      </c>
      <c r="AF6" s="4">
        <f>SUM(AF7:AF12)</f>
        <v>87</v>
      </c>
      <c r="AG6" s="4">
        <f t="shared" ref="AG6:AH6" si="2">SUM(AG7:AG12)</f>
        <v>33</v>
      </c>
      <c r="AH6" s="4">
        <f t="shared" si="2"/>
        <v>55</v>
      </c>
      <c r="AI6" s="4">
        <f t="shared" ref="AI6:AL6" si="3">SUM(AI7:AI12)</f>
        <v>33</v>
      </c>
      <c r="AJ6" s="4">
        <f t="shared" si="3"/>
        <v>55</v>
      </c>
      <c r="AK6" s="4">
        <f t="shared" si="3"/>
        <v>33</v>
      </c>
      <c r="AL6" s="4">
        <f t="shared" si="3"/>
        <v>55</v>
      </c>
    </row>
    <row r="7" spans="2:38" x14ac:dyDescent="0.3">
      <c r="B7" s="2" t="s">
        <v>39</v>
      </c>
      <c r="C7" s="6">
        <v>6</v>
      </c>
      <c r="D7" s="6">
        <v>7</v>
      </c>
      <c r="E7" s="6">
        <v>6</v>
      </c>
      <c r="F7" s="6">
        <v>7</v>
      </c>
      <c r="G7" s="6">
        <v>6</v>
      </c>
      <c r="H7" s="6">
        <v>8</v>
      </c>
      <c r="I7" s="6">
        <v>6</v>
      </c>
      <c r="J7" s="6">
        <v>8</v>
      </c>
      <c r="K7" s="6">
        <v>6</v>
      </c>
      <c r="L7" s="6">
        <v>8</v>
      </c>
      <c r="M7" s="6">
        <v>6</v>
      </c>
      <c r="N7" s="6">
        <v>7</v>
      </c>
      <c r="O7" s="6">
        <v>5</v>
      </c>
      <c r="P7" s="6">
        <v>7</v>
      </c>
      <c r="Q7" s="6">
        <v>5</v>
      </c>
      <c r="R7" s="6">
        <v>7</v>
      </c>
      <c r="S7" s="6">
        <v>5</v>
      </c>
      <c r="T7" s="6">
        <v>7</v>
      </c>
      <c r="U7" s="6">
        <v>5</v>
      </c>
      <c r="V7" s="6">
        <v>7</v>
      </c>
      <c r="W7" s="6">
        <v>9</v>
      </c>
      <c r="X7" s="6">
        <v>11</v>
      </c>
      <c r="Y7" s="6">
        <v>9</v>
      </c>
      <c r="Z7" s="6">
        <v>11</v>
      </c>
      <c r="AA7" s="6">
        <v>9</v>
      </c>
      <c r="AB7" s="6">
        <v>11</v>
      </c>
      <c r="AC7" s="6">
        <v>9</v>
      </c>
      <c r="AD7" s="6">
        <v>11</v>
      </c>
      <c r="AE7" s="6">
        <v>9</v>
      </c>
      <c r="AF7" s="6">
        <v>11</v>
      </c>
      <c r="AG7" s="6">
        <v>5</v>
      </c>
      <c r="AH7" s="6">
        <v>9</v>
      </c>
      <c r="AI7" s="6">
        <v>5</v>
      </c>
      <c r="AJ7" s="6">
        <v>9</v>
      </c>
      <c r="AK7" s="6">
        <v>5</v>
      </c>
      <c r="AL7" s="6">
        <v>9</v>
      </c>
    </row>
    <row r="8" spans="2:38" x14ac:dyDescent="0.3">
      <c r="B8" s="2" t="s">
        <v>14</v>
      </c>
      <c r="C8" s="6">
        <v>5</v>
      </c>
      <c r="D8" s="6">
        <v>7</v>
      </c>
      <c r="E8" s="6">
        <v>6</v>
      </c>
      <c r="F8" s="6">
        <v>7</v>
      </c>
      <c r="G8" s="6">
        <v>5</v>
      </c>
      <c r="H8" s="6">
        <v>8</v>
      </c>
      <c r="I8" s="6">
        <v>5</v>
      </c>
      <c r="J8" s="6">
        <v>7</v>
      </c>
      <c r="K8" s="6">
        <v>5</v>
      </c>
      <c r="L8" s="6">
        <v>7</v>
      </c>
      <c r="M8" s="6">
        <v>6</v>
      </c>
      <c r="N8" s="6">
        <v>9</v>
      </c>
      <c r="O8" s="6">
        <v>5</v>
      </c>
      <c r="P8" s="6">
        <v>9</v>
      </c>
      <c r="Q8" s="6">
        <v>5</v>
      </c>
      <c r="R8" s="6">
        <v>9</v>
      </c>
      <c r="S8" s="6">
        <v>5</v>
      </c>
      <c r="T8" s="6">
        <v>9</v>
      </c>
      <c r="U8" s="6">
        <v>5</v>
      </c>
      <c r="V8" s="6">
        <v>9</v>
      </c>
      <c r="W8" s="6">
        <v>13</v>
      </c>
      <c r="X8" s="6">
        <v>17</v>
      </c>
      <c r="Y8" s="6">
        <v>13</v>
      </c>
      <c r="Z8" s="6">
        <v>17</v>
      </c>
      <c r="AA8" s="6">
        <v>13</v>
      </c>
      <c r="AB8" s="6">
        <v>17</v>
      </c>
      <c r="AC8" s="6">
        <v>13</v>
      </c>
      <c r="AD8" s="6">
        <v>17</v>
      </c>
      <c r="AE8" s="6">
        <v>13</v>
      </c>
      <c r="AF8" s="6">
        <v>17</v>
      </c>
      <c r="AG8" s="6">
        <v>4</v>
      </c>
      <c r="AH8" s="6">
        <v>15</v>
      </c>
      <c r="AI8" s="6">
        <v>4</v>
      </c>
      <c r="AJ8" s="6">
        <v>15</v>
      </c>
      <c r="AK8" s="6">
        <v>4</v>
      </c>
      <c r="AL8" s="6">
        <v>15</v>
      </c>
    </row>
    <row r="9" spans="2:38" x14ac:dyDescent="0.3">
      <c r="B9" s="2" t="s">
        <v>15</v>
      </c>
      <c r="C9" s="6">
        <v>12</v>
      </c>
      <c r="D9" s="6">
        <v>3</v>
      </c>
      <c r="E9" s="6">
        <v>7</v>
      </c>
      <c r="F9" s="6">
        <v>3</v>
      </c>
      <c r="G9" s="6">
        <v>12</v>
      </c>
      <c r="H9" s="6">
        <v>11</v>
      </c>
      <c r="I9" s="6">
        <v>12</v>
      </c>
      <c r="J9" s="6">
        <v>16</v>
      </c>
      <c r="K9" s="6">
        <v>12</v>
      </c>
      <c r="L9" s="6">
        <v>11</v>
      </c>
      <c r="M9" s="6">
        <v>18</v>
      </c>
      <c r="N9" s="6">
        <v>1</v>
      </c>
      <c r="O9" s="6">
        <v>14</v>
      </c>
      <c r="P9" s="6">
        <v>2</v>
      </c>
      <c r="Q9" s="6">
        <v>14</v>
      </c>
      <c r="R9" s="6">
        <v>4</v>
      </c>
      <c r="S9" s="6">
        <v>14</v>
      </c>
      <c r="T9" s="6">
        <v>4</v>
      </c>
      <c r="U9" s="6">
        <v>14</v>
      </c>
      <c r="V9" s="6">
        <v>4</v>
      </c>
      <c r="W9" s="6">
        <v>6</v>
      </c>
      <c r="X9" s="6">
        <v>16</v>
      </c>
      <c r="Y9" s="6">
        <v>6</v>
      </c>
      <c r="Z9" s="6">
        <v>16</v>
      </c>
      <c r="AA9" s="6">
        <v>6</v>
      </c>
      <c r="AB9" s="6">
        <v>16</v>
      </c>
      <c r="AC9" s="6">
        <v>6</v>
      </c>
      <c r="AD9" s="6">
        <v>16</v>
      </c>
      <c r="AE9" s="6">
        <v>6</v>
      </c>
      <c r="AF9" s="6">
        <v>16</v>
      </c>
      <c r="AG9" s="6">
        <v>8</v>
      </c>
      <c r="AH9" s="6">
        <v>0</v>
      </c>
      <c r="AI9" s="6">
        <v>8</v>
      </c>
      <c r="AJ9" s="6">
        <v>0</v>
      </c>
      <c r="AK9" s="6">
        <v>8</v>
      </c>
      <c r="AL9" s="6">
        <v>0</v>
      </c>
    </row>
    <row r="10" spans="2:38" x14ac:dyDescent="0.3">
      <c r="B10" s="2" t="s">
        <v>40</v>
      </c>
      <c r="C10" s="6">
        <v>4</v>
      </c>
      <c r="D10" s="6">
        <v>7</v>
      </c>
      <c r="E10" s="6">
        <v>4</v>
      </c>
      <c r="F10" s="6">
        <v>7</v>
      </c>
      <c r="G10" s="6">
        <v>4</v>
      </c>
      <c r="H10" s="6">
        <v>7</v>
      </c>
      <c r="I10" s="6">
        <v>4</v>
      </c>
      <c r="J10" s="6">
        <v>6</v>
      </c>
      <c r="K10" s="6">
        <v>4</v>
      </c>
      <c r="L10" s="6">
        <v>6</v>
      </c>
      <c r="M10" s="6">
        <v>6</v>
      </c>
      <c r="N10" s="6">
        <v>6</v>
      </c>
      <c r="O10" s="6">
        <v>5</v>
      </c>
      <c r="P10" s="6">
        <v>5</v>
      </c>
      <c r="Q10" s="6">
        <v>5</v>
      </c>
      <c r="R10" s="6">
        <v>6</v>
      </c>
      <c r="S10" s="6">
        <v>5</v>
      </c>
      <c r="T10" s="6">
        <v>6</v>
      </c>
      <c r="U10" s="6">
        <v>5</v>
      </c>
      <c r="V10" s="6">
        <v>6</v>
      </c>
      <c r="W10" s="6">
        <v>7</v>
      </c>
      <c r="X10" s="6">
        <v>8</v>
      </c>
      <c r="Y10" s="6">
        <v>7</v>
      </c>
      <c r="Z10" s="6">
        <v>8</v>
      </c>
      <c r="AA10" s="6">
        <v>7</v>
      </c>
      <c r="AB10" s="6">
        <v>8</v>
      </c>
      <c r="AC10" s="6">
        <v>7</v>
      </c>
      <c r="AD10" s="6">
        <v>8</v>
      </c>
      <c r="AE10" s="6">
        <v>7</v>
      </c>
      <c r="AF10" s="6">
        <v>8</v>
      </c>
      <c r="AG10" s="6">
        <v>5</v>
      </c>
      <c r="AH10" s="6">
        <v>8</v>
      </c>
      <c r="AI10" s="6">
        <v>5</v>
      </c>
      <c r="AJ10" s="6">
        <v>8</v>
      </c>
      <c r="AK10" s="6">
        <v>5</v>
      </c>
      <c r="AL10" s="6">
        <v>8</v>
      </c>
    </row>
    <row r="11" spans="2:38" x14ac:dyDescent="0.3">
      <c r="B11" s="2" t="s">
        <v>19</v>
      </c>
      <c r="C11" s="6">
        <v>7</v>
      </c>
      <c r="D11" s="6">
        <v>8</v>
      </c>
      <c r="E11" s="6">
        <v>7</v>
      </c>
      <c r="F11" s="6">
        <v>7</v>
      </c>
      <c r="G11" s="6">
        <v>8</v>
      </c>
      <c r="H11" s="6">
        <v>7</v>
      </c>
      <c r="I11" s="6">
        <v>8</v>
      </c>
      <c r="J11" s="6">
        <v>7</v>
      </c>
      <c r="K11" s="6">
        <v>8</v>
      </c>
      <c r="L11" s="6">
        <v>7</v>
      </c>
      <c r="M11" s="6">
        <v>4</v>
      </c>
      <c r="N11" s="6">
        <v>9</v>
      </c>
      <c r="O11" s="6">
        <v>7</v>
      </c>
      <c r="P11" s="6">
        <v>7</v>
      </c>
      <c r="Q11" s="6">
        <v>7</v>
      </c>
      <c r="R11" s="6">
        <v>7</v>
      </c>
      <c r="S11" s="6">
        <v>7</v>
      </c>
      <c r="T11" s="6">
        <v>7</v>
      </c>
      <c r="U11" s="6">
        <v>7</v>
      </c>
      <c r="V11" s="6">
        <v>7</v>
      </c>
      <c r="W11" s="6">
        <v>7</v>
      </c>
      <c r="X11" s="6">
        <v>7</v>
      </c>
      <c r="Y11" s="6">
        <v>7</v>
      </c>
      <c r="Z11" s="6">
        <v>7</v>
      </c>
      <c r="AA11" s="6">
        <v>7</v>
      </c>
      <c r="AB11" s="6">
        <v>7</v>
      </c>
      <c r="AC11" s="6">
        <v>7</v>
      </c>
      <c r="AD11" s="6">
        <v>7</v>
      </c>
      <c r="AE11" s="6">
        <v>7</v>
      </c>
      <c r="AF11" s="6">
        <v>7</v>
      </c>
      <c r="AG11" s="6">
        <v>5</v>
      </c>
      <c r="AH11" s="6">
        <v>3</v>
      </c>
      <c r="AI11" s="6">
        <v>5</v>
      </c>
      <c r="AJ11" s="6">
        <v>3</v>
      </c>
      <c r="AK11" s="6">
        <v>5</v>
      </c>
      <c r="AL11" s="6">
        <v>3</v>
      </c>
    </row>
    <row r="12" spans="2:38" x14ac:dyDescent="0.3">
      <c r="B12" s="5" t="s">
        <v>20</v>
      </c>
      <c r="C12" s="7">
        <v>6</v>
      </c>
      <c r="D12" s="7">
        <v>12</v>
      </c>
      <c r="E12" s="7">
        <v>7</v>
      </c>
      <c r="F12" s="7">
        <v>12</v>
      </c>
      <c r="G12" s="7">
        <v>5</v>
      </c>
      <c r="H12" s="7">
        <v>19</v>
      </c>
      <c r="I12" s="7">
        <v>7</v>
      </c>
      <c r="J12" s="7">
        <v>12</v>
      </c>
      <c r="K12" s="7">
        <v>7</v>
      </c>
      <c r="L12" s="7">
        <v>12</v>
      </c>
      <c r="M12" s="7">
        <v>7</v>
      </c>
      <c r="N12" s="7">
        <v>17</v>
      </c>
      <c r="O12" s="7">
        <v>4</v>
      </c>
      <c r="P12" s="7">
        <v>17</v>
      </c>
      <c r="Q12" s="7">
        <v>4</v>
      </c>
      <c r="R12" s="7">
        <v>12</v>
      </c>
      <c r="S12" s="7">
        <v>4</v>
      </c>
      <c r="T12" s="7">
        <v>12</v>
      </c>
      <c r="U12" s="7">
        <v>4</v>
      </c>
      <c r="V12" s="7">
        <v>12</v>
      </c>
      <c r="W12" s="7">
        <v>20</v>
      </c>
      <c r="X12" s="7">
        <v>28</v>
      </c>
      <c r="Y12" s="7">
        <v>20</v>
      </c>
      <c r="Z12" s="7">
        <v>28</v>
      </c>
      <c r="AA12" s="7">
        <v>20</v>
      </c>
      <c r="AB12" s="7">
        <v>28</v>
      </c>
      <c r="AC12" s="7">
        <v>20</v>
      </c>
      <c r="AD12" s="7">
        <v>28</v>
      </c>
      <c r="AE12" s="7">
        <v>20</v>
      </c>
      <c r="AF12" s="7">
        <v>28</v>
      </c>
      <c r="AG12" s="7">
        <v>6</v>
      </c>
      <c r="AH12" s="7">
        <v>20</v>
      </c>
      <c r="AI12" s="7">
        <v>6</v>
      </c>
      <c r="AJ12" s="7">
        <v>20</v>
      </c>
      <c r="AK12" s="7">
        <v>6</v>
      </c>
      <c r="AL12" s="7">
        <v>20</v>
      </c>
    </row>
    <row r="13" spans="2:38" x14ac:dyDescent="0.3">
      <c r="B13" s="8" t="s">
        <v>10</v>
      </c>
      <c r="C13" s="8"/>
      <c r="D13" s="8"/>
    </row>
  </sheetData>
  <mergeCells count="20">
    <mergeCell ref="AK4:AL4"/>
    <mergeCell ref="B13:D13"/>
    <mergeCell ref="Y4:Z4"/>
    <mergeCell ref="AA4:AB4"/>
    <mergeCell ref="AC4:AD4"/>
    <mergeCell ref="AE4:AF4"/>
    <mergeCell ref="AG4:AH4"/>
    <mergeCell ref="AI4:AJ4"/>
    <mergeCell ref="M4:N4"/>
    <mergeCell ref="O4:P4"/>
    <mergeCell ref="Q4:R4"/>
    <mergeCell ref="S4:T4"/>
    <mergeCell ref="U4:V4"/>
    <mergeCell ref="W4:X4"/>
    <mergeCell ref="K4:L4"/>
    <mergeCell ref="B3:H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L1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0" sqref="A10"/>
    </sheetView>
  </sheetViews>
  <sheetFormatPr defaultColWidth="9.109375" defaultRowHeight="13.8" x14ac:dyDescent="0.3"/>
  <cols>
    <col min="1" max="1" width="2.21875" style="74" customWidth="1"/>
    <col min="2" max="2" width="21.88671875" style="74" bestFit="1" customWidth="1"/>
    <col min="3" max="3" width="11.44140625" style="74" bestFit="1" customWidth="1"/>
    <col min="4" max="4" width="6.5546875" style="74" bestFit="1" customWidth="1"/>
    <col min="5" max="5" width="11.44140625" style="74" bestFit="1" customWidth="1"/>
    <col min="6" max="6" width="6.5546875" style="74" bestFit="1" customWidth="1"/>
    <col min="7" max="7" width="11.44140625" style="74" bestFit="1" customWidth="1"/>
    <col min="8" max="8" width="6.5546875" style="74" bestFit="1" customWidth="1"/>
    <col min="9" max="9" width="13.44140625" style="74" bestFit="1" customWidth="1"/>
    <col min="10" max="10" width="7.5546875" style="74" bestFit="1" customWidth="1"/>
    <col min="11" max="11" width="13.44140625" style="74" bestFit="1" customWidth="1"/>
    <col min="12" max="12" width="7.5546875" style="74" bestFit="1" customWidth="1"/>
    <col min="13" max="13" width="13.44140625" style="74" bestFit="1" customWidth="1"/>
    <col min="14" max="14" width="7.5546875" style="74" bestFit="1" customWidth="1"/>
    <col min="15" max="15" width="13.44140625" style="74" bestFit="1" customWidth="1"/>
    <col min="16" max="16" width="7.5546875" style="74" bestFit="1" customWidth="1"/>
    <col min="17" max="17" width="13.44140625" style="74" bestFit="1" customWidth="1"/>
    <col min="18" max="18" width="7.5546875" style="74" bestFit="1" customWidth="1"/>
    <col min="19" max="32" width="14.109375" style="74" customWidth="1"/>
    <col min="33" max="33" width="11.44140625" style="74" bestFit="1" customWidth="1"/>
    <col min="34" max="16384" width="9.109375" style="74"/>
  </cols>
  <sheetData>
    <row r="2" spans="2:38" s="74" customFormat="1" x14ac:dyDescent="0.3">
      <c r="B2" s="73" t="s">
        <v>41</v>
      </c>
      <c r="C2" s="73"/>
      <c r="D2" s="73"/>
      <c r="E2" s="73"/>
      <c r="F2" s="73"/>
      <c r="G2" s="73"/>
      <c r="H2" s="73"/>
    </row>
    <row r="3" spans="2:38" s="74" customFormat="1" x14ac:dyDescent="0.3">
      <c r="B3" s="75" t="s">
        <v>47</v>
      </c>
      <c r="C3" s="75"/>
      <c r="D3" s="75"/>
      <c r="E3" s="75"/>
      <c r="F3" s="76"/>
      <c r="G3" s="76"/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</row>
    <row r="4" spans="2:38" s="74" customFormat="1" x14ac:dyDescent="0.3">
      <c r="B4" s="73"/>
      <c r="C4" s="78">
        <v>2004</v>
      </c>
      <c r="D4" s="78"/>
      <c r="E4" s="78">
        <v>2005</v>
      </c>
      <c r="F4" s="78"/>
      <c r="G4" s="78">
        <v>2006</v>
      </c>
      <c r="H4" s="78"/>
      <c r="I4" s="78">
        <v>2007</v>
      </c>
      <c r="J4" s="78"/>
      <c r="K4" s="78">
        <v>2008</v>
      </c>
      <c r="L4" s="78"/>
      <c r="M4" s="78">
        <v>2009</v>
      </c>
      <c r="N4" s="78"/>
      <c r="O4" s="78">
        <v>2010</v>
      </c>
      <c r="P4" s="78"/>
      <c r="Q4" s="78">
        <v>2011</v>
      </c>
      <c r="R4" s="78"/>
      <c r="S4" s="78">
        <v>2012</v>
      </c>
      <c r="T4" s="78"/>
      <c r="U4" s="78">
        <v>2013</v>
      </c>
      <c r="V4" s="78"/>
      <c r="W4" s="78">
        <v>2014</v>
      </c>
      <c r="X4" s="78"/>
      <c r="Y4" s="78">
        <v>2015</v>
      </c>
      <c r="Z4" s="78"/>
      <c r="AA4" s="78">
        <v>2016</v>
      </c>
      <c r="AB4" s="78"/>
      <c r="AC4" s="78">
        <v>2017</v>
      </c>
      <c r="AD4" s="78"/>
      <c r="AE4" s="78">
        <v>2018</v>
      </c>
      <c r="AF4" s="78"/>
      <c r="AG4" s="79">
        <v>2019</v>
      </c>
      <c r="AH4" s="79"/>
      <c r="AI4" s="79">
        <v>2020</v>
      </c>
      <c r="AJ4" s="79"/>
      <c r="AK4" s="79">
        <v>2021</v>
      </c>
      <c r="AL4" s="79"/>
    </row>
    <row r="5" spans="2:38" s="74" customFormat="1" x14ac:dyDescent="0.3">
      <c r="B5" s="76"/>
      <c r="C5" s="76" t="s">
        <v>42</v>
      </c>
      <c r="D5" s="76" t="s">
        <v>43</v>
      </c>
      <c r="E5" s="76" t="s">
        <v>42</v>
      </c>
      <c r="F5" s="76" t="s">
        <v>43</v>
      </c>
      <c r="G5" s="76" t="s">
        <v>42</v>
      </c>
      <c r="H5" s="76" t="s">
        <v>43</v>
      </c>
      <c r="I5" s="76" t="s">
        <v>42</v>
      </c>
      <c r="J5" s="76" t="s">
        <v>43</v>
      </c>
      <c r="K5" s="76" t="s">
        <v>42</v>
      </c>
      <c r="L5" s="76" t="s">
        <v>43</v>
      </c>
      <c r="M5" s="76" t="s">
        <v>42</v>
      </c>
      <c r="N5" s="76" t="s">
        <v>43</v>
      </c>
      <c r="O5" s="76" t="s">
        <v>42</v>
      </c>
      <c r="P5" s="76" t="s">
        <v>43</v>
      </c>
      <c r="Q5" s="76" t="s">
        <v>42</v>
      </c>
      <c r="R5" s="76" t="s">
        <v>43</v>
      </c>
      <c r="S5" s="76" t="s">
        <v>42</v>
      </c>
      <c r="T5" s="76" t="s">
        <v>43</v>
      </c>
      <c r="U5" s="76" t="s">
        <v>42</v>
      </c>
      <c r="V5" s="76" t="s">
        <v>43</v>
      </c>
      <c r="W5" s="76" t="s">
        <v>42</v>
      </c>
      <c r="X5" s="76" t="s">
        <v>43</v>
      </c>
      <c r="Y5" s="76" t="s">
        <v>42</v>
      </c>
      <c r="Z5" s="76" t="s">
        <v>43</v>
      </c>
      <c r="AA5" s="76" t="s">
        <v>42</v>
      </c>
      <c r="AB5" s="76" t="s">
        <v>43</v>
      </c>
      <c r="AC5" s="76" t="s">
        <v>42</v>
      </c>
      <c r="AD5" s="76" t="s">
        <v>43</v>
      </c>
      <c r="AE5" s="76" t="s">
        <v>42</v>
      </c>
      <c r="AF5" s="76" t="s">
        <v>43</v>
      </c>
      <c r="AG5" s="76" t="s">
        <v>42</v>
      </c>
      <c r="AH5" s="76" t="s">
        <v>43</v>
      </c>
      <c r="AI5" s="76" t="s">
        <v>42</v>
      </c>
      <c r="AJ5" s="76" t="s">
        <v>43</v>
      </c>
      <c r="AK5" s="76" t="s">
        <v>42</v>
      </c>
      <c r="AL5" s="76" t="s">
        <v>43</v>
      </c>
    </row>
    <row r="6" spans="2:38" s="73" customFormat="1" x14ac:dyDescent="0.3">
      <c r="B6" s="73" t="s">
        <v>12</v>
      </c>
      <c r="C6" s="80">
        <v>7</v>
      </c>
      <c r="D6" s="80"/>
      <c r="E6" s="80"/>
      <c r="F6" s="80"/>
      <c r="G6" s="80"/>
      <c r="H6" s="80"/>
      <c r="I6" s="80">
        <f t="shared" ref="I6:O6" si="0">SUM(I7:I12)</f>
        <v>7</v>
      </c>
      <c r="J6" s="80">
        <f t="shared" si="0"/>
        <v>4</v>
      </c>
      <c r="K6" s="80">
        <f t="shared" si="0"/>
        <v>7</v>
      </c>
      <c r="L6" s="80">
        <f t="shared" si="0"/>
        <v>4</v>
      </c>
      <c r="M6" s="80">
        <f t="shared" si="0"/>
        <v>7</v>
      </c>
      <c r="N6" s="80">
        <f t="shared" si="0"/>
        <v>5</v>
      </c>
      <c r="O6" s="80">
        <f t="shared" si="0"/>
        <v>7</v>
      </c>
      <c r="P6" s="80">
        <f>SUM(P7:P12)</f>
        <v>8</v>
      </c>
      <c r="Q6" s="80">
        <f t="shared" ref="Q6:AH6" si="1">SUM(Q7:Q12)</f>
        <v>7</v>
      </c>
      <c r="R6" s="80">
        <f t="shared" si="1"/>
        <v>8</v>
      </c>
      <c r="S6" s="80">
        <f t="shared" si="1"/>
        <v>7</v>
      </c>
      <c r="T6" s="80">
        <f t="shared" si="1"/>
        <v>8</v>
      </c>
      <c r="U6" s="80">
        <f t="shared" si="1"/>
        <v>7</v>
      </c>
      <c r="V6" s="80">
        <f t="shared" si="1"/>
        <v>8</v>
      </c>
      <c r="W6" s="80">
        <f t="shared" si="1"/>
        <v>7</v>
      </c>
      <c r="X6" s="80">
        <f t="shared" si="1"/>
        <v>18</v>
      </c>
      <c r="Y6" s="80">
        <f t="shared" si="1"/>
        <v>7</v>
      </c>
      <c r="Z6" s="80">
        <f t="shared" si="1"/>
        <v>18</v>
      </c>
      <c r="AA6" s="80">
        <f t="shared" si="1"/>
        <v>7</v>
      </c>
      <c r="AB6" s="80">
        <f t="shared" si="1"/>
        <v>18</v>
      </c>
      <c r="AC6" s="80">
        <f t="shared" si="1"/>
        <v>7</v>
      </c>
      <c r="AD6" s="80">
        <f t="shared" si="1"/>
        <v>18</v>
      </c>
      <c r="AE6" s="80">
        <f t="shared" si="1"/>
        <v>7</v>
      </c>
      <c r="AF6" s="80">
        <f t="shared" si="1"/>
        <v>18</v>
      </c>
      <c r="AG6" s="80">
        <f t="shared" si="1"/>
        <v>7</v>
      </c>
      <c r="AH6" s="80">
        <f t="shared" si="1"/>
        <v>18</v>
      </c>
      <c r="AI6" s="80">
        <f t="shared" ref="AI6:AL6" si="2">SUM(AI7:AI12)</f>
        <v>7</v>
      </c>
      <c r="AJ6" s="80">
        <f t="shared" si="2"/>
        <v>18</v>
      </c>
      <c r="AK6" s="80">
        <f t="shared" si="2"/>
        <v>7</v>
      </c>
      <c r="AL6" s="80">
        <f t="shared" si="2"/>
        <v>18</v>
      </c>
    </row>
    <row r="7" spans="2:38" s="74" customFormat="1" x14ac:dyDescent="0.3">
      <c r="B7" s="74" t="s">
        <v>39</v>
      </c>
      <c r="C7" s="81">
        <v>1</v>
      </c>
      <c r="D7" s="81">
        <v>0</v>
      </c>
      <c r="E7" s="81">
        <v>1</v>
      </c>
      <c r="F7" s="81">
        <v>0</v>
      </c>
      <c r="G7" s="81">
        <v>1</v>
      </c>
      <c r="H7" s="81">
        <v>0</v>
      </c>
      <c r="I7" s="81">
        <v>1</v>
      </c>
      <c r="J7" s="81">
        <v>0</v>
      </c>
      <c r="K7" s="81">
        <v>1</v>
      </c>
      <c r="L7" s="81">
        <v>0</v>
      </c>
      <c r="M7" s="81">
        <v>1</v>
      </c>
      <c r="N7" s="81">
        <v>0</v>
      </c>
      <c r="O7" s="81">
        <v>1</v>
      </c>
      <c r="P7" s="81">
        <v>1</v>
      </c>
      <c r="Q7" s="81">
        <v>1</v>
      </c>
      <c r="R7" s="81">
        <v>1</v>
      </c>
      <c r="S7" s="81">
        <v>1</v>
      </c>
      <c r="T7" s="81">
        <v>1</v>
      </c>
      <c r="U7" s="81">
        <v>1</v>
      </c>
      <c r="V7" s="81">
        <v>1</v>
      </c>
      <c r="W7" s="81">
        <v>1</v>
      </c>
      <c r="X7" s="81">
        <v>1</v>
      </c>
      <c r="Y7" s="81">
        <v>1</v>
      </c>
      <c r="Z7" s="81">
        <v>1</v>
      </c>
      <c r="AA7" s="81">
        <v>1</v>
      </c>
      <c r="AB7" s="81">
        <v>1</v>
      </c>
      <c r="AC7" s="81">
        <v>1</v>
      </c>
      <c r="AD7" s="81">
        <v>1</v>
      </c>
      <c r="AE7" s="81">
        <v>1</v>
      </c>
      <c r="AF7" s="81">
        <v>1</v>
      </c>
      <c r="AG7" s="81">
        <v>1</v>
      </c>
      <c r="AH7" s="81">
        <v>2</v>
      </c>
      <c r="AI7" s="81">
        <v>1</v>
      </c>
      <c r="AJ7" s="81">
        <v>2</v>
      </c>
      <c r="AK7" s="81">
        <v>1</v>
      </c>
      <c r="AL7" s="81">
        <v>2</v>
      </c>
    </row>
    <row r="8" spans="2:38" s="74" customFormat="1" x14ac:dyDescent="0.3">
      <c r="B8" s="74" t="s">
        <v>14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81">
        <v>1</v>
      </c>
      <c r="J8" s="81">
        <v>1</v>
      </c>
      <c r="K8" s="81">
        <v>1</v>
      </c>
      <c r="L8" s="81">
        <v>1</v>
      </c>
      <c r="M8" s="81">
        <v>1</v>
      </c>
      <c r="N8" s="81">
        <v>1</v>
      </c>
      <c r="O8" s="81">
        <v>1</v>
      </c>
      <c r="P8" s="81">
        <v>2</v>
      </c>
      <c r="Q8" s="81">
        <v>1</v>
      </c>
      <c r="R8" s="81">
        <v>2</v>
      </c>
      <c r="S8" s="81">
        <v>1</v>
      </c>
      <c r="T8" s="81">
        <v>2</v>
      </c>
      <c r="U8" s="81">
        <v>1</v>
      </c>
      <c r="V8" s="81">
        <v>2</v>
      </c>
      <c r="W8" s="81">
        <v>1</v>
      </c>
      <c r="X8" s="81">
        <v>4</v>
      </c>
      <c r="Y8" s="81">
        <v>1</v>
      </c>
      <c r="Z8" s="81">
        <v>4</v>
      </c>
      <c r="AA8" s="81">
        <v>1</v>
      </c>
      <c r="AB8" s="81">
        <v>4</v>
      </c>
      <c r="AC8" s="81">
        <v>1</v>
      </c>
      <c r="AD8" s="81">
        <v>4</v>
      </c>
      <c r="AE8" s="81">
        <v>1</v>
      </c>
      <c r="AF8" s="81">
        <v>4</v>
      </c>
      <c r="AG8" s="81">
        <v>1</v>
      </c>
      <c r="AH8" s="81">
        <v>3</v>
      </c>
      <c r="AI8" s="81">
        <v>1</v>
      </c>
      <c r="AJ8" s="81">
        <v>3</v>
      </c>
      <c r="AK8" s="81">
        <v>1</v>
      </c>
      <c r="AL8" s="81">
        <v>3</v>
      </c>
    </row>
    <row r="9" spans="2:38" s="74" customFormat="1" x14ac:dyDescent="0.3">
      <c r="B9" s="74" t="s">
        <v>15</v>
      </c>
      <c r="C9" s="81">
        <v>1</v>
      </c>
      <c r="D9" s="81">
        <v>2</v>
      </c>
      <c r="E9" s="81">
        <v>1</v>
      </c>
      <c r="F9" s="81">
        <v>2</v>
      </c>
      <c r="G9" s="81">
        <v>1</v>
      </c>
      <c r="H9" s="81">
        <v>2</v>
      </c>
      <c r="I9" s="81">
        <v>1</v>
      </c>
      <c r="J9" s="81">
        <v>2</v>
      </c>
      <c r="K9" s="81">
        <v>1</v>
      </c>
      <c r="L9" s="81">
        <v>2</v>
      </c>
      <c r="M9" s="81">
        <v>1</v>
      </c>
      <c r="N9" s="81">
        <v>2</v>
      </c>
      <c r="O9" s="81">
        <v>1</v>
      </c>
      <c r="P9" s="81">
        <v>2</v>
      </c>
      <c r="Q9" s="81">
        <v>1</v>
      </c>
      <c r="R9" s="81">
        <v>2</v>
      </c>
      <c r="S9" s="81">
        <v>1</v>
      </c>
      <c r="T9" s="81">
        <v>2</v>
      </c>
      <c r="U9" s="81">
        <v>1</v>
      </c>
      <c r="V9" s="81">
        <v>2</v>
      </c>
      <c r="W9" s="81">
        <v>1</v>
      </c>
      <c r="X9" s="81">
        <v>4</v>
      </c>
      <c r="Y9" s="81">
        <v>1</v>
      </c>
      <c r="Z9" s="81">
        <v>4</v>
      </c>
      <c r="AA9" s="81">
        <v>1</v>
      </c>
      <c r="AB9" s="81">
        <v>4</v>
      </c>
      <c r="AC9" s="81">
        <v>1</v>
      </c>
      <c r="AD9" s="81">
        <v>4</v>
      </c>
      <c r="AE9" s="81">
        <v>1</v>
      </c>
      <c r="AF9" s="81">
        <v>4</v>
      </c>
      <c r="AG9" s="81">
        <v>1</v>
      </c>
      <c r="AH9" s="81">
        <v>5</v>
      </c>
      <c r="AI9" s="81">
        <v>1</v>
      </c>
      <c r="AJ9" s="81">
        <v>5</v>
      </c>
      <c r="AK9" s="81">
        <v>1</v>
      </c>
      <c r="AL9" s="81">
        <v>5</v>
      </c>
    </row>
    <row r="10" spans="2:38" s="74" customFormat="1" x14ac:dyDescent="0.3">
      <c r="B10" s="74" t="s">
        <v>40</v>
      </c>
      <c r="C10" s="81">
        <v>2</v>
      </c>
      <c r="D10" s="81">
        <v>1</v>
      </c>
      <c r="E10" s="81">
        <v>2</v>
      </c>
      <c r="F10" s="81">
        <v>1</v>
      </c>
      <c r="G10" s="81">
        <v>2</v>
      </c>
      <c r="H10" s="81">
        <v>1</v>
      </c>
      <c r="I10" s="81">
        <v>2</v>
      </c>
      <c r="J10" s="81">
        <v>1</v>
      </c>
      <c r="K10" s="81">
        <v>2</v>
      </c>
      <c r="L10" s="81">
        <v>1</v>
      </c>
      <c r="M10" s="81">
        <v>2</v>
      </c>
      <c r="N10" s="81">
        <v>2</v>
      </c>
      <c r="O10" s="81">
        <v>2</v>
      </c>
      <c r="P10" s="81">
        <v>3</v>
      </c>
      <c r="Q10" s="81">
        <v>2</v>
      </c>
      <c r="R10" s="81">
        <v>3</v>
      </c>
      <c r="S10" s="81">
        <v>2</v>
      </c>
      <c r="T10" s="81">
        <v>3</v>
      </c>
      <c r="U10" s="81">
        <v>2</v>
      </c>
      <c r="V10" s="81">
        <v>3</v>
      </c>
      <c r="W10" s="81">
        <v>2</v>
      </c>
      <c r="X10" s="81">
        <v>5</v>
      </c>
      <c r="Y10" s="81">
        <v>2</v>
      </c>
      <c r="Z10" s="81">
        <v>5</v>
      </c>
      <c r="AA10" s="81">
        <v>2</v>
      </c>
      <c r="AB10" s="81">
        <v>5</v>
      </c>
      <c r="AC10" s="81">
        <v>2</v>
      </c>
      <c r="AD10" s="81">
        <v>5</v>
      </c>
      <c r="AE10" s="81">
        <v>2</v>
      </c>
      <c r="AF10" s="81">
        <v>5</v>
      </c>
      <c r="AG10" s="81">
        <v>2</v>
      </c>
      <c r="AH10" s="81">
        <v>4</v>
      </c>
      <c r="AI10" s="81">
        <v>2</v>
      </c>
      <c r="AJ10" s="81">
        <v>4</v>
      </c>
      <c r="AK10" s="81">
        <v>2</v>
      </c>
      <c r="AL10" s="81">
        <v>4</v>
      </c>
    </row>
    <row r="11" spans="2:38" s="74" customFormat="1" x14ac:dyDescent="0.3">
      <c r="B11" s="74" t="s">
        <v>19</v>
      </c>
      <c r="C11" s="81">
        <v>1</v>
      </c>
      <c r="D11" s="81">
        <v>0</v>
      </c>
      <c r="E11" s="81">
        <v>1</v>
      </c>
      <c r="F11" s="81">
        <v>0</v>
      </c>
      <c r="G11" s="81">
        <v>1</v>
      </c>
      <c r="H11" s="81">
        <v>0</v>
      </c>
      <c r="I11" s="81">
        <v>1</v>
      </c>
      <c r="J11" s="81">
        <v>0</v>
      </c>
      <c r="K11" s="81">
        <v>1</v>
      </c>
      <c r="L11" s="81">
        <v>0</v>
      </c>
      <c r="M11" s="81">
        <v>1</v>
      </c>
      <c r="N11" s="81">
        <v>0</v>
      </c>
      <c r="O11" s="81">
        <v>1</v>
      </c>
      <c r="P11" s="81">
        <v>0</v>
      </c>
      <c r="Q11" s="81">
        <v>1</v>
      </c>
      <c r="R11" s="81">
        <v>0</v>
      </c>
      <c r="S11" s="81">
        <v>1</v>
      </c>
      <c r="T11" s="81">
        <v>0</v>
      </c>
      <c r="U11" s="81">
        <v>1</v>
      </c>
      <c r="V11" s="81">
        <v>0</v>
      </c>
      <c r="W11" s="81">
        <v>1</v>
      </c>
      <c r="X11" s="81">
        <v>2</v>
      </c>
      <c r="Y11" s="81">
        <v>1</v>
      </c>
      <c r="Z11" s="81">
        <v>2</v>
      </c>
      <c r="AA11" s="81">
        <v>1</v>
      </c>
      <c r="AB11" s="81">
        <v>2</v>
      </c>
      <c r="AC11" s="81">
        <v>1</v>
      </c>
      <c r="AD11" s="81">
        <v>2</v>
      </c>
      <c r="AE11" s="81">
        <v>1</v>
      </c>
      <c r="AF11" s="81">
        <v>2</v>
      </c>
      <c r="AG11" s="81">
        <v>1</v>
      </c>
      <c r="AH11" s="81">
        <v>2</v>
      </c>
      <c r="AI11" s="81">
        <v>1</v>
      </c>
      <c r="AJ11" s="81">
        <v>2</v>
      </c>
      <c r="AK11" s="81">
        <v>1</v>
      </c>
      <c r="AL11" s="81">
        <v>2</v>
      </c>
    </row>
    <row r="12" spans="2:38" s="74" customFormat="1" x14ac:dyDescent="0.3">
      <c r="B12" s="77" t="s">
        <v>20</v>
      </c>
      <c r="C12" s="82">
        <v>1</v>
      </c>
      <c r="D12" s="82">
        <v>0</v>
      </c>
      <c r="E12" s="82">
        <v>1</v>
      </c>
      <c r="F12" s="82">
        <v>0</v>
      </c>
      <c r="G12" s="82">
        <v>1</v>
      </c>
      <c r="H12" s="82">
        <v>0</v>
      </c>
      <c r="I12" s="82">
        <v>1</v>
      </c>
      <c r="J12" s="82">
        <v>0</v>
      </c>
      <c r="K12" s="82">
        <v>1</v>
      </c>
      <c r="L12" s="82">
        <v>0</v>
      </c>
      <c r="M12" s="82">
        <v>1</v>
      </c>
      <c r="N12" s="82">
        <v>0</v>
      </c>
      <c r="O12" s="82">
        <v>1</v>
      </c>
      <c r="P12" s="82">
        <v>0</v>
      </c>
      <c r="Q12" s="82">
        <v>1</v>
      </c>
      <c r="R12" s="82">
        <v>0</v>
      </c>
      <c r="S12" s="82">
        <v>1</v>
      </c>
      <c r="T12" s="82">
        <v>0</v>
      </c>
      <c r="U12" s="82">
        <v>1</v>
      </c>
      <c r="V12" s="82">
        <v>0</v>
      </c>
      <c r="W12" s="82">
        <v>1</v>
      </c>
      <c r="X12" s="82">
        <v>2</v>
      </c>
      <c r="Y12" s="82">
        <v>1</v>
      </c>
      <c r="Z12" s="82">
        <v>2</v>
      </c>
      <c r="AA12" s="82">
        <v>1</v>
      </c>
      <c r="AB12" s="82">
        <v>2</v>
      </c>
      <c r="AC12" s="82">
        <v>1</v>
      </c>
      <c r="AD12" s="82">
        <v>2</v>
      </c>
      <c r="AE12" s="82">
        <v>1</v>
      </c>
      <c r="AF12" s="82">
        <v>2</v>
      </c>
      <c r="AG12" s="82">
        <v>1</v>
      </c>
      <c r="AH12" s="82">
        <v>2</v>
      </c>
      <c r="AI12" s="82">
        <v>1</v>
      </c>
      <c r="AJ12" s="82">
        <v>2</v>
      </c>
      <c r="AK12" s="82">
        <v>1</v>
      </c>
      <c r="AL12" s="82">
        <v>2</v>
      </c>
    </row>
    <row r="13" spans="2:38" s="74" customFormat="1" x14ac:dyDescent="0.3">
      <c r="B13" s="73" t="s">
        <v>10</v>
      </c>
    </row>
  </sheetData>
  <mergeCells count="19">
    <mergeCell ref="AK4:AL4"/>
    <mergeCell ref="Y4:Z4"/>
    <mergeCell ref="AA4:AB4"/>
    <mergeCell ref="AC4:AD4"/>
    <mergeCell ref="AE4:AF4"/>
    <mergeCell ref="AG4:AH4"/>
    <mergeCell ref="AI4:AJ4"/>
    <mergeCell ref="W4:X4"/>
    <mergeCell ref="B3:E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3.1 H</vt:lpstr>
      <vt:lpstr>3.2 H</vt:lpstr>
      <vt:lpstr>3.3 H</vt:lpstr>
      <vt:lpstr>3.5 H</vt:lpstr>
      <vt:lpstr>3.21 H</vt:lpstr>
      <vt:lpstr>3.22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Nah</dc:creator>
  <cp:lastModifiedBy>Javier Romero</cp:lastModifiedBy>
  <dcterms:created xsi:type="dcterms:W3CDTF">2022-08-08T22:46:14Z</dcterms:created>
  <dcterms:modified xsi:type="dcterms:W3CDTF">2022-09-15T16:33:09Z</dcterms:modified>
</cp:coreProperties>
</file>