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2"/>
  </bookViews>
  <sheets>
    <sheet name="Hárok1" sheetId="1" r:id="rId1"/>
    <sheet name="Hárok2" sheetId="2" r:id="rId2"/>
    <sheet name="Hárok3" sheetId="3" r:id="rId3"/>
    <sheet name="Hárok4" sheetId="4" r:id="rId4"/>
  </sheets>
  <calcPr calcId="144525"/>
</workbook>
</file>

<file path=xl/calcChain.xml><?xml version="1.0" encoding="utf-8"?>
<calcChain xmlns="http://schemas.openxmlformats.org/spreadsheetml/2006/main">
  <c r="C15" i="4" l="1"/>
  <c r="C13" i="4"/>
  <c r="C14" i="4"/>
  <c r="C4" i="4"/>
  <c r="C5" i="4"/>
  <c r="C6" i="4"/>
  <c r="C7" i="4"/>
  <c r="C8" i="4"/>
  <c r="C9" i="4"/>
  <c r="C10" i="4"/>
  <c r="C11" i="4"/>
  <c r="C12" i="4"/>
  <c r="C3" i="4"/>
  <c r="K19" i="3" l="1"/>
  <c r="E22" i="3" l="1"/>
  <c r="F22" i="3"/>
  <c r="H22" i="3"/>
  <c r="I22" i="3"/>
  <c r="J22" i="3"/>
  <c r="K22" i="3"/>
  <c r="L22" i="3"/>
  <c r="F23" i="3"/>
  <c r="G23" i="3"/>
  <c r="I23" i="3"/>
  <c r="J23" i="3"/>
  <c r="K23" i="3"/>
  <c r="L23" i="3"/>
  <c r="G24" i="3"/>
  <c r="H24" i="3"/>
  <c r="I24" i="3"/>
  <c r="K24" i="3"/>
  <c r="L24" i="3"/>
  <c r="D25" i="3"/>
  <c r="G25" i="3"/>
  <c r="H25" i="3"/>
  <c r="J25" i="3"/>
  <c r="K25" i="3"/>
  <c r="L25" i="3"/>
  <c r="D26" i="3"/>
  <c r="E26" i="3"/>
  <c r="F26" i="3"/>
  <c r="I26" i="3"/>
  <c r="J26" i="3"/>
  <c r="K26" i="3"/>
  <c r="L26" i="3"/>
  <c r="E27" i="3"/>
  <c r="F27" i="3"/>
  <c r="I27" i="3"/>
  <c r="K27" i="3"/>
  <c r="L27" i="3"/>
  <c r="D28" i="3"/>
  <c r="E28" i="3"/>
  <c r="H28" i="3"/>
  <c r="K28" i="3"/>
  <c r="L28" i="3"/>
  <c r="D29" i="3"/>
  <c r="F29" i="3"/>
  <c r="G29" i="3"/>
  <c r="L29" i="3"/>
  <c r="D30" i="3"/>
  <c r="E30" i="3"/>
  <c r="F30" i="3"/>
  <c r="G30" i="3"/>
  <c r="H30" i="3"/>
  <c r="I30" i="3"/>
  <c r="D31" i="3"/>
  <c r="E31" i="3"/>
  <c r="F31" i="3"/>
  <c r="G31" i="3"/>
  <c r="H31" i="3"/>
  <c r="I31" i="3"/>
  <c r="J31" i="3"/>
  <c r="D32" i="3"/>
  <c r="E32" i="3"/>
  <c r="F32" i="3"/>
  <c r="G32" i="3"/>
  <c r="H32" i="3"/>
  <c r="I32" i="3"/>
  <c r="J32" i="3"/>
  <c r="K32" i="3"/>
  <c r="C24" i="3"/>
  <c r="C27" i="3"/>
  <c r="C28" i="3"/>
  <c r="C29" i="3"/>
  <c r="C30" i="3"/>
  <c r="C31" i="3"/>
  <c r="C32" i="3"/>
  <c r="O22" i="3"/>
  <c r="O21" i="3"/>
  <c r="O20" i="3"/>
  <c r="O19" i="3"/>
  <c r="O17" i="3"/>
  <c r="O23" i="3" l="1"/>
  <c r="P21" i="3" s="1"/>
  <c r="E5" i="3"/>
  <c r="E24" i="3" s="1"/>
  <c r="J9" i="3"/>
  <c r="J28" i="3" s="1"/>
  <c r="I9" i="3"/>
  <c r="I28" i="3" s="1"/>
  <c r="J8" i="3"/>
  <c r="J27" i="3" s="1"/>
  <c r="H8" i="3"/>
  <c r="H27" i="3" s="1"/>
  <c r="H7" i="3"/>
  <c r="H26" i="3" s="1"/>
  <c r="G7" i="3"/>
  <c r="G26" i="3" s="1"/>
  <c r="I6" i="3"/>
  <c r="I25" i="3" s="1"/>
  <c r="F6" i="3"/>
  <c r="F25" i="3" s="1"/>
  <c r="E6" i="3"/>
  <c r="E25" i="3" s="1"/>
  <c r="C6" i="3"/>
  <c r="C25" i="3" s="1"/>
  <c r="J5" i="3"/>
  <c r="J24" i="3" s="1"/>
  <c r="F5" i="3"/>
  <c r="F24" i="3" s="1"/>
  <c r="H4" i="3"/>
  <c r="H23" i="3" s="1"/>
  <c r="E4" i="3"/>
  <c r="E23" i="3" s="1"/>
  <c r="D4" i="3"/>
  <c r="D23" i="3" s="1"/>
  <c r="G3" i="3"/>
  <c r="G22" i="3" s="1"/>
  <c r="D3" i="3"/>
  <c r="D22" i="3" s="1"/>
  <c r="C3" i="3"/>
  <c r="C22" i="3" s="1"/>
  <c r="O24" i="3" l="1"/>
  <c r="P19" i="3"/>
  <c r="P22" i="3"/>
  <c r="P20" i="3"/>
  <c r="P23" i="3" l="1"/>
  <c r="L13" i="3"/>
  <c r="L32" i="3" s="1"/>
  <c r="K12" i="3"/>
  <c r="K31" i="3" s="1"/>
  <c r="J11" i="3"/>
  <c r="J30" i="3" s="1"/>
  <c r="M13" i="3"/>
  <c r="L12" i="3"/>
  <c r="L31" i="3" s="1"/>
  <c r="K11" i="3"/>
  <c r="K30" i="3" s="1"/>
  <c r="J10" i="3"/>
  <c r="J29" i="3" s="1"/>
  <c r="D8" i="3"/>
  <c r="D27" i="3" s="1"/>
  <c r="E10" i="3"/>
  <c r="E29" i="3" s="1"/>
  <c r="F9" i="3"/>
  <c r="F28" i="3" s="1"/>
  <c r="C7" i="3"/>
  <c r="C26" i="3" s="1"/>
  <c r="H10" i="3"/>
  <c r="H29" i="3" s="1"/>
  <c r="I10" i="3"/>
  <c r="I29" i="3" s="1"/>
  <c r="G8" i="3"/>
  <c r="G27" i="3" s="1"/>
  <c r="G9" i="3"/>
  <c r="G28" i="3" s="1"/>
  <c r="D5" i="3"/>
  <c r="D24" i="3" s="1"/>
  <c r="C4" i="3"/>
  <c r="C23" i="3" s="1"/>
  <c r="K10" i="3"/>
  <c r="K29" i="3" s="1"/>
  <c r="L11" i="3"/>
  <c r="L30" i="3" s="1"/>
  <c r="M12" i="3"/>
  <c r="C35" i="3" l="1" a="1"/>
  <c r="O28" i="3"/>
  <c r="O8" i="3"/>
  <c r="D35" i="3" l="1"/>
  <c r="I45" i="3"/>
  <c r="K45" i="3"/>
  <c r="F44" i="3"/>
  <c r="L42" i="3"/>
  <c r="G41" i="3"/>
  <c r="M39" i="3"/>
  <c r="H38" i="3"/>
  <c r="C37" i="3"/>
  <c r="I35" i="3"/>
  <c r="C43" i="3"/>
  <c r="I41" i="3"/>
  <c r="D40" i="3"/>
  <c r="J38" i="3"/>
  <c r="E37" i="3"/>
  <c r="K35" i="3"/>
  <c r="H45" i="3"/>
  <c r="C44" i="3"/>
  <c r="I42" i="3"/>
  <c r="D41" i="3"/>
  <c r="J39" i="3"/>
  <c r="E38" i="3"/>
  <c r="K36" i="3"/>
  <c r="F35" i="3"/>
  <c r="I44" i="3"/>
  <c r="D43" i="3"/>
  <c r="J41" i="3"/>
  <c r="E40" i="3"/>
  <c r="K38" i="3"/>
  <c r="F37" i="3"/>
  <c r="L35" i="3"/>
  <c r="D44" i="3"/>
  <c r="G45" i="3"/>
  <c r="M43" i="3"/>
  <c r="H42" i="3"/>
  <c r="C41" i="3"/>
  <c r="I39" i="3"/>
  <c r="D38" i="3"/>
  <c r="J36" i="3"/>
  <c r="E35" i="3"/>
  <c r="J42" i="3"/>
  <c r="E41" i="3"/>
  <c r="K39" i="3"/>
  <c r="F38" i="3"/>
  <c r="L36" i="3"/>
  <c r="G35" i="3"/>
  <c r="D45" i="3"/>
  <c r="J43" i="3"/>
  <c r="E42" i="3"/>
  <c r="K40" i="3"/>
  <c r="F39" i="3"/>
  <c r="L37" i="3"/>
  <c r="G36" i="3"/>
  <c r="J45" i="3"/>
  <c r="E44" i="3"/>
  <c r="K42" i="3"/>
  <c r="F41" i="3"/>
  <c r="L39" i="3"/>
  <c r="G38" i="3"/>
  <c r="M36" i="3"/>
  <c r="H35" i="3"/>
  <c r="M45" i="3"/>
  <c r="E45" i="3"/>
  <c r="C45" i="3"/>
  <c r="I43" i="3"/>
  <c r="D42" i="3"/>
  <c r="J40" i="3"/>
  <c r="E39" i="3"/>
  <c r="K37" i="3"/>
  <c r="F36" i="3"/>
  <c r="K43" i="3"/>
  <c r="F42" i="3"/>
  <c r="L40" i="3"/>
  <c r="G39" i="3"/>
  <c r="M37" i="3"/>
  <c r="H36" i="3"/>
  <c r="C35" i="3"/>
  <c r="K44" i="3"/>
  <c r="F43" i="3"/>
  <c r="L41" i="3"/>
  <c r="G40" i="3"/>
  <c r="M38" i="3"/>
  <c r="H37" i="3"/>
  <c r="C36" i="3"/>
  <c r="F45" i="3"/>
  <c r="L43" i="3"/>
  <c r="J44" i="3"/>
  <c r="L38" i="3"/>
  <c r="M41" i="3"/>
  <c r="D36" i="3"/>
  <c r="H41" i="3"/>
  <c r="J35" i="3"/>
  <c r="C42" i="3"/>
  <c r="D39" i="3"/>
  <c r="E36" i="3"/>
  <c r="E43" i="3"/>
  <c r="G37" i="3"/>
  <c r="H40" i="3"/>
  <c r="L45" i="3"/>
  <c r="C40" i="3"/>
  <c r="M44" i="3"/>
  <c r="M40" i="3"/>
  <c r="C38" i="3"/>
  <c r="H44" i="3"/>
  <c r="K41" i="3"/>
  <c r="M35" i="3"/>
  <c r="C39" i="3"/>
  <c r="G44" i="3"/>
  <c r="I38" i="3"/>
  <c r="H43" i="3"/>
  <c r="I40" i="3"/>
  <c r="J37" i="3"/>
  <c r="L44" i="3"/>
  <c r="F40" i="3"/>
  <c r="G43" i="3"/>
  <c r="I37" i="3"/>
  <c r="M42" i="3"/>
  <c r="D37" i="3"/>
  <c r="G42" i="3"/>
  <c r="H39" i="3"/>
  <c r="I36" i="3"/>
  <c r="C47" i="3" l="1" a="1"/>
  <c r="F47" i="3" s="1"/>
  <c r="K47" i="3" l="1"/>
  <c r="G47" i="3"/>
  <c r="H47" i="3"/>
  <c r="I47" i="3"/>
  <c r="J47" i="3"/>
  <c r="E47" i="3"/>
  <c r="L47" i="3"/>
  <c r="M47" i="3"/>
  <c r="C47" i="3"/>
  <c r="D47" i="3"/>
</calcChain>
</file>

<file path=xl/sharedStrings.xml><?xml version="1.0" encoding="utf-8"?>
<sst xmlns="http://schemas.openxmlformats.org/spreadsheetml/2006/main" count="170" uniqueCount="57">
  <si>
    <t>-2λ</t>
  </si>
  <si>
    <t>λ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</si>
  <si>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</si>
  <si>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</si>
  <si>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3</t>
    </r>
  </si>
  <si>
    <t>μ1+μ2+μ3</t>
  </si>
  <si>
    <t>-λ-μ1-μ2-μ3</t>
  </si>
  <si>
    <t>-μ1-μ2-μ3</t>
  </si>
  <si>
    <t>-2λ-μ1</t>
  </si>
  <si>
    <t>-λ-μ1-μ2</t>
  </si>
  <si>
    <t>-2λ-μ2</t>
  </si>
  <si>
    <t>-λ-μ3</t>
  </si>
  <si>
    <t>-λ-μ1-μ3</t>
  </si>
  <si>
    <t>-λ-μ2-μ3</t>
  </si>
  <si>
    <r>
      <t>μ</t>
    </r>
    <r>
      <rPr>
        <vertAlign val="subscript"/>
        <sz val="12"/>
        <color theme="1"/>
        <rFont val="Calibri"/>
        <family val="2"/>
        <charset val="238"/>
        <scheme val="minor"/>
      </rPr>
      <t>1</t>
    </r>
  </si>
  <si>
    <r>
      <t>μ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</si>
  <si>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r>
      <t>μ</t>
    </r>
    <r>
      <rPr>
        <vertAlign val="subscript"/>
        <sz val="12"/>
        <color theme="1"/>
        <rFont val="Calibri"/>
        <family val="2"/>
        <charset val="238"/>
        <scheme val="minor"/>
      </rPr>
      <t>3</t>
    </r>
  </si>
  <si>
    <t>P0</t>
  </si>
  <si>
    <t>PN0</t>
  </si>
  <si>
    <t>N0</t>
  </si>
  <si>
    <t>S0</t>
  </si>
  <si>
    <t>PS0</t>
  </si>
  <si>
    <t>NS0</t>
  </si>
  <si>
    <t>PNS0</t>
  </si>
  <si>
    <t>PNS1</t>
  </si>
  <si>
    <t>PNS2</t>
  </si>
  <si>
    <t>PNS3</t>
  </si>
  <si>
    <r>
      <t>0</t>
    </r>
    <r>
      <rPr>
        <b/>
        <sz val="12"/>
        <color theme="0"/>
        <rFont val="Calibri"/>
        <family val="2"/>
        <charset val="238"/>
        <scheme val="minor"/>
      </rPr>
      <t>.</t>
    </r>
    <r>
      <rPr>
        <b/>
        <sz val="12"/>
        <color theme="1"/>
        <rFont val="Calibri"/>
        <family val="2"/>
        <charset val="238"/>
        <scheme val="minor"/>
      </rPr>
      <t>0</t>
    </r>
  </si>
  <si>
    <t>Q=</t>
  </si>
  <si>
    <t>A=</t>
  </si>
  <si>
    <t>A^-1=</t>
  </si>
  <si>
    <t>determinant</t>
  </si>
  <si>
    <t>αλ</t>
  </si>
  <si>
    <t>(1-α)λ</t>
  </si>
  <si>
    <t>-λ</t>
  </si>
  <si>
    <t>-λ-μ1</t>
  </si>
  <si>
    <t>-(1-α)λ-μ1-μ2</t>
  </si>
  <si>
    <t>-λ-μ2</t>
  </si>
  <si>
    <t>-αλ-μ3</t>
  </si>
  <si>
    <t>-αλ-μ1-μ3</t>
  </si>
  <si>
    <t>-αλ-μ2-μ3</t>
  </si>
  <si>
    <t>α</t>
  </si>
  <si>
    <t>1-α</t>
  </si>
  <si>
    <t>stredná doba obsluhy prioritnej pokladne sú 2 minúty</t>
  </si>
  <si>
    <t>stredná doba obsluhy samoobslužnej pokladne sú 3 minúty</t>
  </si>
  <si>
    <t>stredná doba obsluhy neprioritnej pokladne je 5 minút</t>
  </si>
  <si>
    <t>PI*Q=</t>
  </si>
  <si>
    <t>PI0</t>
  </si>
  <si>
    <t>rovnake ako C45</t>
  </si>
  <si>
    <t>vstupný tok je 0,2 zákazníka za minútu, čiže 12 zákazníkov za hodinu</t>
  </si>
  <si>
    <t>λ=</t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</si>
  <si>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1=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</si>
  <si>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2=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</si>
  <si>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3=</t>
    </r>
  </si>
  <si>
    <t>-&gt; PI</t>
  </si>
  <si>
    <t>Q =</t>
  </si>
  <si>
    <t>Z(λ)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</si>
</sst>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E+00"/>
    <numFmt numFmtId="165" formatCode="0.000000"/>
    <numFmt numFmtId="166" formatCode="0.00000000"/>
    <numFmt numFmtId="169" formatCode="0.0000"/>
  </numFmts>
  <fonts count="14" x14ac:knownFonts="1">
    <font>
      <sz val="11"/>
      <color theme="1"/>
      <name val="Calibri"/>
      <family val="2"/>
      <charset val="238"/>
      <scheme val="minor"/>
    </font>
    <font>
      <sz val="10.5"/>
      <color rgb="FF252525"/>
      <name val="Arial"/>
      <family val="2"/>
      <charset val="238"/>
    </font>
    <font>
      <sz val="11"/>
      <color rgb="FF252525"/>
      <name val="Arial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252525"/>
      <name val="Arial"/>
      <family val="2"/>
      <charset val="238"/>
    </font>
    <font>
      <vertAlign val="subscript"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0.5"/>
      <color rgb="FF252525"/>
      <name val="Arial"/>
      <family val="2"/>
      <charset val="238"/>
    </font>
    <font>
      <b/>
      <sz val="11"/>
      <color rgb="FF252525"/>
      <name val="Arial"/>
      <family val="2"/>
      <charset val="238"/>
    </font>
    <font>
      <b/>
      <vertAlign val="subscript"/>
      <sz val="11"/>
      <color theme="1"/>
      <name val="Calibri"/>
      <family val="2"/>
      <charset val="238"/>
      <scheme val="minor"/>
    </font>
    <font>
      <b/>
      <sz val="11"/>
      <color rgb="FF54545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1" xfId="0" quotePrefix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0" fillId="0" borderId="0" xfId="0" applyNumberFormat="1"/>
    <xf numFmtId="0" fontId="0" fillId="2" borderId="0" xfId="0" applyFill="1"/>
    <xf numFmtId="2" fontId="0" fillId="0" borderId="0" xfId="0" applyNumberFormat="1" applyAlignment="1">
      <alignment horizontal="center"/>
    </xf>
    <xf numFmtId="11" fontId="0" fillId="0" borderId="0" xfId="0" applyNumberFormat="1"/>
    <xf numFmtId="0" fontId="6" fillId="0" borderId="0" xfId="0" applyFont="1" applyBorder="1" applyAlignment="1">
      <alignment horizontal="center"/>
    </xf>
    <xf numFmtId="0" fontId="13" fillId="0" borderId="0" xfId="0" applyFont="1"/>
    <xf numFmtId="2" fontId="5" fillId="0" borderId="1" xfId="0" quotePrefix="1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8" fillId="0" borderId="0" xfId="0" quotePrefix="1" applyFont="1"/>
    <xf numFmtId="0" fontId="8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169" fontId="0" fillId="0" borderId="3" xfId="0" applyNumberFormat="1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69" fontId="0" fillId="0" borderId="5" xfId="0" applyNumberFormat="1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"/>
  <sheetViews>
    <sheetView zoomScale="90" zoomScaleNormal="90" workbookViewId="0">
      <selection activeCell="D17" sqref="D17"/>
    </sheetView>
  </sheetViews>
  <sheetFormatPr defaultColWidth="11.5703125" defaultRowHeight="22.5" customHeight="1" x14ac:dyDescent="0.25"/>
  <sheetData>
    <row r="1" spans="2:17" ht="22.5" customHeight="1" thickBot="1" x14ac:dyDescent="0.3"/>
    <row r="2" spans="2:17" ht="22.5" customHeight="1" thickBot="1" x14ac:dyDescent="0.3">
      <c r="B2" s="4"/>
      <c r="C2" s="5" t="s">
        <v>27</v>
      </c>
      <c r="D2" s="6" t="s">
        <v>24</v>
      </c>
      <c r="E2" s="6" t="s">
        <v>25</v>
      </c>
      <c r="F2" s="6" t="s">
        <v>26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7" t="s">
        <v>23</v>
      </c>
    </row>
    <row r="3" spans="2:17" ht="22.5" customHeight="1" x14ac:dyDescent="0.25">
      <c r="B3" s="8" t="s">
        <v>27</v>
      </c>
      <c r="C3" s="9" t="s">
        <v>0</v>
      </c>
      <c r="D3" s="10">
        <v>0</v>
      </c>
      <c r="E3" s="10">
        <v>0</v>
      </c>
      <c r="F3" s="10">
        <v>0</v>
      </c>
      <c r="G3" s="11" t="s">
        <v>1</v>
      </c>
      <c r="H3" s="10">
        <v>0</v>
      </c>
      <c r="I3" s="10">
        <v>0</v>
      </c>
      <c r="J3" s="11" t="s">
        <v>1</v>
      </c>
      <c r="K3" s="10">
        <v>0</v>
      </c>
      <c r="L3" s="10">
        <v>0</v>
      </c>
      <c r="M3" s="12">
        <v>0</v>
      </c>
      <c r="Q3" s="1" t="s">
        <v>1</v>
      </c>
    </row>
    <row r="4" spans="2:17" ht="22.5" customHeight="1" x14ac:dyDescent="0.25">
      <c r="B4" s="13" t="s">
        <v>24</v>
      </c>
      <c r="C4" s="14" t="s">
        <v>5</v>
      </c>
      <c r="D4" s="15" t="s">
        <v>6</v>
      </c>
      <c r="E4" s="16" t="s">
        <v>1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8">
        <v>0</v>
      </c>
      <c r="Q4" s="2"/>
    </row>
    <row r="5" spans="2:17" ht="22.5" customHeight="1" x14ac:dyDescent="0.25">
      <c r="B5" s="13" t="s">
        <v>25</v>
      </c>
      <c r="C5" s="19">
        <v>0</v>
      </c>
      <c r="D5" s="15" t="s">
        <v>5</v>
      </c>
      <c r="E5" s="15" t="s">
        <v>6</v>
      </c>
      <c r="F5" s="16" t="s">
        <v>1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8">
        <v>0</v>
      </c>
    </row>
    <row r="6" spans="2:17" ht="22.5" customHeight="1" x14ac:dyDescent="0.25">
      <c r="B6" s="13" t="s">
        <v>26</v>
      </c>
      <c r="C6" s="19">
        <v>0</v>
      </c>
      <c r="D6" s="17">
        <v>0</v>
      </c>
      <c r="E6" s="15" t="s">
        <v>5</v>
      </c>
      <c r="F6" s="15" t="s">
        <v>7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8">
        <v>0</v>
      </c>
      <c r="Q6" s="3" t="s">
        <v>2</v>
      </c>
    </row>
    <row r="7" spans="2:17" ht="22.5" customHeight="1" x14ac:dyDescent="0.25">
      <c r="B7" s="13" t="s">
        <v>17</v>
      </c>
      <c r="C7" s="20" t="s">
        <v>14</v>
      </c>
      <c r="D7" s="17">
        <v>0</v>
      </c>
      <c r="E7" s="17">
        <v>0</v>
      </c>
      <c r="F7" s="17">
        <v>0</v>
      </c>
      <c r="G7" s="15" t="s">
        <v>8</v>
      </c>
      <c r="H7" s="16" t="s">
        <v>1</v>
      </c>
      <c r="I7" s="17">
        <v>0</v>
      </c>
      <c r="J7" s="17">
        <v>0</v>
      </c>
      <c r="K7" s="16" t="s">
        <v>1</v>
      </c>
      <c r="L7" s="17">
        <v>0</v>
      </c>
      <c r="M7" s="18">
        <v>0</v>
      </c>
      <c r="Q7" s="3" t="s">
        <v>3</v>
      </c>
    </row>
    <row r="8" spans="2:17" ht="22.5" customHeight="1" x14ac:dyDescent="0.25">
      <c r="B8" s="13" t="s">
        <v>18</v>
      </c>
      <c r="C8" s="19">
        <v>0</v>
      </c>
      <c r="D8" s="17">
        <v>0</v>
      </c>
      <c r="E8" s="17">
        <v>0</v>
      </c>
      <c r="F8" s="17">
        <v>0</v>
      </c>
      <c r="G8" s="21" t="s">
        <v>15</v>
      </c>
      <c r="H8" s="15" t="s">
        <v>9</v>
      </c>
      <c r="I8" s="21" t="s">
        <v>14</v>
      </c>
      <c r="J8" s="17">
        <v>0</v>
      </c>
      <c r="K8" s="17">
        <v>0</v>
      </c>
      <c r="L8" s="17">
        <v>0</v>
      </c>
      <c r="M8" s="22" t="s">
        <v>1</v>
      </c>
      <c r="Q8" s="3" t="s">
        <v>4</v>
      </c>
    </row>
    <row r="9" spans="2:17" ht="22.5" customHeight="1" x14ac:dyDescent="0.25">
      <c r="B9" s="13" t="s">
        <v>19</v>
      </c>
      <c r="C9" s="20" t="s">
        <v>15</v>
      </c>
      <c r="D9" s="17">
        <v>0</v>
      </c>
      <c r="E9" s="17">
        <v>0</v>
      </c>
      <c r="F9" s="17">
        <v>0</v>
      </c>
      <c r="G9" s="17">
        <v>0</v>
      </c>
      <c r="H9" s="16" t="s">
        <v>1</v>
      </c>
      <c r="I9" s="15" t="s">
        <v>10</v>
      </c>
      <c r="J9" s="17">
        <v>0</v>
      </c>
      <c r="K9" s="17">
        <v>0</v>
      </c>
      <c r="L9" s="16" t="s">
        <v>1</v>
      </c>
      <c r="M9" s="18">
        <v>0</v>
      </c>
    </row>
    <row r="10" spans="2:17" ht="22.5" customHeight="1" x14ac:dyDescent="0.25">
      <c r="B10" s="13" t="s">
        <v>20</v>
      </c>
      <c r="C10" s="20" t="s">
        <v>16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5" t="s">
        <v>11</v>
      </c>
      <c r="K10" s="16" t="s">
        <v>1</v>
      </c>
      <c r="L10" s="17">
        <v>0</v>
      </c>
      <c r="M10" s="18">
        <v>0</v>
      </c>
    </row>
    <row r="11" spans="2:17" ht="22.5" customHeight="1" x14ac:dyDescent="0.25">
      <c r="B11" s="13" t="s">
        <v>21</v>
      </c>
      <c r="C11" s="19">
        <v>0</v>
      </c>
      <c r="D11" s="17">
        <v>0</v>
      </c>
      <c r="E11" s="17">
        <v>0</v>
      </c>
      <c r="F11" s="17">
        <v>0</v>
      </c>
      <c r="G11" s="21" t="s">
        <v>16</v>
      </c>
      <c r="H11" s="17">
        <v>0</v>
      </c>
      <c r="I11" s="17">
        <v>0</v>
      </c>
      <c r="J11" s="21" t="s">
        <v>14</v>
      </c>
      <c r="K11" s="15" t="s">
        <v>12</v>
      </c>
      <c r="L11" s="17">
        <v>0</v>
      </c>
      <c r="M11" s="22" t="s">
        <v>1</v>
      </c>
    </row>
    <row r="12" spans="2:17" ht="22.5" customHeight="1" x14ac:dyDescent="0.25">
      <c r="B12" s="13" t="s">
        <v>22</v>
      </c>
      <c r="C12" s="19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21" t="s">
        <v>16</v>
      </c>
      <c r="J12" s="21" t="s">
        <v>15</v>
      </c>
      <c r="K12" s="17">
        <v>0</v>
      </c>
      <c r="L12" s="15" t="s">
        <v>13</v>
      </c>
      <c r="M12" s="22" t="s">
        <v>1</v>
      </c>
    </row>
    <row r="13" spans="2:17" ht="22.5" customHeight="1" thickBot="1" x14ac:dyDescent="0.3">
      <c r="B13" s="23" t="s">
        <v>23</v>
      </c>
      <c r="C13" s="24">
        <v>0</v>
      </c>
      <c r="D13" s="25" t="s">
        <v>1</v>
      </c>
      <c r="E13" s="26">
        <v>0</v>
      </c>
      <c r="F13" s="26">
        <v>0</v>
      </c>
      <c r="G13" s="26">
        <v>0</v>
      </c>
      <c r="H13" s="27" t="s">
        <v>16</v>
      </c>
      <c r="I13" s="26">
        <v>0</v>
      </c>
      <c r="J13" s="26">
        <v>0</v>
      </c>
      <c r="K13" s="27" t="s">
        <v>15</v>
      </c>
      <c r="L13" s="27" t="s">
        <v>14</v>
      </c>
      <c r="M13" s="28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="90" zoomScaleNormal="90" workbookViewId="0">
      <selection activeCell="M17" sqref="M17"/>
    </sheetView>
  </sheetViews>
  <sheetFormatPr defaultColWidth="13.5703125" defaultRowHeight="18.75" customHeight="1" x14ac:dyDescent="0.25"/>
  <sheetData>
    <row r="1" spans="1:16" ht="18.75" customHeight="1" thickBot="1" x14ac:dyDescent="0.3"/>
    <row r="2" spans="1:16" ht="18.75" customHeight="1" thickBot="1" x14ac:dyDescent="0.3">
      <c r="B2" s="4"/>
      <c r="C2" s="5" t="s">
        <v>27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7" t="s">
        <v>23</v>
      </c>
      <c r="K2" s="6" t="s">
        <v>24</v>
      </c>
      <c r="L2" s="6" t="s">
        <v>25</v>
      </c>
      <c r="M2" s="44" t="s">
        <v>26</v>
      </c>
    </row>
    <row r="3" spans="1:16" ht="18.75" customHeight="1" x14ac:dyDescent="0.25">
      <c r="B3" s="8" t="s">
        <v>27</v>
      </c>
      <c r="C3" s="9" t="s">
        <v>34</v>
      </c>
      <c r="D3" s="11" t="s">
        <v>32</v>
      </c>
      <c r="E3" s="10">
        <v>0</v>
      </c>
      <c r="F3" s="10">
        <v>0</v>
      </c>
      <c r="G3" s="11" t="s">
        <v>33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2">
        <v>0</v>
      </c>
    </row>
    <row r="4" spans="1:16" ht="18.75" customHeight="1" x14ac:dyDescent="0.25">
      <c r="B4" s="13" t="s">
        <v>17</v>
      </c>
      <c r="C4" s="20" t="s">
        <v>14</v>
      </c>
      <c r="D4" s="15" t="s">
        <v>35</v>
      </c>
      <c r="E4" s="16" t="s">
        <v>32</v>
      </c>
      <c r="F4" s="17">
        <v>0</v>
      </c>
      <c r="G4" s="17">
        <v>0</v>
      </c>
      <c r="H4" s="16" t="s">
        <v>33</v>
      </c>
      <c r="I4" s="17">
        <v>0</v>
      </c>
      <c r="J4" s="17">
        <v>0</v>
      </c>
      <c r="K4" s="17">
        <v>0</v>
      </c>
      <c r="L4" s="17">
        <v>0</v>
      </c>
      <c r="M4" s="18">
        <v>0</v>
      </c>
    </row>
    <row r="5" spans="1:16" ht="18.75" customHeight="1" x14ac:dyDescent="0.25">
      <c r="B5" s="13" t="s">
        <v>18</v>
      </c>
      <c r="C5" s="19">
        <v>0</v>
      </c>
      <c r="D5" s="21" t="s">
        <v>15</v>
      </c>
      <c r="E5" s="15" t="s">
        <v>36</v>
      </c>
      <c r="F5" s="21" t="s">
        <v>14</v>
      </c>
      <c r="G5" s="17">
        <v>0</v>
      </c>
      <c r="H5" s="17">
        <v>0</v>
      </c>
      <c r="I5" s="17">
        <v>0</v>
      </c>
      <c r="J5" s="16" t="s">
        <v>33</v>
      </c>
      <c r="K5" s="17">
        <v>0</v>
      </c>
      <c r="L5" s="17">
        <v>0</v>
      </c>
      <c r="M5" s="18">
        <v>0</v>
      </c>
    </row>
    <row r="6" spans="1:16" ht="18.75" customHeight="1" x14ac:dyDescent="0.25">
      <c r="B6" s="13" t="s">
        <v>19</v>
      </c>
      <c r="C6" s="20" t="s">
        <v>15</v>
      </c>
      <c r="D6" s="17">
        <v>0</v>
      </c>
      <c r="E6" s="16" t="s">
        <v>32</v>
      </c>
      <c r="F6" s="15" t="s">
        <v>37</v>
      </c>
      <c r="G6" s="17">
        <v>0</v>
      </c>
      <c r="H6" s="17">
        <v>0</v>
      </c>
      <c r="I6" s="16" t="s">
        <v>33</v>
      </c>
      <c r="J6" s="17">
        <v>0</v>
      </c>
      <c r="K6" s="17">
        <v>0</v>
      </c>
      <c r="L6" s="17">
        <v>0</v>
      </c>
      <c r="M6" s="18">
        <v>0</v>
      </c>
    </row>
    <row r="7" spans="1:16" ht="18.75" customHeight="1" x14ac:dyDescent="0.25">
      <c r="A7" s="50" t="s">
        <v>55</v>
      </c>
      <c r="B7" s="13" t="s">
        <v>20</v>
      </c>
      <c r="C7" s="20" t="s">
        <v>16</v>
      </c>
      <c r="D7" s="17">
        <v>0</v>
      </c>
      <c r="E7" s="17">
        <v>0</v>
      </c>
      <c r="F7" s="17">
        <v>0</v>
      </c>
      <c r="G7" s="15" t="s">
        <v>38</v>
      </c>
      <c r="H7" s="16" t="s">
        <v>32</v>
      </c>
      <c r="I7" s="17">
        <v>0</v>
      </c>
      <c r="J7" s="17">
        <v>0</v>
      </c>
      <c r="K7" s="17">
        <v>0</v>
      </c>
      <c r="L7" s="17">
        <v>0</v>
      </c>
      <c r="M7" s="18">
        <v>0</v>
      </c>
      <c r="P7" s="60"/>
    </row>
    <row r="8" spans="1:16" ht="18.75" customHeight="1" x14ac:dyDescent="0.25">
      <c r="B8" s="13" t="s">
        <v>21</v>
      </c>
      <c r="C8" s="19">
        <v>0</v>
      </c>
      <c r="D8" s="21" t="s">
        <v>16</v>
      </c>
      <c r="E8" s="17">
        <v>0</v>
      </c>
      <c r="F8" s="17">
        <v>0</v>
      </c>
      <c r="G8" s="21" t="s">
        <v>14</v>
      </c>
      <c r="H8" s="15" t="s">
        <v>39</v>
      </c>
      <c r="I8" s="17">
        <v>0</v>
      </c>
      <c r="J8" s="16" t="s">
        <v>32</v>
      </c>
      <c r="K8" s="17">
        <v>0</v>
      </c>
      <c r="L8" s="17">
        <v>0</v>
      </c>
      <c r="M8" s="18">
        <v>0</v>
      </c>
    </row>
    <row r="9" spans="1:16" ht="18.75" customHeight="1" x14ac:dyDescent="0.25">
      <c r="B9" s="13" t="s">
        <v>22</v>
      </c>
      <c r="C9" s="19">
        <v>0</v>
      </c>
      <c r="D9" s="17">
        <v>0</v>
      </c>
      <c r="E9" s="17">
        <v>0</v>
      </c>
      <c r="F9" s="21" t="s">
        <v>16</v>
      </c>
      <c r="G9" s="21" t="s">
        <v>15</v>
      </c>
      <c r="H9" s="17">
        <v>0</v>
      </c>
      <c r="I9" s="15" t="s">
        <v>40</v>
      </c>
      <c r="J9" s="16" t="s">
        <v>32</v>
      </c>
      <c r="K9" s="17">
        <v>0</v>
      </c>
      <c r="L9" s="17">
        <v>0</v>
      </c>
      <c r="M9" s="18">
        <v>0</v>
      </c>
    </row>
    <row r="10" spans="1:16" ht="18.75" customHeight="1" x14ac:dyDescent="0.25">
      <c r="B10" s="13" t="s">
        <v>23</v>
      </c>
      <c r="C10" s="19">
        <v>0</v>
      </c>
      <c r="D10" s="17">
        <v>0</v>
      </c>
      <c r="E10" s="21" t="s">
        <v>16</v>
      </c>
      <c r="F10" s="17">
        <v>0</v>
      </c>
      <c r="G10" s="17">
        <v>0</v>
      </c>
      <c r="H10" s="21" t="s">
        <v>15</v>
      </c>
      <c r="I10" s="21" t="s">
        <v>14</v>
      </c>
      <c r="J10" s="15" t="s">
        <v>6</v>
      </c>
      <c r="K10" s="16" t="s">
        <v>1</v>
      </c>
      <c r="L10" s="17">
        <v>0</v>
      </c>
      <c r="M10" s="18">
        <v>0</v>
      </c>
    </row>
    <row r="11" spans="1:16" ht="18.75" customHeight="1" x14ac:dyDescent="0.25">
      <c r="B11" s="8" t="s">
        <v>24</v>
      </c>
      <c r="C11" s="43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5" t="s">
        <v>5</v>
      </c>
      <c r="K11" s="15" t="s">
        <v>6</v>
      </c>
      <c r="L11" s="16" t="s">
        <v>1</v>
      </c>
      <c r="M11" s="18">
        <v>0</v>
      </c>
    </row>
    <row r="12" spans="1:16" ht="18.75" customHeight="1" x14ac:dyDescent="0.25">
      <c r="B12" s="13" t="s">
        <v>25</v>
      </c>
      <c r="C12" s="19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5" t="s">
        <v>5</v>
      </c>
      <c r="L12" s="15" t="s">
        <v>6</v>
      </c>
      <c r="M12" s="22" t="s">
        <v>1</v>
      </c>
    </row>
    <row r="13" spans="1:16" ht="18.75" customHeight="1" thickBot="1" x14ac:dyDescent="0.3">
      <c r="B13" s="23" t="s">
        <v>26</v>
      </c>
      <c r="C13" s="24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42" t="s">
        <v>5</v>
      </c>
      <c r="M13" s="28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19" zoomScale="90" zoomScaleNormal="90" workbookViewId="0">
      <selection activeCell="C17" sqref="C17"/>
    </sheetView>
  </sheetViews>
  <sheetFormatPr defaultColWidth="12" defaultRowHeight="18.75" customHeight="1" x14ac:dyDescent="0.25"/>
  <cols>
    <col min="3" max="3" width="12.140625" bestFit="1" customWidth="1"/>
    <col min="4" max="5" width="13" bestFit="1" customWidth="1"/>
    <col min="6" max="6" width="13.5703125" bestFit="1" customWidth="1"/>
    <col min="7" max="7" width="12.140625" bestFit="1" customWidth="1"/>
    <col min="8" max="9" width="13" bestFit="1" customWidth="1"/>
    <col min="10" max="10" width="13.5703125" bestFit="1" customWidth="1"/>
    <col min="11" max="12" width="12.140625" bestFit="1" customWidth="1"/>
    <col min="13" max="13" width="13.5703125" bestFit="1" customWidth="1"/>
    <col min="14" max="14" width="12.28515625" customWidth="1"/>
    <col min="15" max="15" width="24.28515625" bestFit="1" customWidth="1"/>
  </cols>
  <sheetData>
    <row r="1" spans="1:20" ht="18.75" customHeight="1" thickBot="1" x14ac:dyDescent="0.3"/>
    <row r="2" spans="1:20" ht="18.75" customHeight="1" thickBot="1" x14ac:dyDescent="0.3">
      <c r="B2" s="4"/>
      <c r="C2" s="54" t="s">
        <v>27</v>
      </c>
      <c r="D2" s="32" t="s">
        <v>17</v>
      </c>
      <c r="E2" s="32" t="s">
        <v>18</v>
      </c>
      <c r="F2" s="32" t="s">
        <v>19</v>
      </c>
      <c r="G2" s="32" t="s">
        <v>20</v>
      </c>
      <c r="H2" s="32" t="s">
        <v>21</v>
      </c>
      <c r="I2" s="32" t="s">
        <v>22</v>
      </c>
      <c r="J2" s="33" t="s">
        <v>23</v>
      </c>
      <c r="K2" s="32" t="s">
        <v>24</v>
      </c>
      <c r="L2" s="32" t="s">
        <v>25</v>
      </c>
      <c r="M2" s="55" t="s">
        <v>26</v>
      </c>
    </row>
    <row r="3" spans="1:20" ht="18.75" customHeight="1" x14ac:dyDescent="0.25">
      <c r="B3" s="53" t="s">
        <v>27</v>
      </c>
      <c r="C3" s="34">
        <f>-1*C16</f>
        <v>-0.6</v>
      </c>
      <c r="D3" s="35">
        <f>$K$18*$C$16</f>
        <v>0.36</v>
      </c>
      <c r="E3" s="36">
        <v>0</v>
      </c>
      <c r="F3" s="36">
        <v>0</v>
      </c>
      <c r="G3" s="35">
        <f>K19*$C$16</f>
        <v>0.24</v>
      </c>
      <c r="H3" s="36">
        <v>0</v>
      </c>
      <c r="I3" s="36">
        <v>0</v>
      </c>
      <c r="J3" s="36">
        <v>0</v>
      </c>
      <c r="K3" s="36">
        <v>0</v>
      </c>
      <c r="L3" s="36">
        <v>0</v>
      </c>
      <c r="M3" s="37">
        <v>0</v>
      </c>
    </row>
    <row r="4" spans="1:20" ht="18.75" customHeight="1" x14ac:dyDescent="0.25">
      <c r="B4" s="30" t="s">
        <v>17</v>
      </c>
      <c r="C4" s="38">
        <f>$C$18</f>
        <v>2</v>
      </c>
      <c r="D4" s="15">
        <f>-1*C16-C18</f>
        <v>-2.6</v>
      </c>
      <c r="E4" s="16">
        <f>K18*$C$16</f>
        <v>0.36</v>
      </c>
      <c r="F4" s="17">
        <v>0</v>
      </c>
      <c r="G4" s="17">
        <v>0</v>
      </c>
      <c r="H4" s="16">
        <f>K19*$C$16</f>
        <v>0.24</v>
      </c>
      <c r="I4" s="17">
        <v>0</v>
      </c>
      <c r="J4" s="17">
        <v>0</v>
      </c>
      <c r="K4" s="17">
        <v>0</v>
      </c>
      <c r="L4" s="17">
        <v>0</v>
      </c>
      <c r="M4" s="18">
        <v>0</v>
      </c>
      <c r="T4" s="1"/>
    </row>
    <row r="5" spans="1:20" ht="18.75" customHeight="1" x14ac:dyDescent="0.25">
      <c r="B5" s="30" t="s">
        <v>18</v>
      </c>
      <c r="C5" s="39">
        <v>0</v>
      </c>
      <c r="D5" s="21">
        <f>$C$19</f>
        <v>5</v>
      </c>
      <c r="E5" s="62">
        <f>-K19*C16-C18-C19</f>
        <v>-7.24</v>
      </c>
      <c r="F5" s="63">
        <f>$C$18</f>
        <v>2</v>
      </c>
      <c r="G5" s="17">
        <v>0</v>
      </c>
      <c r="H5" s="17">
        <v>0</v>
      </c>
      <c r="I5" s="17">
        <v>0</v>
      </c>
      <c r="J5" s="16">
        <f>K19*$C$16</f>
        <v>0.24</v>
      </c>
      <c r="K5" s="17">
        <v>0</v>
      </c>
      <c r="L5" s="17">
        <v>0</v>
      </c>
      <c r="M5" s="18">
        <v>0</v>
      </c>
      <c r="T5" s="2"/>
    </row>
    <row r="6" spans="1:20" ht="18.75" customHeight="1" x14ac:dyDescent="0.25">
      <c r="B6" s="30" t="s">
        <v>19</v>
      </c>
      <c r="C6" s="64">
        <f>$C$19</f>
        <v>5</v>
      </c>
      <c r="D6" s="17">
        <v>0</v>
      </c>
      <c r="E6" s="16">
        <f>K18*$C$16</f>
        <v>0.36</v>
      </c>
      <c r="F6" s="15">
        <f>-1*C16-C19</f>
        <v>-5.6</v>
      </c>
      <c r="G6" s="17">
        <v>0</v>
      </c>
      <c r="H6" s="17">
        <v>0</v>
      </c>
      <c r="I6" s="16">
        <f>K19*$C$16</f>
        <v>0.24</v>
      </c>
      <c r="J6" s="17">
        <v>0</v>
      </c>
      <c r="K6" s="17">
        <v>0</v>
      </c>
      <c r="L6" s="17">
        <v>0</v>
      </c>
      <c r="M6" s="18">
        <v>0</v>
      </c>
    </row>
    <row r="7" spans="1:20" ht="18.75" customHeight="1" x14ac:dyDescent="0.25">
      <c r="A7" s="50" t="s">
        <v>28</v>
      </c>
      <c r="B7" s="30" t="s">
        <v>20</v>
      </c>
      <c r="C7" s="38">
        <f>$C$20</f>
        <v>3</v>
      </c>
      <c r="D7" s="17">
        <v>0</v>
      </c>
      <c r="E7" s="17">
        <v>0</v>
      </c>
      <c r="F7" s="17">
        <v>0</v>
      </c>
      <c r="G7" s="15">
        <f>-K18*C16-C20</f>
        <v>-3.36</v>
      </c>
      <c r="H7" s="16">
        <f>K18*$C$16</f>
        <v>0.36</v>
      </c>
      <c r="I7" s="17">
        <v>0</v>
      </c>
      <c r="J7" s="17">
        <v>0</v>
      </c>
      <c r="K7" s="17">
        <v>0</v>
      </c>
      <c r="L7" s="17">
        <v>0</v>
      </c>
      <c r="M7" s="18">
        <v>0</v>
      </c>
      <c r="O7" s="49" t="s">
        <v>31</v>
      </c>
      <c r="T7" s="3"/>
    </row>
    <row r="8" spans="1:20" ht="18.75" customHeight="1" x14ac:dyDescent="0.25">
      <c r="B8" s="30" t="s">
        <v>21</v>
      </c>
      <c r="C8" s="39">
        <v>0</v>
      </c>
      <c r="D8" s="21">
        <f>$C$20</f>
        <v>3</v>
      </c>
      <c r="E8" s="17">
        <v>0</v>
      </c>
      <c r="F8" s="17">
        <v>0</v>
      </c>
      <c r="G8" s="21">
        <f>$C$18</f>
        <v>2</v>
      </c>
      <c r="H8" s="15">
        <f>-K18*C16-C18-C20</f>
        <v>-5.3599999999999994</v>
      </c>
      <c r="I8" s="17">
        <v>0</v>
      </c>
      <c r="J8" s="16">
        <f>K18*$C$16</f>
        <v>0.36</v>
      </c>
      <c r="K8" s="17">
        <v>0</v>
      </c>
      <c r="L8" s="17">
        <v>0</v>
      </c>
      <c r="M8" s="18">
        <v>0</v>
      </c>
      <c r="O8">
        <f>MDETERM(C3:M13)</f>
        <v>-1.8718706268797488E-8</v>
      </c>
      <c r="T8" s="3"/>
    </row>
    <row r="9" spans="1:20" ht="18.75" customHeight="1" x14ac:dyDescent="0.25">
      <c r="B9" s="30" t="s">
        <v>22</v>
      </c>
      <c r="C9" s="39">
        <v>0</v>
      </c>
      <c r="D9" s="17">
        <v>0</v>
      </c>
      <c r="E9" s="17">
        <v>0</v>
      </c>
      <c r="F9" s="21">
        <f>$C$20</f>
        <v>3</v>
      </c>
      <c r="G9" s="21">
        <f>$C$19</f>
        <v>5</v>
      </c>
      <c r="H9" s="17">
        <v>0</v>
      </c>
      <c r="I9" s="15">
        <f>-K18*C16-C19-C20</f>
        <v>-8.36</v>
      </c>
      <c r="J9" s="16">
        <f>K18*$C$16</f>
        <v>0.36</v>
      </c>
      <c r="K9" s="17">
        <v>0</v>
      </c>
      <c r="L9" s="17">
        <v>0</v>
      </c>
      <c r="M9" s="18">
        <v>0</v>
      </c>
      <c r="T9" s="3"/>
    </row>
    <row r="10" spans="1:20" ht="18.75" customHeight="1" x14ac:dyDescent="0.25">
      <c r="B10" s="30" t="s">
        <v>23</v>
      </c>
      <c r="C10" s="39">
        <v>0</v>
      </c>
      <c r="D10" s="17">
        <v>0</v>
      </c>
      <c r="E10" s="21">
        <f>$C$20</f>
        <v>3</v>
      </c>
      <c r="F10" s="17">
        <v>0</v>
      </c>
      <c r="G10" s="17">
        <v>0</v>
      </c>
      <c r="H10" s="21">
        <f>$C$19</f>
        <v>5</v>
      </c>
      <c r="I10" s="21">
        <f>$C$18</f>
        <v>2</v>
      </c>
      <c r="J10" s="15">
        <f>-C16-C18-C19-C20</f>
        <v>-10.6</v>
      </c>
      <c r="K10" s="16">
        <f>$C$16</f>
        <v>0.6</v>
      </c>
      <c r="L10" s="17">
        <v>0</v>
      </c>
      <c r="M10" s="18">
        <v>0</v>
      </c>
    </row>
    <row r="11" spans="1:20" ht="18.75" customHeight="1" x14ac:dyDescent="0.25">
      <c r="B11" s="29" t="s">
        <v>24</v>
      </c>
      <c r="C11" s="40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5">
        <f>C18+C19+C20</f>
        <v>10</v>
      </c>
      <c r="K11" s="15">
        <f>-C16-C18-C19-C20</f>
        <v>-10.6</v>
      </c>
      <c r="L11" s="16">
        <f>$C$16</f>
        <v>0.6</v>
      </c>
      <c r="M11" s="18">
        <v>0</v>
      </c>
    </row>
    <row r="12" spans="1:20" ht="18.75" customHeight="1" x14ac:dyDescent="0.25">
      <c r="B12" s="30" t="s">
        <v>25</v>
      </c>
      <c r="C12" s="39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5">
        <f>C18+C19+C20</f>
        <v>10</v>
      </c>
      <c r="L12" s="15">
        <f>-C16-C18-C19-C20</f>
        <v>-10.6</v>
      </c>
      <c r="M12" s="22">
        <f>$C$16</f>
        <v>0.6</v>
      </c>
    </row>
    <row r="13" spans="1:20" ht="18.75" customHeight="1" thickBot="1" x14ac:dyDescent="0.3">
      <c r="B13" s="31" t="s">
        <v>26</v>
      </c>
      <c r="C13" s="41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42">
        <f>C18+C19+C20</f>
        <v>10</v>
      </c>
      <c r="M13" s="28">
        <f>-C18-C19-C20</f>
        <v>-10</v>
      </c>
    </row>
    <row r="14" spans="1:20" ht="18.75" customHeight="1" x14ac:dyDescent="0.25">
      <c r="G14" s="52"/>
    </row>
    <row r="16" spans="1:20" ht="18.75" customHeight="1" x14ac:dyDescent="0.25">
      <c r="B16" s="45" t="s">
        <v>50</v>
      </c>
      <c r="C16" s="48">
        <v>0.6</v>
      </c>
      <c r="D16" t="s">
        <v>49</v>
      </c>
    </row>
    <row r="17" spans="2:16" ht="18.75" customHeight="1" x14ac:dyDescent="0.25">
      <c r="B17" s="46"/>
      <c r="C17" s="51"/>
      <c r="N17" s="49" t="s">
        <v>47</v>
      </c>
      <c r="O17">
        <f>C20^3/(C20^3+C16*C20^2+C16^2*C20+C16^3)</f>
        <v>0.80128205128205132</v>
      </c>
    </row>
    <row r="18" spans="2:16" ht="18.75" customHeight="1" x14ac:dyDescent="0.25">
      <c r="B18" s="47" t="s">
        <v>51</v>
      </c>
      <c r="C18" s="58">
        <v>2</v>
      </c>
      <c r="D18" t="s">
        <v>43</v>
      </c>
      <c r="J18" s="61" t="s">
        <v>41</v>
      </c>
      <c r="K18">
        <v>0.6</v>
      </c>
      <c r="N18" t="s">
        <v>48</v>
      </c>
    </row>
    <row r="19" spans="2:16" ht="18.75" customHeight="1" x14ac:dyDescent="0.25">
      <c r="B19" s="47" t="s">
        <v>52</v>
      </c>
      <c r="C19" s="58">
        <v>5</v>
      </c>
      <c r="D19" t="s">
        <v>45</v>
      </c>
      <c r="J19" s="49" t="s">
        <v>42</v>
      </c>
      <c r="K19">
        <f>1-K18</f>
        <v>0.4</v>
      </c>
      <c r="O19" s="67">
        <f>C20^3</f>
        <v>27</v>
      </c>
      <c r="P19" s="66">
        <f>O19/$O$23</f>
        <v>0.80128205128205132</v>
      </c>
    </row>
    <row r="20" spans="2:16" ht="18.75" customHeight="1" x14ac:dyDescent="0.25">
      <c r="B20" s="47" t="s">
        <v>53</v>
      </c>
      <c r="C20" s="58">
        <v>3</v>
      </c>
      <c r="D20" t="s">
        <v>44</v>
      </c>
      <c r="O20" s="67">
        <f>C20^2*C16</f>
        <v>5.3999999999999995</v>
      </c>
      <c r="P20" s="66">
        <f t="shared" ref="P20:P22" si="0">O20/$O$23</f>
        <v>0.16025641025641024</v>
      </c>
    </row>
    <row r="21" spans="2:16" ht="18.75" customHeight="1" x14ac:dyDescent="0.25">
      <c r="O21" s="67">
        <f>C20*C16^2</f>
        <v>1.08</v>
      </c>
      <c r="P21" s="66">
        <f t="shared" si="0"/>
        <v>3.2051282051282055E-2</v>
      </c>
    </row>
    <row r="22" spans="2:16" ht="18.75" customHeight="1" x14ac:dyDescent="0.25">
      <c r="C22">
        <f>C3</f>
        <v>-0.6</v>
      </c>
      <c r="D22">
        <f t="shared" ref="D22:L22" si="1">D3</f>
        <v>0.36</v>
      </c>
      <c r="E22">
        <f t="shared" si="1"/>
        <v>0</v>
      </c>
      <c r="F22">
        <f t="shared" si="1"/>
        <v>0</v>
      </c>
      <c r="G22">
        <f t="shared" si="1"/>
        <v>0.24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v>1</v>
      </c>
      <c r="O22" s="67">
        <f>C16^3</f>
        <v>0.216</v>
      </c>
      <c r="P22" s="66">
        <f t="shared" si="0"/>
        <v>6.4102564102564109E-3</v>
      </c>
    </row>
    <row r="23" spans="2:16" ht="18.75" customHeight="1" x14ac:dyDescent="0.25">
      <c r="C23">
        <f t="shared" ref="C23:L32" si="2">C4</f>
        <v>2</v>
      </c>
      <c r="D23">
        <f t="shared" si="2"/>
        <v>-2.6</v>
      </c>
      <c r="E23">
        <f t="shared" si="2"/>
        <v>0.36</v>
      </c>
      <c r="F23">
        <f t="shared" si="2"/>
        <v>0</v>
      </c>
      <c r="G23">
        <f t="shared" si="2"/>
        <v>0</v>
      </c>
      <c r="H23">
        <f t="shared" si="2"/>
        <v>0.24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v>1</v>
      </c>
      <c r="O23" s="65">
        <f>SUM(O19:O22)</f>
        <v>33.695999999999998</v>
      </c>
      <c r="P23" s="66">
        <f>SUM(P19:P22)</f>
        <v>1</v>
      </c>
    </row>
    <row r="24" spans="2:16" ht="18.75" customHeight="1" x14ac:dyDescent="0.25">
      <c r="C24">
        <f t="shared" si="2"/>
        <v>0</v>
      </c>
      <c r="D24">
        <f t="shared" si="2"/>
        <v>5</v>
      </c>
      <c r="E24">
        <f t="shared" si="2"/>
        <v>-7.24</v>
      </c>
      <c r="F24">
        <f t="shared" si="2"/>
        <v>2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0.24</v>
      </c>
      <c r="K24">
        <f t="shared" si="2"/>
        <v>0</v>
      </c>
      <c r="L24">
        <f t="shared" si="2"/>
        <v>0</v>
      </c>
      <c r="M24">
        <v>1</v>
      </c>
      <c r="O24">
        <f>C20^3/O23</f>
        <v>0.80128205128205132</v>
      </c>
    </row>
    <row r="25" spans="2:16" ht="18.75" customHeight="1" x14ac:dyDescent="0.25">
      <c r="C25">
        <f t="shared" si="2"/>
        <v>5</v>
      </c>
      <c r="D25">
        <f t="shared" si="2"/>
        <v>0</v>
      </c>
      <c r="E25">
        <f t="shared" si="2"/>
        <v>0.36</v>
      </c>
      <c r="F25">
        <f t="shared" si="2"/>
        <v>-5.6</v>
      </c>
      <c r="G25">
        <f t="shared" si="2"/>
        <v>0</v>
      </c>
      <c r="H25">
        <f t="shared" si="2"/>
        <v>0</v>
      </c>
      <c r="I25">
        <f t="shared" si="2"/>
        <v>0.24</v>
      </c>
      <c r="J25">
        <f t="shared" si="2"/>
        <v>0</v>
      </c>
      <c r="K25">
        <f t="shared" si="2"/>
        <v>0</v>
      </c>
      <c r="L25">
        <f t="shared" si="2"/>
        <v>0</v>
      </c>
      <c r="M25">
        <v>1</v>
      </c>
    </row>
    <row r="26" spans="2:16" ht="18.75" customHeight="1" x14ac:dyDescent="0.25">
      <c r="B26" s="50" t="s">
        <v>29</v>
      </c>
      <c r="C26">
        <f t="shared" si="2"/>
        <v>3</v>
      </c>
      <c r="D26">
        <f t="shared" si="2"/>
        <v>0</v>
      </c>
      <c r="E26">
        <f t="shared" si="2"/>
        <v>0</v>
      </c>
      <c r="F26">
        <f t="shared" si="2"/>
        <v>0</v>
      </c>
      <c r="G26">
        <f t="shared" si="2"/>
        <v>-3.36</v>
      </c>
      <c r="H26">
        <f t="shared" si="2"/>
        <v>0.36</v>
      </c>
      <c r="I26">
        <f t="shared" si="2"/>
        <v>0</v>
      </c>
      <c r="J26">
        <f t="shared" si="2"/>
        <v>0</v>
      </c>
      <c r="K26">
        <f t="shared" si="2"/>
        <v>0</v>
      </c>
      <c r="L26">
        <f t="shared" si="2"/>
        <v>0</v>
      </c>
      <c r="M26">
        <v>1</v>
      </c>
    </row>
    <row r="27" spans="2:16" ht="18.75" customHeight="1" x14ac:dyDescent="0.25">
      <c r="C27">
        <f t="shared" si="2"/>
        <v>0</v>
      </c>
      <c r="D27">
        <f t="shared" si="2"/>
        <v>3</v>
      </c>
      <c r="E27">
        <f t="shared" si="2"/>
        <v>0</v>
      </c>
      <c r="F27">
        <f t="shared" si="2"/>
        <v>0</v>
      </c>
      <c r="G27">
        <f t="shared" si="2"/>
        <v>2</v>
      </c>
      <c r="H27">
        <f t="shared" si="2"/>
        <v>-5.3599999999999994</v>
      </c>
      <c r="I27">
        <f t="shared" si="2"/>
        <v>0</v>
      </c>
      <c r="J27">
        <f t="shared" si="2"/>
        <v>0.36</v>
      </c>
      <c r="K27">
        <f t="shared" si="2"/>
        <v>0</v>
      </c>
      <c r="L27">
        <f t="shared" si="2"/>
        <v>0</v>
      </c>
      <c r="M27">
        <v>1</v>
      </c>
      <c r="O27" s="49" t="s">
        <v>31</v>
      </c>
    </row>
    <row r="28" spans="2:16" ht="18.75" customHeight="1" x14ac:dyDescent="0.25">
      <c r="C28">
        <f t="shared" si="2"/>
        <v>0</v>
      </c>
      <c r="D28">
        <f t="shared" si="2"/>
        <v>0</v>
      </c>
      <c r="E28">
        <f t="shared" si="2"/>
        <v>0</v>
      </c>
      <c r="F28">
        <f t="shared" si="2"/>
        <v>3</v>
      </c>
      <c r="G28">
        <f t="shared" si="2"/>
        <v>5</v>
      </c>
      <c r="H28">
        <f t="shared" si="2"/>
        <v>0</v>
      </c>
      <c r="I28">
        <f t="shared" si="2"/>
        <v>-8.36</v>
      </c>
      <c r="J28">
        <f t="shared" si="2"/>
        <v>0.36</v>
      </c>
      <c r="K28">
        <f t="shared" si="2"/>
        <v>0</v>
      </c>
      <c r="L28">
        <f t="shared" si="2"/>
        <v>0</v>
      </c>
      <c r="M28">
        <v>1</v>
      </c>
      <c r="O28" s="59">
        <f>MDETERM(C22:M32)</f>
        <v>149990657.08699998</v>
      </c>
    </row>
    <row r="29" spans="2:16" ht="18.75" customHeight="1" x14ac:dyDescent="0.25">
      <c r="C29">
        <f t="shared" si="2"/>
        <v>0</v>
      </c>
      <c r="D29">
        <f t="shared" si="2"/>
        <v>0</v>
      </c>
      <c r="E29">
        <f t="shared" si="2"/>
        <v>3</v>
      </c>
      <c r="F29">
        <f t="shared" si="2"/>
        <v>0</v>
      </c>
      <c r="G29">
        <f t="shared" si="2"/>
        <v>0</v>
      </c>
      <c r="H29">
        <f t="shared" si="2"/>
        <v>5</v>
      </c>
      <c r="I29">
        <f t="shared" si="2"/>
        <v>2</v>
      </c>
      <c r="J29">
        <f t="shared" si="2"/>
        <v>-10.6</v>
      </c>
      <c r="K29">
        <f t="shared" si="2"/>
        <v>0.6</v>
      </c>
      <c r="L29">
        <f t="shared" si="2"/>
        <v>0</v>
      </c>
      <c r="M29">
        <v>1</v>
      </c>
    </row>
    <row r="30" spans="2:16" ht="18.75" customHeight="1" x14ac:dyDescent="0.25">
      <c r="C30">
        <f t="shared" si="2"/>
        <v>0</v>
      </c>
      <c r="D30">
        <f t="shared" si="2"/>
        <v>0</v>
      </c>
      <c r="E30">
        <f t="shared" si="2"/>
        <v>0</v>
      </c>
      <c r="F30">
        <f t="shared" si="2"/>
        <v>0</v>
      </c>
      <c r="G30">
        <f t="shared" si="2"/>
        <v>0</v>
      </c>
      <c r="H30">
        <f t="shared" si="2"/>
        <v>0</v>
      </c>
      <c r="I30">
        <f t="shared" si="2"/>
        <v>0</v>
      </c>
      <c r="J30">
        <f t="shared" si="2"/>
        <v>10</v>
      </c>
      <c r="K30">
        <f t="shared" si="2"/>
        <v>-10.6</v>
      </c>
      <c r="L30">
        <f t="shared" si="2"/>
        <v>0.6</v>
      </c>
      <c r="M30">
        <v>1</v>
      </c>
    </row>
    <row r="31" spans="2:16" ht="18.75" customHeight="1" x14ac:dyDescent="0.25">
      <c r="C31">
        <f t="shared" si="2"/>
        <v>0</v>
      </c>
      <c r="D31">
        <f t="shared" si="2"/>
        <v>0</v>
      </c>
      <c r="E31">
        <f t="shared" si="2"/>
        <v>0</v>
      </c>
      <c r="F31">
        <f t="shared" si="2"/>
        <v>0</v>
      </c>
      <c r="G31">
        <f t="shared" si="2"/>
        <v>0</v>
      </c>
      <c r="H31">
        <f t="shared" si="2"/>
        <v>0</v>
      </c>
      <c r="I31">
        <f t="shared" si="2"/>
        <v>0</v>
      </c>
      <c r="J31">
        <f t="shared" si="2"/>
        <v>0</v>
      </c>
      <c r="K31">
        <f t="shared" si="2"/>
        <v>10</v>
      </c>
      <c r="L31">
        <f t="shared" si="2"/>
        <v>-10.6</v>
      </c>
      <c r="M31">
        <v>1</v>
      </c>
    </row>
    <row r="32" spans="2:16" ht="18.75" customHeight="1" x14ac:dyDescent="0.25">
      <c r="C32">
        <f t="shared" si="2"/>
        <v>0</v>
      </c>
      <c r="D32">
        <f t="shared" si="2"/>
        <v>0</v>
      </c>
      <c r="E32">
        <f t="shared" si="2"/>
        <v>0</v>
      </c>
      <c r="F32">
        <f t="shared" si="2"/>
        <v>0</v>
      </c>
      <c r="G32">
        <f t="shared" si="2"/>
        <v>0</v>
      </c>
      <c r="H32">
        <f t="shared" si="2"/>
        <v>0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si="2"/>
        <v>10</v>
      </c>
      <c r="M32">
        <v>1</v>
      </c>
    </row>
    <row r="35" spans="2:14" ht="18.75" customHeight="1" x14ac:dyDescent="0.25">
      <c r="C35">
        <f t="array" ref="C35:M45">MINVERSE(C22:M32)</f>
        <v>-0.79853139035310394</v>
      </c>
      <c r="D35">
        <v>0.11102272559198956</v>
      </c>
      <c r="E35">
        <v>5.105930414344495E-2</v>
      </c>
      <c r="F35">
        <v>3.2320444438851029E-2</v>
      </c>
      <c r="G35">
        <v>4.5744497469967768E-2</v>
      </c>
      <c r="H35">
        <v>0.10694462211635516</v>
      </c>
      <c r="I35">
        <v>2.6291960190225276E-2</v>
      </c>
      <c r="J35">
        <v>0.10602194026247955</v>
      </c>
      <c r="K35">
        <v>0.10636131641574878</v>
      </c>
      <c r="L35">
        <v>0.10638167898494491</v>
      </c>
      <c r="M35">
        <v>0.10638290073909669</v>
      </c>
    </row>
    <row r="36" spans="2:14" ht="18.75" customHeight="1" x14ac:dyDescent="0.25">
      <c r="C36">
        <v>-0.38550783548078682</v>
      </c>
      <c r="D36">
        <v>-0.27453657595109632</v>
      </c>
      <c r="E36">
        <v>3.1059611925083792E-2</v>
      </c>
      <c r="F36">
        <v>2.4921527399765143E-2</v>
      </c>
      <c r="G36">
        <v>6.4386937871631661E-2</v>
      </c>
      <c r="H36">
        <v>8.9896554558271294E-2</v>
      </c>
      <c r="I36">
        <v>2.5813776529505693E-2</v>
      </c>
      <c r="J36">
        <v>0.10491100260536204</v>
      </c>
      <c r="K36">
        <v>0.10629466015632169</v>
      </c>
      <c r="L36">
        <v>0.10637767960937927</v>
      </c>
      <c r="M36">
        <v>0.10638266077656271</v>
      </c>
    </row>
    <row r="37" spans="2:14" ht="18.75" customHeight="1" x14ac:dyDescent="0.25">
      <c r="C37">
        <v>-0.33589476949012076</v>
      </c>
      <c r="D37">
        <v>-0.13932142581617465</v>
      </c>
      <c r="E37">
        <v>-0.10412662590594902</v>
      </c>
      <c r="F37">
        <v>-2.453091468040763E-2</v>
      </c>
      <c r="G37">
        <v>6.658685444677169E-2</v>
      </c>
      <c r="H37">
        <v>9.3106513141378161E-2</v>
      </c>
      <c r="I37">
        <v>2.3626709867205095E-2</v>
      </c>
      <c r="J37">
        <v>0.10170335700656624</v>
      </c>
      <c r="K37">
        <v>0.10610220142039396</v>
      </c>
      <c r="L37">
        <v>0.10636613208522362</v>
      </c>
      <c r="M37">
        <v>0.10638196792511337</v>
      </c>
    </row>
    <row r="38" spans="2:14" ht="18.75" customHeight="1" x14ac:dyDescent="0.25">
      <c r="C38">
        <v>-0.61387108550100267</v>
      </c>
      <c r="D38">
        <v>0.1199276334571469</v>
      </c>
      <c r="E38">
        <v>4.2157944606492158E-2</v>
      </c>
      <c r="F38">
        <v>-0.15232014747878059</v>
      </c>
      <c r="G38">
        <v>5.1140939726335793E-2</v>
      </c>
      <c r="H38">
        <v>0.10733857157882738</v>
      </c>
      <c r="I38">
        <v>2.0897094968614843E-2</v>
      </c>
      <c r="J38">
        <v>0.10562827466626372</v>
      </c>
      <c r="K38">
        <v>0.10633769647997585</v>
      </c>
      <c r="L38">
        <v>0.10638026178879854</v>
      </c>
      <c r="M38">
        <v>0.1063828157073279</v>
      </c>
    </row>
    <row r="39" spans="2:14" ht="18.75" customHeight="1" x14ac:dyDescent="0.25">
      <c r="B39" s="50" t="s">
        <v>30</v>
      </c>
      <c r="C39">
        <v>-0.509854745719449</v>
      </c>
      <c r="D39">
        <v>0.13019059332798286</v>
      </c>
      <c r="E39">
        <v>5.1738828210037335E-2</v>
      </c>
      <c r="F39">
        <v>3.247851616876743E-2</v>
      </c>
      <c r="G39">
        <v>-0.24289553831049082</v>
      </c>
      <c r="H39">
        <v>8.7783036687190147E-2</v>
      </c>
      <c r="I39">
        <v>2.613401137500768E-2</v>
      </c>
      <c r="J39">
        <v>0.10534274560728002</v>
      </c>
      <c r="K39">
        <v>0.10632056473643681</v>
      </c>
      <c r="L39">
        <v>0.1063792338841862</v>
      </c>
      <c r="M39">
        <v>0.10638275403305116</v>
      </c>
    </row>
    <row r="40" spans="2:14" ht="18.75" customHeight="1" x14ac:dyDescent="0.25">
      <c r="C40">
        <v>-0.27651916692201595</v>
      </c>
      <c r="D40">
        <v>-8.2857898591163201E-2</v>
      </c>
      <c r="E40">
        <v>3.7854852591007605E-2</v>
      </c>
      <c r="F40">
        <v>2.6502244698929318E-2</v>
      </c>
      <c r="G40">
        <v>-4.4235642155176579E-2</v>
      </c>
      <c r="H40">
        <v>-0.10171929973337888</v>
      </c>
      <c r="I40">
        <v>2.4234288377329653E-2</v>
      </c>
      <c r="J40">
        <v>9.8119056053366432E-2</v>
      </c>
      <c r="K40">
        <v>0.105887143363202</v>
      </c>
      <c r="L40">
        <v>0.10635322860179212</v>
      </c>
      <c r="M40">
        <v>0.10638119371610752</v>
      </c>
    </row>
    <row r="41" spans="2:14" ht="18.75" customHeight="1" x14ac:dyDescent="0.25">
      <c r="C41">
        <v>-0.44220056482308612</v>
      </c>
      <c r="D41">
        <v>0.13514905164593824</v>
      </c>
      <c r="E41">
        <v>4.6819795761021271E-2</v>
      </c>
      <c r="F41">
        <v>-3.4956632122377242E-2</v>
      </c>
      <c r="G41">
        <v>-0.12027842719128067</v>
      </c>
      <c r="H41">
        <v>9.2160252936881348E-2</v>
      </c>
      <c r="I41">
        <v>-9.6465577135785005E-2</v>
      </c>
      <c r="J41">
        <v>0.10096868342710399</v>
      </c>
      <c r="K41">
        <v>0.10605812100562625</v>
      </c>
      <c r="L41">
        <v>0.10636348726033758</v>
      </c>
      <c r="M41">
        <v>0.10638180923562025</v>
      </c>
    </row>
    <row r="42" spans="2:14" ht="18.75" customHeight="1" x14ac:dyDescent="0.25">
      <c r="C42">
        <v>-0.24427461765176547</v>
      </c>
      <c r="D42">
        <v>-4.1919043194955811E-2</v>
      </c>
      <c r="E42">
        <v>-2.198015917092034E-3</v>
      </c>
      <c r="F42">
        <v>-8.201551929447867E-4</v>
      </c>
      <c r="G42">
        <v>-1.9541969412141237E-2</v>
      </c>
      <c r="H42">
        <v>-3.3535234555964722E-3</v>
      </c>
      <c r="I42">
        <v>-6.5612415435581845E-5</v>
      </c>
      <c r="J42">
        <v>-1.7584127336736638E-4</v>
      </c>
      <c r="K42">
        <v>9.9989449523597951E-2</v>
      </c>
      <c r="L42">
        <v>0.10599936697141588</v>
      </c>
      <c r="M42">
        <v>0.10635996201828495</v>
      </c>
    </row>
    <row r="43" spans="2:14" ht="18.75" customHeight="1" x14ac:dyDescent="0.25">
      <c r="C43">
        <v>-0.16109799985998108</v>
      </c>
      <c r="D43">
        <v>-2.7645418421567737E-2</v>
      </c>
      <c r="E43">
        <v>-1.4495815050613362E-3</v>
      </c>
      <c r="F43">
        <v>-5.4088862129154198E-4</v>
      </c>
      <c r="G43">
        <v>-1.2887839988798486E-2</v>
      </c>
      <c r="H43">
        <v>-2.2116334737254236E-3</v>
      </c>
      <c r="I43">
        <v>-4.3271089703322637E-5</v>
      </c>
      <c r="J43">
        <v>-1.159665204049093E-4</v>
      </c>
      <c r="K43">
        <v>-6.9579912242970185E-6</v>
      </c>
      <c r="L43">
        <v>9.9999582520526542E-2</v>
      </c>
      <c r="M43">
        <v>0.10599997495123159</v>
      </c>
    </row>
    <row r="44" spans="2:14" ht="18.75" customHeight="1" x14ac:dyDescent="0.25">
      <c r="C44">
        <v>-7.8202912553388876E-2</v>
      </c>
      <c r="D44">
        <v>-1.3420106029887252E-2</v>
      </c>
      <c r="E44">
        <v>-7.0368034226278456E-4</v>
      </c>
      <c r="F44">
        <v>-2.6256729188909802E-4</v>
      </c>
      <c r="G44">
        <v>-6.2562330042711094E-3</v>
      </c>
      <c r="H44">
        <v>-1.0736084823909824E-3</v>
      </c>
      <c r="I44">
        <v>-2.1005383351127494E-5</v>
      </c>
      <c r="J44">
        <v>-5.6294427381023936E-5</v>
      </c>
      <c r="K44">
        <v>-3.3776656428626302E-6</v>
      </c>
      <c r="L44">
        <v>-2.026599385730058E-7</v>
      </c>
      <c r="M44">
        <v>9.9999987840403676E-2</v>
      </c>
    </row>
    <row r="45" spans="2:14" ht="18.75" customHeight="1" x14ac:dyDescent="0.25">
      <c r="C45" s="57">
        <v>0.7820291255338887</v>
      </c>
      <c r="D45" s="57">
        <v>0.13420106029887252</v>
      </c>
      <c r="E45" s="57">
        <v>7.0368034226278454E-3</v>
      </c>
      <c r="F45" s="57">
        <v>2.6256729188909801E-3</v>
      </c>
      <c r="G45" s="57">
        <v>6.2562330042711098E-2</v>
      </c>
      <c r="H45" s="57">
        <v>1.0736084823909824E-2</v>
      </c>
      <c r="I45" s="57">
        <v>2.1005383351127492E-4</v>
      </c>
      <c r="J45" s="57">
        <v>5.6294427381023936E-4</v>
      </c>
      <c r="K45" s="57">
        <v>3.3776656428626303E-5</v>
      </c>
      <c r="L45" s="57">
        <v>2.0265993857300581E-6</v>
      </c>
      <c r="M45" s="57">
        <v>1.2159596315628337E-7</v>
      </c>
      <c r="N45" s="68" t="s">
        <v>54</v>
      </c>
    </row>
    <row r="47" spans="2:14" ht="18.75" customHeight="1" x14ac:dyDescent="0.25">
      <c r="B47" s="50" t="s">
        <v>46</v>
      </c>
      <c r="C47" s="56">
        <f t="array" ref="C47:M47">MMULT(C45:M45,C3:M13)</f>
        <v>2.7755575615628914E-17</v>
      </c>
      <c r="D47">
        <v>4.163336342344337E-17</v>
      </c>
      <c r="E47">
        <v>-2.7321894746634712E-17</v>
      </c>
      <c r="F47">
        <v>2.7430314963883262E-17</v>
      </c>
      <c r="G47">
        <v>2.7755575615628914E-17</v>
      </c>
      <c r="H47">
        <v>-5.7245874707234634E-17</v>
      </c>
      <c r="I47">
        <v>5.5727991665754928E-17</v>
      </c>
      <c r="J47">
        <v>4.0657581468206416E-18</v>
      </c>
      <c r="K47">
        <v>5.4040702034824362E-18</v>
      </c>
      <c r="L47">
        <v>2.1175823681357508E-22</v>
      </c>
      <c r="M47">
        <v>-1.2479886983313322E-16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D2" sqref="D2"/>
    </sheetView>
  </sheetViews>
  <sheetFormatPr defaultRowHeight="15" x14ac:dyDescent="0.25"/>
  <cols>
    <col min="1" max="1" width="16" customWidth="1"/>
    <col min="2" max="3" width="16.42578125" customWidth="1"/>
  </cols>
  <sheetData>
    <row r="1" spans="2:3" ht="21" customHeight="1" thickBot="1" x14ac:dyDescent="0.3"/>
    <row r="2" spans="2:3" x14ac:dyDescent="0.25">
      <c r="B2" s="69" t="s">
        <v>1</v>
      </c>
      <c r="C2" s="70" t="s">
        <v>56</v>
      </c>
    </row>
    <row r="3" spans="2:3" x14ac:dyDescent="0.25">
      <c r="B3" s="71">
        <v>0</v>
      </c>
      <c r="C3" s="72">
        <f>0.4*B3-B3^2/3</f>
        <v>0</v>
      </c>
    </row>
    <row r="4" spans="2:3" x14ac:dyDescent="0.25">
      <c r="B4" s="71">
        <v>0.1</v>
      </c>
      <c r="C4" s="72">
        <f>0.4*B4-B4^2/3</f>
        <v>3.6666666666666674E-2</v>
      </c>
    </row>
    <row r="5" spans="2:3" x14ac:dyDescent="0.25">
      <c r="B5" s="71">
        <v>0.2</v>
      </c>
      <c r="C5" s="72">
        <f>0.4*B5-B5^2/3</f>
        <v>6.666666666666668E-2</v>
      </c>
    </row>
    <row r="6" spans="2:3" x14ac:dyDescent="0.25">
      <c r="B6" s="71">
        <v>0.3</v>
      </c>
      <c r="C6" s="72">
        <f>0.4*B6-B6^2/3</f>
        <v>0.09</v>
      </c>
    </row>
    <row r="7" spans="2:3" x14ac:dyDescent="0.25">
      <c r="B7" s="71">
        <v>0.4</v>
      </c>
      <c r="C7" s="72">
        <f>0.4*B7-B7^2/3</f>
        <v>0.10666666666666669</v>
      </c>
    </row>
    <row r="8" spans="2:3" x14ac:dyDescent="0.25">
      <c r="B8" s="71">
        <v>0.5</v>
      </c>
      <c r="C8" s="72">
        <f>0.4*B8-B8^2/3</f>
        <v>0.11666666666666668</v>
      </c>
    </row>
    <row r="9" spans="2:3" x14ac:dyDescent="0.25">
      <c r="B9" s="71">
        <v>0.6</v>
      </c>
      <c r="C9" s="72">
        <f>0.4*B9-B9^2/3</f>
        <v>0.12</v>
      </c>
    </row>
    <row r="10" spans="2:3" x14ac:dyDescent="0.25">
      <c r="B10" s="71">
        <v>0.7</v>
      </c>
      <c r="C10" s="72">
        <f>0.4*B10-B10^2/3</f>
        <v>0.11666666666666667</v>
      </c>
    </row>
    <row r="11" spans="2:3" x14ac:dyDescent="0.25">
      <c r="B11" s="71">
        <v>0.8</v>
      </c>
      <c r="C11" s="72">
        <f>0.4*B11-B11^2/3</f>
        <v>0.10666666666666669</v>
      </c>
    </row>
    <row r="12" spans="2:3" x14ac:dyDescent="0.25">
      <c r="B12" s="71">
        <v>0.9</v>
      </c>
      <c r="C12" s="72">
        <f>0.4*B12-B12^2/3</f>
        <v>9.0000000000000024E-2</v>
      </c>
    </row>
    <row r="13" spans="2:3" x14ac:dyDescent="0.25">
      <c r="B13" s="71">
        <v>1</v>
      </c>
      <c r="C13" s="72">
        <f>0.4*B13-B13^2/3</f>
        <v>6.6666666666666707E-2</v>
      </c>
    </row>
    <row r="14" spans="2:3" x14ac:dyDescent="0.25">
      <c r="B14" s="71">
        <v>1.1000000000000001</v>
      </c>
      <c r="C14" s="72">
        <f>0.4*B14-B14^2/3</f>
        <v>3.6666666666666681E-2</v>
      </c>
    </row>
    <row r="15" spans="2:3" ht="15.75" thickBot="1" x14ac:dyDescent="0.3">
      <c r="B15" s="73">
        <v>1.2</v>
      </c>
      <c r="C15" s="74">
        <f>0.4*B15-B15^2/3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4</vt:i4>
      </vt:variant>
    </vt:vector>
  </HeadingPairs>
  <TitlesOfParts>
    <vt:vector size="4" baseType="lpstr">
      <vt:lpstr>Hárok1</vt:lpstr>
      <vt:lpstr>Hárok2</vt:lpstr>
      <vt:lpstr>Hárok3</vt:lpstr>
      <vt:lpstr>Hárok4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jupo</dc:creator>
  <cp:lastModifiedBy>jupo</cp:lastModifiedBy>
  <dcterms:created xsi:type="dcterms:W3CDTF">2014-11-09T11:46:15Z</dcterms:created>
  <dcterms:modified xsi:type="dcterms:W3CDTF">2014-12-15T06:07:55Z</dcterms:modified>
</cp:coreProperties>
</file>