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 activeTab="1"/>
  </bookViews>
  <sheets>
    <sheet name="Hárok1" sheetId="1" r:id="rId1"/>
    <sheet name="Hárok2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Hárok1!$L$13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2" i="2" l="1"/>
  <c r="X81" i="2"/>
  <c r="O49" i="1"/>
  <c r="W84" i="2" l="1"/>
  <c r="O51" i="1"/>
  <c r="O50" i="1"/>
  <c r="W83" i="2"/>
  <c r="W82" i="2"/>
  <c r="W81" i="2"/>
  <c r="W80" i="2"/>
  <c r="W79" i="2"/>
  <c r="S77" i="2"/>
  <c r="T39" i="2"/>
  <c r="S58" i="2" a="1"/>
  <c r="S58" i="2" s="1"/>
  <c r="B58" i="2" a="1"/>
  <c r="B58" i="2" s="1"/>
  <c r="F58" i="2"/>
  <c r="G58" i="2"/>
  <c r="L58" i="2"/>
  <c r="M58" i="2"/>
  <c r="B59" i="2"/>
  <c r="C59" i="2"/>
  <c r="H59" i="2"/>
  <c r="I59" i="2"/>
  <c r="N59" i="2"/>
  <c r="O59" i="2"/>
  <c r="D60" i="2"/>
  <c r="E60" i="2"/>
  <c r="J60" i="2"/>
  <c r="K60" i="2"/>
  <c r="P60" i="2"/>
  <c r="Q60" i="2"/>
  <c r="F61" i="2"/>
  <c r="G61" i="2"/>
  <c r="L61" i="2"/>
  <c r="M61" i="2"/>
  <c r="B62" i="2"/>
  <c r="C62" i="2"/>
  <c r="H62" i="2"/>
  <c r="I62" i="2"/>
  <c r="N62" i="2"/>
  <c r="O62" i="2"/>
  <c r="D63" i="2"/>
  <c r="E63" i="2"/>
  <c r="J63" i="2"/>
  <c r="K63" i="2"/>
  <c r="P63" i="2"/>
  <c r="Q63" i="2"/>
  <c r="F64" i="2"/>
  <c r="G64" i="2"/>
  <c r="K64" i="2"/>
  <c r="L64" i="2"/>
  <c r="M64" i="2"/>
  <c r="B65" i="2"/>
  <c r="C65" i="2"/>
  <c r="H65" i="2"/>
  <c r="I65" i="2"/>
  <c r="N65" i="2"/>
  <c r="O65" i="2"/>
  <c r="D66" i="2"/>
  <c r="E66" i="2"/>
  <c r="J66" i="2"/>
  <c r="K66" i="2"/>
  <c r="P66" i="2"/>
  <c r="Q66" i="2"/>
  <c r="F67" i="2"/>
  <c r="G67" i="2"/>
  <c r="L67" i="2"/>
  <c r="M67" i="2"/>
  <c r="B68" i="2"/>
  <c r="C68" i="2"/>
  <c r="H68" i="2"/>
  <c r="I68" i="2"/>
  <c r="N68" i="2"/>
  <c r="O68" i="2"/>
  <c r="D69" i="2"/>
  <c r="E69" i="2"/>
  <c r="J69" i="2"/>
  <c r="K69" i="2"/>
  <c r="P69" i="2"/>
  <c r="Q69" i="2"/>
  <c r="F70" i="2"/>
  <c r="G70" i="2"/>
  <c r="L70" i="2"/>
  <c r="M70" i="2"/>
  <c r="B71" i="2"/>
  <c r="C71" i="2"/>
  <c r="H71" i="2"/>
  <c r="I71" i="2"/>
  <c r="N71" i="2"/>
  <c r="O71" i="2"/>
  <c r="D72" i="2"/>
  <c r="E72" i="2"/>
  <c r="J72" i="2"/>
  <c r="K72" i="2"/>
  <c r="P72" i="2"/>
  <c r="Q72" i="2"/>
  <c r="E73" i="2"/>
  <c r="F73" i="2"/>
  <c r="G73" i="2"/>
  <c r="L73" i="2"/>
  <c r="M73" i="2"/>
  <c r="B21" i="2" a="1"/>
  <c r="B21" i="2" s="1"/>
  <c r="D21" i="2"/>
  <c r="E21" i="2"/>
  <c r="F21" i="2"/>
  <c r="G21" i="2"/>
  <c r="J21" i="2"/>
  <c r="K21" i="2"/>
  <c r="L21" i="2"/>
  <c r="M21" i="2"/>
  <c r="P21" i="2"/>
  <c r="Q21" i="2"/>
  <c r="B22" i="2"/>
  <c r="C22" i="2"/>
  <c r="F22" i="2"/>
  <c r="G22" i="2"/>
  <c r="H22" i="2"/>
  <c r="I22" i="2"/>
  <c r="L22" i="2"/>
  <c r="M22" i="2"/>
  <c r="N22" i="2"/>
  <c r="O22" i="2"/>
  <c r="B23" i="2"/>
  <c r="C23" i="2"/>
  <c r="D23" i="2"/>
  <c r="E23" i="2"/>
  <c r="H23" i="2"/>
  <c r="I23" i="2"/>
  <c r="J23" i="2"/>
  <c r="K23" i="2"/>
  <c r="N23" i="2"/>
  <c r="O23" i="2"/>
  <c r="P23" i="2"/>
  <c r="Q23" i="2"/>
  <c r="D24" i="2"/>
  <c r="E24" i="2"/>
  <c r="F24" i="2"/>
  <c r="G24" i="2"/>
  <c r="J24" i="2"/>
  <c r="K24" i="2"/>
  <c r="L24" i="2"/>
  <c r="M24" i="2"/>
  <c r="P24" i="2"/>
  <c r="Q24" i="2"/>
  <c r="B25" i="2"/>
  <c r="C25" i="2"/>
  <c r="F25" i="2"/>
  <c r="G25" i="2"/>
  <c r="H25" i="2"/>
  <c r="I25" i="2"/>
  <c r="L25" i="2"/>
  <c r="M25" i="2"/>
  <c r="N25" i="2"/>
  <c r="O25" i="2"/>
  <c r="B26" i="2"/>
  <c r="C26" i="2"/>
  <c r="D26" i="2"/>
  <c r="E26" i="2"/>
  <c r="H26" i="2"/>
  <c r="I26" i="2"/>
  <c r="J26" i="2"/>
  <c r="K26" i="2"/>
  <c r="N26" i="2"/>
  <c r="O26" i="2"/>
  <c r="P26" i="2"/>
  <c r="Q26" i="2"/>
  <c r="D27" i="2"/>
  <c r="E27" i="2"/>
  <c r="F27" i="2"/>
  <c r="G27" i="2"/>
  <c r="J27" i="2"/>
  <c r="K27" i="2"/>
  <c r="L27" i="2"/>
  <c r="M27" i="2"/>
  <c r="P27" i="2"/>
  <c r="Q27" i="2"/>
  <c r="B28" i="2"/>
  <c r="C28" i="2"/>
  <c r="F28" i="2"/>
  <c r="G28" i="2"/>
  <c r="H28" i="2"/>
  <c r="I28" i="2"/>
  <c r="L28" i="2"/>
  <c r="M28" i="2"/>
  <c r="N28" i="2"/>
  <c r="O28" i="2"/>
  <c r="B29" i="2"/>
  <c r="C29" i="2"/>
  <c r="D29" i="2"/>
  <c r="E29" i="2"/>
  <c r="H29" i="2"/>
  <c r="I29" i="2"/>
  <c r="J29" i="2"/>
  <c r="K29" i="2"/>
  <c r="N29" i="2"/>
  <c r="O29" i="2"/>
  <c r="P29" i="2"/>
  <c r="Q29" i="2"/>
  <c r="D30" i="2"/>
  <c r="E30" i="2"/>
  <c r="F30" i="2"/>
  <c r="G30" i="2"/>
  <c r="J30" i="2"/>
  <c r="K30" i="2"/>
  <c r="L30" i="2"/>
  <c r="M30" i="2"/>
  <c r="P30" i="2"/>
  <c r="Q30" i="2"/>
  <c r="B31" i="2"/>
  <c r="C31" i="2"/>
  <c r="F31" i="2"/>
  <c r="G31" i="2"/>
  <c r="H31" i="2"/>
  <c r="I31" i="2"/>
  <c r="L31" i="2"/>
  <c r="M31" i="2"/>
  <c r="N31" i="2"/>
  <c r="O31" i="2"/>
  <c r="B32" i="2"/>
  <c r="C32" i="2"/>
  <c r="D32" i="2"/>
  <c r="E32" i="2"/>
  <c r="H32" i="2"/>
  <c r="I32" i="2"/>
  <c r="J32" i="2"/>
  <c r="K32" i="2"/>
  <c r="N32" i="2"/>
  <c r="O32" i="2"/>
  <c r="P32" i="2"/>
  <c r="Q32" i="2"/>
  <c r="D33" i="2"/>
  <c r="E33" i="2"/>
  <c r="F33" i="2"/>
  <c r="G33" i="2"/>
  <c r="J33" i="2"/>
  <c r="K33" i="2"/>
  <c r="L33" i="2"/>
  <c r="M33" i="2"/>
  <c r="P33" i="2"/>
  <c r="Q33" i="2"/>
  <c r="B34" i="2"/>
  <c r="C34" i="2"/>
  <c r="F34" i="2"/>
  <c r="G34" i="2"/>
  <c r="H34" i="2"/>
  <c r="I34" i="2"/>
  <c r="L34" i="2"/>
  <c r="M34" i="2"/>
  <c r="N34" i="2"/>
  <c r="O34" i="2"/>
  <c r="B35" i="2"/>
  <c r="C35" i="2"/>
  <c r="D35" i="2"/>
  <c r="E35" i="2"/>
  <c r="H35" i="2"/>
  <c r="I35" i="2"/>
  <c r="J35" i="2"/>
  <c r="K35" i="2"/>
  <c r="N35" i="2"/>
  <c r="O35" i="2"/>
  <c r="P35" i="2"/>
  <c r="Q35" i="2"/>
  <c r="D36" i="2"/>
  <c r="E36" i="2"/>
  <c r="F36" i="2"/>
  <c r="G36" i="2"/>
  <c r="J36" i="2"/>
  <c r="K36" i="2"/>
  <c r="L36" i="2"/>
  <c r="M36" i="2"/>
  <c r="O36" i="2"/>
  <c r="P36" i="2"/>
  <c r="Q36" i="2"/>
  <c r="G12" i="2"/>
  <c r="F11" i="2"/>
  <c r="K11" i="2" s="1"/>
  <c r="S11" i="2" s="1"/>
  <c r="E10" i="2"/>
  <c r="D9" i="2"/>
  <c r="C8" i="2"/>
  <c r="H8" i="2" s="1"/>
  <c r="P16" i="2"/>
  <c r="S16" i="2" s="1"/>
  <c r="Q17" i="2"/>
  <c r="O15" i="2"/>
  <c r="N14" i="2"/>
  <c r="M13" i="2"/>
  <c r="L12" i="2"/>
  <c r="J10" i="2"/>
  <c r="I9" i="2"/>
  <c r="S9" i="2" s="1"/>
  <c r="G7" i="2"/>
  <c r="F6" i="2"/>
  <c r="E5" i="2"/>
  <c r="D4" i="2"/>
  <c r="S4" i="2" s="1"/>
  <c r="C3" i="2"/>
  <c r="B2" i="2"/>
  <c r="Q13" i="2"/>
  <c r="I13" i="2"/>
  <c r="M9" i="2"/>
  <c r="E9" i="2"/>
  <c r="M17" i="2"/>
  <c r="I5" i="2"/>
  <c r="J14" i="2"/>
  <c r="L16" i="2"/>
  <c r="K15" i="2"/>
  <c r="P12" i="2"/>
  <c r="H12" i="2"/>
  <c r="O11" i="2"/>
  <c r="G11" i="2"/>
  <c r="N10" i="2"/>
  <c r="F10" i="2"/>
  <c r="L8" i="2"/>
  <c r="D8" i="2"/>
  <c r="K7" i="2"/>
  <c r="C7" i="2"/>
  <c r="J6" i="2"/>
  <c r="B6" i="2"/>
  <c r="H4" i="2"/>
  <c r="G3" i="2"/>
  <c r="F2" i="2"/>
  <c r="C4" i="2"/>
  <c r="D5" i="2"/>
  <c r="F7" i="2"/>
  <c r="G8" i="2"/>
  <c r="H9" i="2"/>
  <c r="J11" i="2"/>
  <c r="K12" i="2"/>
  <c r="L13" i="2"/>
  <c r="N15" i="2"/>
  <c r="O16" i="2"/>
  <c r="P17" i="2"/>
  <c r="B3" i="2"/>
  <c r="C2" i="2"/>
  <c r="Q16" i="2"/>
  <c r="P15" i="2"/>
  <c r="O14" i="2"/>
  <c r="M12" i="2"/>
  <c r="L11" i="2"/>
  <c r="K10" i="2"/>
  <c r="I8" i="2"/>
  <c r="H7" i="2"/>
  <c r="G6" i="2"/>
  <c r="E4" i="2"/>
  <c r="D3" i="2"/>
  <c r="S69" i="2" l="1"/>
  <c r="S63" i="2"/>
  <c r="S68" i="2"/>
  <c r="S62" i="2"/>
  <c r="S73" i="2"/>
  <c r="S67" i="2"/>
  <c r="S61" i="2"/>
  <c r="S72" i="2"/>
  <c r="S66" i="2"/>
  <c r="S60" i="2"/>
  <c r="S71" i="2"/>
  <c r="S65" i="2"/>
  <c r="S59" i="2"/>
  <c r="S70" i="2"/>
  <c r="S64" i="2"/>
  <c r="E64" i="2"/>
  <c r="O63" i="2"/>
  <c r="I63" i="2"/>
  <c r="C63" i="2"/>
  <c r="M62" i="2"/>
  <c r="G62" i="2"/>
  <c r="Q61" i="2"/>
  <c r="K61" i="2"/>
  <c r="E61" i="2"/>
  <c r="O60" i="2"/>
  <c r="I60" i="2"/>
  <c r="C60" i="2"/>
  <c r="M59" i="2"/>
  <c r="G59" i="2"/>
  <c r="Q58" i="2"/>
  <c r="K58" i="2"/>
  <c r="E58" i="2"/>
  <c r="Q73" i="2"/>
  <c r="K73" i="2"/>
  <c r="O72" i="2"/>
  <c r="C72" i="2"/>
  <c r="G71" i="2"/>
  <c r="K70" i="2"/>
  <c r="O69" i="2"/>
  <c r="C69" i="2"/>
  <c r="G68" i="2"/>
  <c r="K67" i="2"/>
  <c r="I66" i="2"/>
  <c r="G65" i="2"/>
  <c r="J73" i="2"/>
  <c r="N72" i="2"/>
  <c r="B72" i="2"/>
  <c r="F71" i="2"/>
  <c r="J70" i="2"/>
  <c r="N69" i="2"/>
  <c r="B69" i="2"/>
  <c r="F68" i="2"/>
  <c r="J67" i="2"/>
  <c r="N66" i="2"/>
  <c r="L65" i="2"/>
  <c r="N63" i="2"/>
  <c r="D58" i="2"/>
  <c r="O73" i="2"/>
  <c r="I73" i="2"/>
  <c r="C73" i="2"/>
  <c r="M72" i="2"/>
  <c r="G72" i="2"/>
  <c r="Q71" i="2"/>
  <c r="K71" i="2"/>
  <c r="E71" i="2"/>
  <c r="O70" i="2"/>
  <c r="I70" i="2"/>
  <c r="C70" i="2"/>
  <c r="M69" i="2"/>
  <c r="G69" i="2"/>
  <c r="Q68" i="2"/>
  <c r="K68" i="2"/>
  <c r="E68" i="2"/>
  <c r="O67" i="2"/>
  <c r="I67" i="2"/>
  <c r="C67" i="2"/>
  <c r="M66" i="2"/>
  <c r="G66" i="2"/>
  <c r="Q65" i="2"/>
  <c r="K65" i="2"/>
  <c r="E65" i="2"/>
  <c r="O64" i="2"/>
  <c r="I64" i="2"/>
  <c r="C64" i="2"/>
  <c r="M63" i="2"/>
  <c r="G63" i="2"/>
  <c r="Q62" i="2"/>
  <c r="K62" i="2"/>
  <c r="E62" i="2"/>
  <c r="O61" i="2"/>
  <c r="I61" i="2"/>
  <c r="C61" i="2"/>
  <c r="M60" i="2"/>
  <c r="G60" i="2"/>
  <c r="Q59" i="2"/>
  <c r="K59" i="2"/>
  <c r="E59" i="2"/>
  <c r="O58" i="2"/>
  <c r="I58" i="2"/>
  <c r="C58" i="2"/>
  <c r="I72" i="2"/>
  <c r="M71" i="2"/>
  <c r="Q70" i="2"/>
  <c r="E70" i="2"/>
  <c r="I69" i="2"/>
  <c r="M68" i="2"/>
  <c r="Q67" i="2"/>
  <c r="E67" i="2"/>
  <c r="O66" i="2"/>
  <c r="C66" i="2"/>
  <c r="M65" i="2"/>
  <c r="Q64" i="2"/>
  <c r="P73" i="2"/>
  <c r="D73" i="2"/>
  <c r="H72" i="2"/>
  <c r="L71" i="2"/>
  <c r="P70" i="2"/>
  <c r="D70" i="2"/>
  <c r="H69" i="2"/>
  <c r="L68" i="2"/>
  <c r="P67" i="2"/>
  <c r="D67" i="2"/>
  <c r="H66" i="2"/>
  <c r="B66" i="2"/>
  <c r="F65" i="2"/>
  <c r="P64" i="2"/>
  <c r="J64" i="2"/>
  <c r="D64" i="2"/>
  <c r="H63" i="2"/>
  <c r="B63" i="2"/>
  <c r="L62" i="2"/>
  <c r="F62" i="2"/>
  <c r="P61" i="2"/>
  <c r="J61" i="2"/>
  <c r="D61" i="2"/>
  <c r="N60" i="2"/>
  <c r="H60" i="2"/>
  <c r="B60" i="2"/>
  <c r="L59" i="2"/>
  <c r="F59" i="2"/>
  <c r="P58" i="2"/>
  <c r="J58" i="2"/>
  <c r="N73" i="2"/>
  <c r="H73" i="2"/>
  <c r="B73" i="2"/>
  <c r="L72" i="2"/>
  <c r="F72" i="2"/>
  <c r="P71" i="2"/>
  <c r="J71" i="2"/>
  <c r="D71" i="2"/>
  <c r="N70" i="2"/>
  <c r="H70" i="2"/>
  <c r="B70" i="2"/>
  <c r="L69" i="2"/>
  <c r="F69" i="2"/>
  <c r="P68" i="2"/>
  <c r="J68" i="2"/>
  <c r="D68" i="2"/>
  <c r="N67" i="2"/>
  <c r="H67" i="2"/>
  <c r="B67" i="2"/>
  <c r="L66" i="2"/>
  <c r="F66" i="2"/>
  <c r="P65" i="2"/>
  <c r="J65" i="2"/>
  <c r="D65" i="2"/>
  <c r="N64" i="2"/>
  <c r="H64" i="2"/>
  <c r="B64" i="2"/>
  <c r="L63" i="2"/>
  <c r="F63" i="2"/>
  <c r="P62" i="2"/>
  <c r="J62" i="2"/>
  <c r="D62" i="2"/>
  <c r="N61" i="2"/>
  <c r="H61" i="2"/>
  <c r="B61" i="2"/>
  <c r="L60" i="2"/>
  <c r="F60" i="2"/>
  <c r="P59" i="2"/>
  <c r="J59" i="2"/>
  <c r="D59" i="2"/>
  <c r="N58" i="2"/>
  <c r="H58" i="2"/>
  <c r="I36" i="2"/>
  <c r="C36" i="2"/>
  <c r="M35" i="2"/>
  <c r="G35" i="2"/>
  <c r="Q34" i="2"/>
  <c r="K34" i="2"/>
  <c r="E34" i="2"/>
  <c r="O33" i="2"/>
  <c r="I33" i="2"/>
  <c r="C33" i="2"/>
  <c r="M32" i="2"/>
  <c r="G32" i="2"/>
  <c r="Q31" i="2"/>
  <c r="K31" i="2"/>
  <c r="E31" i="2"/>
  <c r="O30" i="2"/>
  <c r="I30" i="2"/>
  <c r="C30" i="2"/>
  <c r="M29" i="2"/>
  <c r="G29" i="2"/>
  <c r="Q28" i="2"/>
  <c r="K28" i="2"/>
  <c r="E28" i="2"/>
  <c r="O27" i="2"/>
  <c r="I27" i="2"/>
  <c r="C27" i="2"/>
  <c r="M26" i="2"/>
  <c r="G26" i="2"/>
  <c r="Q25" i="2"/>
  <c r="K25" i="2"/>
  <c r="E25" i="2"/>
  <c r="O24" i="2"/>
  <c r="I24" i="2"/>
  <c r="C24" i="2"/>
  <c r="M23" i="2"/>
  <c r="G23" i="2"/>
  <c r="Q22" i="2"/>
  <c r="K22" i="2"/>
  <c r="E22" i="2"/>
  <c r="O21" i="2"/>
  <c r="I21" i="2"/>
  <c r="C21" i="2"/>
  <c r="N36" i="2"/>
  <c r="H36" i="2"/>
  <c r="B36" i="2"/>
  <c r="L35" i="2"/>
  <c r="F35" i="2"/>
  <c r="P34" i="2"/>
  <c r="J34" i="2"/>
  <c r="D34" i="2"/>
  <c r="N33" i="2"/>
  <c r="H33" i="2"/>
  <c r="B33" i="2"/>
  <c r="L32" i="2"/>
  <c r="F32" i="2"/>
  <c r="P31" i="2"/>
  <c r="J31" i="2"/>
  <c r="D31" i="2"/>
  <c r="N30" i="2"/>
  <c r="H30" i="2"/>
  <c r="B30" i="2"/>
  <c r="L29" i="2"/>
  <c r="F29" i="2"/>
  <c r="P28" i="2"/>
  <c r="J28" i="2"/>
  <c r="D28" i="2"/>
  <c r="N27" i="2"/>
  <c r="H27" i="2"/>
  <c r="B27" i="2"/>
  <c r="L26" i="2"/>
  <c r="F26" i="2"/>
  <c r="P25" i="2"/>
  <c r="J25" i="2"/>
  <c r="D25" i="2"/>
  <c r="N24" i="2"/>
  <c r="H24" i="2"/>
  <c r="B24" i="2"/>
  <c r="L23" i="2"/>
  <c r="F23" i="2"/>
  <c r="P22" i="2"/>
  <c r="J22" i="2"/>
  <c r="D22" i="2"/>
  <c r="N21" i="2"/>
  <c r="H21" i="2"/>
  <c r="W4" i="2"/>
  <c r="S6" i="2"/>
  <c r="S17" i="2"/>
  <c r="S5" i="2"/>
  <c r="S15" i="2"/>
  <c r="S14" i="2"/>
  <c r="S13" i="2"/>
  <c r="S10" i="2"/>
  <c r="S8" i="2"/>
  <c r="S12" i="2"/>
  <c r="S2" i="2"/>
  <c r="S7" i="2"/>
  <c r="S3" i="2"/>
  <c r="D7" i="1"/>
  <c r="O48" i="1" l="1"/>
  <c r="O47" i="1" l="1"/>
  <c r="O46" i="1"/>
  <c r="K45" i="1"/>
  <c r="B35" i="1" a="1"/>
  <c r="B35" i="1" s="1"/>
  <c r="M24" i="1"/>
  <c r="I43" i="1" l="1"/>
  <c r="E43" i="1"/>
  <c r="J42" i="1"/>
  <c r="F42" i="1"/>
  <c r="B42" i="1"/>
  <c r="G41" i="1"/>
  <c r="C41" i="1"/>
  <c r="H40" i="1"/>
  <c r="D40" i="1"/>
  <c r="I39" i="1"/>
  <c r="E39" i="1"/>
  <c r="J38" i="1"/>
  <c r="F38" i="1"/>
  <c r="B38" i="1"/>
  <c r="G37" i="1"/>
  <c r="C37" i="1"/>
  <c r="H36" i="1"/>
  <c r="D36" i="1"/>
  <c r="I35" i="1"/>
  <c r="E35" i="1"/>
  <c r="H43" i="1"/>
  <c r="D43" i="1"/>
  <c r="I42" i="1"/>
  <c r="E42" i="1"/>
  <c r="J41" i="1"/>
  <c r="F41" i="1"/>
  <c r="B41" i="1"/>
  <c r="G40" i="1"/>
  <c r="C40" i="1"/>
  <c r="H39" i="1"/>
  <c r="D39" i="1"/>
  <c r="I38" i="1"/>
  <c r="E38" i="1"/>
  <c r="J37" i="1"/>
  <c r="F37" i="1"/>
  <c r="B37" i="1"/>
  <c r="G36" i="1"/>
  <c r="C36" i="1"/>
  <c r="H35" i="1"/>
  <c r="D35" i="1"/>
  <c r="G43" i="1"/>
  <c r="C43" i="1"/>
  <c r="H42" i="1"/>
  <c r="D42" i="1"/>
  <c r="I41" i="1"/>
  <c r="E41" i="1"/>
  <c r="J40" i="1"/>
  <c r="F40" i="1"/>
  <c r="B40" i="1"/>
  <c r="G39" i="1"/>
  <c r="C39" i="1"/>
  <c r="H38" i="1"/>
  <c r="D38" i="1"/>
  <c r="I37" i="1"/>
  <c r="E37" i="1"/>
  <c r="J36" i="1"/>
  <c r="F36" i="1"/>
  <c r="B36" i="1"/>
  <c r="G35" i="1"/>
  <c r="C35" i="1"/>
  <c r="J43" i="1"/>
  <c r="F43" i="1"/>
  <c r="B43" i="1"/>
  <c r="G42" i="1"/>
  <c r="C42" i="1"/>
  <c r="H41" i="1"/>
  <c r="D41" i="1"/>
  <c r="I40" i="1"/>
  <c r="E40" i="1"/>
  <c r="J39" i="1"/>
  <c r="F39" i="1"/>
  <c r="B39" i="1"/>
  <c r="G38" i="1"/>
  <c r="C38" i="1"/>
  <c r="H37" i="1"/>
  <c r="D37" i="1"/>
  <c r="I36" i="1"/>
  <c r="E36" i="1"/>
  <c r="J35" i="1"/>
  <c r="F35" i="1"/>
  <c r="B5" i="1" l="1"/>
  <c r="H9" i="1"/>
  <c r="J9" i="1"/>
  <c r="C6" i="1"/>
  <c r="E6" i="1"/>
  <c r="F7" i="1"/>
  <c r="B3" i="1"/>
  <c r="F9" i="1"/>
  <c r="I9" i="1" s="1"/>
  <c r="G10" i="1"/>
  <c r="I10" i="1"/>
  <c r="I8" i="1"/>
  <c r="E8" i="1"/>
  <c r="J7" i="1"/>
  <c r="I6" i="1"/>
  <c r="E5" i="1"/>
  <c r="J10" i="1"/>
  <c r="H8" i="1"/>
  <c r="F6" i="1"/>
  <c r="D4" i="1"/>
  <c r="C3" i="1"/>
  <c r="B2" i="1"/>
  <c r="G7" i="1" l="1"/>
  <c r="B13" i="1" l="1" a="1"/>
  <c r="L35" i="1" a="1"/>
  <c r="O4" i="1"/>
  <c r="F5" i="1"/>
  <c r="H5" i="1"/>
  <c r="C4" i="1"/>
  <c r="G4" i="1"/>
  <c r="L35" i="1" l="1"/>
  <c r="L42" i="1"/>
  <c r="L40" i="1"/>
  <c r="L38" i="1"/>
  <c r="L36" i="1"/>
  <c r="L37" i="1"/>
  <c r="L39" i="1"/>
  <c r="L41" i="1"/>
  <c r="L43" i="1"/>
  <c r="B13" i="1"/>
  <c r="I21" i="1"/>
  <c r="D18" i="1"/>
  <c r="H14" i="1"/>
  <c r="J19" i="1"/>
  <c r="I16" i="1"/>
  <c r="G14" i="1"/>
  <c r="C21" i="1"/>
  <c r="E19" i="1"/>
  <c r="G17" i="1"/>
  <c r="I15" i="1"/>
  <c r="B14" i="1"/>
  <c r="F20" i="1"/>
  <c r="J16" i="1"/>
  <c r="E13" i="1"/>
  <c r="C18" i="1"/>
  <c r="J21" i="1"/>
  <c r="C20" i="1"/>
  <c r="E18" i="1"/>
  <c r="G16" i="1"/>
  <c r="I14" i="1"/>
  <c r="J20" i="1"/>
  <c r="E17" i="1"/>
  <c r="I13" i="1"/>
  <c r="F19" i="1"/>
  <c r="E16" i="1"/>
  <c r="H13" i="1"/>
  <c r="H20" i="1"/>
  <c r="J18" i="1"/>
  <c r="C17" i="1"/>
  <c r="E15" i="1"/>
  <c r="G13" i="1"/>
  <c r="G19" i="1"/>
  <c r="B16" i="1"/>
  <c r="D21" i="1"/>
  <c r="D17" i="1"/>
  <c r="F21" i="1"/>
  <c r="H19" i="1"/>
  <c r="J17" i="1"/>
  <c r="C16" i="1"/>
  <c r="E14" i="1"/>
  <c r="C19" i="1"/>
  <c r="I20" i="1"/>
  <c r="B15" i="1"/>
  <c r="I19" i="1"/>
  <c r="D16" i="1"/>
  <c r="E21" i="1"/>
  <c r="D14" i="1"/>
  <c r="C14" i="1"/>
  <c r="I18" i="1"/>
  <c r="D15" i="1"/>
  <c r="B20" i="1"/>
  <c r="F16" i="1"/>
  <c r="H21" i="1"/>
  <c r="G18" i="1"/>
  <c r="F15" i="1"/>
  <c r="D13" i="1"/>
  <c r="D20" i="1"/>
  <c r="F18" i="1"/>
  <c r="H16" i="1"/>
  <c r="J14" i="1"/>
  <c r="C13" i="1"/>
  <c r="H18" i="1"/>
  <c r="C15" i="1"/>
  <c r="E20" i="1"/>
  <c r="J15" i="1"/>
  <c r="B21" i="1"/>
  <c r="D19" i="1"/>
  <c r="F17" i="1"/>
  <c r="H15" i="1"/>
  <c r="J13" i="1"/>
  <c r="G15" i="1"/>
  <c r="H17" i="1"/>
  <c r="G21" i="1"/>
  <c r="B18" i="1"/>
  <c r="F14" i="1"/>
  <c r="I17" i="1"/>
  <c r="B19" i="1"/>
  <c r="G20" i="1"/>
  <c r="B17" i="1"/>
  <c r="F13" i="1"/>
  <c r="F3" i="1"/>
  <c r="D3" i="1"/>
  <c r="L18" i="1" l="1"/>
  <c r="L19" i="1"/>
  <c r="L16" i="1"/>
  <c r="L14" i="1"/>
  <c r="L21" i="1"/>
  <c r="L13" i="1"/>
  <c r="L17" i="1"/>
  <c r="L20" i="1"/>
  <c r="L15" i="1"/>
  <c r="C2" i="1"/>
  <c r="E2" i="1"/>
  <c r="L2" i="1" s="1"/>
  <c r="L3" i="1"/>
  <c r="L4" i="1"/>
  <c r="L6" i="1"/>
  <c r="L7" i="1"/>
  <c r="L8" i="1"/>
  <c r="L9" i="1"/>
  <c r="L10" i="1"/>
  <c r="L5" i="1" l="1"/>
</calcChain>
</file>

<file path=xl/sharedStrings.xml><?xml version="1.0" encoding="utf-8"?>
<sst xmlns="http://schemas.openxmlformats.org/spreadsheetml/2006/main" count="152" uniqueCount="29">
  <si>
    <t>0,0</t>
  </si>
  <si>
    <t>1,0</t>
  </si>
  <si>
    <t>2,0</t>
  </si>
  <si>
    <t>1,1</t>
  </si>
  <si>
    <t>2,1</t>
  </si>
  <si>
    <t>lamdaV</t>
  </si>
  <si>
    <t>lamdaP</t>
  </si>
  <si>
    <t>1,2</t>
  </si>
  <si>
    <t>2,2</t>
  </si>
  <si>
    <t>determinat</t>
  </si>
  <si>
    <t>transpon</t>
  </si>
  <si>
    <t>inverzna</t>
  </si>
  <si>
    <t>pi*q</t>
  </si>
  <si>
    <t xml:space="preserve">stredny pocet cakajucich na vratenie </t>
  </si>
  <si>
    <t>stredny pocet cakajucich na pozicanie</t>
  </si>
  <si>
    <t>stredny pocet vytazenia pokladne na vratenie</t>
  </si>
  <si>
    <t>stredny pocet vytazenia pokladne na pozicanie</t>
  </si>
  <si>
    <t>intenzita odmietnutia - vrátenie</t>
  </si>
  <si>
    <t>intezita odmietnutia - požičanie</t>
  </si>
  <si>
    <t>0,3</t>
  </si>
  <si>
    <t>1,3</t>
  </si>
  <si>
    <t>3,0</t>
  </si>
  <si>
    <t>3,1</t>
  </si>
  <si>
    <t>3,2</t>
  </si>
  <si>
    <t>3,3</t>
  </si>
  <si>
    <t>determinant</t>
  </si>
  <si>
    <t>transponovana</t>
  </si>
  <si>
    <t>determ</t>
  </si>
  <si>
    <t>Mzda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</si>
</sst>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0" xfId="0" applyNumberFormat="1"/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NumberFormat="1"/>
    <xf numFmtId="2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16" workbookViewId="0">
      <selection activeCell="N50" sqref="N50"/>
    </sheetView>
  </sheetViews>
  <sheetFormatPr defaultRowHeight="15" x14ac:dyDescent="0.25"/>
  <cols>
    <col min="3" max="3" width="9.42578125" bestFit="1" customWidth="1"/>
    <col min="12" max="13" width="12.7109375" bestFit="1" customWidth="1"/>
    <col min="14" max="14" width="21.7109375" customWidth="1"/>
    <col min="15" max="15" width="14.85546875" customWidth="1"/>
  </cols>
  <sheetData>
    <row r="1" spans="1:15" x14ac:dyDescent="0.25">
      <c r="B1" s="1" t="s">
        <v>0</v>
      </c>
      <c r="C1" s="1">
        <v>0.1</v>
      </c>
      <c r="D1" s="1">
        <v>0.2</v>
      </c>
      <c r="E1" s="1" t="s">
        <v>1</v>
      </c>
      <c r="F1" s="1" t="s">
        <v>3</v>
      </c>
      <c r="G1" s="1" t="s">
        <v>7</v>
      </c>
      <c r="H1" s="1" t="s">
        <v>2</v>
      </c>
      <c r="I1" s="1" t="s">
        <v>4</v>
      </c>
      <c r="J1" s="1" t="s">
        <v>8</v>
      </c>
      <c r="N1" t="s">
        <v>5</v>
      </c>
      <c r="O1">
        <v>1</v>
      </c>
    </row>
    <row r="2" spans="1:15" x14ac:dyDescent="0.25">
      <c r="A2" s="1" t="s">
        <v>0</v>
      </c>
      <c r="B2" s="3">
        <f>-SUM(C2:J2)</f>
        <v>-3</v>
      </c>
      <c r="C2" s="3">
        <f>O2</f>
        <v>2</v>
      </c>
      <c r="D2" s="3">
        <v>0</v>
      </c>
      <c r="E2" s="3">
        <f>O1</f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L2">
        <f>SUM(B2:J2)</f>
        <v>0</v>
      </c>
      <c r="N2" t="s">
        <v>6</v>
      </c>
      <c r="O2">
        <v>2</v>
      </c>
    </row>
    <row r="3" spans="1:15" x14ac:dyDescent="0.25">
      <c r="A3" s="1">
        <v>0.1</v>
      </c>
      <c r="B3" s="3">
        <f>O2</f>
        <v>2</v>
      </c>
      <c r="C3" s="3">
        <f>-(SUM(D3:J3)+B3)</f>
        <v>-5</v>
      </c>
      <c r="D3" s="3">
        <f>O2</f>
        <v>2</v>
      </c>
      <c r="E3" s="3">
        <v>0</v>
      </c>
      <c r="F3" s="3">
        <f>O1</f>
        <v>1</v>
      </c>
      <c r="G3" s="3">
        <v>0</v>
      </c>
      <c r="H3" s="3">
        <v>0</v>
      </c>
      <c r="I3" s="3">
        <v>0</v>
      </c>
      <c r="J3" s="3">
        <v>0</v>
      </c>
      <c r="L3">
        <f t="shared" ref="L3:L10" si="0">SUM(B3:J3)</f>
        <v>0</v>
      </c>
    </row>
    <row r="4" spans="1:15" x14ac:dyDescent="0.25">
      <c r="A4" s="1">
        <v>0.2</v>
      </c>
      <c r="B4" s="3">
        <v>0</v>
      </c>
      <c r="C4" s="3">
        <f>2</f>
        <v>2</v>
      </c>
      <c r="D4" s="3">
        <f>-(SUM(B4:C4)+SUM(E4:J4))</f>
        <v>-5</v>
      </c>
      <c r="E4" s="3">
        <v>0</v>
      </c>
      <c r="F4" s="3">
        <v>0</v>
      </c>
      <c r="G4" s="3">
        <f>O1+O2</f>
        <v>3</v>
      </c>
      <c r="H4" s="3">
        <v>0</v>
      </c>
      <c r="I4" s="3">
        <v>0</v>
      </c>
      <c r="J4" s="3">
        <v>0</v>
      </c>
      <c r="L4">
        <f t="shared" si="0"/>
        <v>0</v>
      </c>
      <c r="N4" t="s">
        <v>9</v>
      </c>
      <c r="O4" s="4">
        <f>MDETERM(B2:J10)</f>
        <v>-1.8260948309034584E-11</v>
      </c>
    </row>
    <row r="5" spans="1:15" x14ac:dyDescent="0.25">
      <c r="A5" s="1" t="s">
        <v>1</v>
      </c>
      <c r="B5" s="3">
        <f>O1</f>
        <v>1</v>
      </c>
      <c r="C5" s="3">
        <v>0</v>
      </c>
      <c r="D5" s="3">
        <v>0</v>
      </c>
      <c r="E5" s="3">
        <f>-(SUM(B5:D5)+SUM(F5:J5))</f>
        <v>-4</v>
      </c>
      <c r="F5" s="3">
        <f>O2</f>
        <v>2</v>
      </c>
      <c r="G5" s="3">
        <v>0</v>
      </c>
      <c r="H5" s="3">
        <f>O1</f>
        <v>1</v>
      </c>
      <c r="I5" s="3">
        <v>0</v>
      </c>
      <c r="J5" s="3">
        <v>0</v>
      </c>
      <c r="L5">
        <f t="shared" si="0"/>
        <v>0</v>
      </c>
    </row>
    <row r="6" spans="1:15" x14ac:dyDescent="0.25">
      <c r="A6" s="1" t="s">
        <v>3</v>
      </c>
      <c r="B6" s="3">
        <v>0</v>
      </c>
      <c r="C6" s="3">
        <f>O2</f>
        <v>2</v>
      </c>
      <c r="D6" s="3">
        <v>0</v>
      </c>
      <c r="E6" s="3">
        <f>O2</f>
        <v>2</v>
      </c>
      <c r="F6" s="3">
        <f>-(SUM(B6:E6)+SUM(G6:J6))</f>
        <v>-7</v>
      </c>
      <c r="G6" s="3">
        <v>2</v>
      </c>
      <c r="H6" s="3">
        <v>0</v>
      </c>
      <c r="I6" s="3">
        <f>O1</f>
        <v>1</v>
      </c>
      <c r="J6" s="3">
        <v>0</v>
      </c>
      <c r="L6">
        <f t="shared" si="0"/>
        <v>0</v>
      </c>
    </row>
    <row r="7" spans="1:15" x14ac:dyDescent="0.25">
      <c r="A7" s="1" t="s">
        <v>7</v>
      </c>
      <c r="B7" s="3">
        <v>0</v>
      </c>
      <c r="C7" s="3">
        <v>0</v>
      </c>
      <c r="D7" s="3">
        <f>O1+O2</f>
        <v>3</v>
      </c>
      <c r="E7" s="3">
        <v>0</v>
      </c>
      <c r="F7" s="3">
        <f>O2</f>
        <v>2</v>
      </c>
      <c r="G7" s="3">
        <f>-(SUM(B7:F7)+SUM(H7:J7))</f>
        <v>-8</v>
      </c>
      <c r="H7" s="3">
        <v>0</v>
      </c>
      <c r="I7" s="3">
        <v>0</v>
      </c>
      <c r="J7" s="3">
        <f>O1+O2</f>
        <v>3</v>
      </c>
      <c r="L7">
        <f t="shared" si="0"/>
        <v>0</v>
      </c>
    </row>
    <row r="8" spans="1:15" x14ac:dyDescent="0.25">
      <c r="A8" s="1" t="s">
        <v>2</v>
      </c>
      <c r="B8" s="3">
        <v>0</v>
      </c>
      <c r="C8" s="3">
        <v>0</v>
      </c>
      <c r="D8" s="3">
        <v>0</v>
      </c>
      <c r="E8" s="3">
        <f>O1</f>
        <v>1</v>
      </c>
      <c r="F8" s="3">
        <v>0</v>
      </c>
      <c r="G8" s="3">
        <v>0</v>
      </c>
      <c r="H8" s="3">
        <f>-(SUM(B8:G8)+SUM(I8:J8))</f>
        <v>-3</v>
      </c>
      <c r="I8" s="3">
        <f>O2</f>
        <v>2</v>
      </c>
      <c r="J8" s="3">
        <v>0</v>
      </c>
      <c r="L8">
        <f t="shared" si="0"/>
        <v>0</v>
      </c>
    </row>
    <row r="9" spans="1:15" x14ac:dyDescent="0.25">
      <c r="A9" s="1" t="s">
        <v>4</v>
      </c>
      <c r="B9" s="3">
        <v>0</v>
      </c>
      <c r="C9" s="3">
        <v>0</v>
      </c>
      <c r="D9" s="3">
        <v>0</v>
      </c>
      <c r="E9" s="3">
        <v>0</v>
      </c>
      <c r="F9" s="3">
        <f>O1</f>
        <v>1</v>
      </c>
      <c r="G9" s="3">
        <v>0</v>
      </c>
      <c r="H9" s="3">
        <f>O2</f>
        <v>2</v>
      </c>
      <c r="I9" s="3">
        <f>-(SUM(B9:H9)+J9)</f>
        <v>-5</v>
      </c>
      <c r="J9" s="3">
        <f>O2</f>
        <v>2</v>
      </c>
      <c r="L9">
        <f t="shared" si="0"/>
        <v>0</v>
      </c>
    </row>
    <row r="10" spans="1:15" x14ac:dyDescent="0.25">
      <c r="A10" s="1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f>O1+O2</f>
        <v>3</v>
      </c>
      <c r="H10" s="3">
        <v>0</v>
      </c>
      <c r="I10" s="3">
        <f>O2</f>
        <v>2</v>
      </c>
      <c r="J10" s="3">
        <f>-SUM(B10:I10)</f>
        <v>-5</v>
      </c>
      <c r="L10">
        <f t="shared" si="0"/>
        <v>0</v>
      </c>
    </row>
    <row r="12" spans="1:15" x14ac:dyDescent="0.25">
      <c r="B12" s="1" t="s">
        <v>0</v>
      </c>
      <c r="C12" s="1">
        <v>0.1</v>
      </c>
      <c r="D12" s="1">
        <v>0.2</v>
      </c>
      <c r="E12" s="1" t="s">
        <v>1</v>
      </c>
      <c r="F12" s="1" t="s">
        <v>3</v>
      </c>
      <c r="G12" s="1" t="s">
        <v>7</v>
      </c>
      <c r="H12" s="1" t="s">
        <v>2</v>
      </c>
      <c r="I12" s="1" t="s">
        <v>4</v>
      </c>
      <c r="J12" s="1" t="s">
        <v>8</v>
      </c>
    </row>
    <row r="13" spans="1:15" x14ac:dyDescent="0.25">
      <c r="A13" s="1" t="s">
        <v>0</v>
      </c>
      <c r="B13" s="2">
        <f t="array" ref="B13:J21">TRANSPOSE(B2:J10)</f>
        <v>-3</v>
      </c>
      <c r="C13" s="2">
        <v>2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L13">
        <f>SUM(B13:J13)</f>
        <v>0</v>
      </c>
    </row>
    <row r="14" spans="1:15" x14ac:dyDescent="0.25">
      <c r="A14" s="1">
        <v>0.1</v>
      </c>
      <c r="B14" s="2">
        <v>2</v>
      </c>
      <c r="C14" s="2">
        <v>-5</v>
      </c>
      <c r="D14" s="2">
        <v>2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L14">
        <f t="shared" ref="L14:L21" si="1">SUM(B14:J14)</f>
        <v>1</v>
      </c>
    </row>
    <row r="15" spans="1:15" x14ac:dyDescent="0.25">
      <c r="A15" s="1">
        <v>0.2</v>
      </c>
      <c r="B15" s="2">
        <v>0</v>
      </c>
      <c r="C15" s="2">
        <v>2</v>
      </c>
      <c r="D15" s="2">
        <v>-5</v>
      </c>
      <c r="E15" s="2">
        <v>0</v>
      </c>
      <c r="F15" s="2">
        <v>0</v>
      </c>
      <c r="G15" s="2">
        <v>3</v>
      </c>
      <c r="H15" s="2">
        <v>0</v>
      </c>
      <c r="I15" s="2">
        <v>0</v>
      </c>
      <c r="J15" s="2">
        <v>0</v>
      </c>
      <c r="L15">
        <f t="shared" si="1"/>
        <v>0</v>
      </c>
    </row>
    <row r="16" spans="1:15" x14ac:dyDescent="0.25">
      <c r="A16" s="1" t="s">
        <v>1</v>
      </c>
      <c r="B16" s="2">
        <v>1</v>
      </c>
      <c r="C16" s="2">
        <v>0</v>
      </c>
      <c r="D16" s="2">
        <v>0</v>
      </c>
      <c r="E16" s="2">
        <v>-4</v>
      </c>
      <c r="F16" s="2">
        <v>2</v>
      </c>
      <c r="G16" s="2">
        <v>0</v>
      </c>
      <c r="H16" s="2">
        <v>1</v>
      </c>
      <c r="I16" s="2">
        <v>0</v>
      </c>
      <c r="J16" s="2">
        <v>0</v>
      </c>
      <c r="L16">
        <f t="shared" si="1"/>
        <v>0</v>
      </c>
    </row>
    <row r="17" spans="1:13" x14ac:dyDescent="0.25">
      <c r="A17" s="1" t="s">
        <v>3</v>
      </c>
      <c r="B17" s="2">
        <v>0</v>
      </c>
      <c r="C17" s="2">
        <v>1</v>
      </c>
      <c r="D17" s="2">
        <v>0</v>
      </c>
      <c r="E17" s="2">
        <v>2</v>
      </c>
      <c r="F17" s="2">
        <v>-7</v>
      </c>
      <c r="G17" s="2">
        <v>2</v>
      </c>
      <c r="H17" s="2">
        <v>0</v>
      </c>
      <c r="I17" s="2">
        <v>1</v>
      </c>
      <c r="J17" s="2">
        <v>0</v>
      </c>
      <c r="L17">
        <f t="shared" si="1"/>
        <v>-1</v>
      </c>
    </row>
    <row r="18" spans="1:13" x14ac:dyDescent="0.25">
      <c r="A18" s="1" t="s">
        <v>7</v>
      </c>
      <c r="B18" s="2">
        <v>0</v>
      </c>
      <c r="C18" s="2">
        <v>0</v>
      </c>
      <c r="D18" s="2">
        <v>3</v>
      </c>
      <c r="E18" s="2">
        <v>0</v>
      </c>
      <c r="F18" s="2">
        <v>2</v>
      </c>
      <c r="G18" s="2">
        <v>-8</v>
      </c>
      <c r="H18" s="2">
        <v>0</v>
      </c>
      <c r="I18" s="2">
        <v>0</v>
      </c>
      <c r="J18" s="2">
        <v>3</v>
      </c>
      <c r="L18">
        <f t="shared" si="1"/>
        <v>0</v>
      </c>
    </row>
    <row r="19" spans="1:13" x14ac:dyDescent="0.25">
      <c r="A19" s="1" t="s">
        <v>2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-3</v>
      </c>
      <c r="I19" s="2">
        <v>2</v>
      </c>
      <c r="J19" s="2">
        <v>0</v>
      </c>
      <c r="L19">
        <f t="shared" si="1"/>
        <v>0</v>
      </c>
    </row>
    <row r="20" spans="1:13" x14ac:dyDescent="0.25">
      <c r="A20" s="1" t="s">
        <v>4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2</v>
      </c>
      <c r="I20" s="2">
        <v>-5</v>
      </c>
      <c r="J20" s="2">
        <v>2</v>
      </c>
      <c r="L20">
        <f t="shared" si="1"/>
        <v>0</v>
      </c>
    </row>
    <row r="21" spans="1:13" x14ac:dyDescent="0.25">
      <c r="A21" s="1" t="s">
        <v>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3</v>
      </c>
      <c r="H21" s="2">
        <v>0</v>
      </c>
      <c r="I21" s="2">
        <v>2</v>
      </c>
      <c r="J21" s="2">
        <v>-5</v>
      </c>
      <c r="L21">
        <f t="shared" si="1"/>
        <v>0</v>
      </c>
    </row>
    <row r="22" spans="1:13" x14ac:dyDescent="0.25">
      <c r="A22" s="1"/>
      <c r="B22" s="6"/>
      <c r="C22" s="6"/>
      <c r="D22" s="6"/>
      <c r="E22" s="6"/>
      <c r="F22" s="6"/>
      <c r="G22" s="6"/>
      <c r="H22" s="6"/>
      <c r="I22" s="6"/>
      <c r="J22" s="6"/>
    </row>
    <row r="24" spans="1:13" x14ac:dyDescent="0.25">
      <c r="A24" s="5" t="s">
        <v>10</v>
      </c>
      <c r="B24" s="2">
        <v>-3</v>
      </c>
      <c r="C24" s="2">
        <v>2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L24" t="s">
        <v>9</v>
      </c>
      <c r="M24">
        <f>MDETERM(B24:J32)</f>
        <v>169334.00000000003</v>
      </c>
    </row>
    <row r="25" spans="1:13" x14ac:dyDescent="0.25">
      <c r="B25" s="2">
        <v>2</v>
      </c>
      <c r="C25" s="2">
        <v>-5</v>
      </c>
      <c r="D25" s="2">
        <v>2</v>
      </c>
      <c r="E25" s="2">
        <v>0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</row>
    <row r="26" spans="1:13" x14ac:dyDescent="0.25">
      <c r="B26" s="2">
        <v>0</v>
      </c>
      <c r="C26" s="2">
        <v>2</v>
      </c>
      <c r="D26" s="2">
        <v>-5</v>
      </c>
      <c r="E26" s="2">
        <v>0</v>
      </c>
      <c r="F26" s="2">
        <v>0</v>
      </c>
      <c r="G26" s="2">
        <v>3</v>
      </c>
      <c r="H26" s="2">
        <v>0</v>
      </c>
      <c r="I26" s="2">
        <v>0</v>
      </c>
      <c r="J26" s="2">
        <v>0</v>
      </c>
    </row>
    <row r="27" spans="1:13" x14ac:dyDescent="0.25">
      <c r="B27" s="2">
        <v>1</v>
      </c>
      <c r="C27" s="2">
        <v>0</v>
      </c>
      <c r="D27" s="2">
        <v>0</v>
      </c>
      <c r="E27" s="2">
        <v>-4</v>
      </c>
      <c r="F27" s="2">
        <v>2</v>
      </c>
      <c r="G27" s="2">
        <v>0</v>
      </c>
      <c r="H27" s="2">
        <v>1</v>
      </c>
      <c r="I27" s="2">
        <v>0</v>
      </c>
      <c r="J27" s="2">
        <v>0</v>
      </c>
    </row>
    <row r="28" spans="1:13" x14ac:dyDescent="0.25">
      <c r="B28" s="2">
        <v>0</v>
      </c>
      <c r="C28" s="2">
        <v>1</v>
      </c>
      <c r="D28" s="2">
        <v>0</v>
      </c>
      <c r="E28" s="2">
        <v>2</v>
      </c>
      <c r="F28" s="2">
        <v>-6</v>
      </c>
      <c r="G28" s="2">
        <v>2</v>
      </c>
      <c r="H28" s="2">
        <v>0</v>
      </c>
      <c r="I28" s="2">
        <v>1</v>
      </c>
      <c r="J28" s="2">
        <v>0</v>
      </c>
    </row>
    <row r="29" spans="1:13" x14ac:dyDescent="0.25">
      <c r="B29" s="2">
        <v>0</v>
      </c>
      <c r="C29" s="2">
        <v>0</v>
      </c>
      <c r="D29" s="2">
        <v>3</v>
      </c>
      <c r="E29" s="2">
        <v>0</v>
      </c>
      <c r="F29" s="2">
        <v>1</v>
      </c>
      <c r="G29" s="2">
        <v>-8</v>
      </c>
      <c r="H29" s="2">
        <v>0</v>
      </c>
      <c r="I29" s="2">
        <v>0</v>
      </c>
      <c r="J29" s="2">
        <v>3</v>
      </c>
    </row>
    <row r="30" spans="1:13" x14ac:dyDescent="0.25"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-3</v>
      </c>
      <c r="I30" s="2">
        <v>2</v>
      </c>
      <c r="J30" s="2">
        <v>0</v>
      </c>
    </row>
    <row r="31" spans="1:13" x14ac:dyDescent="0.25"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2</v>
      </c>
      <c r="I31" s="2">
        <v>-5</v>
      </c>
      <c r="J31" s="2">
        <v>2</v>
      </c>
    </row>
    <row r="32" spans="1:13" x14ac:dyDescent="0.25"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  <row r="34" spans="1:15" x14ac:dyDescent="0.25">
      <c r="A34" t="s">
        <v>11</v>
      </c>
      <c r="L34" t="s">
        <v>12</v>
      </c>
    </row>
    <row r="35" spans="1:15" x14ac:dyDescent="0.25">
      <c r="B35" s="2">
        <f t="array" ref="B35:J43">MINVERSE(B24:J32)</f>
        <v>-0.49090554761595423</v>
      </c>
      <c r="C35" s="2">
        <v>-0.2293101208262959</v>
      </c>
      <c r="D35" s="2">
        <v>-9.3023255813953487E-2</v>
      </c>
      <c r="E35" s="2">
        <v>-0.14557619851890347</v>
      </c>
      <c r="F35" s="2">
        <v>-0.11017279459529682</v>
      </c>
      <c r="G35" s="2">
        <v>-4.5991944913602693E-2</v>
      </c>
      <c r="H35" s="2">
        <v>-2.5334545926984503E-3</v>
      </c>
      <c r="I35" s="2">
        <v>3.2480187085877701E-3</v>
      </c>
      <c r="J35" s="2">
        <v>0.13147979732363257</v>
      </c>
      <c r="L35">
        <f t="array" ref="L35:L43">MMULT(B45:J45,B2:J10)</f>
        <v>-2.7755575615628914E-17</v>
      </c>
      <c r="N35">
        <v>0.13147979732363257</v>
      </c>
    </row>
    <row r="36" spans="1:15" x14ac:dyDescent="0.25">
      <c r="B36" s="2">
        <v>-0.18899925590844122</v>
      </c>
      <c r="C36" s="2">
        <v>-0.32542785264624935</v>
      </c>
      <c r="D36" s="2">
        <v>-0.13953488372093023</v>
      </c>
      <c r="E36" s="2">
        <v>-5.6480092598060611E-2</v>
      </c>
      <c r="F36" s="2">
        <v>-0.11040901413773956</v>
      </c>
      <c r="G36" s="2">
        <v>-6.2385581159129282E-2</v>
      </c>
      <c r="H36" s="2">
        <v>4.3558883626442425E-2</v>
      </c>
      <c r="I36" s="2">
        <v>2.3409356656076165E-2</v>
      </c>
      <c r="J36" s="2">
        <v>0.14033803016523555</v>
      </c>
      <c r="L36">
        <v>-2.7755575615628914E-17</v>
      </c>
      <c r="N36">
        <v>0.14033803016523555</v>
      </c>
    </row>
    <row r="37" spans="1:15" x14ac:dyDescent="0.25">
      <c r="B37" s="2">
        <v>6.2184794548053495E-3</v>
      </c>
      <c r="C37" s="2">
        <v>-7.5625686513045229E-2</v>
      </c>
      <c r="D37" s="2">
        <v>-0.2558139534883721</v>
      </c>
      <c r="E37" s="2">
        <v>5.9226144778957587E-2</v>
      </c>
      <c r="F37" s="2">
        <v>1.0381848890358716E-2</v>
      </c>
      <c r="G37" s="2">
        <v>-7.9499687009106257E-2</v>
      </c>
      <c r="H37" s="2">
        <v>9.9241735268758804E-2</v>
      </c>
      <c r="I37" s="2">
        <v>6.3909197207885016E-2</v>
      </c>
      <c r="J37" s="2">
        <v>0.11068066661154878</v>
      </c>
      <c r="L37">
        <v>-2.7755575615628914E-17</v>
      </c>
      <c r="N37">
        <v>0.11068066661154878</v>
      </c>
    </row>
    <row r="38" spans="1:15" x14ac:dyDescent="0.25">
      <c r="B38" s="2">
        <v>-9.4718131030980146E-2</v>
      </c>
      <c r="C38" s="2">
        <v>-3.7074657186388991E-2</v>
      </c>
      <c r="D38" s="2">
        <v>-1.1855858458331556E-17</v>
      </c>
      <c r="E38" s="2">
        <v>-0.32376841036058918</v>
      </c>
      <c r="F38" s="2">
        <v>-0.10970035551041134</v>
      </c>
      <c r="G38" s="2">
        <v>-1.3204672422549506E-2</v>
      </c>
      <c r="H38" s="2">
        <v>-9.4718131030980202E-2</v>
      </c>
      <c r="I38" s="2">
        <v>-3.7074657186389019E-2</v>
      </c>
      <c r="J38" s="2">
        <v>0.1137633316404266</v>
      </c>
      <c r="L38">
        <v>-2.7755575615628914E-17</v>
      </c>
      <c r="N38">
        <v>0.1137633316404266</v>
      </c>
    </row>
    <row r="39" spans="1:15" x14ac:dyDescent="0.25">
      <c r="B39" s="2">
        <v>1.2188928390045756E-2</v>
      </c>
      <c r="C39" s="2">
        <v>-8.6338242762823546E-3</v>
      </c>
      <c r="D39" s="2">
        <v>-1.4862028077872218E-17</v>
      </c>
      <c r="E39" s="2">
        <v>-5.4850177755205669E-2</v>
      </c>
      <c r="F39" s="2">
        <v>-0.17623158963941082</v>
      </c>
      <c r="G39" s="2">
        <v>-3.0472320975114264E-2</v>
      </c>
      <c r="H39" s="2">
        <v>1.2188928390045711E-2</v>
      </c>
      <c r="I39" s="2">
        <v>-8.6338242762823685E-3</v>
      </c>
      <c r="J39" s="2">
        <v>0.10868461147790756</v>
      </c>
      <c r="L39">
        <v>-2.7755575615628914E-17</v>
      </c>
      <c r="N39">
        <v>0.10868461147790756</v>
      </c>
    </row>
    <row r="40" spans="1:15" x14ac:dyDescent="0.25">
      <c r="B40" s="2">
        <v>0.13636363636363638</v>
      </c>
      <c r="C40" s="2">
        <v>9.0909090909090912E-2</v>
      </c>
      <c r="D40" s="2">
        <v>-3.2078165260685877E-17</v>
      </c>
      <c r="E40" s="2">
        <v>0.13636363636363638</v>
      </c>
      <c r="F40" s="2">
        <v>9.0909090909090912E-2</v>
      </c>
      <c r="G40" s="2">
        <v>-9.0909090909090925E-2</v>
      </c>
      <c r="H40" s="2">
        <v>0.13636363636363638</v>
      </c>
      <c r="I40" s="2">
        <v>9.0909090909090925E-2</v>
      </c>
      <c r="J40" s="2">
        <v>9.0909090909090925E-2</v>
      </c>
      <c r="L40">
        <v>-2.7755575615628914E-17</v>
      </c>
      <c r="N40">
        <v>9.0909090909090898E-2</v>
      </c>
    </row>
    <row r="41" spans="1:15" x14ac:dyDescent="0.25">
      <c r="B41" s="2">
        <v>8.7655166711942081E-2</v>
      </c>
      <c r="C41" s="2">
        <v>9.8279140633304604E-2</v>
      </c>
      <c r="D41" s="2">
        <v>9.3023255813953487E-2</v>
      </c>
      <c r="E41" s="2">
        <v>-3.9797087413041679E-2</v>
      </c>
      <c r="F41" s="2">
        <v>2.3834551832473107E-2</v>
      </c>
      <c r="G41" s="2">
        <v>5.4117897173633196E-2</v>
      </c>
      <c r="H41" s="2">
        <v>-0.40071692631131373</v>
      </c>
      <c r="I41" s="2">
        <v>-0.13427899890157913</v>
      </c>
      <c r="J41" s="2">
        <v>0.10620430628225871</v>
      </c>
      <c r="L41">
        <v>-2.7755575615628914E-17</v>
      </c>
      <c r="N41">
        <v>0.10620430628225871</v>
      </c>
    </row>
    <row r="42" spans="1:15" x14ac:dyDescent="0.25">
      <c r="B42" s="2">
        <v>0.17884181558340323</v>
      </c>
      <c r="C42" s="2">
        <v>0.16595603954315141</v>
      </c>
      <c r="D42" s="2">
        <v>0.13953488372093026</v>
      </c>
      <c r="E42" s="2">
        <v>0.10218857406073206</v>
      </c>
      <c r="F42" s="2">
        <v>9.0602005503915353E-2</v>
      </c>
      <c r="G42" s="2">
        <v>8.7779181971724546E-2</v>
      </c>
      <c r="H42" s="2">
        <v>-5.3716323951480523E-2</v>
      </c>
      <c r="I42" s="2">
        <v>-0.18288116975917418</v>
      </c>
      <c r="J42" s="2">
        <v>0.10242479360317477</v>
      </c>
      <c r="L42">
        <v>-2.7755575615628914E-17</v>
      </c>
      <c r="N42">
        <v>0.10242479360317477</v>
      </c>
    </row>
    <row r="43" spans="1:15" x14ac:dyDescent="0.25">
      <c r="B43" s="2">
        <v>0.35335490805154307</v>
      </c>
      <c r="C43" s="2">
        <v>0.32092787036271508</v>
      </c>
      <c r="D43" s="2">
        <v>0.2558139534883721</v>
      </c>
      <c r="E43" s="2">
        <v>0.32269361144247466</v>
      </c>
      <c r="F43" s="2">
        <v>0.29078625674702063</v>
      </c>
      <c r="G43" s="2">
        <v>0.18056621824323527</v>
      </c>
      <c r="H43" s="2">
        <v>0.26033165223758964</v>
      </c>
      <c r="I43" s="2">
        <v>0.18139298664178485</v>
      </c>
      <c r="J43" s="2">
        <v>9.5515371986724468E-2</v>
      </c>
      <c r="L43">
        <v>-2.7755575615628914E-17</v>
      </c>
      <c r="N43">
        <v>9.5515371986724468E-2</v>
      </c>
    </row>
    <row r="45" spans="1:15" x14ac:dyDescent="0.25">
      <c r="B45">
        <v>0.13147979732363257</v>
      </c>
      <c r="C45">
        <v>0.14033803016523555</v>
      </c>
      <c r="D45">
        <v>0.11068066661154878</v>
      </c>
      <c r="E45">
        <v>0.1137633316404266</v>
      </c>
      <c r="F45">
        <v>0.10868461147790756</v>
      </c>
      <c r="G45">
        <v>9.0909090909090925E-2</v>
      </c>
      <c r="H45">
        <v>0.10620430628225871</v>
      </c>
      <c r="I45">
        <v>0.10242479360317477</v>
      </c>
      <c r="J45">
        <v>9.5515371986724468E-2</v>
      </c>
      <c r="K45">
        <f>SUM(B45:J45)</f>
        <v>1</v>
      </c>
    </row>
    <row r="46" spans="1:15" x14ac:dyDescent="0.25">
      <c r="B46" s="1" t="s">
        <v>0</v>
      </c>
      <c r="C46" s="1">
        <v>0.1</v>
      </c>
      <c r="D46" s="1">
        <v>0.2</v>
      </c>
      <c r="E46" s="1" t="s">
        <v>1</v>
      </c>
      <c r="F46" s="1" t="s">
        <v>3</v>
      </c>
      <c r="G46" s="1" t="s">
        <v>7</v>
      </c>
      <c r="H46" s="1" t="s">
        <v>2</v>
      </c>
      <c r="I46" s="1" t="s">
        <v>4</v>
      </c>
      <c r="J46" s="1" t="s">
        <v>8</v>
      </c>
      <c r="L46" t="s">
        <v>13</v>
      </c>
      <c r="O46">
        <f>SUM(H45:J45)</f>
        <v>0.30414447187215798</v>
      </c>
    </row>
    <row r="47" spans="1:15" x14ac:dyDescent="0.25">
      <c r="L47" t="s">
        <v>14</v>
      </c>
      <c r="O47">
        <f>D45+G45+J45</f>
        <v>0.29710512950736417</v>
      </c>
    </row>
    <row r="48" spans="1:15" x14ac:dyDescent="0.25">
      <c r="L48" t="s">
        <v>15</v>
      </c>
      <c r="O48">
        <f>SUM(E45:J45)</f>
        <v>0.61750150589958308</v>
      </c>
    </row>
    <row r="49" spans="12:15" x14ac:dyDescent="0.25">
      <c r="L49" t="s">
        <v>16</v>
      </c>
      <c r="O49" s="19">
        <f>SUM(C46:D46,F46:G46,I46:J46)</f>
        <v>0.30000000000000004</v>
      </c>
    </row>
    <row r="50" spans="12:15" x14ac:dyDescent="0.25">
      <c r="L50" t="s">
        <v>17</v>
      </c>
      <c r="O50" s="18">
        <f>H45*O1</f>
        <v>0.10620430628225871</v>
      </c>
    </row>
    <row r="51" spans="12:15" x14ac:dyDescent="0.25">
      <c r="L51" t="s">
        <v>18</v>
      </c>
      <c r="O51" s="7">
        <f>O2*(D45+J45)</f>
        <v>0.41239207719654647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topLeftCell="A61" workbookViewId="0">
      <selection activeCell="X83" sqref="X83"/>
    </sheetView>
  </sheetViews>
  <sheetFormatPr defaultRowHeight="15" x14ac:dyDescent="0.25"/>
  <cols>
    <col min="20" max="20" width="12.7109375" bestFit="1" customWidth="1"/>
    <col min="23" max="23" width="12" customWidth="1"/>
  </cols>
  <sheetData>
    <row r="1" spans="1:23" x14ac:dyDescent="0.25">
      <c r="B1" s="1" t="s">
        <v>0</v>
      </c>
      <c r="C1" s="1">
        <v>0.1</v>
      </c>
      <c r="D1" s="1">
        <v>0.2</v>
      </c>
      <c r="E1" s="1" t="s">
        <v>19</v>
      </c>
      <c r="F1" s="1" t="s">
        <v>1</v>
      </c>
      <c r="G1" s="1" t="s">
        <v>3</v>
      </c>
      <c r="H1" s="1" t="s">
        <v>7</v>
      </c>
      <c r="I1" s="1" t="s">
        <v>20</v>
      </c>
      <c r="J1" s="1" t="s">
        <v>2</v>
      </c>
      <c r="K1" s="1" t="s">
        <v>4</v>
      </c>
      <c r="L1" s="1" t="s">
        <v>8</v>
      </c>
      <c r="M1" s="10">
        <v>2.2999999999999998</v>
      </c>
      <c r="N1" s="10" t="s">
        <v>21</v>
      </c>
      <c r="O1" s="10" t="s">
        <v>22</v>
      </c>
      <c r="P1" s="10" t="s">
        <v>23</v>
      </c>
      <c r="Q1" s="10" t="s">
        <v>24</v>
      </c>
      <c r="R1" s="10"/>
      <c r="S1" s="10"/>
      <c r="T1" s="10"/>
      <c r="U1" t="s">
        <v>5</v>
      </c>
      <c r="V1">
        <v>1</v>
      </c>
    </row>
    <row r="2" spans="1:23" x14ac:dyDescent="0.25">
      <c r="A2" s="1" t="s">
        <v>0</v>
      </c>
      <c r="B2" s="11">
        <f>-(SUM(C2:Q2))</f>
        <v>-3</v>
      </c>
      <c r="C2" s="12">
        <f>$V$2</f>
        <v>2</v>
      </c>
      <c r="D2" s="12">
        <v>0</v>
      </c>
      <c r="E2" s="12">
        <v>0</v>
      </c>
      <c r="F2" s="12">
        <f>$V$1</f>
        <v>1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S2">
        <f>SUM(B2:Q2)</f>
        <v>0</v>
      </c>
      <c r="U2" t="s">
        <v>6</v>
      </c>
      <c r="V2">
        <v>2</v>
      </c>
    </row>
    <row r="3" spans="1:23" x14ac:dyDescent="0.25">
      <c r="A3" s="1">
        <v>0.1</v>
      </c>
      <c r="B3" s="12">
        <f>$V$2</f>
        <v>2</v>
      </c>
      <c r="C3" s="11">
        <f>-(SUM(B3,D3:Q3))</f>
        <v>-5</v>
      </c>
      <c r="D3" s="12">
        <f>V2</f>
        <v>2</v>
      </c>
      <c r="E3" s="16">
        <v>0</v>
      </c>
      <c r="F3" s="12">
        <v>0</v>
      </c>
      <c r="G3" s="12">
        <f>$V$1</f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S3">
        <f t="shared" ref="S3:S17" si="0">SUM(B3:Q3)</f>
        <v>0</v>
      </c>
    </row>
    <row r="4" spans="1:23" x14ac:dyDescent="0.25">
      <c r="A4" s="1">
        <v>0.2</v>
      </c>
      <c r="B4" s="12">
        <v>0</v>
      </c>
      <c r="C4" s="12">
        <f>$V$2</f>
        <v>2</v>
      </c>
      <c r="D4" s="11">
        <f>-(SUM(B4:C4,E4:Q4))</f>
        <v>-5</v>
      </c>
      <c r="E4" s="12">
        <f>V2</f>
        <v>2</v>
      </c>
      <c r="F4" s="12">
        <v>0</v>
      </c>
      <c r="G4" s="12">
        <v>0</v>
      </c>
      <c r="H4" s="12">
        <f>$V$1</f>
        <v>1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S4">
        <f t="shared" si="0"/>
        <v>0</v>
      </c>
      <c r="U4" t="s">
        <v>25</v>
      </c>
      <c r="V4" s="8"/>
      <c r="W4" s="7">
        <f>MDETERM(B2:Q17)</f>
        <v>-1.1034961726608113E-6</v>
      </c>
    </row>
    <row r="5" spans="1:23" x14ac:dyDescent="0.25">
      <c r="A5" s="1" t="s">
        <v>19</v>
      </c>
      <c r="B5" s="12">
        <v>0</v>
      </c>
      <c r="C5" s="12">
        <v>0</v>
      </c>
      <c r="D5" s="12">
        <f>$V$2</f>
        <v>2</v>
      </c>
      <c r="E5" s="11">
        <f>-(SUM(B5:D5,F5:Q5))</f>
        <v>-5</v>
      </c>
      <c r="F5" s="12">
        <v>0</v>
      </c>
      <c r="G5" s="12">
        <v>0</v>
      </c>
      <c r="H5" s="12">
        <v>0</v>
      </c>
      <c r="I5" s="13">
        <f>$V$1+$V$2</f>
        <v>3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S5">
        <f t="shared" si="0"/>
        <v>0</v>
      </c>
    </row>
    <row r="6" spans="1:23" x14ac:dyDescent="0.25">
      <c r="A6" s="1" t="s">
        <v>1</v>
      </c>
      <c r="B6" s="12">
        <f>$V$1</f>
        <v>1</v>
      </c>
      <c r="C6" s="12">
        <v>0</v>
      </c>
      <c r="D6" s="12">
        <v>0</v>
      </c>
      <c r="E6" s="12">
        <v>0</v>
      </c>
      <c r="F6" s="11">
        <f>-(SUM(B6:E6,G6:Q6))</f>
        <v>-4</v>
      </c>
      <c r="G6" s="12">
        <f>V2</f>
        <v>2</v>
      </c>
      <c r="H6" s="12">
        <v>0</v>
      </c>
      <c r="I6" s="12">
        <v>0</v>
      </c>
      <c r="J6" s="12">
        <f>$V$1</f>
        <v>1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S6">
        <f t="shared" si="0"/>
        <v>0</v>
      </c>
    </row>
    <row r="7" spans="1:23" x14ac:dyDescent="0.25">
      <c r="A7" s="1" t="s">
        <v>3</v>
      </c>
      <c r="B7" s="12">
        <v>0</v>
      </c>
      <c r="C7" s="12">
        <f>$V$1</f>
        <v>1</v>
      </c>
      <c r="D7" s="12">
        <v>0</v>
      </c>
      <c r="E7" s="12">
        <v>0</v>
      </c>
      <c r="F7" s="12">
        <f>$V$2</f>
        <v>2</v>
      </c>
      <c r="G7" s="11">
        <f>-SUM(B7:F7,H7:Q7)</f>
        <v>-6</v>
      </c>
      <c r="H7" s="12">
        <f>V2</f>
        <v>2</v>
      </c>
      <c r="I7" s="12">
        <v>0</v>
      </c>
      <c r="J7" s="12">
        <v>0</v>
      </c>
      <c r="K7" s="12">
        <f>$V$1</f>
        <v>1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S7">
        <f t="shared" si="0"/>
        <v>0</v>
      </c>
    </row>
    <row r="8" spans="1:23" x14ac:dyDescent="0.25">
      <c r="A8" s="1" t="s">
        <v>7</v>
      </c>
      <c r="B8" s="12">
        <v>0</v>
      </c>
      <c r="C8" s="12">
        <f>$V$1</f>
        <v>1</v>
      </c>
      <c r="D8" s="12">
        <f>$V$1</f>
        <v>1</v>
      </c>
      <c r="E8" s="12">
        <v>0</v>
      </c>
      <c r="F8" s="12">
        <v>0</v>
      </c>
      <c r="G8" s="12">
        <f>$V$2</f>
        <v>2</v>
      </c>
      <c r="H8" s="11">
        <f>-SUM(B8:G8,I8:Q8,)</f>
        <v>-7</v>
      </c>
      <c r="I8" s="12">
        <f>V2</f>
        <v>2</v>
      </c>
      <c r="J8" s="12">
        <v>0</v>
      </c>
      <c r="K8" s="12">
        <v>0</v>
      </c>
      <c r="L8" s="12">
        <f>$V$1</f>
        <v>1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S8">
        <f t="shared" si="0"/>
        <v>0</v>
      </c>
    </row>
    <row r="9" spans="1:23" x14ac:dyDescent="0.25">
      <c r="A9" s="1" t="s">
        <v>20</v>
      </c>
      <c r="B9" s="12">
        <v>0</v>
      </c>
      <c r="C9" s="12">
        <v>0</v>
      </c>
      <c r="D9" s="12">
        <f>$V$1</f>
        <v>1</v>
      </c>
      <c r="E9" s="13">
        <f>$V$1+$V$2</f>
        <v>3</v>
      </c>
      <c r="F9" s="12">
        <v>0</v>
      </c>
      <c r="G9" s="12">
        <v>0</v>
      </c>
      <c r="H9" s="12">
        <f>$V$2</f>
        <v>2</v>
      </c>
      <c r="I9" s="11">
        <f>-SUM(B9:H9,J9:Q9)</f>
        <v>-9</v>
      </c>
      <c r="J9" s="12">
        <v>0</v>
      </c>
      <c r="K9" s="12">
        <v>0</v>
      </c>
      <c r="L9" s="12">
        <v>0</v>
      </c>
      <c r="M9" s="13">
        <f>$V$1+$V$2</f>
        <v>3</v>
      </c>
      <c r="N9" s="12">
        <v>0</v>
      </c>
      <c r="O9" s="12">
        <v>0</v>
      </c>
      <c r="P9" s="12">
        <v>0</v>
      </c>
      <c r="Q9" s="12">
        <v>0</v>
      </c>
      <c r="S9">
        <f t="shared" si="0"/>
        <v>0</v>
      </c>
    </row>
    <row r="10" spans="1:23" x14ac:dyDescent="0.25">
      <c r="A10" s="1" t="s">
        <v>2</v>
      </c>
      <c r="B10" s="12">
        <v>0</v>
      </c>
      <c r="C10" s="12">
        <v>0</v>
      </c>
      <c r="D10" s="12">
        <v>0</v>
      </c>
      <c r="E10" s="12">
        <f>$V$1</f>
        <v>1</v>
      </c>
      <c r="F10" s="12">
        <f>$V$1</f>
        <v>1</v>
      </c>
      <c r="G10" s="12">
        <v>0</v>
      </c>
      <c r="H10" s="12">
        <v>0</v>
      </c>
      <c r="I10" s="12">
        <v>0</v>
      </c>
      <c r="J10" s="11">
        <f>-SUM(B10:I10,K10:Q10)</f>
        <v>-5</v>
      </c>
      <c r="K10" s="12">
        <f>V2</f>
        <v>2</v>
      </c>
      <c r="L10" s="12">
        <v>0</v>
      </c>
      <c r="M10" s="12">
        <v>0</v>
      </c>
      <c r="N10" s="12">
        <f>$V$1</f>
        <v>1</v>
      </c>
      <c r="O10" s="12">
        <v>0</v>
      </c>
      <c r="P10" s="12">
        <v>0</v>
      </c>
      <c r="Q10" s="12">
        <v>0</v>
      </c>
      <c r="S10">
        <f t="shared" si="0"/>
        <v>0</v>
      </c>
    </row>
    <row r="11" spans="1:23" x14ac:dyDescent="0.25">
      <c r="A11" s="1" t="s">
        <v>4</v>
      </c>
      <c r="B11" s="12">
        <v>0</v>
      </c>
      <c r="C11" s="12">
        <v>0</v>
      </c>
      <c r="D11" s="12">
        <v>0</v>
      </c>
      <c r="E11" s="12">
        <v>0</v>
      </c>
      <c r="F11" s="12">
        <f>$V$1</f>
        <v>1</v>
      </c>
      <c r="G11" s="12">
        <f>$V$1</f>
        <v>1</v>
      </c>
      <c r="H11" s="12">
        <v>0</v>
      </c>
      <c r="I11" s="12">
        <v>0</v>
      </c>
      <c r="J11" s="12">
        <f>$V$2</f>
        <v>2</v>
      </c>
      <c r="K11" s="11">
        <f>-SUM(B11:J11,L11:Q11)</f>
        <v>-7</v>
      </c>
      <c r="L11" s="12">
        <f>V2</f>
        <v>2</v>
      </c>
      <c r="M11" s="12">
        <v>0</v>
      </c>
      <c r="N11" s="12">
        <v>0</v>
      </c>
      <c r="O11" s="12">
        <f>$V$1</f>
        <v>1</v>
      </c>
      <c r="P11" s="12">
        <v>0</v>
      </c>
      <c r="Q11" s="12">
        <v>0</v>
      </c>
      <c r="S11">
        <f t="shared" si="0"/>
        <v>0</v>
      </c>
    </row>
    <row r="12" spans="1:23" x14ac:dyDescent="0.25">
      <c r="A12" s="1" t="s">
        <v>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f>$V$1</f>
        <v>1</v>
      </c>
      <c r="H12" s="12">
        <f>$V$1</f>
        <v>1</v>
      </c>
      <c r="I12" s="12">
        <v>0</v>
      </c>
      <c r="J12" s="12">
        <v>0</v>
      </c>
      <c r="K12" s="12">
        <f>$V$2</f>
        <v>2</v>
      </c>
      <c r="L12" s="15">
        <f>-SUM(B12:K12,M12:Q12)</f>
        <v>-7</v>
      </c>
      <c r="M12" s="12">
        <f>V2</f>
        <v>2</v>
      </c>
      <c r="N12" s="12">
        <v>0</v>
      </c>
      <c r="O12" s="12">
        <v>0</v>
      </c>
      <c r="P12" s="12">
        <f>$V$1</f>
        <v>1</v>
      </c>
      <c r="Q12" s="12">
        <v>0</v>
      </c>
      <c r="S12">
        <f t="shared" si="0"/>
        <v>0</v>
      </c>
    </row>
    <row r="13" spans="1:23" x14ac:dyDescent="0.25">
      <c r="A13" s="10">
        <v>2.2999999999999998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3">
        <f>$V$1+$V$2</f>
        <v>3</v>
      </c>
      <c r="J13" s="12">
        <v>0</v>
      </c>
      <c r="K13" s="12">
        <v>0</v>
      </c>
      <c r="L13" s="12">
        <f>$V$2</f>
        <v>2</v>
      </c>
      <c r="M13" s="11">
        <f>-SUM(B13:L13,N13:Q13)</f>
        <v>-8</v>
      </c>
      <c r="N13" s="12">
        <v>0</v>
      </c>
      <c r="O13" s="12">
        <v>0</v>
      </c>
      <c r="P13" s="12">
        <v>0</v>
      </c>
      <c r="Q13" s="13">
        <f>$V$1+$V$2</f>
        <v>3</v>
      </c>
      <c r="S13">
        <f t="shared" si="0"/>
        <v>0</v>
      </c>
    </row>
    <row r="14" spans="1:23" x14ac:dyDescent="0.25">
      <c r="A14" s="10" t="s">
        <v>21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f>$V$1</f>
        <v>1</v>
      </c>
      <c r="K14" s="12">
        <v>0</v>
      </c>
      <c r="L14" s="12">
        <v>0</v>
      </c>
      <c r="M14" s="12">
        <v>0</v>
      </c>
      <c r="N14" s="11">
        <f>-SUM(B14:M14,O14:Q14)</f>
        <v>-3</v>
      </c>
      <c r="O14" s="12">
        <f>V2</f>
        <v>2</v>
      </c>
      <c r="P14" s="12">
        <v>0</v>
      </c>
      <c r="Q14" s="12">
        <v>0</v>
      </c>
      <c r="S14">
        <f t="shared" si="0"/>
        <v>0</v>
      </c>
    </row>
    <row r="15" spans="1:23" x14ac:dyDescent="0.25">
      <c r="A15" s="10" t="s">
        <v>22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f>$V$1</f>
        <v>1</v>
      </c>
      <c r="L15" s="12">
        <v>0</v>
      </c>
      <c r="M15" s="12">
        <v>0</v>
      </c>
      <c r="N15" s="12">
        <f>$V$2</f>
        <v>2</v>
      </c>
      <c r="O15" s="11">
        <f>-SUM(B15:N15,P15:Q15)</f>
        <v>-5</v>
      </c>
      <c r="P15" s="12">
        <f>V2</f>
        <v>2</v>
      </c>
      <c r="Q15" s="12">
        <v>0</v>
      </c>
      <c r="S15">
        <f t="shared" si="0"/>
        <v>0</v>
      </c>
    </row>
    <row r="16" spans="1:23" x14ac:dyDescent="0.25">
      <c r="A16" s="10" t="s">
        <v>23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f>$V$1</f>
        <v>1</v>
      </c>
      <c r="M16" s="12">
        <v>0</v>
      </c>
      <c r="N16" s="12">
        <v>0</v>
      </c>
      <c r="O16" s="12">
        <f>$V$2</f>
        <v>2</v>
      </c>
      <c r="P16" s="11">
        <f>-SUM(B16:O16,Q16)</f>
        <v>-5</v>
      </c>
      <c r="Q16" s="12">
        <f>V2</f>
        <v>2</v>
      </c>
      <c r="S16">
        <f t="shared" si="0"/>
        <v>0</v>
      </c>
    </row>
    <row r="17" spans="1:19" x14ac:dyDescent="0.25">
      <c r="A17" s="10" t="s">
        <v>24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3">
        <f>$V$1+$V$2</f>
        <v>3</v>
      </c>
      <c r="N17" s="12">
        <v>0</v>
      </c>
      <c r="O17" s="12">
        <v>0</v>
      </c>
      <c r="P17" s="12">
        <f>$V$2</f>
        <v>2</v>
      </c>
      <c r="Q17" s="11">
        <f>-SUM(B17:P17)</f>
        <v>-5</v>
      </c>
      <c r="S17">
        <f t="shared" si="0"/>
        <v>0</v>
      </c>
    </row>
    <row r="18" spans="1:19" x14ac:dyDescent="0.25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9" x14ac:dyDescent="0.25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9" x14ac:dyDescent="0.25">
      <c r="A20" s="9"/>
      <c r="B20" s="1" t="s">
        <v>0</v>
      </c>
      <c r="C20" s="1">
        <v>0.1</v>
      </c>
      <c r="D20" s="1">
        <v>0.2</v>
      </c>
      <c r="E20" s="1" t="s">
        <v>19</v>
      </c>
      <c r="F20" s="1" t="s">
        <v>1</v>
      </c>
      <c r="G20" s="1" t="s">
        <v>3</v>
      </c>
      <c r="H20" s="1" t="s">
        <v>7</v>
      </c>
      <c r="I20" s="1" t="s">
        <v>20</v>
      </c>
      <c r="J20" s="1" t="s">
        <v>2</v>
      </c>
      <c r="K20" s="1" t="s">
        <v>4</v>
      </c>
      <c r="L20" s="1" t="s">
        <v>8</v>
      </c>
      <c r="M20" s="10">
        <v>2.2999999999999998</v>
      </c>
      <c r="N20" s="10" t="s">
        <v>21</v>
      </c>
      <c r="O20" s="10" t="s">
        <v>22</v>
      </c>
      <c r="P20" s="10" t="s">
        <v>23</v>
      </c>
      <c r="Q20" s="10" t="s">
        <v>24</v>
      </c>
    </row>
    <row r="21" spans="1:19" x14ac:dyDescent="0.25">
      <c r="A21" s="1" t="s">
        <v>0</v>
      </c>
      <c r="B21" s="2">
        <f t="array" ref="B21:Q36">TRANSPOSE(B2:Q17)</f>
        <v>-3</v>
      </c>
      <c r="C21" s="2">
        <v>2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9" x14ac:dyDescent="0.25">
      <c r="A22" s="1">
        <v>0.1</v>
      </c>
      <c r="B22" s="2">
        <v>2</v>
      </c>
      <c r="C22" s="2">
        <v>-5</v>
      </c>
      <c r="D22" s="2">
        <v>2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9" x14ac:dyDescent="0.25">
      <c r="A23" s="1">
        <v>0.2</v>
      </c>
      <c r="B23" s="2">
        <v>0</v>
      </c>
      <c r="C23" s="2">
        <v>2</v>
      </c>
      <c r="D23" s="2">
        <v>-5</v>
      </c>
      <c r="E23" s="2">
        <v>2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9" x14ac:dyDescent="0.25">
      <c r="A24" s="1" t="s">
        <v>19</v>
      </c>
      <c r="B24" s="2">
        <v>0</v>
      </c>
      <c r="C24" s="2">
        <v>0</v>
      </c>
      <c r="D24" s="2">
        <v>2</v>
      </c>
      <c r="E24" s="2">
        <v>-5</v>
      </c>
      <c r="F24" s="2">
        <v>0</v>
      </c>
      <c r="G24" s="2">
        <v>0</v>
      </c>
      <c r="H24" s="2">
        <v>0</v>
      </c>
      <c r="I24" s="2">
        <v>3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9" x14ac:dyDescent="0.25">
      <c r="A25" s="1" t="s">
        <v>1</v>
      </c>
      <c r="B25" s="2">
        <v>1</v>
      </c>
      <c r="C25" s="2">
        <v>0</v>
      </c>
      <c r="D25" s="2">
        <v>0</v>
      </c>
      <c r="E25" s="2">
        <v>0</v>
      </c>
      <c r="F25" s="2">
        <v>-4</v>
      </c>
      <c r="G25" s="2">
        <v>2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9" x14ac:dyDescent="0.25">
      <c r="A26" s="1" t="s">
        <v>3</v>
      </c>
      <c r="B26" s="2">
        <v>0</v>
      </c>
      <c r="C26" s="2">
        <v>1</v>
      </c>
      <c r="D26" s="2">
        <v>0</v>
      </c>
      <c r="E26" s="2">
        <v>0</v>
      </c>
      <c r="F26" s="2">
        <v>2</v>
      </c>
      <c r="G26" s="2">
        <v>-6</v>
      </c>
      <c r="H26" s="2">
        <v>2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9" x14ac:dyDescent="0.25">
      <c r="A27" s="1" t="s">
        <v>7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2</v>
      </c>
      <c r="H27" s="2">
        <v>-7</v>
      </c>
      <c r="I27" s="2">
        <v>2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9" x14ac:dyDescent="0.25">
      <c r="A28" s="1" t="s">
        <v>20</v>
      </c>
      <c r="B28" s="2">
        <v>0</v>
      </c>
      <c r="C28" s="2">
        <v>0</v>
      </c>
      <c r="D28" s="2">
        <v>0</v>
      </c>
      <c r="E28" s="2">
        <v>3</v>
      </c>
      <c r="F28" s="2">
        <v>0</v>
      </c>
      <c r="G28" s="2">
        <v>0</v>
      </c>
      <c r="H28" s="2">
        <v>2</v>
      </c>
      <c r="I28" s="2">
        <v>-9</v>
      </c>
      <c r="J28" s="2">
        <v>0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</row>
    <row r="29" spans="1:19" x14ac:dyDescent="0.25">
      <c r="A29" s="1" t="s">
        <v>2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-5</v>
      </c>
      <c r="K29" s="2">
        <v>2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</row>
    <row r="30" spans="1:19" x14ac:dyDescent="0.25">
      <c r="A30" s="1" t="s">
        <v>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2</v>
      </c>
      <c r="K30" s="2">
        <v>-7</v>
      </c>
      <c r="L30" s="2">
        <v>2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</row>
    <row r="31" spans="1:19" x14ac:dyDescent="0.25">
      <c r="A31" s="1" t="s">
        <v>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2</v>
      </c>
      <c r="L31" s="2">
        <v>-7</v>
      </c>
      <c r="M31" s="2">
        <v>2</v>
      </c>
      <c r="N31" s="2">
        <v>0</v>
      </c>
      <c r="O31" s="2">
        <v>0</v>
      </c>
      <c r="P31" s="2">
        <v>1</v>
      </c>
      <c r="Q31" s="2">
        <v>0</v>
      </c>
    </row>
    <row r="32" spans="1:19" x14ac:dyDescent="0.25">
      <c r="A32" s="10">
        <v>2.2999999999999998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</v>
      </c>
      <c r="J32" s="2">
        <v>0</v>
      </c>
      <c r="K32" s="2">
        <v>0</v>
      </c>
      <c r="L32" s="2">
        <v>2</v>
      </c>
      <c r="M32" s="2">
        <v>-8</v>
      </c>
      <c r="N32" s="2">
        <v>0</v>
      </c>
      <c r="O32" s="2">
        <v>0</v>
      </c>
      <c r="P32" s="2">
        <v>0</v>
      </c>
      <c r="Q32" s="2">
        <v>3</v>
      </c>
    </row>
    <row r="33" spans="1:20" x14ac:dyDescent="0.25">
      <c r="A33" s="10" t="s">
        <v>21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-3</v>
      </c>
      <c r="O33" s="2">
        <v>2</v>
      </c>
      <c r="P33" s="2">
        <v>0</v>
      </c>
      <c r="Q33" s="2">
        <v>0</v>
      </c>
    </row>
    <row r="34" spans="1:20" x14ac:dyDescent="0.25">
      <c r="A34" s="10" t="s">
        <v>22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2</v>
      </c>
      <c r="O34" s="2">
        <v>-5</v>
      </c>
      <c r="P34" s="2">
        <v>2</v>
      </c>
      <c r="Q34" s="2">
        <v>0</v>
      </c>
    </row>
    <row r="35" spans="1:20" x14ac:dyDescent="0.25">
      <c r="A35" s="10" t="s">
        <v>23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2</v>
      </c>
      <c r="P35" s="2">
        <v>-5</v>
      </c>
      <c r="Q35" s="2">
        <v>2</v>
      </c>
    </row>
    <row r="36" spans="1:20" x14ac:dyDescent="0.25">
      <c r="A36" s="10" t="s">
        <v>24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</v>
      </c>
      <c r="N36" s="2">
        <v>0</v>
      </c>
      <c r="O36" s="2">
        <v>0</v>
      </c>
      <c r="P36" s="2">
        <v>2</v>
      </c>
      <c r="Q36" s="2">
        <v>-5</v>
      </c>
    </row>
    <row r="37" spans="1:2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20" x14ac:dyDescent="0.25">
      <c r="A38" s="17" t="s">
        <v>26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20" x14ac:dyDescent="0.25">
      <c r="A39" s="6"/>
      <c r="B39" s="12">
        <v>-3</v>
      </c>
      <c r="C39" s="12">
        <v>2</v>
      </c>
      <c r="D39" s="12">
        <v>0</v>
      </c>
      <c r="E39" s="12">
        <v>0</v>
      </c>
      <c r="F39" s="12">
        <v>1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S39" t="s">
        <v>27</v>
      </c>
      <c r="T39">
        <f>MDETERM(B39:Q54)</f>
        <v>-13442205620.000004</v>
      </c>
    </row>
    <row r="40" spans="1:20" x14ac:dyDescent="0.25">
      <c r="A40" s="6"/>
      <c r="B40" s="12">
        <v>2</v>
      </c>
      <c r="C40" s="12">
        <v>-5</v>
      </c>
      <c r="D40" s="12">
        <v>2</v>
      </c>
      <c r="E40" s="12">
        <v>0</v>
      </c>
      <c r="F40" s="12">
        <v>0</v>
      </c>
      <c r="G40" s="12">
        <v>1</v>
      </c>
      <c r="H40" s="12">
        <v>1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</row>
    <row r="41" spans="1:20" x14ac:dyDescent="0.25">
      <c r="A41" s="6"/>
      <c r="B41" s="12">
        <v>0</v>
      </c>
      <c r="C41" s="12">
        <v>2</v>
      </c>
      <c r="D41" s="12">
        <v>-5</v>
      </c>
      <c r="E41" s="12">
        <v>2</v>
      </c>
      <c r="F41" s="12">
        <v>0</v>
      </c>
      <c r="G41" s="12">
        <v>0</v>
      </c>
      <c r="H41" s="12">
        <v>1</v>
      </c>
      <c r="I41" s="12">
        <v>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</row>
    <row r="42" spans="1:20" x14ac:dyDescent="0.25">
      <c r="A42" s="6"/>
      <c r="B42" s="12">
        <v>0</v>
      </c>
      <c r="C42" s="12">
        <v>0</v>
      </c>
      <c r="D42" s="12">
        <v>2</v>
      </c>
      <c r="E42" s="12">
        <v>-5</v>
      </c>
      <c r="F42" s="12">
        <v>0</v>
      </c>
      <c r="G42" s="12">
        <v>0</v>
      </c>
      <c r="H42" s="12">
        <v>0</v>
      </c>
      <c r="I42" s="12">
        <v>3</v>
      </c>
      <c r="J42" s="12">
        <v>1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</row>
    <row r="43" spans="1:20" x14ac:dyDescent="0.25">
      <c r="A43" s="6"/>
      <c r="B43" s="12">
        <v>1</v>
      </c>
      <c r="C43" s="12">
        <v>0</v>
      </c>
      <c r="D43" s="12">
        <v>0</v>
      </c>
      <c r="E43" s="12">
        <v>0</v>
      </c>
      <c r="F43" s="12">
        <v>-4</v>
      </c>
      <c r="G43" s="12">
        <v>2</v>
      </c>
      <c r="H43" s="12">
        <v>0</v>
      </c>
      <c r="I43" s="12">
        <v>0</v>
      </c>
      <c r="J43" s="12">
        <v>1</v>
      </c>
      <c r="K43" s="12">
        <v>1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</row>
    <row r="44" spans="1:20" x14ac:dyDescent="0.25">
      <c r="B44" s="12">
        <v>0</v>
      </c>
      <c r="C44" s="12">
        <v>1</v>
      </c>
      <c r="D44" s="12">
        <v>0</v>
      </c>
      <c r="E44" s="12">
        <v>0</v>
      </c>
      <c r="F44" s="12">
        <v>2</v>
      </c>
      <c r="G44" s="12">
        <v>-6</v>
      </c>
      <c r="H44" s="12">
        <v>2</v>
      </c>
      <c r="I44" s="12">
        <v>0</v>
      </c>
      <c r="J44" s="12">
        <v>0</v>
      </c>
      <c r="K44" s="12">
        <v>1</v>
      </c>
      <c r="L44" s="12">
        <v>1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</row>
    <row r="45" spans="1:20" x14ac:dyDescent="0.25">
      <c r="B45" s="12">
        <v>0</v>
      </c>
      <c r="C45" s="12">
        <v>0</v>
      </c>
      <c r="D45" s="12">
        <v>1</v>
      </c>
      <c r="E45" s="12">
        <v>0</v>
      </c>
      <c r="F45" s="12">
        <v>0</v>
      </c>
      <c r="G45" s="12">
        <v>2</v>
      </c>
      <c r="H45" s="12">
        <v>-7</v>
      </c>
      <c r="I45" s="12">
        <v>2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</row>
    <row r="46" spans="1:20" x14ac:dyDescent="0.25">
      <c r="B46" s="14">
        <v>0</v>
      </c>
      <c r="C46" s="14">
        <v>0</v>
      </c>
      <c r="D46" s="14">
        <v>0</v>
      </c>
      <c r="E46" s="14">
        <v>3</v>
      </c>
      <c r="F46" s="14">
        <v>0</v>
      </c>
      <c r="G46" s="14">
        <v>0</v>
      </c>
      <c r="H46" s="14">
        <v>2</v>
      </c>
      <c r="I46" s="14">
        <v>-9</v>
      </c>
      <c r="J46" s="14">
        <v>0</v>
      </c>
      <c r="K46" s="14">
        <v>0</v>
      </c>
      <c r="L46" s="14">
        <v>0</v>
      </c>
      <c r="M46" s="12">
        <v>3</v>
      </c>
      <c r="N46" s="12">
        <v>0</v>
      </c>
      <c r="O46" s="12">
        <v>0</v>
      </c>
      <c r="P46" s="12">
        <v>0</v>
      </c>
      <c r="Q46" s="12">
        <v>0</v>
      </c>
    </row>
    <row r="47" spans="1:20" x14ac:dyDescent="0.25">
      <c r="B47" s="12">
        <v>0</v>
      </c>
      <c r="C47" s="12">
        <v>0</v>
      </c>
      <c r="D47" s="12">
        <v>0</v>
      </c>
      <c r="E47" s="12">
        <v>0</v>
      </c>
      <c r="F47" s="12">
        <v>1</v>
      </c>
      <c r="G47" s="12">
        <v>0</v>
      </c>
      <c r="H47" s="12">
        <v>0</v>
      </c>
      <c r="I47" s="12">
        <v>0</v>
      </c>
      <c r="J47" s="12">
        <v>-5</v>
      </c>
      <c r="K47" s="12">
        <v>2</v>
      </c>
      <c r="L47" s="12">
        <v>0</v>
      </c>
      <c r="M47" s="12">
        <v>0</v>
      </c>
      <c r="N47" s="12">
        <v>1</v>
      </c>
      <c r="O47" s="12">
        <v>0</v>
      </c>
      <c r="P47" s="12">
        <v>0</v>
      </c>
      <c r="Q47" s="12">
        <v>0</v>
      </c>
    </row>
    <row r="48" spans="1:20" x14ac:dyDescent="0.25"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1</v>
      </c>
      <c r="H48" s="12">
        <v>0</v>
      </c>
      <c r="I48" s="12">
        <v>0</v>
      </c>
      <c r="J48" s="12">
        <v>2</v>
      </c>
      <c r="K48" s="12">
        <v>-7</v>
      </c>
      <c r="L48" s="12">
        <v>2</v>
      </c>
      <c r="M48" s="12">
        <v>0</v>
      </c>
      <c r="N48" s="12">
        <v>0</v>
      </c>
      <c r="O48" s="12">
        <v>1</v>
      </c>
      <c r="P48" s="12">
        <v>0</v>
      </c>
      <c r="Q48" s="12">
        <v>0</v>
      </c>
    </row>
    <row r="49" spans="1:22" x14ac:dyDescent="0.25"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>
        <v>2</v>
      </c>
      <c r="L49" s="12">
        <v>-7</v>
      </c>
      <c r="M49" s="12">
        <v>2</v>
      </c>
      <c r="N49" s="12">
        <v>0</v>
      </c>
      <c r="O49" s="12">
        <v>0</v>
      </c>
      <c r="P49" s="12">
        <v>1</v>
      </c>
      <c r="Q49" s="12">
        <v>0</v>
      </c>
      <c r="V49" s="7"/>
    </row>
    <row r="50" spans="1:22" x14ac:dyDescent="0.25"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3</v>
      </c>
      <c r="J50" s="12">
        <v>0</v>
      </c>
      <c r="K50" s="12">
        <v>0</v>
      </c>
      <c r="L50" s="12">
        <v>2</v>
      </c>
      <c r="M50" s="12">
        <v>-8</v>
      </c>
      <c r="N50" s="12">
        <v>0</v>
      </c>
      <c r="O50" s="12">
        <v>0</v>
      </c>
      <c r="P50" s="12">
        <v>0</v>
      </c>
      <c r="Q50" s="12">
        <v>3</v>
      </c>
      <c r="V50" s="7"/>
    </row>
    <row r="51" spans="1:22" x14ac:dyDescent="0.25"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1</v>
      </c>
      <c r="K51" s="12">
        <v>0</v>
      </c>
      <c r="L51" s="12">
        <v>0</v>
      </c>
      <c r="M51" s="12">
        <v>0</v>
      </c>
      <c r="N51" s="12">
        <v>-3</v>
      </c>
      <c r="O51" s="12">
        <v>2</v>
      </c>
      <c r="P51" s="12">
        <v>0</v>
      </c>
      <c r="Q51" s="12">
        <v>0</v>
      </c>
      <c r="V51" s="7"/>
    </row>
    <row r="52" spans="1:22" x14ac:dyDescent="0.25"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1</v>
      </c>
      <c r="L52" s="12">
        <v>0</v>
      </c>
      <c r="M52" s="12">
        <v>0</v>
      </c>
      <c r="N52" s="12">
        <v>2</v>
      </c>
      <c r="O52" s="12">
        <v>-5</v>
      </c>
      <c r="P52" s="12">
        <v>2</v>
      </c>
      <c r="Q52" s="12">
        <v>0</v>
      </c>
    </row>
    <row r="53" spans="1:22" x14ac:dyDescent="0.25"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1</v>
      </c>
      <c r="M53" s="12">
        <v>0</v>
      </c>
      <c r="N53" s="12">
        <v>0</v>
      </c>
      <c r="O53" s="12">
        <v>2</v>
      </c>
      <c r="P53" s="12">
        <v>-5</v>
      </c>
      <c r="Q53" s="12">
        <v>2</v>
      </c>
    </row>
    <row r="54" spans="1:22" x14ac:dyDescent="0.25">
      <c r="B54" s="12">
        <v>1</v>
      </c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</row>
    <row r="57" spans="1:22" x14ac:dyDescent="0.25">
      <c r="B57" s="1" t="s">
        <v>0</v>
      </c>
      <c r="C57" s="1">
        <v>0.1</v>
      </c>
      <c r="D57" s="1">
        <v>0.2</v>
      </c>
      <c r="E57" s="1" t="s">
        <v>19</v>
      </c>
      <c r="F57" s="1" t="s">
        <v>1</v>
      </c>
      <c r="G57" s="1" t="s">
        <v>3</v>
      </c>
      <c r="H57" s="1" t="s">
        <v>7</v>
      </c>
      <c r="I57" s="1" t="s">
        <v>20</v>
      </c>
      <c r="J57" s="1" t="s">
        <v>2</v>
      </c>
      <c r="K57" s="1" t="s">
        <v>4</v>
      </c>
      <c r="L57" s="1" t="s">
        <v>8</v>
      </c>
      <c r="M57" s="10">
        <v>2.2999999999999998</v>
      </c>
      <c r="N57" s="10" t="s">
        <v>21</v>
      </c>
      <c r="O57" s="10" t="s">
        <v>22</v>
      </c>
      <c r="P57" s="10" t="s">
        <v>23</v>
      </c>
      <c r="Q57" s="10" t="s">
        <v>24</v>
      </c>
      <c r="S57" s="10" t="s">
        <v>12</v>
      </c>
    </row>
    <row r="58" spans="1:22" x14ac:dyDescent="0.25">
      <c r="A58" s="1" t="s">
        <v>0</v>
      </c>
      <c r="B58" s="2">
        <f t="array" ref="B58:Q73">MINVERSE(B39:Q54)</f>
        <v>-0.60161565851720689</v>
      </c>
      <c r="C58" s="2">
        <v>-0.33265090152667959</v>
      </c>
      <c r="D58" s="2">
        <v>-0.18785194732053204</v>
      </c>
      <c r="E58" s="2">
        <v>-0.11162142065194793</v>
      </c>
      <c r="F58" s="2">
        <v>-0.23777791222330666</v>
      </c>
      <c r="G58" s="2">
        <v>-0.18255203568296544</v>
      </c>
      <c r="H58" s="2">
        <v>-0.14894783197045006</v>
      </c>
      <c r="I58" s="2">
        <v>-9.3545316114573715E-2</v>
      </c>
      <c r="J58" s="2">
        <v>-8.2624658735133957E-2</v>
      </c>
      <c r="K58" s="2">
        <v>-8.7442563908645202E-2</v>
      </c>
      <c r="L58" s="2">
        <v>-6.8170011075905534E-2</v>
      </c>
      <c r="M58" s="2">
        <v>-3.9842903846310888E-2</v>
      </c>
      <c r="N58" s="2">
        <v>1.2928427291830085E-2</v>
      </c>
      <c r="O58" s="2">
        <v>1.1588600442789547E-2</v>
      </c>
      <c r="P58" s="2">
        <v>1.0647985906943743E-2</v>
      </c>
      <c r="Q58" s="2">
        <v>9.8232739725045204E-2</v>
      </c>
      <c r="S58">
        <f t="array" ref="S58:S73">MMULT(B2:Q17,U58:U73)</f>
        <v>0</v>
      </c>
      <c r="U58" s="2">
        <v>9.8232739725045204E-2</v>
      </c>
    </row>
    <row r="59" spans="1:22" x14ac:dyDescent="0.25">
      <c r="A59" s="1">
        <v>0.1</v>
      </c>
      <c r="B59" s="2">
        <v>-0.30748462974337387</v>
      </c>
      <c r="C59" s="2">
        <v>-0.43741152309497244</v>
      </c>
      <c r="D59" s="2">
        <v>-0.25070066931471324</v>
      </c>
      <c r="E59" s="2">
        <v>-0.15305154244471364</v>
      </c>
      <c r="F59" s="2">
        <v>-0.15294370746279351</v>
      </c>
      <c r="G59" s="2">
        <v>-0.17599988178130535</v>
      </c>
      <c r="H59" s="2">
        <v>-0.17789007991681052</v>
      </c>
      <c r="I59" s="2">
        <v>-0.12305641267225305</v>
      </c>
      <c r="J59" s="2">
        <v>-5.7603300967806463E-2</v>
      </c>
      <c r="K59" s="2">
        <v>-6.2233057256268889E-2</v>
      </c>
      <c r="L59" s="2">
        <v>-6.4318642523487846E-2</v>
      </c>
      <c r="M59" s="2">
        <v>-4.9061707330139752E-2</v>
      </c>
      <c r="N59" s="2">
        <v>3.7131995158395721E-2</v>
      </c>
      <c r="O59" s="2">
        <v>3.1843211010188388E-2</v>
      </c>
      <c r="P59" s="2">
        <v>2.0936128783901168E-2</v>
      </c>
      <c r="Q59" s="2">
        <v>0.10531286442261696</v>
      </c>
      <c r="S59">
        <v>-5.7808311817804159E-2</v>
      </c>
      <c r="U59" s="2">
        <v>0.10531286442261696</v>
      </c>
    </row>
    <row r="60" spans="1:22" x14ac:dyDescent="0.25">
      <c r="A60" s="1">
        <v>0.2</v>
      </c>
      <c r="B60" s="2">
        <v>-0.11496927815927876</v>
      </c>
      <c r="C60" s="2">
        <v>-0.19371121411249465</v>
      </c>
      <c r="D60" s="2">
        <v>-0.3757879630619726</v>
      </c>
      <c r="E60" s="2">
        <v>-0.22394010336526887</v>
      </c>
      <c r="F60" s="2">
        <v>-5.4534546392394745E-2</v>
      </c>
      <c r="G60" s="2">
        <v>-8.4090728259519007E-2</v>
      </c>
      <c r="H60" s="2">
        <v>-0.14068632049388333</v>
      </c>
      <c r="I60" s="2">
        <v>-0.15505791028064925</v>
      </c>
      <c r="J60" s="2">
        <v>-3.2036591030810267E-2</v>
      </c>
      <c r="K60" s="2">
        <v>-1.7440561811611348E-2</v>
      </c>
      <c r="L60" s="2">
        <v>-3.4056929341927389E-2</v>
      </c>
      <c r="M60" s="2">
        <v>-5.452980617328184E-2</v>
      </c>
      <c r="N60" s="2">
        <v>5.6123678087286973E-2</v>
      </c>
      <c r="O60" s="2">
        <v>5.1679242576561653E-2</v>
      </c>
      <c r="P60" s="2">
        <v>3.3270139190148776E-2</v>
      </c>
      <c r="Q60" s="2">
        <v>9.7049140139548004E-2</v>
      </c>
      <c r="S60">
        <v>-5.5746469305979852E-2</v>
      </c>
      <c r="U60" s="2">
        <v>9.7049140139548004E-2</v>
      </c>
    </row>
    <row r="61" spans="1:22" x14ac:dyDescent="0.25">
      <c r="A61" s="1" t="s">
        <v>19</v>
      </c>
      <c r="B61" s="2">
        <v>-7.7136690905640739E-3</v>
      </c>
      <c r="C61" s="2">
        <v>-5.126837942239415E-2</v>
      </c>
      <c r="D61" s="2">
        <v>-0.15186793296500697</v>
      </c>
      <c r="E61" s="2">
        <v>-0.33514501379871009</v>
      </c>
      <c r="F61" s="2">
        <v>-1.1368437912646419E-3</v>
      </c>
      <c r="G61" s="2">
        <v>-1.7711288365190141E-2</v>
      </c>
      <c r="H61" s="2">
        <v>-6.7045473747187015E-2</v>
      </c>
      <c r="I61" s="2">
        <v>-0.15084059947596598</v>
      </c>
      <c r="J61" s="2">
        <v>-4.1943724708475294E-2</v>
      </c>
      <c r="K61" s="2">
        <v>8.3268894379555868E-4</v>
      </c>
      <c r="L61" s="2">
        <v>-9.6108235249565601E-3</v>
      </c>
      <c r="M61" s="2">
        <v>-4.8901356264181288E-2</v>
      </c>
      <c r="N61" s="2">
        <v>4.4365260795646115E-2</v>
      </c>
      <c r="O61" s="2">
        <v>4.7253455865526359E-2</v>
      </c>
      <c r="P61" s="2">
        <v>3.3085736714091422E-2</v>
      </c>
      <c r="Q61" s="2">
        <v>8.0532595364361026E-2</v>
      </c>
      <c r="S61">
        <v>-4.1325288624769585E-2</v>
      </c>
      <c r="U61" s="2">
        <v>8.0532595364361026E-2</v>
      </c>
    </row>
    <row r="62" spans="1:22" x14ac:dyDescent="0.25">
      <c r="A62" s="1" t="s">
        <v>1</v>
      </c>
      <c r="B62" s="2">
        <v>-0.18987771606487297</v>
      </c>
      <c r="C62" s="2">
        <v>-0.12312965839009384</v>
      </c>
      <c r="D62" s="2">
        <v>-6.215450333216966E-2</v>
      </c>
      <c r="E62" s="2">
        <v>-2.8761177066416531E-2</v>
      </c>
      <c r="F62" s="2">
        <v>-0.40744632174433287</v>
      </c>
      <c r="G62" s="2">
        <v>-0.19565634348628566</v>
      </c>
      <c r="H62" s="2">
        <v>-9.1063336077729165E-2</v>
      </c>
      <c r="I62" s="2">
        <v>-3.4523122999215027E-2</v>
      </c>
      <c r="J62" s="2">
        <v>-0.13266737426978892</v>
      </c>
      <c r="K62" s="2">
        <v>-0.13786157721339781</v>
      </c>
      <c r="L62" s="2">
        <v>-7.5872748180740898E-2</v>
      </c>
      <c r="M62" s="2">
        <v>-2.1405296878653154E-2</v>
      </c>
      <c r="N62" s="2">
        <v>-3.5478708441301188E-2</v>
      </c>
      <c r="O62" s="2">
        <v>-2.8920620692008132E-2</v>
      </c>
      <c r="P62" s="2">
        <v>-9.9282998469711042E-3</v>
      </c>
      <c r="Q62" s="2">
        <v>8.4072490329901689E-2</v>
      </c>
      <c r="S62">
        <v>-4.034743183760351E-2</v>
      </c>
      <c r="U62" s="2">
        <v>8.4072490329901689E-2</v>
      </c>
    </row>
    <row r="63" spans="1:22" x14ac:dyDescent="0.25">
      <c r="A63" s="1" t="s">
        <v>3</v>
      </c>
      <c r="B63" s="2">
        <v>-9.4445122020087008E-2</v>
      </c>
      <c r="C63" s="2">
        <v>-0.10259840155606838</v>
      </c>
      <c r="D63" s="2">
        <v>-6.310082541350083E-2</v>
      </c>
      <c r="E63" s="2">
        <v>-3.6588718689753198E-2</v>
      </c>
      <c r="F63" s="2">
        <v>-0.15633081351421846</v>
      </c>
      <c r="G63" s="2">
        <v>-0.27609236347926058</v>
      </c>
      <c r="H63" s="2">
        <v>-0.11532213714195511</v>
      </c>
      <c r="I63" s="2">
        <v>-4.4978064395952866E-2</v>
      </c>
      <c r="J63" s="2">
        <v>-5.6885655644359941E-2</v>
      </c>
      <c r="K63" s="2">
        <v>-8.8842128573242279E-2</v>
      </c>
      <c r="L63" s="2">
        <v>-7.7607127839783768E-2</v>
      </c>
      <c r="M63" s="2">
        <v>-2.6494524787666503E-2</v>
      </c>
      <c r="N63" s="2">
        <v>7.9832605625623308E-3</v>
      </c>
      <c r="O63" s="2">
        <v>1.3215933829763919E-3</v>
      </c>
      <c r="P63" s="2">
        <v>6.4566189845263842E-4</v>
      </c>
      <c r="Q63" s="2">
        <v>7.8192250566094218E-2</v>
      </c>
      <c r="S63">
        <v>-3.9731602840933161E-2</v>
      </c>
      <c r="U63" s="2">
        <v>7.8192250566094218E-2</v>
      </c>
    </row>
    <row r="64" spans="1:22" x14ac:dyDescent="0.25">
      <c r="A64" s="1" t="s">
        <v>7</v>
      </c>
      <c r="B64" s="2">
        <v>-9.8081533438111462E-3</v>
      </c>
      <c r="C64" s="2">
        <v>-3.1734982640445546E-2</v>
      </c>
      <c r="D64" s="2">
        <v>-6.3122700395056144E-2</v>
      </c>
      <c r="E64" s="2">
        <v>-5.7545945499381454E-2</v>
      </c>
      <c r="F64" s="2">
        <v>-2.3762806568346447E-2</v>
      </c>
      <c r="G64" s="2">
        <v>-7.0621517542297438E-2</v>
      </c>
      <c r="H64" s="2">
        <v>-0.19485995751343071</v>
      </c>
      <c r="I64" s="2">
        <v>-7.3097546174866468E-2</v>
      </c>
      <c r="J64" s="2">
        <v>-1.80834966278395E-3</v>
      </c>
      <c r="K64" s="2">
        <v>-1.2556906267589115E-2</v>
      </c>
      <c r="L64" s="2">
        <v>-3.9532203941989669E-2</v>
      </c>
      <c r="M64" s="2">
        <v>-3.0068591823846837E-2</v>
      </c>
      <c r="N64" s="2">
        <v>3.9572504471182157E-2</v>
      </c>
      <c r="O64" s="2">
        <v>3.1358775629263154E-2</v>
      </c>
      <c r="P64" s="2">
        <v>1.6198731826868158E-2</v>
      </c>
      <c r="Q64" s="2">
        <v>5.780831181780418E-2</v>
      </c>
      <c r="S64">
        <v>0.105312864422617</v>
      </c>
      <c r="U64" s="2">
        <v>5.780831181780418E-2</v>
      </c>
    </row>
    <row r="65" spans="1:24" x14ac:dyDescent="0.25">
      <c r="A65" s="1" t="s">
        <v>20</v>
      </c>
      <c r="B65" s="2">
        <v>6.5358360215293232E-2</v>
      </c>
      <c r="C65" s="2">
        <v>4.0538717112705548E-2</v>
      </c>
      <c r="D65" s="2">
        <v>-1.0679910355366197E-2</v>
      </c>
      <c r="E65" s="2">
        <v>-8.5761458840115448E-2</v>
      </c>
      <c r="F65" s="2">
        <v>5.9251177114489052E-2</v>
      </c>
      <c r="G65" s="2">
        <v>3.7590216537693483E-2</v>
      </c>
      <c r="H65" s="2">
        <v>-1.8700537627990836E-2</v>
      </c>
      <c r="I65" s="2">
        <v>-0.15439798093194168</v>
      </c>
      <c r="J65" s="2">
        <v>4.0719445861296145E-2</v>
      </c>
      <c r="K65" s="2">
        <v>4.8154833834479063E-2</v>
      </c>
      <c r="L65" s="2">
        <v>1.710648932924155E-2</v>
      </c>
      <c r="M65" s="2">
        <v>-4.6654311853920286E-2</v>
      </c>
      <c r="N65" s="2">
        <v>7.805137405716904E-2</v>
      </c>
      <c r="O65" s="2">
        <v>6.8844103502115631E-2</v>
      </c>
      <c r="P65" s="2">
        <v>4.2108233127890513E-2</v>
      </c>
      <c r="Q65" s="2">
        <v>5.5746469305979846E-2</v>
      </c>
      <c r="S65">
        <v>9.7049140139548129E-2</v>
      </c>
      <c r="U65" s="2">
        <v>5.5746469305979846E-2</v>
      </c>
    </row>
    <row r="66" spans="1:24" x14ac:dyDescent="0.25">
      <c r="A66" s="1" t="s">
        <v>2</v>
      </c>
      <c r="B66" s="2">
        <v>-4.7048697801425326E-3</v>
      </c>
      <c r="C66" s="2">
        <v>9.4643797749018495E-3</v>
      </c>
      <c r="D66" s="2">
        <v>2.4275992365008926E-2</v>
      </c>
      <c r="E66" s="2">
        <v>2.9439514257333595E-2</v>
      </c>
      <c r="F66" s="2">
        <v>-7.4368657515000866E-2</v>
      </c>
      <c r="G66" s="2">
        <v>-3.314563491999313E-2</v>
      </c>
      <c r="H66" s="2">
        <v>2.2468851358040725E-3</v>
      </c>
      <c r="I66" s="2">
        <v>1.9106765977293536E-2</v>
      </c>
      <c r="J66" s="2">
        <v>-0.26780377906464436</v>
      </c>
      <c r="K66" s="2">
        <v>-0.1054199331612367</v>
      </c>
      <c r="L66" s="2">
        <v>-3.125972692865267E-2</v>
      </c>
      <c r="M66" s="2">
        <v>4.5157665874181116E-3</v>
      </c>
      <c r="N66" s="2">
        <v>-0.1245751743678505</v>
      </c>
      <c r="O66" s="2">
        <v>-7.3623516331838418E-2</v>
      </c>
      <c r="P66" s="2">
        <v>-2.7436294193511977E-2</v>
      </c>
      <c r="Q66" s="2">
        <v>4.1325288624769606E-2</v>
      </c>
      <c r="S66">
        <v>8.0532595364361026E-2</v>
      </c>
      <c r="U66" s="2">
        <v>4.1325288624769606E-2</v>
      </c>
    </row>
    <row r="67" spans="1:24" x14ac:dyDescent="0.25">
      <c r="A67" s="1" t="s">
        <v>4</v>
      </c>
      <c r="B67" s="2">
        <v>3.5699908078031611E-2</v>
      </c>
      <c r="C67" s="2">
        <v>3.5864691303539212E-2</v>
      </c>
      <c r="D67" s="2">
        <v>4.1159592453846136E-2</v>
      </c>
      <c r="E67" s="2">
        <v>4.0314635508454585E-2</v>
      </c>
      <c r="F67" s="2">
        <v>-4.9770902105870322E-3</v>
      </c>
      <c r="G67" s="2">
        <v>-1.4742976383662848E-2</v>
      </c>
      <c r="H67" s="2">
        <v>1.3091876807639548E-2</v>
      </c>
      <c r="I67" s="2">
        <v>2.6302186932325767E-2</v>
      </c>
      <c r="J67" s="2">
        <v>-6.6469747990657538E-2</v>
      </c>
      <c r="K67" s="2">
        <v>-0.18089955463722482</v>
      </c>
      <c r="L67" s="2">
        <v>-4.8846999038837831E-2</v>
      </c>
      <c r="M67" s="2">
        <v>2.6949993196131402E-3</v>
      </c>
      <c r="N67" s="2">
        <v>-4.6234607814308992E-2</v>
      </c>
      <c r="O67" s="2">
        <v>-5.6290753644936443E-2</v>
      </c>
      <c r="P67" s="2">
        <v>-2.4216214898221448E-2</v>
      </c>
      <c r="Q67" s="2">
        <v>4.0347431837603462E-2</v>
      </c>
      <c r="S67">
        <v>8.4072490329901661E-2</v>
      </c>
      <c r="U67" s="2">
        <v>4.0347431837603462E-2</v>
      </c>
    </row>
    <row r="68" spans="1:24" x14ac:dyDescent="0.25">
      <c r="A68" s="1" t="s">
        <v>8</v>
      </c>
      <c r="B68" s="2">
        <v>0.10448572836218821</v>
      </c>
      <c r="C68" s="2">
        <v>9.5685704516101519E-2</v>
      </c>
      <c r="D68" s="2">
        <v>8.1490531834313651E-2</v>
      </c>
      <c r="E68" s="2">
        <v>6.5818839929335918E-2</v>
      </c>
      <c r="F68" s="2">
        <v>8.2354173213428347E-2</v>
      </c>
      <c r="G68" s="2">
        <v>6.6744399346570921E-2</v>
      </c>
      <c r="H68" s="2">
        <v>4.4711967439760074E-2</v>
      </c>
      <c r="I68" s="2">
        <v>4.2127177712373051E-2</v>
      </c>
      <c r="J68" s="2">
        <v>5.1710562957450135E-2</v>
      </c>
      <c r="K68" s="2">
        <v>1.0916807416013904E-2</v>
      </c>
      <c r="L68" s="2">
        <v>-0.12166722123091586</v>
      </c>
      <c r="M68" s="2">
        <v>-9.652663310472414E-3</v>
      </c>
      <c r="N68" s="2">
        <v>4.8814583971525341E-2</v>
      </c>
      <c r="O68" s="2">
        <v>2.7500793058096381E-2</v>
      </c>
      <c r="P68" s="2">
        <v>-5.3868064547579848E-3</v>
      </c>
      <c r="Q68" s="2">
        <v>3.9731602840933196E-2</v>
      </c>
      <c r="S68">
        <v>7.8192250566094149E-2</v>
      </c>
      <c r="U68" s="2">
        <v>3.9731602840933196E-2</v>
      </c>
    </row>
    <row r="69" spans="1:24" x14ac:dyDescent="0.25">
      <c r="A69" s="10">
        <v>2.2999999999999998</v>
      </c>
      <c r="B69" s="2">
        <v>0.21032751863231799</v>
      </c>
      <c r="C69" s="2">
        <v>0.19404118585414101</v>
      </c>
      <c r="D69" s="2">
        <v>0.16191000216227908</v>
      </c>
      <c r="E69" s="2">
        <v>0.11622460094461784</v>
      </c>
      <c r="F69" s="2">
        <v>0.19473224618029611</v>
      </c>
      <c r="G69" s="2">
        <v>0.17756294967313552</v>
      </c>
      <c r="H69" s="2">
        <v>0.14085049920550166</v>
      </c>
      <c r="I69" s="2">
        <v>6.9711687463385172E-2</v>
      </c>
      <c r="J69" s="2">
        <v>0.16530762873421961</v>
      </c>
      <c r="K69" s="2">
        <v>0.15200308340470098</v>
      </c>
      <c r="L69" s="2">
        <v>8.7285094140674216E-2</v>
      </c>
      <c r="M69" s="2">
        <v>-7.1015851415015041E-2</v>
      </c>
      <c r="N69" s="2">
        <v>0.16340719172840623</v>
      </c>
      <c r="O69" s="2">
        <v>0.13837300422131174</v>
      </c>
      <c r="P69" s="2">
        <v>8.2439808118334665E-2</v>
      </c>
      <c r="Q69" s="2">
        <v>4.8167938008375745E-2</v>
      </c>
      <c r="S69">
        <v>0</v>
      </c>
      <c r="U69" s="2">
        <v>4.8167938008375745E-2</v>
      </c>
    </row>
    <row r="70" spans="1:24" x14ac:dyDescent="0.25">
      <c r="A70" s="10" t="s">
        <v>21</v>
      </c>
      <c r="B70" s="2">
        <v>9.4953551008097103E-2</v>
      </c>
      <c r="C70" s="2">
        <v>9.8722174657524614E-2</v>
      </c>
      <c r="D70" s="2">
        <v>0.10121528024952199</v>
      </c>
      <c r="E70" s="2">
        <v>9.5329477336175347E-2</v>
      </c>
      <c r="F70" s="2">
        <v>4.5557214590502576E-2</v>
      </c>
      <c r="G70" s="2">
        <v>5.9414121653645652E-2</v>
      </c>
      <c r="H70" s="2">
        <v>7.6114008141470416E-2</v>
      </c>
      <c r="I70" s="2">
        <v>7.7452579021031184E-2</v>
      </c>
      <c r="J70" s="2">
        <v>-7.3412025072117623E-2</v>
      </c>
      <c r="K70" s="2">
        <v>-2.7438979318336065E-2</v>
      </c>
      <c r="L70" s="2">
        <v>1.7268111615153202E-2</v>
      </c>
      <c r="M70" s="2">
        <v>3.8594131176517429E-2</v>
      </c>
      <c r="N70" s="2">
        <v>-0.49492794776933335</v>
      </c>
      <c r="O70" s="2">
        <v>-0.22661545367731109</v>
      </c>
      <c r="P70" s="2">
        <v>-7.8820741324145863E-2</v>
      </c>
      <c r="Q70" s="2">
        <v>4.185908911873943E-2</v>
      </c>
      <c r="S70">
        <v>1.3877787807814457E-17</v>
      </c>
      <c r="U70" s="2">
        <v>4.185908911873943E-2</v>
      </c>
    </row>
    <row r="71" spans="1:24" x14ac:dyDescent="0.25">
      <c r="A71" s="10" t="s">
        <v>22</v>
      </c>
      <c r="B71" s="2">
        <v>0.14478276140221694</v>
      </c>
      <c r="C71" s="2">
        <v>0.14335107209883599</v>
      </c>
      <c r="D71" s="2">
        <v>0.13968492419177855</v>
      </c>
      <c r="E71" s="2">
        <v>0.12827445887559624</v>
      </c>
      <c r="F71" s="2">
        <v>0.10552015064325429</v>
      </c>
      <c r="G71" s="2">
        <v>0.10569399994046505</v>
      </c>
      <c r="H71" s="2">
        <v>0.11304756964430361</v>
      </c>
      <c r="I71" s="2">
        <v>0.10662548554290002</v>
      </c>
      <c r="J71" s="2">
        <v>2.378385192414571E-2</v>
      </c>
      <c r="K71" s="2">
        <v>1.1551497603114254E-2</v>
      </c>
      <c r="L71" s="2">
        <v>4.1532030887056141E-2</v>
      </c>
      <c r="M71" s="2">
        <v>5.5633313471067092E-2</v>
      </c>
      <c r="N71" s="2">
        <v>-0.18010433447007487</v>
      </c>
      <c r="O71" s="2">
        <v>-0.3031114223500474</v>
      </c>
      <c r="P71" s="2">
        <v>-0.10451296488946282</v>
      </c>
      <c r="Q71" s="2">
        <v>4.2125989365724349E-2</v>
      </c>
      <c r="S71">
        <v>0</v>
      </c>
      <c r="U71" s="2">
        <v>4.2125989365724349E-2</v>
      </c>
    </row>
    <row r="72" spans="1:24" x14ac:dyDescent="0.25">
      <c r="A72" s="10" t="s">
        <v>23</v>
      </c>
      <c r="B72" s="2">
        <v>0.24915339845842938</v>
      </c>
      <c r="C72" s="2">
        <v>0.24172315993779575</v>
      </c>
      <c r="D72" s="2">
        <v>0.22741723400300126</v>
      </c>
      <c r="E72" s="2">
        <v>0.20519935209858794</v>
      </c>
      <c r="F72" s="2">
        <v>0.22073170712292667</v>
      </c>
      <c r="G72" s="2">
        <v>0.21219236638934841</v>
      </c>
      <c r="H72" s="2">
        <v>0.19995897756546882</v>
      </c>
      <c r="I72" s="2">
        <v>0.17596004137005597</v>
      </c>
      <c r="J72" s="2">
        <v>0.16610652887781066</v>
      </c>
      <c r="K72" s="2">
        <v>0.14676750064473412</v>
      </c>
      <c r="L72" s="2">
        <v>0.11098546512190605</v>
      </c>
      <c r="M72" s="2">
        <v>9.9141652841343728E-2</v>
      </c>
      <c r="N72" s="2">
        <v>6.778441550130071E-2</v>
      </c>
      <c r="O72" s="2">
        <v>-3.0177253753391202E-3</v>
      </c>
      <c r="P72" s="2">
        <v>-0.17035356345040045</v>
      </c>
      <c r="Q72" s="2">
        <v>4.3282168376769709E-2</v>
      </c>
      <c r="S72">
        <v>4.163336342344337E-17</v>
      </c>
      <c r="U72" s="2">
        <v>4.3282168376769709E-2</v>
      </c>
    </row>
    <row r="73" spans="1:24" x14ac:dyDescent="0.25">
      <c r="A73" s="10" t="s">
        <v>24</v>
      </c>
      <c r="B73" s="2">
        <v>0.42585787056276259</v>
      </c>
      <c r="C73" s="2">
        <v>0.41311397548760276</v>
      </c>
      <c r="D73" s="2">
        <v>0.38811289489856793</v>
      </c>
      <c r="E73" s="2">
        <v>0.35181450140620579</v>
      </c>
      <c r="F73" s="2">
        <v>0.40513203055734831</v>
      </c>
      <c r="G73" s="2">
        <v>0.39141471635962061</v>
      </c>
      <c r="H73" s="2">
        <v>0.36449389054948855</v>
      </c>
      <c r="I73" s="2">
        <v>0.31221102902605347</v>
      </c>
      <c r="J73" s="2">
        <v>0.36562718879165601</v>
      </c>
      <c r="K73" s="2">
        <v>0.34990885030071422</v>
      </c>
      <c r="L73" s="2">
        <v>0.29676524253316694</v>
      </c>
      <c r="M73" s="2">
        <v>0.19704715028752851</v>
      </c>
      <c r="N73" s="2">
        <v>0.32515808123756401</v>
      </c>
      <c r="O73" s="2">
        <v>0.28181671238265138</v>
      </c>
      <c r="P73" s="2">
        <v>0.18132245949084061</v>
      </c>
      <c r="Q73" s="2">
        <v>4.6213630155733341E-2</v>
      </c>
      <c r="S73">
        <v>-5.5511151231257827E-17</v>
      </c>
      <c r="U73" s="2">
        <v>4.6213630155733341E-2</v>
      </c>
    </row>
    <row r="76" spans="1:24" x14ac:dyDescent="0.25">
      <c r="B76" s="1" t="s">
        <v>0</v>
      </c>
      <c r="C76" s="1">
        <v>0.1</v>
      </c>
      <c r="D76" s="1">
        <v>0.2</v>
      </c>
      <c r="E76" s="1" t="s">
        <v>19</v>
      </c>
      <c r="F76" s="1" t="s">
        <v>1</v>
      </c>
      <c r="G76" s="1" t="s">
        <v>3</v>
      </c>
      <c r="H76" s="1" t="s">
        <v>7</v>
      </c>
      <c r="I76" s="1" t="s">
        <v>20</v>
      </c>
      <c r="J76" s="1" t="s">
        <v>2</v>
      </c>
      <c r="K76" s="1" t="s">
        <v>4</v>
      </c>
      <c r="L76" s="1" t="s">
        <v>8</v>
      </c>
      <c r="M76" s="10">
        <v>2.2999999999999998</v>
      </c>
      <c r="N76" s="10" t="s">
        <v>21</v>
      </c>
      <c r="O76" s="10" t="s">
        <v>22</v>
      </c>
      <c r="P76" s="10" t="s">
        <v>23</v>
      </c>
      <c r="Q76" s="10" t="s">
        <v>24</v>
      </c>
    </row>
    <row r="77" spans="1:24" x14ac:dyDescent="0.25">
      <c r="B77" s="2">
        <v>9.8232739725045204E-2</v>
      </c>
      <c r="C77" s="2">
        <v>0.10531286442261696</v>
      </c>
      <c r="D77" s="2">
        <v>9.7049140139548004E-2</v>
      </c>
      <c r="E77" s="2">
        <v>8.0532595364361026E-2</v>
      </c>
      <c r="F77" s="2">
        <v>8.4072490329901689E-2</v>
      </c>
      <c r="G77" s="2">
        <v>7.8192250566094218E-2</v>
      </c>
      <c r="H77" s="2">
        <v>5.780831181780418E-2</v>
      </c>
      <c r="I77" s="2">
        <v>5.5746469305979846E-2</v>
      </c>
      <c r="J77" s="2">
        <v>4.1325288624769606E-2</v>
      </c>
      <c r="K77" s="2">
        <v>4.0347431837603462E-2</v>
      </c>
      <c r="L77" s="2">
        <v>3.9731602840933196E-2</v>
      </c>
      <c r="M77" s="2">
        <v>4.8167938008375745E-2</v>
      </c>
      <c r="N77" s="2">
        <v>4.185908911873943E-2</v>
      </c>
      <c r="O77" s="2">
        <v>4.2125989365724349E-2</v>
      </c>
      <c r="P77" s="2">
        <v>4.3282168376769709E-2</v>
      </c>
      <c r="Q77" s="2">
        <v>4.6213630155733341E-2</v>
      </c>
      <c r="S77">
        <f>SUM(B77:Q77)</f>
        <v>1</v>
      </c>
    </row>
    <row r="79" spans="1:24" x14ac:dyDescent="0.25">
      <c r="S79" t="s">
        <v>13</v>
      </c>
      <c r="W79">
        <f>SUM(J77:M77,N77:Q77)</f>
        <v>0.34305313832864881</v>
      </c>
    </row>
    <row r="80" spans="1:24" x14ac:dyDescent="0.25">
      <c r="S80" t="s">
        <v>14</v>
      </c>
      <c r="W80">
        <f>SUM(D77:E77,H77:I77,L77:M77,P77:Q77)</f>
        <v>0.46853185600950509</v>
      </c>
      <c r="X80" t="s">
        <v>28</v>
      </c>
    </row>
    <row r="81" spans="19:24" x14ac:dyDescent="0.25">
      <c r="S81" t="s">
        <v>15</v>
      </c>
      <c r="W81">
        <f>SUM(F77:Q77)</f>
        <v>0.61887266034842869</v>
      </c>
      <c r="X81">
        <f>(8/(W81+W82))*W81</f>
        <v>3.6582261566369199</v>
      </c>
    </row>
    <row r="82" spans="19:24" x14ac:dyDescent="0.25">
      <c r="S82" t="s">
        <v>16</v>
      </c>
      <c r="W82">
        <f>SUM(C77:E77,G77:I77,K77:M77,O77:Q77)</f>
        <v>0.73451039220154402</v>
      </c>
      <c r="X82">
        <f>(8/(W82+W81))*W82</f>
        <v>4.3417738433630797</v>
      </c>
    </row>
    <row r="83" spans="19:24" x14ac:dyDescent="0.25">
      <c r="S83" t="s">
        <v>17</v>
      </c>
      <c r="W83">
        <f>N77*V1</f>
        <v>4.185908911873943E-2</v>
      </c>
    </row>
    <row r="84" spans="19:24" x14ac:dyDescent="0.25">
      <c r="S84" t="s">
        <v>18</v>
      </c>
      <c r="W84">
        <f>V2*(E77+Q77)</f>
        <v>0.25349245104018875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Lukáš</cp:lastModifiedBy>
  <dcterms:created xsi:type="dcterms:W3CDTF">2015-11-02T14:14:36Z</dcterms:created>
  <dcterms:modified xsi:type="dcterms:W3CDTF">2015-11-29T10:42:52Z</dcterms:modified>
</cp:coreProperties>
</file>