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 activeTab="2"/>
  </bookViews>
  <sheets>
    <sheet name="Hárok1" sheetId="1" r:id="rId1"/>
    <sheet name="Hárok2" sheetId="2" r:id="rId2"/>
    <sheet name="Hárok3" sheetId="3" r:id="rId3"/>
  </sheets>
  <calcPr calcId="144525"/>
</workbook>
</file>

<file path=xl/calcChain.xml><?xml version="1.0" encoding="utf-8"?>
<calcChain xmlns="http://schemas.openxmlformats.org/spreadsheetml/2006/main">
  <c r="E22" i="3" l="1"/>
  <c r="F22" i="3"/>
  <c r="H22" i="3"/>
  <c r="I22" i="3"/>
  <c r="J22" i="3"/>
  <c r="K22" i="3"/>
  <c r="L22" i="3"/>
  <c r="F23" i="3"/>
  <c r="G23" i="3"/>
  <c r="I23" i="3"/>
  <c r="J23" i="3"/>
  <c r="K23" i="3"/>
  <c r="L23" i="3"/>
  <c r="D24" i="3"/>
  <c r="F24" i="3"/>
  <c r="G24" i="3"/>
  <c r="H24" i="3"/>
  <c r="I24" i="3"/>
  <c r="K24" i="3"/>
  <c r="L24" i="3"/>
  <c r="D25" i="3"/>
  <c r="G25" i="3"/>
  <c r="H25" i="3"/>
  <c r="J25" i="3"/>
  <c r="K25" i="3"/>
  <c r="L25" i="3"/>
  <c r="D26" i="3"/>
  <c r="E26" i="3"/>
  <c r="F26" i="3"/>
  <c r="I26" i="3"/>
  <c r="J26" i="3"/>
  <c r="K26" i="3"/>
  <c r="L26" i="3"/>
  <c r="D27" i="3"/>
  <c r="E27" i="3"/>
  <c r="F27" i="3"/>
  <c r="G27" i="3"/>
  <c r="I27" i="3"/>
  <c r="K27" i="3"/>
  <c r="L27" i="3"/>
  <c r="D28" i="3"/>
  <c r="E28" i="3"/>
  <c r="F28" i="3"/>
  <c r="G28" i="3"/>
  <c r="H28" i="3"/>
  <c r="K28" i="3"/>
  <c r="L28" i="3"/>
  <c r="D29" i="3"/>
  <c r="E29" i="3"/>
  <c r="F29" i="3"/>
  <c r="G29" i="3"/>
  <c r="H29" i="3"/>
  <c r="I29" i="3"/>
  <c r="L29" i="3"/>
  <c r="D30" i="3"/>
  <c r="E30" i="3"/>
  <c r="F30" i="3"/>
  <c r="G30" i="3"/>
  <c r="H30" i="3"/>
  <c r="I30" i="3"/>
  <c r="J30" i="3"/>
  <c r="D31" i="3"/>
  <c r="E31" i="3"/>
  <c r="F31" i="3"/>
  <c r="G31" i="3"/>
  <c r="H31" i="3"/>
  <c r="I31" i="3"/>
  <c r="J31" i="3"/>
  <c r="K31" i="3"/>
  <c r="D32" i="3"/>
  <c r="E32" i="3"/>
  <c r="F32" i="3"/>
  <c r="G32" i="3"/>
  <c r="H32" i="3"/>
  <c r="I32" i="3"/>
  <c r="J32" i="3"/>
  <c r="K32" i="3"/>
  <c r="L32" i="3"/>
  <c r="C23" i="3"/>
  <c r="C24" i="3"/>
  <c r="C25" i="3"/>
  <c r="C26" i="3"/>
  <c r="C27" i="3"/>
  <c r="C28" i="3"/>
  <c r="C29" i="3"/>
  <c r="C30" i="3"/>
  <c r="C31" i="3"/>
  <c r="C32" i="3"/>
  <c r="O22" i="3"/>
  <c r="O21" i="3"/>
  <c r="O20" i="3"/>
  <c r="O23" i="3" s="1"/>
  <c r="O19" i="3"/>
  <c r="O17" i="3"/>
  <c r="K19" i="3"/>
  <c r="P21" i="3" l="1"/>
  <c r="P22" i="3"/>
  <c r="P19" i="3"/>
  <c r="O24" i="3"/>
  <c r="P20" i="3"/>
  <c r="E5" i="3"/>
  <c r="E24" i="3" s="1"/>
  <c r="J9" i="3"/>
  <c r="J28" i="3" s="1"/>
  <c r="I9" i="3"/>
  <c r="I28" i="3" s="1"/>
  <c r="J8" i="3"/>
  <c r="J27" i="3" s="1"/>
  <c r="H8" i="3"/>
  <c r="H27" i="3" s="1"/>
  <c r="H7" i="3"/>
  <c r="H26" i="3" s="1"/>
  <c r="G7" i="3"/>
  <c r="G26" i="3" s="1"/>
  <c r="I6" i="3"/>
  <c r="I25" i="3" s="1"/>
  <c r="F6" i="3"/>
  <c r="F25" i="3" s="1"/>
  <c r="E6" i="3"/>
  <c r="E25" i="3" s="1"/>
  <c r="C6" i="3"/>
  <c r="J5" i="3"/>
  <c r="J24" i="3" s="1"/>
  <c r="F5" i="3"/>
  <c r="H4" i="3"/>
  <c r="H23" i="3" s="1"/>
  <c r="E4" i="3"/>
  <c r="E23" i="3" s="1"/>
  <c r="D4" i="3"/>
  <c r="D23" i="3" s="1"/>
  <c r="G3" i="3"/>
  <c r="G22" i="3" s="1"/>
  <c r="D3" i="3"/>
  <c r="D22" i="3" s="1"/>
  <c r="C3" i="3"/>
  <c r="C22" i="3" s="1"/>
  <c r="P23" i="3" l="1"/>
  <c r="L13" i="3" l="1"/>
  <c r="K12" i="3"/>
  <c r="J11" i="3"/>
  <c r="M13" i="3"/>
  <c r="L12" i="3"/>
  <c r="L31" i="3" s="1"/>
  <c r="K11" i="3"/>
  <c r="K30" i="3" s="1"/>
  <c r="J10" i="3"/>
  <c r="J29" i="3" s="1"/>
  <c r="D8" i="3"/>
  <c r="E10" i="3"/>
  <c r="F9" i="3"/>
  <c r="C7" i="3"/>
  <c r="H10" i="3"/>
  <c r="I10" i="3"/>
  <c r="G8" i="3"/>
  <c r="G9" i="3"/>
  <c r="D5" i="3"/>
  <c r="C4" i="3"/>
  <c r="K10" i="3"/>
  <c r="K29" i="3" s="1"/>
  <c r="L11" i="3"/>
  <c r="L30" i="3" s="1"/>
  <c r="M12" i="3"/>
  <c r="C35" i="3" l="1" a="1"/>
  <c r="O28" i="3"/>
  <c r="O8" i="3"/>
  <c r="D35" i="3" l="1"/>
  <c r="I45" i="3"/>
  <c r="K45" i="3"/>
  <c r="F44" i="3"/>
  <c r="L42" i="3"/>
  <c r="G41" i="3"/>
  <c r="M39" i="3"/>
  <c r="H38" i="3"/>
  <c r="C37" i="3"/>
  <c r="I35" i="3"/>
  <c r="C43" i="3"/>
  <c r="I41" i="3"/>
  <c r="D40" i="3"/>
  <c r="J38" i="3"/>
  <c r="E37" i="3"/>
  <c r="K35" i="3"/>
  <c r="H45" i="3"/>
  <c r="C44" i="3"/>
  <c r="I42" i="3"/>
  <c r="D41" i="3"/>
  <c r="J39" i="3"/>
  <c r="E38" i="3"/>
  <c r="K36" i="3"/>
  <c r="F35" i="3"/>
  <c r="I44" i="3"/>
  <c r="D43" i="3"/>
  <c r="J41" i="3"/>
  <c r="E40" i="3"/>
  <c r="K38" i="3"/>
  <c r="F37" i="3"/>
  <c r="L35" i="3"/>
  <c r="D44" i="3"/>
  <c r="G45" i="3"/>
  <c r="M43" i="3"/>
  <c r="H42" i="3"/>
  <c r="C41" i="3"/>
  <c r="I39" i="3"/>
  <c r="D38" i="3"/>
  <c r="J36" i="3"/>
  <c r="E35" i="3"/>
  <c r="J42" i="3"/>
  <c r="E41" i="3"/>
  <c r="K39" i="3"/>
  <c r="F38" i="3"/>
  <c r="L36" i="3"/>
  <c r="G35" i="3"/>
  <c r="D45" i="3"/>
  <c r="J43" i="3"/>
  <c r="E42" i="3"/>
  <c r="K40" i="3"/>
  <c r="F39" i="3"/>
  <c r="L37" i="3"/>
  <c r="G36" i="3"/>
  <c r="J45" i="3"/>
  <c r="E44" i="3"/>
  <c r="K42" i="3"/>
  <c r="F41" i="3"/>
  <c r="L39" i="3"/>
  <c r="G38" i="3"/>
  <c r="M36" i="3"/>
  <c r="H35" i="3"/>
  <c r="M45" i="3"/>
  <c r="E45" i="3"/>
  <c r="C45" i="3"/>
  <c r="C47" i="3" s="1" a="1"/>
  <c r="I43" i="3"/>
  <c r="D42" i="3"/>
  <c r="J40" i="3"/>
  <c r="E39" i="3"/>
  <c r="K37" i="3"/>
  <c r="F36" i="3"/>
  <c r="K43" i="3"/>
  <c r="F42" i="3"/>
  <c r="L40" i="3"/>
  <c r="G39" i="3"/>
  <c r="M37" i="3"/>
  <c r="H36" i="3"/>
  <c r="C35" i="3"/>
  <c r="K44" i="3"/>
  <c r="F43" i="3"/>
  <c r="L41" i="3"/>
  <c r="G40" i="3"/>
  <c r="M38" i="3"/>
  <c r="H37" i="3"/>
  <c r="C36" i="3"/>
  <c r="F45" i="3"/>
  <c r="L43" i="3"/>
  <c r="J44" i="3"/>
  <c r="L38" i="3"/>
  <c r="M41" i="3"/>
  <c r="D36" i="3"/>
  <c r="H41" i="3"/>
  <c r="J35" i="3"/>
  <c r="C42" i="3"/>
  <c r="D39" i="3"/>
  <c r="E36" i="3"/>
  <c r="E43" i="3"/>
  <c r="G37" i="3"/>
  <c r="H40" i="3"/>
  <c r="L45" i="3"/>
  <c r="C40" i="3"/>
  <c r="M44" i="3"/>
  <c r="M40" i="3"/>
  <c r="C38" i="3"/>
  <c r="H44" i="3"/>
  <c r="K41" i="3"/>
  <c r="M35" i="3"/>
  <c r="C39" i="3"/>
  <c r="G44" i="3"/>
  <c r="I38" i="3"/>
  <c r="H43" i="3"/>
  <c r="I40" i="3"/>
  <c r="J37" i="3"/>
  <c r="L44" i="3"/>
  <c r="F40" i="3"/>
  <c r="G43" i="3"/>
  <c r="I37" i="3"/>
  <c r="M42" i="3"/>
  <c r="D37" i="3"/>
  <c r="G42" i="3"/>
  <c r="H39" i="3"/>
  <c r="I36" i="3"/>
  <c r="F47" i="3" l="1"/>
  <c r="M47" i="3"/>
  <c r="J47" i="3"/>
  <c r="G47" i="3"/>
  <c r="D47" i="3"/>
  <c r="L47" i="3"/>
  <c r="I47" i="3"/>
  <c r="K47" i="3"/>
  <c r="C47" i="3"/>
  <c r="E47" i="3"/>
  <c r="H47" i="3"/>
</calcChain>
</file>

<file path=xl/sharedStrings.xml><?xml version="1.0" encoding="utf-8"?>
<sst xmlns="http://schemas.openxmlformats.org/spreadsheetml/2006/main" count="166" uniqueCount="53">
  <si>
    <t>-2λ</t>
  </si>
  <si>
    <t>λ</t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</si>
  <si>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1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</si>
  <si>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2</t>
    </r>
  </si>
  <si>
    <r>
      <t>μ</t>
    </r>
    <r>
      <rPr>
        <vertAlign val="subscript"/>
        <sz val="11"/>
        <color theme="1"/>
        <rFont val="Calibri"/>
        <family val="2"/>
        <charset val="238"/>
        <scheme val="minor"/>
      </rPr>
      <t>3</t>
    </r>
  </si>
  <si>
    <t>μ1+μ2+μ3</t>
  </si>
  <si>
    <t>-λ-μ1-μ2-μ3</t>
  </si>
  <si>
    <t>-μ1-μ2-μ3</t>
  </si>
  <si>
    <t>-2λ-μ1</t>
  </si>
  <si>
    <t>-λ-μ1-μ2</t>
  </si>
  <si>
    <t>-2λ-μ2</t>
  </si>
  <si>
    <t>-λ-μ3</t>
  </si>
  <si>
    <t>-λ-μ1-μ3</t>
  </si>
  <si>
    <t>-λ-μ2-μ3</t>
  </si>
  <si>
    <r>
      <t>μ</t>
    </r>
    <r>
      <rPr>
        <vertAlign val="subscript"/>
        <sz val="12"/>
        <color theme="1"/>
        <rFont val="Calibri"/>
        <family val="2"/>
        <charset val="238"/>
        <scheme val="minor"/>
      </rPr>
      <t>1</t>
    </r>
  </si>
  <si>
    <r>
      <t>μ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</si>
  <si>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r>
      <t>μ</t>
    </r>
    <r>
      <rPr>
        <vertAlign val="subscript"/>
        <sz val="12"/>
        <color theme="1"/>
        <rFont val="Calibri"/>
        <family val="2"/>
        <charset val="238"/>
        <scheme val="minor"/>
      </rPr>
      <t>3</t>
    </r>
  </si>
  <si>
    <t>P0</t>
  </si>
  <si>
    <t>PN0</t>
  </si>
  <si>
    <t>N0</t>
  </si>
  <si>
    <t>S0</t>
  </si>
  <si>
    <t>PS0</t>
  </si>
  <si>
    <t>NS0</t>
  </si>
  <si>
    <t>PNS0</t>
  </si>
  <si>
    <t>PNS1</t>
  </si>
  <si>
    <t>PNS2</t>
  </si>
  <si>
    <t>PNS3</t>
  </si>
  <si>
    <r>
      <t>0</t>
    </r>
    <r>
      <rPr>
        <b/>
        <sz val="12"/>
        <color theme="0"/>
        <rFont val="Calibri"/>
        <family val="2"/>
        <charset val="238"/>
        <scheme val="minor"/>
      </rPr>
      <t>.</t>
    </r>
    <r>
      <rPr>
        <b/>
        <sz val="12"/>
        <color theme="1"/>
        <rFont val="Calibri"/>
        <family val="2"/>
        <charset val="238"/>
        <scheme val="minor"/>
      </rPr>
      <t>0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</si>
  <si>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1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</si>
  <si>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2</t>
    </r>
  </si>
  <si>
    <r>
      <t>μ</t>
    </r>
    <r>
      <rPr>
        <b/>
        <vertAlign val="subscript"/>
        <sz val="11"/>
        <color theme="1"/>
        <rFont val="Calibri"/>
        <family val="2"/>
        <charset val="238"/>
        <scheme val="minor"/>
      </rPr>
      <t>3</t>
    </r>
  </si>
  <si>
    <t>Q=</t>
  </si>
  <si>
    <t>A=</t>
  </si>
  <si>
    <t>A^-1=</t>
  </si>
  <si>
    <t>determinant</t>
  </si>
  <si>
    <t>αλ</t>
  </si>
  <si>
    <t>(1-α)λ</t>
  </si>
  <si>
    <t>-λ</t>
  </si>
  <si>
    <t>-λ-μ1</t>
  </si>
  <si>
    <t>-(1-α)λ-μ1-μ2</t>
  </si>
  <si>
    <t>-λ-μ2</t>
  </si>
  <si>
    <t>-αλ-μ3</t>
  </si>
  <si>
    <t>-αλ-μ1-μ3</t>
  </si>
  <si>
    <t>-αλ-μ2-μ3</t>
  </si>
  <si>
    <t>α</t>
  </si>
  <si>
    <t>1-α</t>
  </si>
  <si>
    <t>stredná doba obsluhy prioritnej pokladne sú 2 minúty</t>
  </si>
  <si>
    <t>stredná doba obsluhy samoobslužnej pokladne sú 3 minúty</t>
  </si>
  <si>
    <t>stredná doba obsluhy neprioritnej pokladne je 5 minút</t>
  </si>
  <si>
    <t>PI*Q=</t>
  </si>
  <si>
    <t>PI0</t>
  </si>
  <si>
    <t>vstupný tok je 10 zákazníkov za hodinu</t>
  </si>
  <si>
    <t>rovnake ako C45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</si>
</sst>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E+00"/>
    <numFmt numFmtId="171" formatCode="0.000000"/>
    <numFmt numFmtId="173" formatCode="0.00000000"/>
  </numFmts>
  <fonts count="14" x14ac:knownFonts="1">
    <font>
      <sz val="11"/>
      <color theme="1"/>
      <name val="Calibri"/>
      <family val="2"/>
      <charset val="238"/>
      <scheme val="minor"/>
    </font>
    <font>
      <sz val="10.5"/>
      <color rgb="FF252525"/>
      <name val="Arial"/>
      <family val="2"/>
      <charset val="238"/>
    </font>
    <font>
      <sz val="11"/>
      <color rgb="FF252525"/>
      <name val="Arial"/>
      <family val="2"/>
      <charset val="238"/>
    </font>
    <font>
      <vertAlign val="subscript"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2"/>
      <color rgb="FF252525"/>
      <name val="Arial"/>
      <family val="2"/>
      <charset val="238"/>
    </font>
    <font>
      <vertAlign val="subscript"/>
      <sz val="12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0"/>
      <name val="Calibri"/>
      <family val="2"/>
      <charset val="238"/>
      <scheme val="minor"/>
    </font>
    <font>
      <b/>
      <sz val="10.5"/>
      <color rgb="FF252525"/>
      <name val="Arial"/>
      <family val="2"/>
      <charset val="238"/>
    </font>
    <font>
      <b/>
      <sz val="11"/>
      <color rgb="FF252525"/>
      <name val="Arial"/>
      <family val="2"/>
      <charset val="238"/>
    </font>
    <font>
      <b/>
      <vertAlign val="subscript"/>
      <sz val="11"/>
      <color theme="1"/>
      <name val="Calibri"/>
      <family val="2"/>
      <charset val="238"/>
      <scheme val="minor"/>
    </font>
    <font>
      <b/>
      <sz val="11"/>
      <color rgb="FF545454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vertical="center"/>
    </xf>
    <xf numFmtId="0" fontId="4" fillId="0" borderId="2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6" xfId="0" applyFont="1" applyFill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5" fillId="0" borderId="11" xfId="0" quotePrefix="1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5" fillId="0" borderId="6" xfId="0" quotePrefix="1" applyFont="1" applyBorder="1" applyAlignment="1">
      <alignment horizontal="center"/>
    </xf>
    <xf numFmtId="0" fontId="5" fillId="0" borderId="1" xfId="0" quotePrefix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 vertical="center"/>
    </xf>
    <xf numFmtId="0" fontId="5" fillId="0" borderId="5" xfId="0" quotePrefix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Fill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6" fillId="0" borderId="2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5" fillId="0" borderId="24" xfId="0" applyFont="1" applyBorder="1" applyAlignment="1">
      <alignment horizontal="center"/>
    </xf>
    <xf numFmtId="0" fontId="5" fillId="0" borderId="25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/>
    </xf>
    <xf numFmtId="0" fontId="5" fillId="0" borderId="25" xfId="0" applyFont="1" applyFill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5" fillId="0" borderId="4" xfId="0" quotePrefix="1" applyFont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10" fillId="0" borderId="0" xfId="0" applyFont="1"/>
    <xf numFmtId="0" fontId="11" fillId="0" borderId="0" xfId="0" applyFont="1"/>
    <xf numFmtId="0" fontId="8" fillId="0" borderId="0" xfId="0" applyFont="1" applyAlignment="1">
      <alignment vertical="center"/>
    </xf>
    <xf numFmtId="0" fontId="5" fillId="0" borderId="0" xfId="0" applyFont="1" applyFill="1" applyBorder="1" applyAlignment="1">
      <alignment horizontal="center"/>
    </xf>
    <xf numFmtId="0" fontId="8" fillId="0" borderId="0" xfId="0" applyFont="1"/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0" fillId="0" borderId="0" xfId="0" applyNumberFormat="1"/>
    <xf numFmtId="0" fontId="0" fillId="2" borderId="0" xfId="0" applyFill="1"/>
    <xf numFmtId="2" fontId="0" fillId="0" borderId="0" xfId="0" applyNumberFormat="1" applyAlignment="1">
      <alignment horizontal="center"/>
    </xf>
    <xf numFmtId="11" fontId="0" fillId="0" borderId="0" xfId="0" applyNumberFormat="1"/>
    <xf numFmtId="0" fontId="6" fillId="0" borderId="0" xfId="0" applyFont="1" applyBorder="1" applyAlignment="1">
      <alignment horizontal="center"/>
    </xf>
    <xf numFmtId="0" fontId="13" fillId="0" borderId="0" xfId="0" applyFont="1"/>
    <xf numFmtId="2" fontId="5" fillId="0" borderId="1" xfId="0" quotePrefix="1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2" fontId="5" fillId="0" borderId="25" xfId="0" applyNumberFormat="1" applyFont="1" applyBorder="1" applyAlignment="1">
      <alignment horizontal="center" vertical="center"/>
    </xf>
    <xf numFmtId="2" fontId="0" fillId="0" borderId="0" xfId="0" applyNumberFormat="1"/>
    <xf numFmtId="171" fontId="0" fillId="0" borderId="0" xfId="0" applyNumberFormat="1"/>
    <xf numFmtId="173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"/>
  <sheetViews>
    <sheetView zoomScale="90" zoomScaleNormal="90" workbookViewId="0">
      <selection activeCell="D17" sqref="D17"/>
    </sheetView>
  </sheetViews>
  <sheetFormatPr defaultColWidth="11.5703125" defaultRowHeight="22.5" customHeight="1" x14ac:dyDescent="0.25"/>
  <sheetData>
    <row r="1" spans="2:17" ht="22.5" customHeight="1" thickBot="1" x14ac:dyDescent="0.3"/>
    <row r="2" spans="2:17" ht="22.5" customHeight="1" thickBot="1" x14ac:dyDescent="0.3">
      <c r="B2" s="4"/>
      <c r="C2" s="5" t="s">
        <v>27</v>
      </c>
      <c r="D2" s="6" t="s">
        <v>24</v>
      </c>
      <c r="E2" s="6" t="s">
        <v>25</v>
      </c>
      <c r="F2" s="6" t="s">
        <v>26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7" t="s">
        <v>23</v>
      </c>
    </row>
    <row r="3" spans="2:17" ht="22.5" customHeight="1" x14ac:dyDescent="0.25">
      <c r="B3" s="8" t="s">
        <v>27</v>
      </c>
      <c r="C3" s="9" t="s">
        <v>0</v>
      </c>
      <c r="D3" s="10">
        <v>0</v>
      </c>
      <c r="E3" s="10">
        <v>0</v>
      </c>
      <c r="F3" s="10">
        <v>0</v>
      </c>
      <c r="G3" s="11" t="s">
        <v>1</v>
      </c>
      <c r="H3" s="10">
        <v>0</v>
      </c>
      <c r="I3" s="10">
        <v>0</v>
      </c>
      <c r="J3" s="11" t="s">
        <v>1</v>
      </c>
      <c r="K3" s="10">
        <v>0</v>
      </c>
      <c r="L3" s="10">
        <v>0</v>
      </c>
      <c r="M3" s="12">
        <v>0</v>
      </c>
      <c r="Q3" s="1" t="s">
        <v>1</v>
      </c>
    </row>
    <row r="4" spans="2:17" ht="22.5" customHeight="1" x14ac:dyDescent="0.25">
      <c r="B4" s="13" t="s">
        <v>24</v>
      </c>
      <c r="C4" s="14" t="s">
        <v>5</v>
      </c>
      <c r="D4" s="15" t="s">
        <v>6</v>
      </c>
      <c r="E4" s="16" t="s">
        <v>1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8">
        <v>0</v>
      </c>
      <c r="Q4" s="2"/>
    </row>
    <row r="5" spans="2:17" ht="22.5" customHeight="1" x14ac:dyDescent="0.25">
      <c r="B5" s="13" t="s">
        <v>25</v>
      </c>
      <c r="C5" s="19">
        <v>0</v>
      </c>
      <c r="D5" s="15" t="s">
        <v>5</v>
      </c>
      <c r="E5" s="15" t="s">
        <v>6</v>
      </c>
      <c r="F5" s="16" t="s">
        <v>1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8">
        <v>0</v>
      </c>
    </row>
    <row r="6" spans="2:17" ht="22.5" customHeight="1" x14ac:dyDescent="0.25">
      <c r="B6" s="13" t="s">
        <v>26</v>
      </c>
      <c r="C6" s="19">
        <v>0</v>
      </c>
      <c r="D6" s="17">
        <v>0</v>
      </c>
      <c r="E6" s="15" t="s">
        <v>5</v>
      </c>
      <c r="F6" s="15" t="s">
        <v>7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8">
        <v>0</v>
      </c>
      <c r="Q6" s="3" t="s">
        <v>2</v>
      </c>
    </row>
    <row r="7" spans="2:17" ht="22.5" customHeight="1" x14ac:dyDescent="0.25">
      <c r="B7" s="13" t="s">
        <v>17</v>
      </c>
      <c r="C7" s="20" t="s">
        <v>14</v>
      </c>
      <c r="D7" s="17">
        <v>0</v>
      </c>
      <c r="E7" s="17">
        <v>0</v>
      </c>
      <c r="F7" s="17">
        <v>0</v>
      </c>
      <c r="G7" s="15" t="s">
        <v>8</v>
      </c>
      <c r="H7" s="16" t="s">
        <v>1</v>
      </c>
      <c r="I7" s="17">
        <v>0</v>
      </c>
      <c r="J7" s="17">
        <v>0</v>
      </c>
      <c r="K7" s="16" t="s">
        <v>1</v>
      </c>
      <c r="L7" s="17">
        <v>0</v>
      </c>
      <c r="M7" s="18">
        <v>0</v>
      </c>
      <c r="Q7" s="3" t="s">
        <v>3</v>
      </c>
    </row>
    <row r="8" spans="2:17" ht="22.5" customHeight="1" x14ac:dyDescent="0.25">
      <c r="B8" s="13" t="s">
        <v>18</v>
      </c>
      <c r="C8" s="19">
        <v>0</v>
      </c>
      <c r="D8" s="17">
        <v>0</v>
      </c>
      <c r="E8" s="17">
        <v>0</v>
      </c>
      <c r="F8" s="17">
        <v>0</v>
      </c>
      <c r="G8" s="21" t="s">
        <v>15</v>
      </c>
      <c r="H8" s="15" t="s">
        <v>9</v>
      </c>
      <c r="I8" s="21" t="s">
        <v>14</v>
      </c>
      <c r="J8" s="17">
        <v>0</v>
      </c>
      <c r="K8" s="17">
        <v>0</v>
      </c>
      <c r="L8" s="17">
        <v>0</v>
      </c>
      <c r="M8" s="22" t="s">
        <v>1</v>
      </c>
      <c r="Q8" s="3" t="s">
        <v>4</v>
      </c>
    </row>
    <row r="9" spans="2:17" ht="22.5" customHeight="1" x14ac:dyDescent="0.25">
      <c r="B9" s="13" t="s">
        <v>19</v>
      </c>
      <c r="C9" s="20" t="s">
        <v>15</v>
      </c>
      <c r="D9" s="17">
        <v>0</v>
      </c>
      <c r="E9" s="17">
        <v>0</v>
      </c>
      <c r="F9" s="17">
        <v>0</v>
      </c>
      <c r="G9" s="17">
        <v>0</v>
      </c>
      <c r="H9" s="16" t="s">
        <v>1</v>
      </c>
      <c r="I9" s="15" t="s">
        <v>10</v>
      </c>
      <c r="J9" s="17">
        <v>0</v>
      </c>
      <c r="K9" s="17">
        <v>0</v>
      </c>
      <c r="L9" s="16" t="s">
        <v>1</v>
      </c>
      <c r="M9" s="18">
        <v>0</v>
      </c>
    </row>
    <row r="10" spans="2:17" ht="22.5" customHeight="1" x14ac:dyDescent="0.25">
      <c r="B10" s="13" t="s">
        <v>20</v>
      </c>
      <c r="C10" s="20" t="s">
        <v>16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5" t="s">
        <v>11</v>
      </c>
      <c r="K10" s="16" t="s">
        <v>1</v>
      </c>
      <c r="L10" s="17">
        <v>0</v>
      </c>
      <c r="M10" s="18">
        <v>0</v>
      </c>
    </row>
    <row r="11" spans="2:17" ht="22.5" customHeight="1" x14ac:dyDescent="0.25">
      <c r="B11" s="13" t="s">
        <v>21</v>
      </c>
      <c r="C11" s="19">
        <v>0</v>
      </c>
      <c r="D11" s="17">
        <v>0</v>
      </c>
      <c r="E11" s="17">
        <v>0</v>
      </c>
      <c r="F11" s="17">
        <v>0</v>
      </c>
      <c r="G11" s="21" t="s">
        <v>16</v>
      </c>
      <c r="H11" s="17">
        <v>0</v>
      </c>
      <c r="I11" s="17">
        <v>0</v>
      </c>
      <c r="J11" s="21" t="s">
        <v>14</v>
      </c>
      <c r="K11" s="15" t="s">
        <v>12</v>
      </c>
      <c r="L11" s="17">
        <v>0</v>
      </c>
      <c r="M11" s="22" t="s">
        <v>1</v>
      </c>
    </row>
    <row r="12" spans="2:17" ht="22.5" customHeight="1" x14ac:dyDescent="0.25">
      <c r="B12" s="13" t="s">
        <v>22</v>
      </c>
      <c r="C12" s="19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21" t="s">
        <v>16</v>
      </c>
      <c r="J12" s="21" t="s">
        <v>15</v>
      </c>
      <c r="K12" s="17">
        <v>0</v>
      </c>
      <c r="L12" s="15" t="s">
        <v>13</v>
      </c>
      <c r="M12" s="22" t="s">
        <v>1</v>
      </c>
    </row>
    <row r="13" spans="2:17" ht="22.5" customHeight="1" thickBot="1" x14ac:dyDescent="0.3">
      <c r="B13" s="23" t="s">
        <v>23</v>
      </c>
      <c r="C13" s="24">
        <v>0</v>
      </c>
      <c r="D13" s="25" t="s">
        <v>1</v>
      </c>
      <c r="E13" s="26">
        <v>0</v>
      </c>
      <c r="F13" s="26">
        <v>0</v>
      </c>
      <c r="G13" s="26">
        <v>0</v>
      </c>
      <c r="H13" s="27" t="s">
        <v>16</v>
      </c>
      <c r="I13" s="26">
        <v>0</v>
      </c>
      <c r="J13" s="26">
        <v>0</v>
      </c>
      <c r="K13" s="27" t="s">
        <v>15</v>
      </c>
      <c r="L13" s="27" t="s">
        <v>14</v>
      </c>
      <c r="M13" s="28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3"/>
  <sheetViews>
    <sheetView zoomScale="90" zoomScaleNormal="90" workbookViewId="0">
      <selection activeCell="L16" sqref="L16"/>
    </sheetView>
  </sheetViews>
  <sheetFormatPr defaultColWidth="13.5703125" defaultRowHeight="18.75" customHeight="1" x14ac:dyDescent="0.25"/>
  <sheetData>
    <row r="1" spans="2:16" ht="18.75" customHeight="1" thickBot="1" x14ac:dyDescent="0.3"/>
    <row r="2" spans="2:16" ht="18.75" customHeight="1" thickBot="1" x14ac:dyDescent="0.3">
      <c r="B2" s="4"/>
      <c r="C2" s="5" t="s">
        <v>27</v>
      </c>
      <c r="D2" s="6" t="s">
        <v>17</v>
      </c>
      <c r="E2" s="6" t="s">
        <v>18</v>
      </c>
      <c r="F2" s="6" t="s">
        <v>19</v>
      </c>
      <c r="G2" s="6" t="s">
        <v>20</v>
      </c>
      <c r="H2" s="6" t="s">
        <v>21</v>
      </c>
      <c r="I2" s="6" t="s">
        <v>22</v>
      </c>
      <c r="J2" s="7" t="s">
        <v>23</v>
      </c>
      <c r="K2" s="6" t="s">
        <v>24</v>
      </c>
      <c r="L2" s="6" t="s">
        <v>25</v>
      </c>
      <c r="M2" s="44" t="s">
        <v>26</v>
      </c>
    </row>
    <row r="3" spans="2:16" ht="18.75" customHeight="1" x14ac:dyDescent="0.25">
      <c r="B3" s="8" t="s">
        <v>27</v>
      </c>
      <c r="C3" s="9" t="s">
        <v>37</v>
      </c>
      <c r="D3" s="11" t="s">
        <v>35</v>
      </c>
      <c r="E3" s="10">
        <v>0</v>
      </c>
      <c r="F3" s="10">
        <v>0</v>
      </c>
      <c r="G3" s="11" t="s">
        <v>36</v>
      </c>
      <c r="H3" s="10">
        <v>0</v>
      </c>
      <c r="I3" s="10">
        <v>0</v>
      </c>
      <c r="J3" s="10">
        <v>0</v>
      </c>
      <c r="K3" s="10">
        <v>0</v>
      </c>
      <c r="L3" s="10">
        <v>0</v>
      </c>
      <c r="M3" s="12">
        <v>0</v>
      </c>
    </row>
    <row r="4" spans="2:16" ht="18.75" customHeight="1" x14ac:dyDescent="0.25">
      <c r="B4" s="13" t="s">
        <v>17</v>
      </c>
      <c r="C4" s="20" t="s">
        <v>14</v>
      </c>
      <c r="D4" s="15" t="s">
        <v>38</v>
      </c>
      <c r="E4" s="16" t="s">
        <v>35</v>
      </c>
      <c r="F4" s="17">
        <v>0</v>
      </c>
      <c r="G4" s="17">
        <v>0</v>
      </c>
      <c r="H4" s="16" t="s">
        <v>36</v>
      </c>
      <c r="I4" s="17">
        <v>0</v>
      </c>
      <c r="J4" s="17">
        <v>0</v>
      </c>
      <c r="K4" s="17">
        <v>0</v>
      </c>
      <c r="L4" s="17">
        <v>0</v>
      </c>
      <c r="M4" s="18">
        <v>0</v>
      </c>
    </row>
    <row r="5" spans="2:16" ht="18.75" customHeight="1" x14ac:dyDescent="0.25">
      <c r="B5" s="13" t="s">
        <v>18</v>
      </c>
      <c r="C5" s="19">
        <v>0</v>
      </c>
      <c r="D5" s="21" t="s">
        <v>15</v>
      </c>
      <c r="E5" s="15" t="s">
        <v>39</v>
      </c>
      <c r="F5" s="21" t="s">
        <v>14</v>
      </c>
      <c r="G5" s="17">
        <v>0</v>
      </c>
      <c r="H5" s="17">
        <v>0</v>
      </c>
      <c r="I5" s="17">
        <v>0</v>
      </c>
      <c r="J5" s="16" t="s">
        <v>36</v>
      </c>
      <c r="K5" s="17">
        <v>0</v>
      </c>
      <c r="L5" s="17">
        <v>0</v>
      </c>
      <c r="M5" s="18">
        <v>0</v>
      </c>
    </row>
    <row r="6" spans="2:16" ht="18.75" customHeight="1" x14ac:dyDescent="0.25">
      <c r="B6" s="13" t="s">
        <v>19</v>
      </c>
      <c r="C6" s="20" t="s">
        <v>15</v>
      </c>
      <c r="D6" s="17">
        <v>0</v>
      </c>
      <c r="E6" s="16" t="s">
        <v>35</v>
      </c>
      <c r="F6" s="15" t="s">
        <v>40</v>
      </c>
      <c r="G6" s="17">
        <v>0</v>
      </c>
      <c r="H6" s="17">
        <v>0</v>
      </c>
      <c r="I6" s="16" t="s">
        <v>36</v>
      </c>
      <c r="J6" s="17">
        <v>0</v>
      </c>
      <c r="K6" s="17">
        <v>0</v>
      </c>
      <c r="L6" s="17">
        <v>0</v>
      </c>
      <c r="M6" s="18">
        <v>0</v>
      </c>
    </row>
    <row r="7" spans="2:16" ht="18.75" customHeight="1" x14ac:dyDescent="0.25">
      <c r="B7" s="13" t="s">
        <v>20</v>
      </c>
      <c r="C7" s="20" t="s">
        <v>16</v>
      </c>
      <c r="D7" s="17">
        <v>0</v>
      </c>
      <c r="E7" s="17">
        <v>0</v>
      </c>
      <c r="F7" s="17">
        <v>0</v>
      </c>
      <c r="G7" s="15" t="s">
        <v>41</v>
      </c>
      <c r="H7" s="16" t="s">
        <v>35</v>
      </c>
      <c r="I7" s="17">
        <v>0</v>
      </c>
      <c r="J7" s="17">
        <v>0</v>
      </c>
      <c r="K7" s="17">
        <v>0</v>
      </c>
      <c r="L7" s="17">
        <v>0</v>
      </c>
      <c r="M7" s="18">
        <v>0</v>
      </c>
      <c r="P7" s="60"/>
    </row>
    <row r="8" spans="2:16" ht="18.75" customHeight="1" x14ac:dyDescent="0.25">
      <c r="B8" s="13" t="s">
        <v>21</v>
      </c>
      <c r="C8" s="19">
        <v>0</v>
      </c>
      <c r="D8" s="21" t="s">
        <v>16</v>
      </c>
      <c r="E8" s="17">
        <v>0</v>
      </c>
      <c r="F8" s="17">
        <v>0</v>
      </c>
      <c r="G8" s="21" t="s">
        <v>14</v>
      </c>
      <c r="H8" s="15" t="s">
        <v>42</v>
      </c>
      <c r="I8" s="17">
        <v>0</v>
      </c>
      <c r="J8" s="16" t="s">
        <v>35</v>
      </c>
      <c r="K8" s="17">
        <v>0</v>
      </c>
      <c r="L8" s="17">
        <v>0</v>
      </c>
      <c r="M8" s="18">
        <v>0</v>
      </c>
    </row>
    <row r="9" spans="2:16" ht="18.75" customHeight="1" x14ac:dyDescent="0.25">
      <c r="B9" s="13" t="s">
        <v>22</v>
      </c>
      <c r="C9" s="19">
        <v>0</v>
      </c>
      <c r="D9" s="17">
        <v>0</v>
      </c>
      <c r="E9" s="17">
        <v>0</v>
      </c>
      <c r="F9" s="21" t="s">
        <v>16</v>
      </c>
      <c r="G9" s="21" t="s">
        <v>15</v>
      </c>
      <c r="H9" s="17">
        <v>0</v>
      </c>
      <c r="I9" s="15" t="s">
        <v>43</v>
      </c>
      <c r="J9" s="16" t="s">
        <v>35</v>
      </c>
      <c r="K9" s="17">
        <v>0</v>
      </c>
      <c r="L9" s="17">
        <v>0</v>
      </c>
      <c r="M9" s="18">
        <v>0</v>
      </c>
    </row>
    <row r="10" spans="2:16" ht="18.75" customHeight="1" x14ac:dyDescent="0.25">
      <c r="B10" s="13" t="s">
        <v>23</v>
      </c>
      <c r="C10" s="19">
        <v>0</v>
      </c>
      <c r="D10" s="17">
        <v>0</v>
      </c>
      <c r="E10" s="21" t="s">
        <v>16</v>
      </c>
      <c r="F10" s="17">
        <v>0</v>
      </c>
      <c r="G10" s="17">
        <v>0</v>
      </c>
      <c r="H10" s="21" t="s">
        <v>15</v>
      </c>
      <c r="I10" s="21" t="s">
        <v>14</v>
      </c>
      <c r="J10" s="15" t="s">
        <v>6</v>
      </c>
      <c r="K10" s="16" t="s">
        <v>1</v>
      </c>
      <c r="L10" s="17">
        <v>0</v>
      </c>
      <c r="M10" s="18">
        <v>0</v>
      </c>
    </row>
    <row r="11" spans="2:16" ht="18.75" customHeight="1" x14ac:dyDescent="0.25">
      <c r="B11" s="8" t="s">
        <v>24</v>
      </c>
      <c r="C11" s="43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5" t="s">
        <v>5</v>
      </c>
      <c r="K11" s="15" t="s">
        <v>6</v>
      </c>
      <c r="L11" s="16" t="s">
        <v>1</v>
      </c>
      <c r="M11" s="18">
        <v>0</v>
      </c>
    </row>
    <row r="12" spans="2:16" ht="18.75" customHeight="1" x14ac:dyDescent="0.25">
      <c r="B12" s="13" t="s">
        <v>25</v>
      </c>
      <c r="C12" s="19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5" t="s">
        <v>5</v>
      </c>
      <c r="L12" s="15" t="s">
        <v>6</v>
      </c>
      <c r="M12" s="22" t="s">
        <v>1</v>
      </c>
    </row>
    <row r="13" spans="2:16" ht="18.75" customHeight="1" thickBot="1" x14ac:dyDescent="0.3">
      <c r="B13" s="23" t="s">
        <v>26</v>
      </c>
      <c r="C13" s="24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42" t="s">
        <v>5</v>
      </c>
      <c r="M13" s="28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7"/>
  <sheetViews>
    <sheetView tabSelected="1" zoomScale="90" zoomScaleNormal="90" workbookViewId="0">
      <selection activeCell="C16" sqref="C16"/>
    </sheetView>
  </sheetViews>
  <sheetFormatPr defaultColWidth="12" defaultRowHeight="18.75" customHeight="1" x14ac:dyDescent="0.25"/>
  <cols>
    <col min="3" max="3" width="12.140625" bestFit="1" customWidth="1"/>
    <col min="4" max="5" width="13" bestFit="1" customWidth="1"/>
    <col min="6" max="6" width="13.5703125" bestFit="1" customWidth="1"/>
    <col min="7" max="7" width="12.140625" bestFit="1" customWidth="1"/>
    <col min="8" max="9" width="13" bestFit="1" customWidth="1"/>
    <col min="10" max="10" width="13.5703125" bestFit="1" customWidth="1"/>
    <col min="11" max="12" width="12.140625" bestFit="1" customWidth="1"/>
    <col min="13" max="13" width="13.5703125" bestFit="1" customWidth="1"/>
    <col min="14" max="14" width="12.28515625" customWidth="1"/>
    <col min="15" max="15" width="24.28515625" bestFit="1" customWidth="1"/>
  </cols>
  <sheetData>
    <row r="1" spans="1:20" ht="18.75" customHeight="1" thickBot="1" x14ac:dyDescent="0.3"/>
    <row r="2" spans="1:20" ht="18.75" customHeight="1" thickBot="1" x14ac:dyDescent="0.3">
      <c r="B2" s="4"/>
      <c r="C2" s="54" t="s">
        <v>27</v>
      </c>
      <c r="D2" s="32" t="s">
        <v>17</v>
      </c>
      <c r="E2" s="32" t="s">
        <v>18</v>
      </c>
      <c r="F2" s="32" t="s">
        <v>19</v>
      </c>
      <c r="G2" s="32" t="s">
        <v>20</v>
      </c>
      <c r="H2" s="32" t="s">
        <v>21</v>
      </c>
      <c r="I2" s="32" t="s">
        <v>22</v>
      </c>
      <c r="J2" s="33" t="s">
        <v>23</v>
      </c>
      <c r="K2" s="32" t="s">
        <v>24</v>
      </c>
      <c r="L2" s="32" t="s">
        <v>25</v>
      </c>
      <c r="M2" s="55" t="s">
        <v>26</v>
      </c>
    </row>
    <row r="3" spans="1:20" ht="18.75" customHeight="1" x14ac:dyDescent="0.25">
      <c r="B3" s="53" t="s">
        <v>27</v>
      </c>
      <c r="C3" s="34">
        <f>-1*C16</f>
        <v>-4</v>
      </c>
      <c r="D3" s="35">
        <f>$K$18*$C$16</f>
        <v>0</v>
      </c>
      <c r="E3" s="36">
        <v>0</v>
      </c>
      <c r="F3" s="36">
        <v>0</v>
      </c>
      <c r="G3" s="35">
        <f>K19*$C$16</f>
        <v>4</v>
      </c>
      <c r="H3" s="36">
        <v>0</v>
      </c>
      <c r="I3" s="36">
        <v>0</v>
      </c>
      <c r="J3" s="36">
        <v>0</v>
      </c>
      <c r="K3" s="36">
        <v>0</v>
      </c>
      <c r="L3" s="36">
        <v>0</v>
      </c>
      <c r="M3" s="37">
        <v>0</v>
      </c>
    </row>
    <row r="4" spans="1:20" ht="18.75" customHeight="1" x14ac:dyDescent="0.25">
      <c r="B4" s="30" t="s">
        <v>17</v>
      </c>
      <c r="C4" s="38">
        <f>$C$18</f>
        <v>3.3333333333333333E-2</v>
      </c>
      <c r="D4" s="15">
        <f>-1*C16-C18</f>
        <v>-4.0333333333333332</v>
      </c>
      <c r="E4" s="16">
        <f>K18*$C$16</f>
        <v>0</v>
      </c>
      <c r="F4" s="17">
        <v>0</v>
      </c>
      <c r="G4" s="17">
        <v>0</v>
      </c>
      <c r="H4" s="16">
        <f>K19*$C$16</f>
        <v>4</v>
      </c>
      <c r="I4" s="17">
        <v>0</v>
      </c>
      <c r="J4" s="17">
        <v>0</v>
      </c>
      <c r="K4" s="17">
        <v>0</v>
      </c>
      <c r="L4" s="17">
        <v>0</v>
      </c>
      <c r="M4" s="18">
        <v>0</v>
      </c>
      <c r="T4" s="1"/>
    </row>
    <row r="5" spans="1:20" ht="18.75" customHeight="1" x14ac:dyDescent="0.25">
      <c r="B5" s="30" t="s">
        <v>18</v>
      </c>
      <c r="C5" s="39">
        <v>0</v>
      </c>
      <c r="D5" s="21">
        <f>$C$19</f>
        <v>8.3333333333333329E-2</v>
      </c>
      <c r="E5" s="62">
        <f>-K19*C16-C18-C19</f>
        <v>-4.1166666666666663</v>
      </c>
      <c r="F5" s="63">
        <f>$C$18</f>
        <v>3.3333333333333333E-2</v>
      </c>
      <c r="G5" s="17">
        <v>0</v>
      </c>
      <c r="H5" s="17">
        <v>0</v>
      </c>
      <c r="I5" s="17">
        <v>0</v>
      </c>
      <c r="J5" s="16">
        <f>K19*$C$16</f>
        <v>4</v>
      </c>
      <c r="K5" s="17">
        <v>0</v>
      </c>
      <c r="L5" s="17">
        <v>0</v>
      </c>
      <c r="M5" s="18">
        <v>0</v>
      </c>
      <c r="T5" s="2"/>
    </row>
    <row r="6" spans="1:20" ht="18.75" customHeight="1" x14ac:dyDescent="0.25">
      <c r="B6" s="30" t="s">
        <v>19</v>
      </c>
      <c r="C6" s="64">
        <f>$C$19</f>
        <v>8.3333333333333329E-2</v>
      </c>
      <c r="D6" s="17">
        <v>0</v>
      </c>
      <c r="E6" s="16">
        <f>K18*$C$16</f>
        <v>0</v>
      </c>
      <c r="F6" s="15">
        <f>-1*C16-C19</f>
        <v>-4.083333333333333</v>
      </c>
      <c r="G6" s="17">
        <v>0</v>
      </c>
      <c r="H6" s="17">
        <v>0</v>
      </c>
      <c r="I6" s="16">
        <f>K19*$C$16</f>
        <v>4</v>
      </c>
      <c r="J6" s="17">
        <v>0</v>
      </c>
      <c r="K6" s="17">
        <v>0</v>
      </c>
      <c r="L6" s="17">
        <v>0</v>
      </c>
      <c r="M6" s="18">
        <v>0</v>
      </c>
    </row>
    <row r="7" spans="1:20" ht="18.75" customHeight="1" x14ac:dyDescent="0.25">
      <c r="A7" s="50" t="s">
        <v>31</v>
      </c>
      <c r="B7" s="30" t="s">
        <v>20</v>
      </c>
      <c r="C7" s="38">
        <f>$C$20</f>
        <v>0.05</v>
      </c>
      <c r="D7" s="17">
        <v>0</v>
      </c>
      <c r="E7" s="17">
        <v>0</v>
      </c>
      <c r="F7" s="17">
        <v>0</v>
      </c>
      <c r="G7" s="15">
        <f>-K18*C16-C20</f>
        <v>-0.05</v>
      </c>
      <c r="H7" s="16">
        <f>K18*$C$16</f>
        <v>0</v>
      </c>
      <c r="I7" s="17">
        <v>0</v>
      </c>
      <c r="J7" s="17">
        <v>0</v>
      </c>
      <c r="K7" s="17">
        <v>0</v>
      </c>
      <c r="L7" s="17">
        <v>0</v>
      </c>
      <c r="M7" s="18">
        <v>0</v>
      </c>
      <c r="O7" s="49" t="s">
        <v>34</v>
      </c>
      <c r="T7" s="3"/>
    </row>
    <row r="8" spans="1:20" ht="18.75" customHeight="1" x14ac:dyDescent="0.25">
      <c r="B8" s="30" t="s">
        <v>21</v>
      </c>
      <c r="C8" s="39">
        <v>0</v>
      </c>
      <c r="D8" s="21">
        <f>$C$20</f>
        <v>0.05</v>
      </c>
      <c r="E8" s="17">
        <v>0</v>
      </c>
      <c r="F8" s="17">
        <v>0</v>
      </c>
      <c r="G8" s="21">
        <f>$C$18</f>
        <v>3.3333333333333333E-2</v>
      </c>
      <c r="H8" s="15">
        <f>-K18*C16-C18-C20</f>
        <v>-8.3333333333333343E-2</v>
      </c>
      <c r="I8" s="17">
        <v>0</v>
      </c>
      <c r="J8" s="16">
        <f>K18*$C$16</f>
        <v>0</v>
      </c>
      <c r="K8" s="17">
        <v>0</v>
      </c>
      <c r="L8" s="17">
        <v>0</v>
      </c>
      <c r="M8" s="18">
        <v>0</v>
      </c>
      <c r="O8">
        <f>MDETERM(C3:M13)</f>
        <v>0</v>
      </c>
      <c r="T8" s="3"/>
    </row>
    <row r="9" spans="1:20" ht="18.75" customHeight="1" x14ac:dyDescent="0.25">
      <c r="B9" s="30" t="s">
        <v>22</v>
      </c>
      <c r="C9" s="39">
        <v>0</v>
      </c>
      <c r="D9" s="17">
        <v>0</v>
      </c>
      <c r="E9" s="17">
        <v>0</v>
      </c>
      <c r="F9" s="21">
        <f>$C$20</f>
        <v>0.05</v>
      </c>
      <c r="G9" s="21">
        <f>$C$19</f>
        <v>8.3333333333333329E-2</v>
      </c>
      <c r="H9" s="17">
        <v>0</v>
      </c>
      <c r="I9" s="15">
        <f>-K18*C16-C19-C20</f>
        <v>-0.13333333333333333</v>
      </c>
      <c r="J9" s="16">
        <f>K18*$C$16</f>
        <v>0</v>
      </c>
      <c r="K9" s="17">
        <v>0</v>
      </c>
      <c r="L9" s="17">
        <v>0</v>
      </c>
      <c r="M9" s="18">
        <v>0</v>
      </c>
      <c r="T9" s="3"/>
    </row>
    <row r="10" spans="1:20" ht="18.75" customHeight="1" x14ac:dyDescent="0.25">
      <c r="B10" s="30" t="s">
        <v>23</v>
      </c>
      <c r="C10" s="39">
        <v>0</v>
      </c>
      <c r="D10" s="17">
        <v>0</v>
      </c>
      <c r="E10" s="21">
        <f>$C$20</f>
        <v>0.05</v>
      </c>
      <c r="F10" s="17">
        <v>0</v>
      </c>
      <c r="G10" s="17">
        <v>0</v>
      </c>
      <c r="H10" s="21">
        <f>$C$19</f>
        <v>8.3333333333333329E-2</v>
      </c>
      <c r="I10" s="21">
        <f>$C$18</f>
        <v>3.3333333333333333E-2</v>
      </c>
      <c r="J10" s="15">
        <f>-C16-C18-C19-C20</f>
        <v>-4.1666666666666661</v>
      </c>
      <c r="K10" s="16">
        <f>$C$16</f>
        <v>4</v>
      </c>
      <c r="L10" s="17">
        <v>0</v>
      </c>
      <c r="M10" s="18">
        <v>0</v>
      </c>
    </row>
    <row r="11" spans="1:20" ht="18.75" customHeight="1" x14ac:dyDescent="0.25">
      <c r="B11" s="29" t="s">
        <v>24</v>
      </c>
      <c r="C11" s="40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5">
        <f>C18+C19+C20</f>
        <v>0.16666666666666669</v>
      </c>
      <c r="K11" s="15">
        <f>-C16-C18-C19-C20</f>
        <v>-4.1666666666666661</v>
      </c>
      <c r="L11" s="16">
        <f>$C$16</f>
        <v>4</v>
      </c>
      <c r="M11" s="18">
        <v>0</v>
      </c>
    </row>
    <row r="12" spans="1:20" ht="18.75" customHeight="1" x14ac:dyDescent="0.25">
      <c r="B12" s="30" t="s">
        <v>25</v>
      </c>
      <c r="C12" s="39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5">
        <f>C18+C19+C20</f>
        <v>0.16666666666666669</v>
      </c>
      <c r="L12" s="15">
        <f>-C16-C18-C19-C20</f>
        <v>-4.1666666666666661</v>
      </c>
      <c r="M12" s="22">
        <f>$C$16</f>
        <v>4</v>
      </c>
    </row>
    <row r="13" spans="1:20" ht="18.75" customHeight="1" thickBot="1" x14ac:dyDescent="0.3">
      <c r="B13" s="31" t="s">
        <v>26</v>
      </c>
      <c r="C13" s="41">
        <v>0</v>
      </c>
      <c r="D13" s="26">
        <v>0</v>
      </c>
      <c r="E13" s="26">
        <v>0</v>
      </c>
      <c r="F13" s="26">
        <v>0</v>
      </c>
      <c r="G13" s="26">
        <v>0</v>
      </c>
      <c r="H13" s="26">
        <v>0</v>
      </c>
      <c r="I13" s="26">
        <v>0</v>
      </c>
      <c r="J13" s="26">
        <v>0</v>
      </c>
      <c r="K13" s="26">
        <v>0</v>
      </c>
      <c r="L13" s="42">
        <f>C18+C19+C20</f>
        <v>0.16666666666666669</v>
      </c>
      <c r="M13" s="28">
        <f>-C18-C19-C20</f>
        <v>-0.16666666666666669</v>
      </c>
    </row>
    <row r="14" spans="1:20" ht="18.75" customHeight="1" x14ac:dyDescent="0.25">
      <c r="G14" s="52"/>
    </row>
    <row r="16" spans="1:20" ht="18.75" customHeight="1" x14ac:dyDescent="0.25">
      <c r="B16" s="45" t="s">
        <v>1</v>
      </c>
      <c r="C16" s="48">
        <v>4</v>
      </c>
      <c r="D16" t="s">
        <v>51</v>
      </c>
    </row>
    <row r="17" spans="1:16" ht="18.75" customHeight="1" x14ac:dyDescent="0.25">
      <c r="B17" s="46"/>
      <c r="C17" s="51"/>
      <c r="N17" s="49" t="s">
        <v>50</v>
      </c>
      <c r="O17">
        <f>C20^3/(C20^3+C16*C20^2+C16^2*C20+C16^3)</f>
        <v>1.9287109845876709E-6</v>
      </c>
    </row>
    <row r="18" spans="1:16" ht="18.75" customHeight="1" x14ac:dyDescent="0.25">
      <c r="B18" s="47" t="s">
        <v>28</v>
      </c>
      <c r="C18" s="58">
        <v>3.3333333333333333E-2</v>
      </c>
      <c r="D18" t="s">
        <v>46</v>
      </c>
      <c r="J18" s="61" t="s">
        <v>44</v>
      </c>
      <c r="K18">
        <v>0</v>
      </c>
      <c r="N18" t="s">
        <v>52</v>
      </c>
    </row>
    <row r="19" spans="1:16" ht="18.75" customHeight="1" x14ac:dyDescent="0.25">
      <c r="B19" s="47" t="s">
        <v>29</v>
      </c>
      <c r="C19" s="58">
        <v>8.3333333333333329E-2</v>
      </c>
      <c r="D19" t="s">
        <v>48</v>
      </c>
      <c r="J19" s="49" t="s">
        <v>45</v>
      </c>
      <c r="K19">
        <f>1-K18</f>
        <v>1</v>
      </c>
      <c r="O19" s="67">
        <f>C20^3</f>
        <v>1.2500000000000003E-4</v>
      </c>
      <c r="P19" s="66">
        <f>O19/$O$23</f>
        <v>1.9287109845876709E-6</v>
      </c>
    </row>
    <row r="20" spans="1:16" ht="18.75" customHeight="1" x14ac:dyDescent="0.25">
      <c r="B20" s="47" t="s">
        <v>30</v>
      </c>
      <c r="C20" s="58">
        <v>0.05</v>
      </c>
      <c r="D20" t="s">
        <v>47</v>
      </c>
      <c r="O20" s="67">
        <f>C20^2*C16</f>
        <v>1.0000000000000002E-2</v>
      </c>
      <c r="P20" s="66">
        <f t="shared" ref="P20:P22" si="0">O20/$O$23</f>
        <v>1.5429687876701367E-4</v>
      </c>
    </row>
    <row r="21" spans="1:16" ht="18.75" customHeight="1" x14ac:dyDescent="0.25">
      <c r="O21" s="67">
        <f>C20*C16^2</f>
        <v>0.8</v>
      </c>
      <c r="P21" s="66">
        <f t="shared" si="0"/>
        <v>1.2343750301361093E-2</v>
      </c>
    </row>
    <row r="22" spans="1:16" ht="18.75" customHeight="1" x14ac:dyDescent="0.25">
      <c r="C22">
        <f>C3</f>
        <v>-4</v>
      </c>
      <c r="D22">
        <f t="shared" ref="D22:L22" si="1">D3</f>
        <v>0</v>
      </c>
      <c r="E22">
        <f t="shared" si="1"/>
        <v>0</v>
      </c>
      <c r="F22">
        <f t="shared" si="1"/>
        <v>0</v>
      </c>
      <c r="G22">
        <f t="shared" si="1"/>
        <v>4</v>
      </c>
      <c r="H22">
        <f t="shared" si="1"/>
        <v>0</v>
      </c>
      <c r="I22">
        <f t="shared" si="1"/>
        <v>0</v>
      </c>
      <c r="J22">
        <f t="shared" si="1"/>
        <v>0</v>
      </c>
      <c r="K22">
        <f t="shared" si="1"/>
        <v>0</v>
      </c>
      <c r="L22">
        <f t="shared" si="1"/>
        <v>0</v>
      </c>
      <c r="M22">
        <v>1</v>
      </c>
      <c r="O22" s="67">
        <f>C16^3</f>
        <v>64</v>
      </c>
      <c r="P22" s="66">
        <f t="shared" si="0"/>
        <v>0.98750002410888726</v>
      </c>
    </row>
    <row r="23" spans="1:16" ht="18.75" customHeight="1" x14ac:dyDescent="0.25">
      <c r="C23">
        <f t="shared" ref="C23:L32" si="2">C4</f>
        <v>3.3333333333333333E-2</v>
      </c>
      <c r="D23">
        <f t="shared" si="2"/>
        <v>-4.0333333333333332</v>
      </c>
      <c r="E23">
        <f t="shared" si="2"/>
        <v>0</v>
      </c>
      <c r="F23">
        <f t="shared" si="2"/>
        <v>0</v>
      </c>
      <c r="G23">
        <f t="shared" si="2"/>
        <v>0</v>
      </c>
      <c r="H23">
        <f t="shared" si="2"/>
        <v>4</v>
      </c>
      <c r="I23">
        <f t="shared" si="2"/>
        <v>0</v>
      </c>
      <c r="J23">
        <f t="shared" si="2"/>
        <v>0</v>
      </c>
      <c r="K23">
        <f t="shared" si="2"/>
        <v>0</v>
      </c>
      <c r="L23">
        <f t="shared" si="2"/>
        <v>0</v>
      </c>
      <c r="M23">
        <v>1</v>
      </c>
      <c r="O23" s="65">
        <f>SUM(O19:O22)</f>
        <v>64.810124999999999</v>
      </c>
      <c r="P23" s="66">
        <f>SUM(P19:P22)</f>
        <v>1</v>
      </c>
    </row>
    <row r="24" spans="1:16" ht="18.75" customHeight="1" x14ac:dyDescent="0.25">
      <c r="C24">
        <f t="shared" si="2"/>
        <v>0</v>
      </c>
      <c r="D24">
        <f t="shared" si="2"/>
        <v>8.3333333333333329E-2</v>
      </c>
      <c r="E24">
        <f t="shared" si="2"/>
        <v>-4.1166666666666663</v>
      </c>
      <c r="F24">
        <f t="shared" si="2"/>
        <v>3.3333333333333333E-2</v>
      </c>
      <c r="G24">
        <f t="shared" si="2"/>
        <v>0</v>
      </c>
      <c r="H24">
        <f t="shared" si="2"/>
        <v>0</v>
      </c>
      <c r="I24">
        <f t="shared" si="2"/>
        <v>0</v>
      </c>
      <c r="J24">
        <f t="shared" si="2"/>
        <v>4</v>
      </c>
      <c r="K24">
        <f t="shared" si="2"/>
        <v>0</v>
      </c>
      <c r="L24">
        <f t="shared" si="2"/>
        <v>0</v>
      </c>
      <c r="M24">
        <v>1</v>
      </c>
      <c r="O24">
        <f>C20^3/O23</f>
        <v>1.9287109845876709E-6</v>
      </c>
    </row>
    <row r="25" spans="1:16" ht="18.75" customHeight="1" x14ac:dyDescent="0.25">
      <c r="C25">
        <f t="shared" si="2"/>
        <v>8.3333333333333329E-2</v>
      </c>
      <c r="D25">
        <f t="shared" si="2"/>
        <v>0</v>
      </c>
      <c r="E25">
        <f t="shared" si="2"/>
        <v>0</v>
      </c>
      <c r="F25">
        <f t="shared" si="2"/>
        <v>-4.083333333333333</v>
      </c>
      <c r="G25">
        <f t="shared" si="2"/>
        <v>0</v>
      </c>
      <c r="H25">
        <f t="shared" si="2"/>
        <v>0</v>
      </c>
      <c r="I25">
        <f t="shared" si="2"/>
        <v>4</v>
      </c>
      <c r="J25">
        <f t="shared" si="2"/>
        <v>0</v>
      </c>
      <c r="K25">
        <f t="shared" si="2"/>
        <v>0</v>
      </c>
      <c r="L25">
        <f t="shared" si="2"/>
        <v>0</v>
      </c>
      <c r="M25">
        <v>1</v>
      </c>
    </row>
    <row r="26" spans="1:16" ht="18.75" customHeight="1" x14ac:dyDescent="0.25">
      <c r="A26" s="49" t="s">
        <v>32</v>
      </c>
      <c r="C26">
        <f t="shared" si="2"/>
        <v>0.05</v>
      </c>
      <c r="D26">
        <f t="shared" si="2"/>
        <v>0</v>
      </c>
      <c r="E26">
        <f t="shared" si="2"/>
        <v>0</v>
      </c>
      <c r="F26">
        <f t="shared" si="2"/>
        <v>0</v>
      </c>
      <c r="G26">
        <f t="shared" si="2"/>
        <v>-0.05</v>
      </c>
      <c r="H26">
        <f t="shared" si="2"/>
        <v>0</v>
      </c>
      <c r="I26">
        <f t="shared" si="2"/>
        <v>0</v>
      </c>
      <c r="J26">
        <f t="shared" si="2"/>
        <v>0</v>
      </c>
      <c r="K26">
        <f t="shared" si="2"/>
        <v>0</v>
      </c>
      <c r="L26">
        <f t="shared" si="2"/>
        <v>0</v>
      </c>
      <c r="M26">
        <v>1</v>
      </c>
    </row>
    <row r="27" spans="1:16" ht="18.75" customHeight="1" x14ac:dyDescent="0.25">
      <c r="C27">
        <f t="shared" si="2"/>
        <v>0</v>
      </c>
      <c r="D27">
        <f t="shared" si="2"/>
        <v>0.05</v>
      </c>
      <c r="E27">
        <f t="shared" si="2"/>
        <v>0</v>
      </c>
      <c r="F27">
        <f t="shared" si="2"/>
        <v>0</v>
      </c>
      <c r="G27">
        <f t="shared" si="2"/>
        <v>3.3333333333333333E-2</v>
      </c>
      <c r="H27">
        <f t="shared" si="2"/>
        <v>-8.3333333333333343E-2</v>
      </c>
      <c r="I27">
        <f t="shared" si="2"/>
        <v>0</v>
      </c>
      <c r="J27">
        <f t="shared" si="2"/>
        <v>0</v>
      </c>
      <c r="K27">
        <f t="shared" si="2"/>
        <v>0</v>
      </c>
      <c r="L27">
        <f t="shared" si="2"/>
        <v>0</v>
      </c>
      <c r="M27">
        <v>1</v>
      </c>
      <c r="O27" s="49" t="s">
        <v>34</v>
      </c>
    </row>
    <row r="28" spans="1:16" ht="18.75" customHeight="1" x14ac:dyDescent="0.25">
      <c r="C28">
        <f t="shared" si="2"/>
        <v>0</v>
      </c>
      <c r="D28">
        <f t="shared" si="2"/>
        <v>0</v>
      </c>
      <c r="E28">
        <f t="shared" si="2"/>
        <v>0</v>
      </c>
      <c r="F28">
        <f t="shared" si="2"/>
        <v>0.05</v>
      </c>
      <c r="G28">
        <f t="shared" si="2"/>
        <v>8.3333333333333329E-2</v>
      </c>
      <c r="H28">
        <f t="shared" si="2"/>
        <v>0</v>
      </c>
      <c r="I28">
        <f t="shared" si="2"/>
        <v>-0.13333333333333333</v>
      </c>
      <c r="J28">
        <f t="shared" si="2"/>
        <v>0</v>
      </c>
      <c r="K28">
        <f t="shared" si="2"/>
        <v>0</v>
      </c>
      <c r="L28">
        <f t="shared" si="2"/>
        <v>0</v>
      </c>
      <c r="M28">
        <v>1</v>
      </c>
      <c r="O28" s="59">
        <f>MDETERM(C22:M32)</f>
        <v>4.273164223251028E-4</v>
      </c>
    </row>
    <row r="29" spans="1:16" ht="18.75" customHeight="1" x14ac:dyDescent="0.25">
      <c r="C29">
        <f t="shared" si="2"/>
        <v>0</v>
      </c>
      <c r="D29">
        <f t="shared" si="2"/>
        <v>0</v>
      </c>
      <c r="E29">
        <f t="shared" si="2"/>
        <v>0.05</v>
      </c>
      <c r="F29">
        <f t="shared" si="2"/>
        <v>0</v>
      </c>
      <c r="G29">
        <f t="shared" si="2"/>
        <v>0</v>
      </c>
      <c r="H29">
        <f t="shared" si="2"/>
        <v>8.3333333333333329E-2</v>
      </c>
      <c r="I29">
        <f t="shared" si="2"/>
        <v>3.3333333333333333E-2</v>
      </c>
      <c r="J29">
        <f t="shared" si="2"/>
        <v>-4.1666666666666661</v>
      </c>
      <c r="K29">
        <f t="shared" si="2"/>
        <v>4</v>
      </c>
      <c r="L29">
        <f t="shared" si="2"/>
        <v>0</v>
      </c>
      <c r="M29">
        <v>1</v>
      </c>
    </row>
    <row r="30" spans="1:16" ht="18.75" customHeight="1" x14ac:dyDescent="0.25">
      <c r="C30">
        <f t="shared" si="2"/>
        <v>0</v>
      </c>
      <c r="D30">
        <f t="shared" si="2"/>
        <v>0</v>
      </c>
      <c r="E30">
        <f t="shared" si="2"/>
        <v>0</v>
      </c>
      <c r="F30">
        <f t="shared" si="2"/>
        <v>0</v>
      </c>
      <c r="G30">
        <f t="shared" si="2"/>
        <v>0</v>
      </c>
      <c r="H30">
        <f t="shared" si="2"/>
        <v>0</v>
      </c>
      <c r="I30">
        <f t="shared" si="2"/>
        <v>0</v>
      </c>
      <c r="J30">
        <f t="shared" si="2"/>
        <v>0.16666666666666669</v>
      </c>
      <c r="K30">
        <f t="shared" si="2"/>
        <v>-4.1666666666666661</v>
      </c>
      <c r="L30">
        <f t="shared" si="2"/>
        <v>4</v>
      </c>
      <c r="M30">
        <v>1</v>
      </c>
    </row>
    <row r="31" spans="1:16" ht="18.75" customHeight="1" x14ac:dyDescent="0.25">
      <c r="C31">
        <f t="shared" si="2"/>
        <v>0</v>
      </c>
      <c r="D31">
        <f t="shared" si="2"/>
        <v>0</v>
      </c>
      <c r="E31">
        <f t="shared" si="2"/>
        <v>0</v>
      </c>
      <c r="F31">
        <f t="shared" si="2"/>
        <v>0</v>
      </c>
      <c r="G31">
        <f t="shared" si="2"/>
        <v>0</v>
      </c>
      <c r="H31">
        <f t="shared" si="2"/>
        <v>0</v>
      </c>
      <c r="I31">
        <f t="shared" si="2"/>
        <v>0</v>
      </c>
      <c r="J31">
        <f t="shared" si="2"/>
        <v>0</v>
      </c>
      <c r="K31">
        <f t="shared" si="2"/>
        <v>0.16666666666666669</v>
      </c>
      <c r="L31">
        <f t="shared" si="2"/>
        <v>-4.1666666666666661</v>
      </c>
      <c r="M31">
        <v>1</v>
      </c>
    </row>
    <row r="32" spans="1:16" ht="18.75" customHeight="1" x14ac:dyDescent="0.25">
      <c r="C32">
        <f t="shared" si="2"/>
        <v>0</v>
      </c>
      <c r="D32">
        <f t="shared" si="2"/>
        <v>0</v>
      </c>
      <c r="E32">
        <f t="shared" si="2"/>
        <v>0</v>
      </c>
      <c r="F32">
        <f t="shared" si="2"/>
        <v>0</v>
      </c>
      <c r="G32">
        <f t="shared" si="2"/>
        <v>0</v>
      </c>
      <c r="H32">
        <f t="shared" si="2"/>
        <v>0</v>
      </c>
      <c r="I32">
        <f t="shared" si="2"/>
        <v>0</v>
      </c>
      <c r="J32">
        <f t="shared" si="2"/>
        <v>0</v>
      </c>
      <c r="K32">
        <f t="shared" si="2"/>
        <v>0</v>
      </c>
      <c r="L32">
        <f t="shared" si="2"/>
        <v>0.16666666666666669</v>
      </c>
      <c r="M32">
        <v>1</v>
      </c>
    </row>
    <row r="35" spans="1:13" ht="18.75" customHeight="1" x14ac:dyDescent="0.25">
      <c r="C35">
        <f t="array" ref="C35:M45">MINVERSE(C22:M32)</f>
        <v>-1555.134024983947</v>
      </c>
      <c r="D35">
        <v>0.26448979591836735</v>
      </c>
      <c r="E35">
        <v>0.1028571428571429</v>
      </c>
      <c r="F35">
        <v>4.2304147465437793E-2</v>
      </c>
      <c r="G35">
        <v>-124390.96883215886</v>
      </c>
      <c r="H35">
        <v>21.164081632653062</v>
      </c>
      <c r="I35">
        <v>3.3862672811059928</v>
      </c>
      <c r="J35">
        <v>8.4685714285714315</v>
      </c>
      <c r="K35">
        <v>209.24571428571426</v>
      </c>
      <c r="L35">
        <v>5027.8971428571413</v>
      </c>
      <c r="M35">
        <v>120675.53142857137</v>
      </c>
    </row>
    <row r="36" spans="1:13" ht="18.75" customHeight="1" x14ac:dyDescent="0.25">
      <c r="C36">
        <v>-1554.5217800859884</v>
      </c>
      <c r="D36">
        <v>-0.34775510204081633</v>
      </c>
      <c r="E36">
        <v>0.10285714285714288</v>
      </c>
      <c r="F36">
        <v>4.2304147465437793E-2</v>
      </c>
      <c r="G36">
        <v>-124361.58107705681</v>
      </c>
      <c r="H36">
        <v>-8.2236734693877551</v>
      </c>
      <c r="I36">
        <v>3.3862672811059902</v>
      </c>
      <c r="J36">
        <v>8.468571428571428</v>
      </c>
      <c r="K36">
        <v>209.24571428571426</v>
      </c>
      <c r="L36">
        <v>5027.8971428571394</v>
      </c>
      <c r="M36">
        <v>120675.53142857134</v>
      </c>
    </row>
    <row r="37" spans="1:13" ht="18.75" customHeight="1" x14ac:dyDescent="0.25">
      <c r="C37">
        <v>-89.182302359414464</v>
      </c>
      <c r="D37">
        <v>-4.8979591836734691E-3</v>
      </c>
      <c r="E37">
        <v>-0.24000000000000002</v>
      </c>
      <c r="F37">
        <v>-1.9354838709677422E-3</v>
      </c>
      <c r="G37">
        <v>-7134.5776976405841</v>
      </c>
      <c r="H37">
        <v>4.8979591836734691E-3</v>
      </c>
      <c r="I37">
        <v>1.9354838709677322E-3</v>
      </c>
      <c r="J37">
        <v>0.24000000000000002</v>
      </c>
      <c r="K37">
        <v>11.76</v>
      </c>
      <c r="L37">
        <v>288.2399999999999</v>
      </c>
      <c r="M37">
        <v>6923.7599999999966</v>
      </c>
    </row>
    <row r="38" spans="1:13" ht="18.75" customHeight="1" x14ac:dyDescent="0.25">
      <c r="C38">
        <v>-1554.7469282097541</v>
      </c>
      <c r="D38">
        <v>0.26448979591836741</v>
      </c>
      <c r="E38">
        <v>0.1028571428571429</v>
      </c>
      <c r="F38">
        <v>-0.34479262672811062</v>
      </c>
      <c r="G38">
        <v>-124379.35592893307</v>
      </c>
      <c r="H38">
        <v>21.164081632653062</v>
      </c>
      <c r="I38">
        <v>-8.22663594470046</v>
      </c>
      <c r="J38">
        <v>8.4685714285714315</v>
      </c>
      <c r="K38">
        <v>209.24571428571429</v>
      </c>
      <c r="L38">
        <v>5027.8971428571422</v>
      </c>
      <c r="M38">
        <v>120675.53142857138</v>
      </c>
    </row>
    <row r="39" spans="1:13" ht="18.75" customHeight="1" x14ac:dyDescent="0.25">
      <c r="A39" s="49" t="s">
        <v>33</v>
      </c>
      <c r="C39">
        <v>-1554.8871114037001</v>
      </c>
      <c r="D39">
        <v>0.26448979591836735</v>
      </c>
      <c r="E39">
        <v>0.1028571428571429</v>
      </c>
      <c r="F39">
        <v>4.2304147465437793E-2</v>
      </c>
      <c r="G39">
        <v>-124391.21574573911</v>
      </c>
      <c r="H39">
        <v>21.164081632653062</v>
      </c>
      <c r="I39">
        <v>3.3862672811059928</v>
      </c>
      <c r="J39">
        <v>8.4685714285714315</v>
      </c>
      <c r="K39">
        <v>209.24571428571426</v>
      </c>
      <c r="L39">
        <v>5027.8971428571413</v>
      </c>
      <c r="M39">
        <v>120675.53142857137</v>
      </c>
    </row>
    <row r="40" spans="1:13" ht="18.75" customHeight="1" x14ac:dyDescent="0.25">
      <c r="C40">
        <v>-1554.5197644649252</v>
      </c>
      <c r="D40">
        <v>-0.10285714285714284</v>
      </c>
      <c r="E40">
        <v>0.10285714285714287</v>
      </c>
      <c r="F40">
        <v>4.2304147465437793E-2</v>
      </c>
      <c r="G40">
        <v>-124361.58309267787</v>
      </c>
      <c r="H40">
        <v>-8.468571428571428</v>
      </c>
      <c r="I40">
        <v>3.3862672811059897</v>
      </c>
      <c r="J40">
        <v>8.468571428571428</v>
      </c>
      <c r="K40">
        <v>209.24571428571426</v>
      </c>
      <c r="L40">
        <v>5027.8971428571394</v>
      </c>
      <c r="M40">
        <v>120675.53142857134</v>
      </c>
    </row>
    <row r="41" spans="1:13" ht="18.75" customHeight="1" x14ac:dyDescent="0.25">
      <c r="C41">
        <v>-1554.7419501133779</v>
      </c>
      <c r="D41">
        <v>0.26448979591836735</v>
      </c>
      <c r="E41">
        <v>0.1028571428571429</v>
      </c>
      <c r="F41">
        <v>-0.10285714285714288</v>
      </c>
      <c r="G41">
        <v>-124379.36090702943</v>
      </c>
      <c r="H41">
        <v>21.164081632653062</v>
      </c>
      <c r="I41">
        <v>-8.468571428571428</v>
      </c>
      <c r="J41">
        <v>8.4685714285714315</v>
      </c>
      <c r="K41">
        <v>209.24571428571429</v>
      </c>
      <c r="L41">
        <v>5027.8971428571413</v>
      </c>
      <c r="M41">
        <v>120675.53142857137</v>
      </c>
    </row>
    <row r="42" spans="1:13" ht="18.75" customHeight="1" x14ac:dyDescent="0.25">
      <c r="C42">
        <v>-46.444444444444422</v>
      </c>
      <c r="D42">
        <v>0</v>
      </c>
      <c r="E42">
        <v>0</v>
      </c>
      <c r="F42">
        <v>0</v>
      </c>
      <c r="G42">
        <v>-3715.5555555555538</v>
      </c>
      <c r="H42">
        <v>0</v>
      </c>
      <c r="I42">
        <v>0</v>
      </c>
      <c r="J42">
        <v>0</v>
      </c>
      <c r="K42">
        <v>5.9999999999999991</v>
      </c>
      <c r="L42">
        <v>149.99999999999994</v>
      </c>
      <c r="M42">
        <v>3605.9999999999977</v>
      </c>
    </row>
    <row r="43" spans="1:13" ht="18.75" customHeight="1" x14ac:dyDescent="0.25">
      <c r="C43">
        <v>-1.9259259259259254</v>
      </c>
      <c r="D43">
        <v>0</v>
      </c>
      <c r="E43">
        <v>0</v>
      </c>
      <c r="F43">
        <v>0</v>
      </c>
      <c r="G43">
        <v>-154.07407407407405</v>
      </c>
      <c r="H43">
        <v>0</v>
      </c>
      <c r="I43">
        <v>0</v>
      </c>
      <c r="J43">
        <v>0</v>
      </c>
      <c r="K43">
        <v>0</v>
      </c>
      <c r="L43">
        <v>5.9999999999999991</v>
      </c>
      <c r="M43">
        <v>149.99999999999994</v>
      </c>
    </row>
    <row r="44" spans="1:13" ht="18.75" customHeight="1" x14ac:dyDescent="0.25">
      <c r="C44">
        <v>-7.407407407407407E-2</v>
      </c>
      <c r="D44">
        <v>0</v>
      </c>
      <c r="E44">
        <v>0</v>
      </c>
      <c r="F44">
        <v>0</v>
      </c>
      <c r="G44">
        <v>-5.9259259259259256</v>
      </c>
      <c r="H44">
        <v>0</v>
      </c>
      <c r="I44">
        <v>0</v>
      </c>
      <c r="J44">
        <v>0</v>
      </c>
      <c r="K44">
        <v>0</v>
      </c>
      <c r="L44">
        <v>0</v>
      </c>
      <c r="M44">
        <v>5.9999999999999991</v>
      </c>
    </row>
    <row r="45" spans="1:13" ht="18.75" customHeight="1" x14ac:dyDescent="0.25">
      <c r="C45" s="57">
        <v>1.234567901234568E-2</v>
      </c>
      <c r="D45" s="57">
        <v>0</v>
      </c>
      <c r="E45" s="57">
        <v>0</v>
      </c>
      <c r="F45" s="57">
        <v>0</v>
      </c>
      <c r="G45" s="57">
        <v>0.98765432098765438</v>
      </c>
      <c r="H45" s="57">
        <v>0</v>
      </c>
      <c r="I45" s="57">
        <v>0</v>
      </c>
      <c r="J45" s="57">
        <v>0</v>
      </c>
      <c r="K45" s="57">
        <v>0</v>
      </c>
      <c r="L45" s="57">
        <v>0</v>
      </c>
      <c r="M45" s="57">
        <v>0</v>
      </c>
    </row>
    <row r="47" spans="1:13" ht="18.75" customHeight="1" x14ac:dyDescent="0.25">
      <c r="B47" t="s">
        <v>49</v>
      </c>
      <c r="C47" s="56">
        <f t="array" ref="C47:M47">MMULT(C45:M45,C3:M13)</f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jupo</dc:creator>
  <cp:lastModifiedBy>jupo</cp:lastModifiedBy>
  <dcterms:created xsi:type="dcterms:W3CDTF">2014-11-09T11:46:15Z</dcterms:created>
  <dcterms:modified xsi:type="dcterms:W3CDTF">2014-11-24T09:45:05Z</dcterms:modified>
</cp:coreProperties>
</file>