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96" firstSheet="2" activeTab="3"/>
  </bookViews>
  <sheets>
    <sheet name="Príchody zákazníkov" sheetId="1" r:id="rId1"/>
    <sheet name="Prichody zakaznikov-oprava" sheetId="7" r:id="rId2"/>
    <sheet name="Prichody zakaznikov-rc1" sheetId="8" r:id="rId3"/>
    <sheet name="Prichody zakaznikov-rc2" sheetId="9" r:id="rId4"/>
    <sheet name="Platba faktury" sheetId="2" r:id="rId5"/>
    <sheet name="Informovat sa" sheetId="5" r:id="rId6"/>
    <sheet name="Kupa kreditu" sheetId="3" r:id="rId7"/>
    <sheet name="Kupa telefonu" sheetId="4" r:id="rId8"/>
    <sheet name="chi kvadrat testy dobrej zhody" sheetId="6" r:id="rId9"/>
  </sheets>
  <definedNames>
    <definedName name="pocet">'Príchody zákazníkov'!$D$5:$D$20</definedName>
  </definedNames>
  <calcPr calcId="152511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D23" i="4" l="1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M110" i="8"/>
  <c r="M111" i="8"/>
  <c r="M112" i="8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3" i="8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D3" i="5"/>
  <c r="O114" i="8"/>
  <c r="N111" i="8" l="1"/>
  <c r="N112" i="8"/>
  <c r="M113" i="8"/>
  <c r="N113" i="8" s="1"/>
  <c r="K112" i="8"/>
  <c r="K111" i="8"/>
  <c r="K110" i="8"/>
  <c r="F22" i="8"/>
  <c r="H22" i="8"/>
  <c r="M114" i="8" l="1"/>
  <c r="N114" i="8" s="1"/>
  <c r="N110" i="8"/>
  <c r="N115" i="8" s="1"/>
  <c r="F107" i="8"/>
  <c r="F106" i="8"/>
  <c r="F105" i="8"/>
  <c r="F104" i="8"/>
  <c r="F103" i="8"/>
  <c r="F102" i="8"/>
  <c r="F101" i="8"/>
  <c r="F100" i="8"/>
  <c r="F99" i="8"/>
  <c r="D99" i="8" s="1"/>
  <c r="D100" i="8" s="1"/>
  <c r="D101" i="8" s="1"/>
  <c r="H97" i="8"/>
  <c r="F97" i="8"/>
  <c r="H96" i="8"/>
  <c r="F96" i="8"/>
  <c r="H95" i="8"/>
  <c r="F95" i="8"/>
  <c r="H94" i="8"/>
  <c r="F94" i="8"/>
  <c r="H93" i="8"/>
  <c r="F93" i="8"/>
  <c r="H92" i="8"/>
  <c r="F92" i="8"/>
  <c r="D92" i="8" s="1"/>
  <c r="D93" i="8" s="1"/>
  <c r="D94" i="8" s="1"/>
  <c r="D95" i="8" s="1"/>
  <c r="D96" i="8" s="1"/>
  <c r="D97" i="8" s="1"/>
  <c r="H90" i="8"/>
  <c r="F90" i="8"/>
  <c r="H89" i="8"/>
  <c r="F89" i="8"/>
  <c r="H88" i="8"/>
  <c r="F88" i="8"/>
  <c r="H87" i="8"/>
  <c r="F87" i="8"/>
  <c r="H86" i="8"/>
  <c r="F86" i="8"/>
  <c r="H85" i="8"/>
  <c r="F85" i="8"/>
  <c r="H84" i="8"/>
  <c r="F84" i="8"/>
  <c r="H83" i="8"/>
  <c r="F83" i="8"/>
  <c r="H82" i="8"/>
  <c r="F82" i="8"/>
  <c r="H81" i="8"/>
  <c r="F81" i="8"/>
  <c r="H80" i="8"/>
  <c r="F80" i="8"/>
  <c r="H79" i="8"/>
  <c r="F79" i="8"/>
  <c r="H78" i="8"/>
  <c r="F78" i="8"/>
  <c r="H77" i="8"/>
  <c r="F77" i="8"/>
  <c r="H76" i="8"/>
  <c r="F76" i="8"/>
  <c r="D76" i="8" s="1"/>
  <c r="H74" i="8"/>
  <c r="F74" i="8"/>
  <c r="H73" i="8"/>
  <c r="F73" i="8"/>
  <c r="H72" i="8"/>
  <c r="F72" i="8"/>
  <c r="H71" i="8"/>
  <c r="F71" i="8"/>
  <c r="H70" i="8"/>
  <c r="F70" i="8"/>
  <c r="H69" i="8"/>
  <c r="F69" i="8"/>
  <c r="H68" i="8"/>
  <c r="F68" i="8"/>
  <c r="H67" i="8"/>
  <c r="F67" i="8"/>
  <c r="H66" i="8"/>
  <c r="F66" i="8"/>
  <c r="H65" i="8"/>
  <c r="F65" i="8"/>
  <c r="D65" i="8" s="1"/>
  <c r="H63" i="8"/>
  <c r="F63" i="8"/>
  <c r="H62" i="8"/>
  <c r="F62" i="8"/>
  <c r="H61" i="8"/>
  <c r="F61" i="8"/>
  <c r="H60" i="8"/>
  <c r="F60" i="8"/>
  <c r="H59" i="8"/>
  <c r="F59" i="8"/>
  <c r="H58" i="8"/>
  <c r="F58" i="8"/>
  <c r="H57" i="8"/>
  <c r="F57" i="8"/>
  <c r="H56" i="8"/>
  <c r="F56" i="8"/>
  <c r="H55" i="8"/>
  <c r="F55" i="8"/>
  <c r="H54" i="8"/>
  <c r="F54" i="8"/>
  <c r="H53" i="8"/>
  <c r="F53" i="8"/>
  <c r="H52" i="8"/>
  <c r="F52" i="8"/>
  <c r="H51" i="8"/>
  <c r="F51" i="8"/>
  <c r="H50" i="8"/>
  <c r="F50" i="8"/>
  <c r="H49" i="8"/>
  <c r="F49" i="8"/>
  <c r="H48" i="8"/>
  <c r="F48" i="8"/>
  <c r="H47" i="8"/>
  <c r="F47" i="8"/>
  <c r="D47" i="8" s="1"/>
  <c r="H46" i="8"/>
  <c r="F46" i="8"/>
  <c r="H35" i="8"/>
  <c r="F35" i="8"/>
  <c r="H34" i="8"/>
  <c r="F34" i="8"/>
  <c r="H33" i="8"/>
  <c r="F33" i="8"/>
  <c r="H32" i="8"/>
  <c r="F32" i="8"/>
  <c r="H31" i="8"/>
  <c r="F31" i="8"/>
  <c r="H30" i="8"/>
  <c r="F30" i="8"/>
  <c r="H29" i="8"/>
  <c r="F29" i="8"/>
  <c r="H28" i="8"/>
  <c r="F28" i="8"/>
  <c r="H27" i="8"/>
  <c r="F27" i="8"/>
  <c r="H26" i="8"/>
  <c r="F26" i="8"/>
  <c r="H25" i="8"/>
  <c r="F25" i="8"/>
  <c r="H24" i="8"/>
  <c r="F24" i="8"/>
  <c r="H23" i="8"/>
  <c r="F23" i="8"/>
  <c r="H21" i="8"/>
  <c r="F21" i="8"/>
  <c r="H20" i="8"/>
  <c r="F20" i="8"/>
  <c r="D20" i="8" s="1"/>
  <c r="H45" i="8"/>
  <c r="F45" i="8"/>
  <c r="H44" i="8"/>
  <c r="F44" i="8"/>
  <c r="H43" i="8"/>
  <c r="F43" i="8"/>
  <c r="H42" i="8"/>
  <c r="F42" i="8"/>
  <c r="H41" i="8"/>
  <c r="F41" i="8"/>
  <c r="H40" i="8"/>
  <c r="F40" i="8"/>
  <c r="H39" i="8"/>
  <c r="F39" i="8"/>
  <c r="H38" i="8"/>
  <c r="F38" i="8"/>
  <c r="H37" i="8"/>
  <c r="F37" i="8"/>
  <c r="D37" i="8" s="1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D4" i="8" s="1"/>
  <c r="D48" i="8" l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5" i="8"/>
  <c r="D21" i="8"/>
  <c r="D102" i="8"/>
  <c r="D103" i="8" s="1"/>
  <c r="D104" i="8" s="1"/>
  <c r="D105" i="8" s="1"/>
  <c r="D106" i="8" s="1"/>
  <c r="D107" i="8" s="1"/>
  <c r="D38" i="8"/>
  <c r="D39" i="8" s="1"/>
  <c r="D40" i="8" s="1"/>
  <c r="D41" i="8" s="1"/>
  <c r="D42" i="8" s="1"/>
  <c r="D43" i="8" s="1"/>
  <c r="D44" i="8" s="1"/>
  <c r="D45" i="8" s="1"/>
  <c r="D66" i="8"/>
  <c r="D67" i="8" s="1"/>
  <c r="D68" i="8" s="1"/>
  <c r="D69" i="8" s="1"/>
  <c r="D70" i="8" s="1"/>
  <c r="D71" i="8" s="1"/>
  <c r="D72" i="8" s="1"/>
  <c r="D73" i="8" s="1"/>
  <c r="D74" i="8" s="1"/>
  <c r="D77" i="8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AI13" i="7"/>
  <c r="AG13" i="7" s="1"/>
  <c r="AI14" i="7"/>
  <c r="AI15" i="7"/>
  <c r="AI16" i="7"/>
  <c r="AI17" i="7"/>
  <c r="AI18" i="7"/>
  <c r="AI19" i="7"/>
  <c r="AI20" i="7"/>
  <c r="AI21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5" i="7"/>
  <c r="Z6" i="7"/>
  <c r="Z7" i="7"/>
  <c r="Z8" i="7"/>
  <c r="Z9" i="7"/>
  <c r="Z10" i="7"/>
  <c r="Z11" i="7"/>
  <c r="Z12" i="7"/>
  <c r="Z13" i="7"/>
  <c r="Z14" i="7"/>
  <c r="AK10" i="7"/>
  <c r="AI10" i="7"/>
  <c r="AK9" i="7"/>
  <c r="AI9" i="7"/>
  <c r="AK8" i="7"/>
  <c r="AI8" i="7"/>
  <c r="AK7" i="7"/>
  <c r="AI7" i="7"/>
  <c r="AK6" i="7"/>
  <c r="AI6" i="7"/>
  <c r="AK5" i="7"/>
  <c r="AI5" i="7"/>
  <c r="AG5" i="7" s="1"/>
  <c r="AG6" i="7" s="1"/>
  <c r="AG7" i="7" s="1"/>
  <c r="AG8" i="7" s="1"/>
  <c r="AG9" i="7" s="1"/>
  <c r="AG10" i="7" s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5" i="7"/>
  <c r="AB14" i="7"/>
  <c r="AB13" i="7"/>
  <c r="AB12" i="7"/>
  <c r="AB11" i="7"/>
  <c r="AB10" i="7"/>
  <c r="AB9" i="7"/>
  <c r="AB8" i="7"/>
  <c r="AB7" i="7"/>
  <c r="AB6" i="7"/>
  <c r="AB5" i="7"/>
  <c r="X5" i="7"/>
  <c r="X6" i="7" s="1"/>
  <c r="X7" i="7" s="1"/>
  <c r="X8" i="7" s="1"/>
  <c r="X9" i="7" s="1"/>
  <c r="X10" i="7" s="1"/>
  <c r="X11" i="7" s="1"/>
  <c r="X12" i="7" s="1"/>
  <c r="X13" i="7" s="1"/>
  <c r="X14" i="7" s="1"/>
  <c r="D22" i="8" l="1"/>
  <c r="D6" i="8"/>
  <c r="AG14" i="7"/>
  <c r="AG15" i="7" s="1"/>
  <c r="AG16" i="7" s="1"/>
  <c r="AG17" i="7" s="1"/>
  <c r="AG18" i="7" s="1"/>
  <c r="AG19" i="7" s="1"/>
  <c r="AG20" i="7" s="1"/>
  <c r="AG21" i="7" s="1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X17" i="7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5" i="7"/>
  <c r="M5" i="7"/>
  <c r="M6" i="7" s="1"/>
  <c r="M7" i="7" s="1"/>
  <c r="M8" i="7" s="1"/>
  <c r="M9" i="7" s="1"/>
  <c r="M10" i="7" s="1"/>
  <c r="M11" i="7" s="1"/>
  <c r="M12" i="7" s="1"/>
  <c r="M13" i="7" s="1"/>
  <c r="D23" i="8" l="1"/>
  <c r="D7" i="8"/>
  <c r="M15" i="7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F10" i="6"/>
  <c r="D7" i="6"/>
  <c r="C9" i="6"/>
  <c r="E4" i="6" s="1"/>
  <c r="F4" i="6" s="1"/>
  <c r="D6" i="6"/>
  <c r="D5" i="6"/>
  <c r="D4" i="6"/>
  <c r="D3" i="6"/>
  <c r="X35" i="1"/>
  <c r="D24" i="8" l="1"/>
  <c r="D8" i="8"/>
  <c r="M60" i="7"/>
  <c r="M61" i="7" s="1"/>
  <c r="M62" i="7" s="1"/>
  <c r="M63" i="7" s="1"/>
  <c r="M64" i="7" s="1"/>
  <c r="M65" i="7" s="1"/>
  <c r="M66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E6" i="6"/>
  <c r="F6" i="6" s="1"/>
  <c r="E3" i="6"/>
  <c r="F3" i="6" s="1"/>
  <c r="E7" i="6"/>
  <c r="F7" i="6" s="1"/>
  <c r="E5" i="6"/>
  <c r="F5" i="6" s="1"/>
  <c r="D9" i="8" l="1"/>
  <c r="D25" i="8"/>
  <c r="F9" i="6"/>
  <c r="D10" i="8" l="1"/>
  <c r="D26" i="8"/>
  <c r="AB42" i="1"/>
  <c r="AB40" i="1"/>
  <c r="AB39" i="1"/>
  <c r="AB41" i="1"/>
  <c r="AB38" i="1"/>
  <c r="AB37" i="1"/>
  <c r="AA42" i="1"/>
  <c r="AA41" i="1"/>
  <c r="AA40" i="1"/>
  <c r="AA39" i="1"/>
  <c r="AA38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5" i="1"/>
  <c r="AA44" i="1"/>
  <c r="AA37" i="1"/>
  <c r="D27" i="8" l="1"/>
  <c r="D11" i="8"/>
  <c r="AA43" i="1"/>
  <c r="D28" i="8" l="1"/>
  <c r="D12" i="8"/>
  <c r="AA35" i="1"/>
  <c r="D29" i="8" l="1"/>
  <c r="D13" i="8"/>
  <c r="P87" i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64" i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6" i="1" s="1"/>
  <c r="P63" i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26" i="1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6" i="1"/>
  <c r="P7" i="1" s="1"/>
  <c r="P8" i="1" s="1"/>
  <c r="P9" i="1" s="1"/>
  <c r="P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6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5" i="1"/>
  <c r="K101" i="1"/>
  <c r="K102" i="1" s="1"/>
  <c r="K103" i="1" s="1"/>
  <c r="K10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5" i="1"/>
  <c r="K5" i="1" s="1"/>
  <c r="K6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5" i="1"/>
  <c r="D5" i="1" s="1"/>
  <c r="D14" i="8" l="1"/>
  <c r="D30" i="8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5" i="8" l="1"/>
  <c r="D31" i="8"/>
  <c r="D32" i="8" l="1"/>
  <c r="D16" i="8"/>
  <c r="D17" i="8" l="1"/>
  <c r="D33" i="8"/>
  <c r="D34" i="8" l="1"/>
  <c r="D18" i="8"/>
  <c r="I12" i="8" s="1"/>
  <c r="I17" i="8"/>
  <c r="I11" i="8"/>
  <c r="D35" i="8" l="1"/>
  <c r="I34" i="8" s="1"/>
  <c r="I32" i="8"/>
  <c r="I18" i="8"/>
  <c r="I4" i="8"/>
  <c r="I5" i="8"/>
  <c r="I6" i="8"/>
  <c r="I9" i="8"/>
  <c r="I3" i="8"/>
  <c r="I8" i="8"/>
  <c r="I10" i="8"/>
  <c r="I7" i="8"/>
  <c r="I16" i="8"/>
  <c r="I15" i="8"/>
  <c r="I13" i="8"/>
  <c r="I14" i="8"/>
  <c r="I29" i="8" l="1"/>
  <c r="I35" i="8"/>
  <c r="I23" i="8"/>
  <c r="I21" i="8"/>
  <c r="I22" i="8"/>
  <c r="I19" i="8"/>
  <c r="I25" i="8"/>
  <c r="I28" i="8"/>
  <c r="I24" i="8"/>
  <c r="I30" i="8"/>
  <c r="I27" i="8"/>
  <c r="I31" i="8"/>
  <c r="I33" i="8"/>
  <c r="I26" i="8"/>
</calcChain>
</file>

<file path=xl/sharedStrings.xml><?xml version="1.0" encoding="utf-8"?>
<sst xmlns="http://schemas.openxmlformats.org/spreadsheetml/2006/main" count="488" uniqueCount="195">
  <si>
    <t>čas príchodu</t>
  </si>
  <si>
    <t>poradie</t>
  </si>
  <si>
    <t>počet zákazníkov</t>
  </si>
  <si>
    <t>časy medzi príchodmi (v minútach)</t>
  </si>
  <si>
    <t>dalsi den</t>
  </si>
  <si>
    <t>prvy den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</si>
  <si>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</si>
  <si>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</si>
  <si>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</si>
  <si>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</si>
  <si>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</si>
  <si>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</si>
  <si>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</si>
  <si>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</si>
  <si>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</si>
  <si>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</si>
  <si>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</si>
  <si>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</si>
  <si>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</si>
  <si>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</si>
  <si>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</si>
  <si>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</si>
  <si>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vlastna velkost kosa (binu)</t>
  </si>
  <si>
    <t>Kos</t>
  </si>
  <si>
    <t>Pocetnost</t>
  </si>
  <si>
    <t>stlpce O, P, T, U prilepi ako hodnoty, stlpec V, grafy a charakteristiky pravdepodobnosti generovat odznova ;)</t>
  </si>
  <si>
    <t>lambda</t>
  </si>
  <si>
    <t>Column S</t>
  </si>
  <si>
    <t>horne hranice intervalov</t>
  </si>
  <si>
    <t>pocetnosti vyskytu</t>
  </si>
  <si>
    <t>pravdepodobnosti vyskytu</t>
  </si>
  <si>
    <t>teoreticke pocetnosti</t>
  </si>
  <si>
    <t>chi kvadrat</t>
  </si>
  <si>
    <t>akoby nekonecno (vsetko ostatne) -&gt;</t>
  </si>
  <si>
    <t>hodnota chi kvadrat statistiky</t>
  </si>
  <si>
    <t>kriticka hodnota (z tabulky)</t>
  </si>
  <si>
    <t>hypotezu nezamietam</t>
  </si>
  <si>
    <t>pocet stupnov volnosti</t>
  </si>
  <si>
    <t>0,77272439381879 &lt; 7,815 =&gt;</t>
  </si>
  <si>
    <t>doba platenia faktúry</t>
  </si>
  <si>
    <t>doba kupovania kreditu</t>
  </si>
  <si>
    <t>doba kupovania telefonu</t>
  </si>
  <si>
    <t>doba informovania sa</t>
  </si>
  <si>
    <t>presnostou alfa</t>
  </si>
  <si>
    <t>data</t>
  </si>
  <si>
    <t>piatok 13.11.2015</t>
  </si>
  <si>
    <t>sobota 14.11.2015</t>
  </si>
  <si>
    <t>bin</t>
  </si>
  <si>
    <t>nedeľa 15.11.2015</t>
  </si>
  <si>
    <t>čas merania</t>
  </si>
  <si>
    <t>pobede 13:00 - 15:00</t>
  </si>
  <si>
    <t>vecer 18:00 - 20:00</t>
  </si>
  <si>
    <t>časy meraní</t>
  </si>
  <si>
    <t>rano 8:03 - 9:57</t>
  </si>
  <si>
    <t>vecer 17:00 - 18:46</t>
  </si>
  <si>
    <t>poobede 12:30 - 14:12</t>
  </si>
  <si>
    <t>9-16</t>
  </si>
  <si>
    <t>0-8</t>
  </si>
  <si>
    <t>17-24</t>
  </si>
  <si>
    <t>25-32</t>
  </si>
  <si>
    <t>večer 17:50 - 19:42</t>
  </si>
  <si>
    <t>pondelok 16.11.2015</t>
  </si>
  <si>
    <t>vecer 17:32 - 19:03</t>
  </si>
  <si>
    <t>poobede 13:41 - 15:32</t>
  </si>
  <si>
    <t>vecer 16:55 - 18:46</t>
  </si>
  <si>
    <t>pobede 12:45 - 15:00</t>
  </si>
  <si>
    <t>čas odchodu</t>
  </si>
  <si>
    <t>dôvod príchodu (úmysel)</t>
  </si>
  <si>
    <t>trvanie obsluhy</t>
  </si>
  <si>
    <t>dĺžka čakania</t>
  </si>
  <si>
    <t>pocet zakaznikov naraz</t>
  </si>
  <si>
    <t>pocetnost</t>
  </si>
  <si>
    <t>faktura</t>
  </si>
  <si>
    <t>informovanie</t>
  </si>
  <si>
    <t>kredit</t>
  </si>
  <si>
    <t>telefon</t>
  </si>
  <si>
    <t>umysel</t>
  </si>
  <si>
    <t>pravdep</t>
  </si>
  <si>
    <t>trvanie obsluhy(zaokruhlene)</t>
  </si>
  <si>
    <t>spolu</t>
  </si>
  <si>
    <t>doba platenia faktury (zaokruhlene v sekundach)</t>
  </si>
  <si>
    <t>doba informovania sa (zaokruhlene v minutach)</t>
  </si>
  <si>
    <t>doba kupovania kreditu (zaokruhlene v sekundach)</t>
  </si>
  <si>
    <t>doba kupovania telefonu (zaokruhlene v minutach)</t>
  </si>
  <si>
    <t>1.2169202922737945</t>
  </si>
  <si>
    <t>1.6782218442440886</t>
  </si>
  <si>
    <t>1.925292506904654</t>
  </si>
  <si>
    <t>15.313307026141153</t>
  </si>
  <si>
    <t>1.8963803603118663</t>
  </si>
  <si>
    <t>1.9749335323034813</t>
  </si>
  <si>
    <t>1.4372759618885453</t>
  </si>
  <si>
    <t>12.875543146380565</t>
  </si>
  <si>
    <t>1.0073132329385146</t>
  </si>
  <si>
    <t>11.400740411050776</t>
  </si>
  <si>
    <t>4.29058027876053</t>
  </si>
  <si>
    <t>3.8290028450641955</t>
  </si>
  <si>
    <t>1.0410655050818889</t>
  </si>
  <si>
    <t>1.2523062334663564</t>
  </si>
  <si>
    <t>1.7690383873503492</t>
  </si>
  <si>
    <t>10.611337574528335</t>
  </si>
  <si>
    <t>6.747257863918378</t>
  </si>
  <si>
    <t>6.020097949276135</t>
  </si>
  <si>
    <t>3.737456357331439</t>
  </si>
  <si>
    <t>1.1509187431465193</t>
  </si>
  <si>
    <t>6.676306412731492</t>
  </si>
  <si>
    <t>1.2962346345312312</t>
  </si>
  <si>
    <t>15.65948224828685</t>
  </si>
  <si>
    <t>3.9310685117949333</t>
  </si>
  <si>
    <t>1.295176783627653</t>
  </si>
  <si>
    <t>3.91276868406851</t>
  </si>
  <si>
    <t>1.0775984932869278</t>
  </si>
  <si>
    <t>1.3007028668288854</t>
  </si>
  <si>
    <t>1.516969640909167</t>
  </si>
  <si>
    <t>8.438492278228694</t>
  </si>
  <si>
    <t>8.739564790604334</t>
  </si>
  <si>
    <t>1.7946815561569451</t>
  </si>
  <si>
    <t>1.799832651709096</t>
  </si>
  <si>
    <t>1.5785064647818672</t>
  </si>
  <si>
    <t>1.301959519388106</t>
  </si>
  <si>
    <t>1.2034333398689796</t>
  </si>
  <si>
    <t>1.0542524905367827</t>
  </si>
  <si>
    <t>1.1314387130147452</t>
  </si>
  <si>
    <t>1.1458643928070842</t>
  </si>
  <si>
    <t>1.6889958646949026</t>
  </si>
  <si>
    <t>1.322538770629194</t>
  </si>
  <si>
    <t>2.6665317032541225</t>
  </si>
  <si>
    <t>6.9610958823556075</t>
  </si>
  <si>
    <t>1.3573257703050103</t>
  </si>
  <si>
    <t>3.3068962291966955</t>
  </si>
  <si>
    <t>1.0334318788092105</t>
  </si>
  <si>
    <t>1.3944293742158607</t>
  </si>
  <si>
    <t>1.0336377815140168</t>
  </si>
  <si>
    <t>1.2018544317539863</t>
  </si>
  <si>
    <t>3.023557119330121</t>
  </si>
  <si>
    <t>1.0327158058711348</t>
  </si>
  <si>
    <t>2.1337853100160373</t>
  </si>
  <si>
    <t>3.503940523523511</t>
  </si>
  <si>
    <t>1.4860810024160855</t>
  </si>
  <si>
    <t>23.661484883091703</t>
  </si>
  <si>
    <t>11.35771536593495</t>
  </si>
  <si>
    <t>3.0871100408436405</t>
  </si>
  <si>
    <t>1.014100006155104</t>
  </si>
  <si>
    <t>1.0435612536188046</t>
  </si>
  <si>
    <t>1.1716620339989277</t>
  </si>
  <si>
    <t>1.1483435189792317</t>
  </si>
  <si>
    <t>5.271002508943411</t>
  </si>
  <si>
    <t>1.032485542748418</t>
  </si>
  <si>
    <t>3.235728435367264</t>
  </si>
  <si>
    <t>1.2666319937915205</t>
  </si>
  <si>
    <t>8.463029931387723</t>
  </si>
  <si>
    <t>1.154670528595716</t>
  </si>
  <si>
    <t>1.1831305492014508</t>
  </si>
  <si>
    <t>4.520612872316633</t>
  </si>
  <si>
    <t>1.0096772196443453</t>
  </si>
  <si>
    <t>5.180813106169012</t>
  </si>
  <si>
    <t>1.481775348010956</t>
  </si>
  <si>
    <t>1.375510575098815</t>
  </si>
  <si>
    <t>11.291150986656362</t>
  </si>
  <si>
    <t>1.3038889442675554</t>
  </si>
  <si>
    <t>1.2158421527183236</t>
  </si>
  <si>
    <t>9.562325272843282</t>
  </si>
  <si>
    <t>1.0609426889386668</t>
  </si>
  <si>
    <t>1.3886800012683125</t>
  </si>
  <si>
    <t>3.354650888464448</t>
  </si>
  <si>
    <t>6.3256817758729085</t>
  </si>
  <si>
    <t>1.028162241091195</t>
  </si>
  <si>
    <t>1.3286509103304525</t>
  </si>
  <si>
    <t>1.1396270555358115</t>
  </si>
  <si>
    <t>3.4542338440173808</t>
  </si>
  <si>
    <t>1.0504653672649056</t>
  </si>
  <si>
    <t>12.74749201266377</t>
  </si>
  <si>
    <t>1.0173424000852265</t>
  </si>
  <si>
    <t>1.0697864266574015</t>
  </si>
  <si>
    <t>1.1202651674586832</t>
  </si>
  <si>
    <t>6.982760235145861</t>
  </si>
  <si>
    <t>2.135600963179968</t>
  </si>
  <si>
    <t>6.124093182618481</t>
  </si>
  <si>
    <t>1.6583025081706637</t>
  </si>
  <si>
    <t>1.3826800133670076</t>
  </si>
  <si>
    <t>1.0445979365943003</t>
  </si>
  <si>
    <t>1.2586188537532053</t>
  </si>
  <si>
    <t>2.384349482593734</t>
  </si>
  <si>
    <t>1.001189832201817</t>
  </si>
  <si>
    <t>1.1560384160441117</t>
  </si>
  <si>
    <t>1.3849268892538475</t>
  </si>
  <si>
    <t>3.945587618100717</t>
  </si>
  <si>
    <t>16.147905124241106</t>
  </si>
  <si>
    <t>5.910240913561211</t>
  </si>
  <si>
    <t>1.4627423346482828</t>
  </si>
  <si>
    <t>1.2462578213207962</t>
  </si>
  <si>
    <t>1.1127586112615973</t>
  </si>
  <si>
    <t>3.708029589824264</t>
  </si>
  <si>
    <t>8.90173816968263</t>
  </si>
  <si>
    <t>1.0083537533191702</t>
  </si>
  <si>
    <t>Chi kvadrát test - Intervaly medzi príchodmi zákazníkov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</si>
</sst>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20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Continuous"/>
    </xf>
    <xf numFmtId="1" fontId="0" fillId="2" borderId="5" xfId="0" applyNumberFormat="1" applyFill="1" applyBorder="1"/>
    <xf numFmtId="1" fontId="0" fillId="0" borderId="5" xfId="0" applyNumberFormat="1" applyFill="1" applyBorder="1"/>
    <xf numFmtId="0" fontId="3" fillId="0" borderId="0" xfId="0" applyFont="1"/>
    <xf numFmtId="0" fontId="0" fillId="3" borderId="0" xfId="0" applyFill="1"/>
    <xf numFmtId="0" fontId="0" fillId="3" borderId="0" xfId="0" applyFill="1" applyBorder="1" applyAlignment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0" borderId="8" xfId="0" applyBorder="1"/>
    <xf numFmtId="0" fontId="0" fillId="6" borderId="0" xfId="0" applyFill="1"/>
    <xf numFmtId="0" fontId="0" fillId="0" borderId="0" xfId="0" applyFill="1"/>
    <xf numFmtId="0" fontId="2" fillId="0" borderId="0" xfId="0" applyFont="1" applyFill="1" applyBorder="1" applyAlignment="1">
      <alignment horizontal="centerContinuous"/>
    </xf>
    <xf numFmtId="0" fontId="0" fillId="0" borderId="0" xfId="0" applyBorder="1"/>
    <xf numFmtId="0" fontId="0" fillId="0" borderId="1" xfId="0" applyFill="1" applyBorder="1"/>
    <xf numFmtId="0" fontId="1" fillId="0" borderId="0" xfId="0" applyNumberFormat="1" applyFont="1" applyFill="1" applyBorder="1" applyAlignment="1"/>
    <xf numFmtId="0" fontId="0" fillId="7" borderId="0" xfId="0" applyNumberFormat="1" applyFill="1" applyBorder="1"/>
    <xf numFmtId="20" fontId="0" fillId="7" borderId="0" xfId="0" applyNumberFormat="1" applyFill="1"/>
    <xf numFmtId="0" fontId="0" fillId="7" borderId="0" xfId="0" applyFill="1"/>
    <xf numFmtId="0" fontId="0" fillId="7" borderId="0" xfId="0" applyFill="1" applyBorder="1"/>
    <xf numFmtId="0" fontId="0" fillId="7" borderId="0" xfId="0" applyFill="1" applyBorder="1" applyAlignment="1"/>
    <xf numFmtId="0" fontId="0" fillId="8" borderId="0" xfId="0" applyFill="1"/>
    <xf numFmtId="20" fontId="0" fillId="0" borderId="0" xfId="0" applyNumberFormat="1" applyFill="1"/>
    <xf numFmtId="0" fontId="0" fillId="8" borderId="0" xfId="0" applyNumberFormat="1" applyFill="1" applyBorder="1"/>
    <xf numFmtId="20" fontId="0" fillId="8" borderId="0" xfId="0" applyNumberFormat="1" applyFill="1"/>
    <xf numFmtId="0" fontId="1" fillId="8" borderId="0" xfId="0" applyNumberFormat="1" applyFont="1" applyFill="1" applyBorder="1" applyAlignment="1"/>
    <xf numFmtId="0" fontId="0" fillId="8" borderId="0" xfId="0" applyFill="1" applyBorder="1" applyAlignment="1"/>
    <xf numFmtId="0" fontId="0" fillId="3" borderId="0" xfId="0" applyNumberFormat="1" applyFill="1" applyBorder="1"/>
    <xf numFmtId="20" fontId="0" fillId="3" borderId="0" xfId="0" applyNumberFormat="1" applyFill="1"/>
    <xf numFmtId="0" fontId="0" fillId="6" borderId="0" xfId="0" applyNumberFormat="1" applyFill="1" applyBorder="1"/>
    <xf numFmtId="20" fontId="0" fillId="6" borderId="0" xfId="0" applyNumberFormat="1" applyFill="1"/>
    <xf numFmtId="0" fontId="0" fillId="6" borderId="0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NumberFormat="1" applyBorder="1"/>
    <xf numFmtId="0" fontId="0" fillId="0" borderId="12" xfId="0" applyNumberFormat="1" applyFill="1" applyBorder="1"/>
    <xf numFmtId="0" fontId="0" fillId="0" borderId="14" xfId="0" applyNumberFormat="1" applyFill="1" applyBorder="1"/>
    <xf numFmtId="0" fontId="0" fillId="0" borderId="8" xfId="0" applyFill="1" applyBorder="1"/>
    <xf numFmtId="0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'Príchody zákazníkov'!$S$5:$S$103</c:f>
              <c:numCache>
                <c:formatCode>0</c:formatCode>
                <c:ptCount val="99"/>
                <c:pt idx="0">
                  <c:v>51</c:v>
                </c:pt>
                <c:pt idx="1">
                  <c:v>13</c:v>
                </c:pt>
                <c:pt idx="2">
                  <c:v>10</c:v>
                </c:pt>
                <c:pt idx="3">
                  <c:v>16</c:v>
                </c:pt>
                <c:pt idx="4">
                  <c:v>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11</c:v>
                </c:pt>
                <c:pt idx="10">
                  <c:v>21</c:v>
                </c:pt>
                <c:pt idx="11">
                  <c:v>11</c:v>
                </c:pt>
                <c:pt idx="12">
                  <c:v>3</c:v>
                </c:pt>
                <c:pt idx="13">
                  <c:v>2</c:v>
                </c:pt>
                <c:pt idx="14">
                  <c:v>10</c:v>
                </c:pt>
                <c:pt idx="15">
                  <c:v>11</c:v>
                </c:pt>
                <c:pt idx="16">
                  <c:v>3</c:v>
                </c:pt>
                <c:pt idx="17">
                  <c:v>6</c:v>
                </c:pt>
                <c:pt idx="18">
                  <c:v>22</c:v>
                </c:pt>
                <c:pt idx="19">
                  <c:v>5</c:v>
                </c:pt>
                <c:pt idx="20">
                  <c:v>22</c:v>
                </c:pt>
                <c:pt idx="21">
                  <c:v>63</c:v>
                </c:pt>
                <c:pt idx="22">
                  <c:v>1</c:v>
                </c:pt>
                <c:pt idx="23">
                  <c:v>5</c:v>
                </c:pt>
                <c:pt idx="24">
                  <c:v>8</c:v>
                </c:pt>
                <c:pt idx="25">
                  <c:v>3</c:v>
                </c:pt>
                <c:pt idx="26">
                  <c:v>32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4</c:v>
                </c:pt>
                <c:pt idx="36">
                  <c:v>27</c:v>
                </c:pt>
                <c:pt idx="37">
                  <c:v>30</c:v>
                </c:pt>
                <c:pt idx="38">
                  <c:v>19</c:v>
                </c:pt>
                <c:pt idx="39">
                  <c:v>42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6</c:v>
                </c:pt>
                <c:pt idx="45">
                  <c:v>12</c:v>
                </c:pt>
                <c:pt idx="46">
                  <c:v>10</c:v>
                </c:pt>
                <c:pt idx="47">
                  <c:v>11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30</c:v>
                </c:pt>
                <c:pt idx="53">
                  <c:v>1</c:v>
                </c:pt>
                <c:pt idx="54">
                  <c:v>9</c:v>
                </c:pt>
                <c:pt idx="55">
                  <c:v>17</c:v>
                </c:pt>
                <c:pt idx="56">
                  <c:v>10</c:v>
                </c:pt>
                <c:pt idx="57">
                  <c:v>3</c:v>
                </c:pt>
                <c:pt idx="58">
                  <c:v>10</c:v>
                </c:pt>
                <c:pt idx="59">
                  <c:v>6</c:v>
                </c:pt>
                <c:pt idx="60">
                  <c:v>14</c:v>
                </c:pt>
                <c:pt idx="61">
                  <c:v>27</c:v>
                </c:pt>
                <c:pt idx="62">
                  <c:v>17</c:v>
                </c:pt>
                <c:pt idx="63">
                  <c:v>8</c:v>
                </c:pt>
                <c:pt idx="64">
                  <c:v>15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22</c:v>
                </c:pt>
                <c:pt idx="70">
                  <c:v>7</c:v>
                </c:pt>
                <c:pt idx="71">
                  <c:v>4</c:v>
                </c:pt>
                <c:pt idx="72">
                  <c:v>10</c:v>
                </c:pt>
                <c:pt idx="73">
                  <c:v>13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9</c:v>
                </c:pt>
                <c:pt idx="78">
                  <c:v>6</c:v>
                </c:pt>
                <c:pt idx="79">
                  <c:v>30</c:v>
                </c:pt>
                <c:pt idx="80">
                  <c:v>24</c:v>
                </c:pt>
                <c:pt idx="81">
                  <c:v>7</c:v>
                </c:pt>
                <c:pt idx="82">
                  <c:v>10</c:v>
                </c:pt>
                <c:pt idx="83">
                  <c:v>17</c:v>
                </c:pt>
                <c:pt idx="84">
                  <c:v>17</c:v>
                </c:pt>
                <c:pt idx="85">
                  <c:v>13</c:v>
                </c:pt>
                <c:pt idx="86">
                  <c:v>17</c:v>
                </c:pt>
                <c:pt idx="87">
                  <c:v>7</c:v>
                </c:pt>
                <c:pt idx="88">
                  <c:v>8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6</c:v>
                </c:pt>
                <c:pt idx="94">
                  <c:v>9</c:v>
                </c:pt>
                <c:pt idx="95">
                  <c:v>7</c:v>
                </c:pt>
                <c:pt idx="96">
                  <c:v>6</c:v>
                </c:pt>
                <c:pt idx="97">
                  <c:v>14</c:v>
                </c:pt>
                <c:pt idx="98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69104"/>
        <c:axId val="-186661488"/>
      </c:barChart>
      <c:catAx>
        <c:axId val="-18666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86661488"/>
        <c:crosses val="autoZero"/>
        <c:auto val="1"/>
        <c:lblAlgn val="ctr"/>
        <c:lblOffset val="100"/>
        <c:noMultiLvlLbl val="0"/>
      </c:catAx>
      <c:valAx>
        <c:axId val="-1866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866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'Príchody zákazníkov'!$Z$19:$Z$28</c:f>
              <c:strCache>
                <c:ptCount val="1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More</c:v>
                </c:pt>
              </c:strCache>
            </c:strRef>
          </c:cat>
          <c:val>
            <c:numRef>
              <c:f>'Príchody zákazníkov'!$AA$19:$AA$28</c:f>
              <c:numCache>
                <c:formatCode>General</c:formatCode>
                <c:ptCount val="10"/>
                <c:pt idx="0">
                  <c:v>4</c:v>
                </c:pt>
                <c:pt idx="1">
                  <c:v>46</c:v>
                </c:pt>
                <c:pt idx="2">
                  <c:v>26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668016"/>
        <c:axId val="-186668560"/>
      </c:barChart>
      <c:catAx>
        <c:axId val="-18666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6668560"/>
        <c:crosses val="autoZero"/>
        <c:auto val="1"/>
        <c:lblAlgn val="ctr"/>
        <c:lblOffset val="100"/>
        <c:noMultiLvlLbl val="0"/>
      </c:catAx>
      <c:valAx>
        <c:axId val="-18666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666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'Príchody zákazníkov'!$Z$37:$Z$42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90</c:v>
                </c:pt>
              </c:numCache>
            </c:numRef>
          </c:cat>
          <c:val>
            <c:numRef>
              <c:f>'Príchody zákazníkov'!$AA$37:$AA$42</c:f>
              <c:numCache>
                <c:formatCode>General</c:formatCode>
                <c:ptCount val="6"/>
                <c:pt idx="0">
                  <c:v>54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63120"/>
        <c:axId val="-186662032"/>
      </c:barChart>
      <c:catAx>
        <c:axId val="-1866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86662032"/>
        <c:crosses val="autoZero"/>
        <c:auto val="1"/>
        <c:lblAlgn val="ctr"/>
        <c:lblOffset val="100"/>
        <c:noMultiLvlLbl val="0"/>
      </c:catAx>
      <c:valAx>
        <c:axId val="-1866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866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164523</xdr:colOff>
      <xdr:row>1</xdr:row>
      <xdr:rowOff>124258</xdr:rowOff>
    </xdr:from>
    <xdr:to>
      <xdr:col>29</xdr:col>
      <xdr:colOff>501361</xdr:colOff>
      <xdr:row>16</xdr:row>
      <xdr:rowOff>9958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352424</xdr:colOff>
      <xdr:row>17</xdr:row>
      <xdr:rowOff>28575</xdr:rowOff>
    </xdr:from>
    <xdr:to>
      <xdr:col>34</xdr:col>
      <xdr:colOff>571499</xdr:colOff>
      <xdr:row>29</xdr:row>
      <xdr:rowOff>133350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266700</xdr:colOff>
      <xdr:row>31</xdr:row>
      <xdr:rowOff>71437</xdr:rowOff>
    </xdr:from>
    <xdr:to>
      <xdr:col>35</xdr:col>
      <xdr:colOff>571500</xdr:colOff>
      <xdr:row>45</xdr:row>
      <xdr:rowOff>138112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opLeftCell="N39" zoomScaleNormal="100" workbookViewId="0"/>
  </sheetViews>
  <sheetFormatPr defaultRowHeight="15" x14ac:dyDescent="0.25"/>
  <cols>
    <col min="4" max="4" width="11.85546875" bestFit="1" customWidth="1"/>
    <col min="5" max="6" width="20.140625" style="4" bestFit="1" customWidth="1"/>
    <col min="7" max="7" width="16" bestFit="1" customWidth="1"/>
    <col min="9" max="9" width="10.140625" bestFit="1" customWidth="1"/>
    <col min="11" max="11" width="11.85546875" bestFit="1" customWidth="1"/>
    <col min="12" max="12" width="25.85546875" customWidth="1"/>
    <col min="14" max="14" width="17.140625" style="8" customWidth="1"/>
    <col min="15" max="16" width="11.85546875" bestFit="1" customWidth="1"/>
    <col min="17" max="17" width="18.85546875" bestFit="1" customWidth="1"/>
    <col min="18" max="18" width="16.28515625" customWidth="1"/>
    <col min="19" max="19" width="9.140625" style="11"/>
    <col min="21" max="21" width="16" bestFit="1" customWidth="1"/>
    <col min="22" max="22" width="9.42578125" bestFit="1" customWidth="1"/>
    <col min="23" max="23" width="18.140625" bestFit="1" customWidth="1"/>
    <col min="25" max="25" width="34.42578125" bestFit="1" customWidth="1"/>
    <col min="26" max="26" width="24.85546875" bestFit="1" customWidth="1"/>
    <col min="27" max="27" width="10.5703125" bestFit="1" customWidth="1"/>
  </cols>
  <sheetData>
    <row r="1" spans="1:22" x14ac:dyDescent="0.25">
      <c r="A1" s="1"/>
      <c r="O1" s="22" t="s">
        <v>44</v>
      </c>
      <c r="Q1" t="s">
        <v>25</v>
      </c>
      <c r="S1" s="14"/>
    </row>
    <row r="2" spans="1:22" x14ac:dyDescent="0.25">
      <c r="S2" s="14"/>
    </row>
    <row r="3" spans="1:22" x14ac:dyDescent="0.25">
      <c r="C3" s="2" t="s">
        <v>1</v>
      </c>
      <c r="D3" s="2" t="s">
        <v>0</v>
      </c>
      <c r="E3" s="62" t="s">
        <v>3</v>
      </c>
      <c r="F3" s="62"/>
      <c r="G3" s="2" t="s">
        <v>2</v>
      </c>
      <c r="I3" s="6"/>
      <c r="J3" s="2" t="s">
        <v>1</v>
      </c>
      <c r="K3" s="2" t="s">
        <v>0</v>
      </c>
      <c r="L3" s="62" t="s">
        <v>3</v>
      </c>
      <c r="M3" s="62"/>
      <c r="N3" s="9" t="s">
        <v>2</v>
      </c>
      <c r="O3" s="13" t="s">
        <v>1</v>
      </c>
      <c r="P3" s="2" t="s">
        <v>0</v>
      </c>
      <c r="Q3" s="62" t="s">
        <v>3</v>
      </c>
      <c r="R3" s="62"/>
      <c r="S3" s="62"/>
      <c r="T3" s="62"/>
      <c r="U3" s="9" t="s">
        <v>2</v>
      </c>
    </row>
    <row r="4" spans="1:22" x14ac:dyDescent="0.25">
      <c r="B4" t="s">
        <v>5</v>
      </c>
      <c r="C4">
        <v>1</v>
      </c>
      <c r="D4" s="3">
        <v>0.33749999999999997</v>
      </c>
      <c r="G4" s="4">
        <v>1</v>
      </c>
      <c r="I4" s="7">
        <v>42321</v>
      </c>
      <c r="J4">
        <v>1</v>
      </c>
      <c r="K4" s="3">
        <v>0.33749999999999997</v>
      </c>
      <c r="L4" s="4"/>
      <c r="M4" s="4"/>
      <c r="N4" s="10">
        <v>1</v>
      </c>
      <c r="O4" s="15">
        <v>1</v>
      </c>
      <c r="P4" s="1">
        <v>0.33749999999999997</v>
      </c>
      <c r="S4" s="12"/>
      <c r="U4">
        <v>1</v>
      </c>
    </row>
    <row r="5" spans="1:22" x14ac:dyDescent="0.25">
      <c r="C5">
        <v>2</v>
      </c>
      <c r="D5" s="3">
        <f t="shared" ref="D5:D52" si="0">D4+F5</f>
        <v>0.35069444444444442</v>
      </c>
      <c r="E5" s="4">
        <v>19</v>
      </c>
      <c r="F5" s="4" t="str">
        <f t="shared" ref="F5:F36" si="1">CONCATENATE("00:",$E5)</f>
        <v>00:19</v>
      </c>
      <c r="G5" s="4">
        <v>1</v>
      </c>
      <c r="I5" s="6"/>
      <c r="J5">
        <v>2</v>
      </c>
      <c r="K5" s="3">
        <f>K4+M5</f>
        <v>0.35069444444444442</v>
      </c>
      <c r="L5" s="4">
        <v>19</v>
      </c>
      <c r="M5" s="4" t="str">
        <f>CONCATENATE("00:",$L5)</f>
        <v>00:19</v>
      </c>
      <c r="N5" s="10">
        <v>1</v>
      </c>
      <c r="O5" s="15">
        <v>2</v>
      </c>
      <c r="P5" s="1">
        <f>P4+T5</f>
        <v>0.37291666666666662</v>
      </c>
      <c r="Q5">
        <v>51.366985533928201</v>
      </c>
      <c r="R5">
        <f>ROUND($Q5,0)</f>
        <v>51</v>
      </c>
      <c r="S5" s="20">
        <f>R5</f>
        <v>51</v>
      </c>
      <c r="T5" t="str">
        <f>CONCATENATE("00:",$S5)</f>
        <v>00:51</v>
      </c>
      <c r="U5">
        <v>1</v>
      </c>
      <c r="V5" t="str">
        <f>IF(S5&lt;=8,"0-8",IF(AND(S5&gt;8,S5&lt;=16),"9-16",IF(AND(S5&gt;16,S5&lt;=24),"17-24",IF(AND(S5&gt;24,S5&lt;=32),"25-32",IF(AND(S5&gt;32,S5&lt;=40),"33-40","41+")))))</f>
        <v>41+</v>
      </c>
    </row>
    <row r="6" spans="1:22" x14ac:dyDescent="0.25">
      <c r="C6">
        <v>3</v>
      </c>
      <c r="D6" s="3">
        <f t="shared" si="0"/>
        <v>0.35277777777777775</v>
      </c>
      <c r="E6" s="4">
        <v>3</v>
      </c>
      <c r="F6" s="4" t="str">
        <f t="shared" si="1"/>
        <v>00:3</v>
      </c>
      <c r="G6" s="4">
        <v>1</v>
      </c>
      <c r="I6" s="6"/>
      <c r="J6">
        <v>3</v>
      </c>
      <c r="K6" s="3">
        <f>K5+M6</f>
        <v>0.35277777777777775</v>
      </c>
      <c r="L6" s="4">
        <v>3</v>
      </c>
      <c r="M6" s="4" t="str">
        <f t="shared" ref="M6:M69" si="2">CONCATENATE("00:",$L6)</f>
        <v>00:3</v>
      </c>
      <c r="N6" s="10">
        <v>1</v>
      </c>
      <c r="O6" s="15">
        <v>3</v>
      </c>
      <c r="P6" s="1">
        <f t="shared" ref="P6:P24" si="3">P5+T6</f>
        <v>0.38194444444444442</v>
      </c>
      <c r="Q6">
        <v>63.993212771767901</v>
      </c>
      <c r="R6">
        <f t="shared" ref="R6:R69" si="4">ROUND($Q6,0)</f>
        <v>64</v>
      </c>
      <c r="S6" s="20">
        <f>R6-R5</f>
        <v>13</v>
      </c>
      <c r="T6" t="str">
        <f t="shared" ref="T6:T69" si="5">CONCATENATE("00:",$S6)</f>
        <v>00:13</v>
      </c>
      <c r="U6">
        <v>1</v>
      </c>
      <c r="V6" t="str">
        <f t="shared" ref="V6:V69" si="6">IF(S6&lt;=8,"0-8",IF(AND(S6&gt;8,S6&lt;=16),"9-16",IF(AND(S6&gt;16,S6&lt;=24),"17-24",IF(AND(S6&gt;24,S6&lt;=32),"25-32",IF(AND(S6&gt;32,S6&lt;=40),"33-40","41+")))))</f>
        <v>9-16</v>
      </c>
    </row>
    <row r="7" spans="1:22" x14ac:dyDescent="0.25">
      <c r="C7">
        <v>4</v>
      </c>
      <c r="D7" s="3">
        <f t="shared" si="0"/>
        <v>0.35347222222222219</v>
      </c>
      <c r="E7" s="4">
        <v>1</v>
      </c>
      <c r="F7" s="4" t="str">
        <f t="shared" si="1"/>
        <v>00:1</v>
      </c>
      <c r="G7" s="4">
        <v>1</v>
      </c>
      <c r="H7" s="4"/>
      <c r="I7" s="6"/>
      <c r="J7">
        <v>4</v>
      </c>
      <c r="K7" s="3">
        <f>K6+M7</f>
        <v>0.35347222222222219</v>
      </c>
      <c r="L7" s="4">
        <v>1</v>
      </c>
      <c r="M7" s="4" t="str">
        <f t="shared" si="2"/>
        <v>00:1</v>
      </c>
      <c r="N7" s="10">
        <v>3</v>
      </c>
      <c r="O7" s="15">
        <v>4</v>
      </c>
      <c r="P7" s="1">
        <f t="shared" si="3"/>
        <v>0.38888888888888884</v>
      </c>
      <c r="Q7">
        <v>74.123985221922496</v>
      </c>
      <c r="R7">
        <f t="shared" si="4"/>
        <v>74</v>
      </c>
      <c r="S7" s="20">
        <f t="shared" ref="S7:S70" si="7">R7-R6</f>
        <v>10</v>
      </c>
      <c r="T7" t="str">
        <f t="shared" si="5"/>
        <v>00:10</v>
      </c>
      <c r="U7">
        <v>1</v>
      </c>
      <c r="V7" t="str">
        <f t="shared" si="6"/>
        <v>9-16</v>
      </c>
    </row>
    <row r="8" spans="1:22" x14ac:dyDescent="0.25">
      <c r="C8">
        <v>5</v>
      </c>
      <c r="D8" s="3">
        <f t="shared" si="0"/>
        <v>0.35347222222222219</v>
      </c>
      <c r="E8" s="4">
        <v>0</v>
      </c>
      <c r="F8" s="4" t="str">
        <f t="shared" si="1"/>
        <v>00:0</v>
      </c>
      <c r="G8" s="4">
        <v>1</v>
      </c>
      <c r="I8" s="6"/>
      <c r="J8">
        <v>5</v>
      </c>
      <c r="K8" s="3">
        <f>$K7+M8</f>
        <v>0.35624999999999996</v>
      </c>
      <c r="L8" s="4">
        <v>4</v>
      </c>
      <c r="M8" s="4" t="str">
        <f t="shared" si="2"/>
        <v>00:4</v>
      </c>
      <c r="N8" s="10">
        <v>1</v>
      </c>
      <c r="O8" s="15">
        <v>5</v>
      </c>
      <c r="P8" s="1">
        <f t="shared" si="3"/>
        <v>0.39999999999999997</v>
      </c>
      <c r="Q8">
        <v>90.438395329540896</v>
      </c>
      <c r="R8">
        <f t="shared" si="4"/>
        <v>90</v>
      </c>
      <c r="S8" s="20">
        <f t="shared" si="7"/>
        <v>16</v>
      </c>
      <c r="T8" t="str">
        <f t="shared" si="5"/>
        <v>00:16</v>
      </c>
      <c r="U8">
        <v>1</v>
      </c>
      <c r="V8" t="str">
        <f t="shared" si="6"/>
        <v>9-16</v>
      </c>
    </row>
    <row r="9" spans="1:22" x14ac:dyDescent="0.25">
      <c r="C9">
        <v>6</v>
      </c>
      <c r="D9" s="3">
        <f t="shared" si="0"/>
        <v>0.35347222222222219</v>
      </c>
      <c r="E9" s="4">
        <v>0</v>
      </c>
      <c r="F9" s="4" t="str">
        <f t="shared" si="1"/>
        <v>00:0</v>
      </c>
      <c r="G9" s="4">
        <v>1</v>
      </c>
      <c r="I9" s="6"/>
      <c r="J9">
        <v>6</v>
      </c>
      <c r="K9" s="3">
        <f t="shared" ref="K9:K22" si="8">$K8+M9</f>
        <v>0.3659722222222222</v>
      </c>
      <c r="L9" s="4">
        <v>14</v>
      </c>
      <c r="M9" s="4" t="str">
        <f t="shared" si="2"/>
        <v>00:14</v>
      </c>
      <c r="N9" s="10">
        <v>1</v>
      </c>
      <c r="O9" s="15">
        <v>6</v>
      </c>
      <c r="P9" s="1">
        <f t="shared" si="3"/>
        <v>0.40069444444444441</v>
      </c>
      <c r="Q9">
        <v>90.758284273103001</v>
      </c>
      <c r="R9">
        <f t="shared" si="4"/>
        <v>91</v>
      </c>
      <c r="S9" s="20">
        <f t="shared" si="7"/>
        <v>1</v>
      </c>
      <c r="T9" t="str">
        <f t="shared" si="5"/>
        <v>00:1</v>
      </c>
      <c r="U9">
        <v>1</v>
      </c>
      <c r="V9" t="str">
        <f t="shared" si="6"/>
        <v>0-8</v>
      </c>
    </row>
    <row r="10" spans="1:22" x14ac:dyDescent="0.25">
      <c r="C10">
        <v>7</v>
      </c>
      <c r="D10" s="3">
        <f t="shared" si="0"/>
        <v>0.35624999999999996</v>
      </c>
      <c r="E10" s="4">
        <v>4</v>
      </c>
      <c r="F10" s="4" t="str">
        <f t="shared" si="1"/>
        <v>00:4</v>
      </c>
      <c r="G10" s="4">
        <v>1</v>
      </c>
      <c r="I10" s="6"/>
      <c r="J10">
        <v>7</v>
      </c>
      <c r="K10" s="3">
        <f t="shared" si="8"/>
        <v>0.36666666666666664</v>
      </c>
      <c r="L10" s="4">
        <v>1</v>
      </c>
      <c r="M10" s="4" t="str">
        <f t="shared" si="2"/>
        <v>00:1</v>
      </c>
      <c r="N10" s="10">
        <v>1</v>
      </c>
      <c r="O10" s="15">
        <v>7</v>
      </c>
      <c r="P10" s="1">
        <f t="shared" si="3"/>
        <v>0.40694444444444439</v>
      </c>
      <c r="Q10">
        <v>99.600621842546502</v>
      </c>
      <c r="R10">
        <f t="shared" si="4"/>
        <v>100</v>
      </c>
      <c r="S10" s="20">
        <f t="shared" si="7"/>
        <v>9</v>
      </c>
      <c r="T10" t="str">
        <f t="shared" si="5"/>
        <v>00:9</v>
      </c>
      <c r="U10">
        <v>1</v>
      </c>
      <c r="V10" t="str">
        <f t="shared" si="6"/>
        <v>9-16</v>
      </c>
    </row>
    <row r="11" spans="1:22" x14ac:dyDescent="0.25">
      <c r="C11">
        <v>8</v>
      </c>
      <c r="D11" s="3">
        <f t="shared" si="0"/>
        <v>0.3659722222222222</v>
      </c>
      <c r="E11" s="4">
        <v>14</v>
      </c>
      <c r="F11" s="4" t="str">
        <f t="shared" si="1"/>
        <v>00:14</v>
      </c>
      <c r="G11" s="4">
        <v>1</v>
      </c>
      <c r="I11" s="6"/>
      <c r="J11">
        <v>8</v>
      </c>
      <c r="K11" s="3">
        <f t="shared" si="8"/>
        <v>0.37222222222222218</v>
      </c>
      <c r="L11" s="4">
        <v>8</v>
      </c>
      <c r="M11" s="4" t="str">
        <f t="shared" si="2"/>
        <v>00:8</v>
      </c>
      <c r="N11" s="10">
        <v>1</v>
      </c>
      <c r="O11" s="15">
        <v>8</v>
      </c>
      <c r="P11" s="1">
        <f t="shared" si="3"/>
        <v>0.4104166666666666</v>
      </c>
      <c r="Q11">
        <v>104.964327847175</v>
      </c>
      <c r="R11">
        <f t="shared" si="4"/>
        <v>105</v>
      </c>
      <c r="S11" s="20">
        <f t="shared" si="7"/>
        <v>5</v>
      </c>
      <c r="T11" t="str">
        <f t="shared" si="5"/>
        <v>00:5</v>
      </c>
      <c r="U11">
        <v>1</v>
      </c>
      <c r="V11" t="str">
        <f t="shared" si="6"/>
        <v>0-8</v>
      </c>
    </row>
    <row r="12" spans="1:22" x14ac:dyDescent="0.25">
      <c r="C12">
        <v>9</v>
      </c>
      <c r="D12" s="3">
        <f t="shared" si="0"/>
        <v>0.36666666666666664</v>
      </c>
      <c r="E12" s="4">
        <v>1</v>
      </c>
      <c r="F12" s="4" t="str">
        <f t="shared" si="1"/>
        <v>00:1</v>
      </c>
      <c r="G12" s="4">
        <v>1</v>
      </c>
      <c r="I12" s="6"/>
      <c r="J12">
        <v>9</v>
      </c>
      <c r="K12" s="3">
        <f t="shared" si="8"/>
        <v>0.37777777777777771</v>
      </c>
      <c r="L12" s="4">
        <v>8</v>
      </c>
      <c r="M12" s="4" t="str">
        <f t="shared" si="2"/>
        <v>00:8</v>
      </c>
      <c r="N12" s="10">
        <v>1</v>
      </c>
      <c r="O12" s="15">
        <v>9</v>
      </c>
      <c r="P12" s="1">
        <f t="shared" si="3"/>
        <v>0.41319444444444436</v>
      </c>
      <c r="Q12">
        <v>109.114734085154</v>
      </c>
      <c r="R12">
        <f t="shared" si="4"/>
        <v>109</v>
      </c>
      <c r="S12" s="20">
        <f t="shared" si="7"/>
        <v>4</v>
      </c>
      <c r="T12" t="str">
        <f t="shared" si="5"/>
        <v>00:4</v>
      </c>
      <c r="U12">
        <v>1</v>
      </c>
      <c r="V12" t="str">
        <f t="shared" si="6"/>
        <v>0-8</v>
      </c>
    </row>
    <row r="13" spans="1:22" x14ac:dyDescent="0.25">
      <c r="C13">
        <v>10</v>
      </c>
      <c r="D13" s="3">
        <f t="shared" si="0"/>
        <v>0.37222222222222218</v>
      </c>
      <c r="E13" s="4">
        <v>8</v>
      </c>
      <c r="F13" s="4" t="str">
        <f t="shared" si="1"/>
        <v>00:8</v>
      </c>
      <c r="G13" s="4">
        <v>1</v>
      </c>
      <c r="I13" s="6"/>
      <c r="J13">
        <v>10</v>
      </c>
      <c r="K13" s="3">
        <f t="shared" si="8"/>
        <v>0.37777777777777771</v>
      </c>
      <c r="L13" s="4">
        <v>0</v>
      </c>
      <c r="M13" s="4" t="str">
        <f t="shared" si="2"/>
        <v>00:0</v>
      </c>
      <c r="N13" s="10">
        <v>1</v>
      </c>
      <c r="O13" s="15">
        <v>10</v>
      </c>
      <c r="P13" s="1">
        <f t="shared" si="3"/>
        <v>0.41458333333333325</v>
      </c>
      <c r="Q13">
        <v>110.632576652528</v>
      </c>
      <c r="R13">
        <f t="shared" si="4"/>
        <v>111</v>
      </c>
      <c r="S13" s="20">
        <f t="shared" si="7"/>
        <v>2</v>
      </c>
      <c r="T13" t="str">
        <f t="shared" si="5"/>
        <v>00:2</v>
      </c>
      <c r="U13">
        <v>1</v>
      </c>
      <c r="V13" t="str">
        <f t="shared" si="6"/>
        <v>0-8</v>
      </c>
    </row>
    <row r="14" spans="1:22" x14ac:dyDescent="0.25">
      <c r="C14">
        <v>11</v>
      </c>
      <c r="D14" s="3">
        <f t="shared" si="0"/>
        <v>0.37777777777777771</v>
      </c>
      <c r="E14" s="4">
        <v>8</v>
      </c>
      <c r="F14" s="4" t="str">
        <f t="shared" si="1"/>
        <v>00:8</v>
      </c>
      <c r="G14" s="4">
        <v>1</v>
      </c>
      <c r="I14" s="6"/>
      <c r="J14">
        <v>11</v>
      </c>
      <c r="K14" s="3">
        <f t="shared" si="8"/>
        <v>0.39722222222222214</v>
      </c>
      <c r="L14" s="4">
        <v>28</v>
      </c>
      <c r="M14" s="4" t="str">
        <f t="shared" si="2"/>
        <v>00:28</v>
      </c>
      <c r="N14" s="10">
        <v>1</v>
      </c>
      <c r="O14" s="15">
        <v>11</v>
      </c>
      <c r="P14" s="1">
        <f t="shared" si="3"/>
        <v>0.42222222222222211</v>
      </c>
      <c r="Q14">
        <v>121.828162916621</v>
      </c>
      <c r="R14">
        <f t="shared" si="4"/>
        <v>122</v>
      </c>
      <c r="S14" s="20">
        <f t="shared" si="7"/>
        <v>11</v>
      </c>
      <c r="T14" t="str">
        <f t="shared" si="5"/>
        <v>00:11</v>
      </c>
      <c r="U14">
        <v>1</v>
      </c>
      <c r="V14" t="str">
        <f t="shared" si="6"/>
        <v>9-16</v>
      </c>
    </row>
    <row r="15" spans="1:22" x14ac:dyDescent="0.25">
      <c r="C15">
        <v>12</v>
      </c>
      <c r="D15" s="3">
        <f t="shared" si="0"/>
        <v>0.37777777777777771</v>
      </c>
      <c r="E15" s="4">
        <v>0</v>
      </c>
      <c r="F15" s="4" t="str">
        <f t="shared" si="1"/>
        <v>00:0</v>
      </c>
      <c r="G15" s="4">
        <v>1</v>
      </c>
      <c r="I15" s="6"/>
      <c r="J15">
        <v>12</v>
      </c>
      <c r="K15" s="3">
        <f t="shared" si="8"/>
        <v>0.40347222222222212</v>
      </c>
      <c r="L15" s="4">
        <v>9</v>
      </c>
      <c r="M15" s="4" t="str">
        <f t="shared" si="2"/>
        <v>00:9</v>
      </c>
      <c r="N15" s="10">
        <v>1</v>
      </c>
      <c r="O15" s="15">
        <v>12</v>
      </c>
      <c r="P15" s="1">
        <f t="shared" si="3"/>
        <v>0.43680555555555545</v>
      </c>
      <c r="Q15">
        <v>143.25255321849599</v>
      </c>
      <c r="R15">
        <f t="shared" si="4"/>
        <v>143</v>
      </c>
      <c r="S15" s="20">
        <f t="shared" si="7"/>
        <v>21</v>
      </c>
      <c r="T15" t="str">
        <f t="shared" si="5"/>
        <v>00:21</v>
      </c>
      <c r="U15">
        <v>1</v>
      </c>
      <c r="V15" t="str">
        <f t="shared" si="6"/>
        <v>17-24</v>
      </c>
    </row>
    <row r="16" spans="1:22" x14ac:dyDescent="0.25">
      <c r="C16">
        <v>13</v>
      </c>
      <c r="D16" s="3">
        <f t="shared" si="0"/>
        <v>0.39722222222222214</v>
      </c>
      <c r="E16" s="4">
        <v>28</v>
      </c>
      <c r="F16" s="4" t="str">
        <f t="shared" si="1"/>
        <v>00:28</v>
      </c>
      <c r="G16" s="4">
        <v>1</v>
      </c>
      <c r="I16" s="6"/>
      <c r="J16">
        <v>13</v>
      </c>
      <c r="K16" s="3">
        <f t="shared" si="8"/>
        <v>0.40694444444444433</v>
      </c>
      <c r="L16" s="4">
        <v>5</v>
      </c>
      <c r="M16" s="4" t="str">
        <f t="shared" si="2"/>
        <v>00:5</v>
      </c>
      <c r="N16" s="10">
        <v>1</v>
      </c>
      <c r="O16" s="15">
        <v>13</v>
      </c>
      <c r="P16" s="1">
        <f t="shared" si="3"/>
        <v>0.44444444444444431</v>
      </c>
      <c r="Q16">
        <v>153.62387256062399</v>
      </c>
      <c r="R16">
        <f t="shared" si="4"/>
        <v>154</v>
      </c>
      <c r="S16" s="20">
        <f t="shared" si="7"/>
        <v>11</v>
      </c>
      <c r="T16" t="str">
        <f t="shared" si="5"/>
        <v>00:11</v>
      </c>
      <c r="U16">
        <v>1</v>
      </c>
      <c r="V16" t="str">
        <f t="shared" si="6"/>
        <v>9-16</v>
      </c>
    </row>
    <row r="17" spans="3:27" ht="15.75" thickBot="1" x14ac:dyDescent="0.3">
      <c r="C17">
        <v>14</v>
      </c>
      <c r="D17" s="3">
        <f t="shared" si="0"/>
        <v>0.40347222222222212</v>
      </c>
      <c r="E17" s="4">
        <v>9</v>
      </c>
      <c r="F17" s="4" t="str">
        <f t="shared" si="1"/>
        <v>00:9</v>
      </c>
      <c r="G17" s="4">
        <v>1</v>
      </c>
      <c r="I17" s="6"/>
      <c r="J17">
        <v>14</v>
      </c>
      <c r="K17" s="3">
        <f t="shared" si="8"/>
        <v>0.41180555555555542</v>
      </c>
      <c r="L17" s="4">
        <v>7</v>
      </c>
      <c r="M17" s="4" t="str">
        <f t="shared" si="2"/>
        <v>00:7</v>
      </c>
      <c r="N17" s="10">
        <v>1</v>
      </c>
      <c r="O17" s="15">
        <v>14</v>
      </c>
      <c r="P17" s="1">
        <f t="shared" si="3"/>
        <v>0.44652777777777763</v>
      </c>
      <c r="Q17">
        <v>157.332431589458</v>
      </c>
      <c r="R17">
        <f t="shared" si="4"/>
        <v>157</v>
      </c>
      <c r="S17" s="20">
        <f t="shared" si="7"/>
        <v>3</v>
      </c>
      <c r="T17" t="str">
        <f t="shared" si="5"/>
        <v>00:3</v>
      </c>
      <c r="U17">
        <v>1</v>
      </c>
      <c r="V17" t="str">
        <f t="shared" si="6"/>
        <v>0-8</v>
      </c>
    </row>
    <row r="18" spans="3:27" x14ac:dyDescent="0.25">
      <c r="C18">
        <v>15</v>
      </c>
      <c r="D18" s="3">
        <f t="shared" si="0"/>
        <v>0.40694444444444433</v>
      </c>
      <c r="E18" s="4">
        <v>5</v>
      </c>
      <c r="F18" s="4" t="str">
        <f t="shared" si="1"/>
        <v>00:5</v>
      </c>
      <c r="G18" s="4">
        <v>1</v>
      </c>
      <c r="I18" s="6"/>
      <c r="J18">
        <v>15</v>
      </c>
      <c r="K18" s="3">
        <f t="shared" si="8"/>
        <v>0.42638888888888876</v>
      </c>
      <c r="L18" s="4">
        <v>21</v>
      </c>
      <c r="M18" s="4" t="str">
        <f t="shared" si="2"/>
        <v>00:21</v>
      </c>
      <c r="N18" s="10">
        <v>1</v>
      </c>
      <c r="O18" s="15">
        <v>15</v>
      </c>
      <c r="P18" s="1">
        <f t="shared" si="3"/>
        <v>0.44791666666666652</v>
      </c>
      <c r="Q18">
        <v>159.45173536415601</v>
      </c>
      <c r="R18">
        <f t="shared" si="4"/>
        <v>159</v>
      </c>
      <c r="S18" s="20">
        <f t="shared" si="7"/>
        <v>2</v>
      </c>
      <c r="T18" t="str">
        <f t="shared" si="5"/>
        <v>00:2</v>
      </c>
      <c r="U18">
        <v>1</v>
      </c>
      <c r="V18" t="str">
        <f t="shared" si="6"/>
        <v>0-8</v>
      </c>
      <c r="W18" s="19" t="s">
        <v>27</v>
      </c>
      <c r="X18" s="19"/>
      <c r="Z18" s="18" t="s">
        <v>19</v>
      </c>
      <c r="AA18" s="18" t="s">
        <v>21</v>
      </c>
    </row>
    <row r="19" spans="3:27" x14ac:dyDescent="0.25">
      <c r="C19">
        <v>16</v>
      </c>
      <c r="D19" s="3">
        <f t="shared" si="0"/>
        <v>0.41180555555555542</v>
      </c>
      <c r="E19" s="4">
        <v>7</v>
      </c>
      <c r="F19" s="4" t="str">
        <f t="shared" si="1"/>
        <v>00:7</v>
      </c>
      <c r="G19" s="4">
        <v>1</v>
      </c>
      <c r="I19" s="6"/>
      <c r="J19">
        <v>16</v>
      </c>
      <c r="K19" s="3">
        <f t="shared" si="8"/>
        <v>0.43333333333333318</v>
      </c>
      <c r="L19" s="4">
        <v>10</v>
      </c>
      <c r="M19" s="4" t="str">
        <f t="shared" si="2"/>
        <v>00:10</v>
      </c>
      <c r="N19" s="10">
        <v>1</v>
      </c>
      <c r="O19" s="15">
        <v>16</v>
      </c>
      <c r="P19" s="1">
        <f t="shared" si="3"/>
        <v>0.45486111111111094</v>
      </c>
      <c r="Q19">
        <v>168.92908642824</v>
      </c>
      <c r="R19">
        <f t="shared" si="4"/>
        <v>169</v>
      </c>
      <c r="S19" s="20">
        <f t="shared" si="7"/>
        <v>10</v>
      </c>
      <c r="T19" t="str">
        <f t="shared" si="5"/>
        <v>00:10</v>
      </c>
      <c r="U19">
        <v>1</v>
      </c>
      <c r="V19" t="str">
        <f t="shared" si="6"/>
        <v>9-16</v>
      </c>
      <c r="W19" s="16"/>
      <c r="X19" s="16"/>
      <c r="Z19" s="16">
        <v>0</v>
      </c>
      <c r="AA19" s="16">
        <v>4</v>
      </c>
    </row>
    <row r="20" spans="3:27" x14ac:dyDescent="0.25">
      <c r="C20">
        <v>17</v>
      </c>
      <c r="D20" s="3">
        <f t="shared" si="0"/>
        <v>0.42638888888888876</v>
      </c>
      <c r="E20" s="4">
        <v>21</v>
      </c>
      <c r="F20" s="4" t="str">
        <f t="shared" si="1"/>
        <v>00:21</v>
      </c>
      <c r="G20" s="4">
        <v>1</v>
      </c>
      <c r="I20" s="6"/>
      <c r="J20">
        <v>17</v>
      </c>
      <c r="K20" s="3">
        <f t="shared" si="8"/>
        <v>0.4402777777777776</v>
      </c>
      <c r="L20" s="4">
        <v>10</v>
      </c>
      <c r="M20" s="4" t="str">
        <f t="shared" si="2"/>
        <v>00:10</v>
      </c>
      <c r="N20" s="10">
        <v>1</v>
      </c>
      <c r="O20" s="15">
        <v>17</v>
      </c>
      <c r="P20" s="1">
        <f t="shared" si="3"/>
        <v>0.4624999999999998</v>
      </c>
      <c r="Q20">
        <v>179.87006803677701</v>
      </c>
      <c r="R20">
        <f t="shared" si="4"/>
        <v>180</v>
      </c>
      <c r="S20" s="20">
        <f t="shared" si="7"/>
        <v>11</v>
      </c>
      <c r="T20" t="str">
        <f t="shared" si="5"/>
        <v>00:11</v>
      </c>
      <c r="U20">
        <v>1</v>
      </c>
      <c r="V20" t="str">
        <f t="shared" si="6"/>
        <v>9-16</v>
      </c>
      <c r="W20" s="24" t="s">
        <v>6</v>
      </c>
      <c r="X20" s="24">
        <v>10.525252525252526</v>
      </c>
      <c r="Z20" s="16">
        <v>7</v>
      </c>
      <c r="AA20" s="16">
        <v>46</v>
      </c>
    </row>
    <row r="21" spans="3:27" x14ac:dyDescent="0.25">
      <c r="C21">
        <v>18</v>
      </c>
      <c r="D21" s="3">
        <f t="shared" si="0"/>
        <v>0.43333333333333318</v>
      </c>
      <c r="E21" s="4">
        <v>10</v>
      </c>
      <c r="F21" s="4" t="str">
        <f t="shared" si="1"/>
        <v>00:10</v>
      </c>
      <c r="G21" s="4">
        <v>1</v>
      </c>
      <c r="I21" s="6"/>
      <c r="J21">
        <v>18</v>
      </c>
      <c r="K21" s="3">
        <f t="shared" si="8"/>
        <v>0.45555555555555538</v>
      </c>
      <c r="L21" s="4">
        <v>22</v>
      </c>
      <c r="M21" s="4" t="str">
        <f t="shared" si="2"/>
        <v>00:22</v>
      </c>
      <c r="N21" s="10">
        <v>1</v>
      </c>
      <c r="O21" s="15">
        <v>18</v>
      </c>
      <c r="P21" s="1">
        <f t="shared" si="3"/>
        <v>0.46458333333333313</v>
      </c>
      <c r="Q21">
        <v>182.605252508783</v>
      </c>
      <c r="R21">
        <f t="shared" si="4"/>
        <v>183</v>
      </c>
      <c r="S21" s="20">
        <f t="shared" si="7"/>
        <v>3</v>
      </c>
      <c r="T21" t="str">
        <f t="shared" si="5"/>
        <v>00:3</v>
      </c>
      <c r="U21">
        <v>1</v>
      </c>
      <c r="V21" t="str">
        <f t="shared" si="6"/>
        <v>0-8</v>
      </c>
      <c r="W21" s="16" t="s">
        <v>7</v>
      </c>
      <c r="X21" s="16">
        <v>1.0882842896896041</v>
      </c>
      <c r="Z21" s="16">
        <v>14</v>
      </c>
      <c r="AA21" s="16">
        <v>26</v>
      </c>
    </row>
    <row r="22" spans="3:27" x14ac:dyDescent="0.25">
      <c r="C22">
        <v>19</v>
      </c>
      <c r="D22" s="3">
        <f t="shared" si="0"/>
        <v>0.4402777777777776</v>
      </c>
      <c r="E22" s="4">
        <v>10</v>
      </c>
      <c r="F22" s="4" t="str">
        <f t="shared" si="1"/>
        <v>00:10</v>
      </c>
      <c r="G22" s="4">
        <v>1</v>
      </c>
      <c r="I22" s="6"/>
      <c r="J22">
        <v>19</v>
      </c>
      <c r="K22" s="3">
        <f t="shared" si="8"/>
        <v>0.4624999999999998</v>
      </c>
      <c r="L22" s="4">
        <v>10</v>
      </c>
      <c r="M22" s="4" t="str">
        <f t="shared" si="2"/>
        <v>00:10</v>
      </c>
      <c r="N22" s="10">
        <v>1</v>
      </c>
      <c r="O22" s="15">
        <v>19</v>
      </c>
      <c r="P22" s="1">
        <f t="shared" si="3"/>
        <v>0.46874999999999978</v>
      </c>
      <c r="Q22">
        <v>188.95958966312699</v>
      </c>
      <c r="R22">
        <f t="shared" si="4"/>
        <v>189</v>
      </c>
      <c r="S22" s="20">
        <f t="shared" si="7"/>
        <v>6</v>
      </c>
      <c r="T22" t="str">
        <f t="shared" si="5"/>
        <v>00:6</v>
      </c>
      <c r="U22">
        <v>1</v>
      </c>
      <c r="V22" t="str">
        <f t="shared" si="6"/>
        <v>0-8</v>
      </c>
      <c r="W22" s="16" t="s">
        <v>8</v>
      </c>
      <c r="X22" s="16">
        <v>7</v>
      </c>
      <c r="Z22" s="16">
        <v>21</v>
      </c>
      <c r="AA22" s="16">
        <v>10</v>
      </c>
    </row>
    <row r="23" spans="3:27" x14ac:dyDescent="0.25">
      <c r="C23">
        <v>20</v>
      </c>
      <c r="D23" s="3">
        <f t="shared" si="0"/>
        <v>0.45555555555555538</v>
      </c>
      <c r="E23" s="4">
        <v>22</v>
      </c>
      <c r="F23" s="4" t="str">
        <f t="shared" si="1"/>
        <v>00:22</v>
      </c>
      <c r="G23" s="4">
        <v>1</v>
      </c>
      <c r="I23" s="6"/>
      <c r="J23">
        <v>20</v>
      </c>
      <c r="K23" s="3">
        <v>0.52708333333333335</v>
      </c>
      <c r="L23" s="4">
        <v>39</v>
      </c>
      <c r="M23" s="4" t="str">
        <f t="shared" si="2"/>
        <v>00:39</v>
      </c>
      <c r="N23" s="10">
        <v>1</v>
      </c>
      <c r="O23" s="15">
        <v>20</v>
      </c>
      <c r="P23" s="1">
        <f t="shared" si="3"/>
        <v>0.48402777777777756</v>
      </c>
      <c r="Q23">
        <v>210.96468194503501</v>
      </c>
      <c r="R23">
        <f t="shared" si="4"/>
        <v>211</v>
      </c>
      <c r="S23" s="20">
        <f t="shared" si="7"/>
        <v>22</v>
      </c>
      <c r="T23" t="str">
        <f t="shared" si="5"/>
        <v>00:22</v>
      </c>
      <c r="U23">
        <v>1</v>
      </c>
      <c r="V23" t="str">
        <f t="shared" si="6"/>
        <v>17-24</v>
      </c>
      <c r="W23" s="16" t="s">
        <v>9</v>
      </c>
      <c r="X23" s="16">
        <v>1</v>
      </c>
      <c r="Z23" s="16">
        <v>28</v>
      </c>
      <c r="AA23" s="16">
        <v>6</v>
      </c>
    </row>
    <row r="24" spans="3:27" x14ac:dyDescent="0.25">
      <c r="C24">
        <v>21</v>
      </c>
      <c r="D24" s="3">
        <f t="shared" si="0"/>
        <v>0.4624999999999998</v>
      </c>
      <c r="E24" s="4">
        <v>10</v>
      </c>
      <c r="F24" s="4" t="str">
        <f t="shared" si="1"/>
        <v>00:10</v>
      </c>
      <c r="G24" s="4">
        <v>1</v>
      </c>
      <c r="I24" s="6"/>
      <c r="J24">
        <v>21</v>
      </c>
      <c r="K24" s="3">
        <f t="shared" ref="K24:K48" si="9">$K23+M24</f>
        <v>0.53819444444444442</v>
      </c>
      <c r="L24" s="4">
        <v>16</v>
      </c>
      <c r="M24" s="4" t="str">
        <f t="shared" si="2"/>
        <v>00:16</v>
      </c>
      <c r="N24" s="10">
        <v>1</v>
      </c>
      <c r="O24" s="15">
        <v>21</v>
      </c>
      <c r="P24" s="1">
        <f t="shared" si="3"/>
        <v>0.48749999999999977</v>
      </c>
      <c r="Q24">
        <v>215.5568468102</v>
      </c>
      <c r="R24">
        <f t="shared" si="4"/>
        <v>216</v>
      </c>
      <c r="S24" s="20">
        <f t="shared" si="7"/>
        <v>5</v>
      </c>
      <c r="T24" t="str">
        <f t="shared" si="5"/>
        <v>00:5</v>
      </c>
      <c r="U24">
        <v>1</v>
      </c>
      <c r="V24" t="str">
        <f t="shared" si="6"/>
        <v>0-8</v>
      </c>
      <c r="W24" s="16" t="s">
        <v>10</v>
      </c>
      <c r="X24" s="16">
        <v>10.828291962416575</v>
      </c>
      <c r="Z24" s="16">
        <v>35</v>
      </c>
      <c r="AA24" s="16">
        <v>4</v>
      </c>
    </row>
    <row r="25" spans="3:27" x14ac:dyDescent="0.25">
      <c r="C25">
        <v>22</v>
      </c>
      <c r="D25" s="3">
        <f t="shared" si="0"/>
        <v>0.49999999999999978</v>
      </c>
      <c r="E25" s="4">
        <v>54</v>
      </c>
      <c r="F25" s="4" t="str">
        <f t="shared" si="1"/>
        <v>00:54</v>
      </c>
      <c r="G25" s="4">
        <v>1</v>
      </c>
      <c r="H25" s="4">
        <v>2</v>
      </c>
      <c r="I25" s="6"/>
      <c r="J25">
        <v>22</v>
      </c>
      <c r="K25" s="3">
        <f t="shared" si="9"/>
        <v>0.54722222222222217</v>
      </c>
      <c r="L25" s="4">
        <v>13</v>
      </c>
      <c r="M25" s="4" t="str">
        <f t="shared" si="2"/>
        <v>00:13</v>
      </c>
      <c r="N25" s="10">
        <v>1</v>
      </c>
      <c r="O25" s="15">
        <v>22</v>
      </c>
      <c r="P25" s="1">
        <v>0.54652777777777783</v>
      </c>
      <c r="Q25">
        <v>238.080225686424</v>
      </c>
      <c r="R25">
        <f t="shared" si="4"/>
        <v>238</v>
      </c>
      <c r="S25" s="20">
        <f t="shared" si="7"/>
        <v>22</v>
      </c>
      <c r="T25" t="str">
        <f t="shared" si="5"/>
        <v>00:22</v>
      </c>
      <c r="U25">
        <v>1</v>
      </c>
      <c r="V25" t="str">
        <f t="shared" si="6"/>
        <v>17-24</v>
      </c>
      <c r="W25" s="16" t="s">
        <v>11</v>
      </c>
      <c r="X25" s="16">
        <v>117.2519068233354</v>
      </c>
      <c r="Z25" s="16">
        <v>42</v>
      </c>
      <c r="AA25" s="16">
        <v>1</v>
      </c>
    </row>
    <row r="26" spans="3:27" x14ac:dyDescent="0.25">
      <c r="C26">
        <v>23</v>
      </c>
      <c r="D26" s="3">
        <f t="shared" si="0"/>
        <v>0.49999999999999978</v>
      </c>
      <c r="E26" s="4">
        <v>0</v>
      </c>
      <c r="F26" s="4" t="str">
        <f t="shared" si="1"/>
        <v>00:0</v>
      </c>
      <c r="G26" s="4">
        <v>1</v>
      </c>
      <c r="I26" s="6"/>
      <c r="J26">
        <v>23</v>
      </c>
      <c r="K26" s="3">
        <f t="shared" si="9"/>
        <v>0.54861111111111105</v>
      </c>
      <c r="L26" s="4">
        <v>2</v>
      </c>
      <c r="M26" s="4" t="str">
        <f t="shared" si="2"/>
        <v>00:2</v>
      </c>
      <c r="N26" s="10">
        <v>1</v>
      </c>
      <c r="O26" s="15">
        <v>23</v>
      </c>
      <c r="P26" s="1">
        <f>P25+T26</f>
        <v>0.59027777777777779</v>
      </c>
      <c r="Q26">
        <v>300.57386982835402</v>
      </c>
      <c r="R26">
        <f t="shared" si="4"/>
        <v>301</v>
      </c>
      <c r="S26" s="20">
        <f t="shared" si="7"/>
        <v>63</v>
      </c>
      <c r="T26" t="str">
        <f t="shared" si="5"/>
        <v>00:63</v>
      </c>
      <c r="U26">
        <v>1</v>
      </c>
      <c r="V26" t="str">
        <f t="shared" si="6"/>
        <v>41+</v>
      </c>
      <c r="W26" s="16" t="s">
        <v>12</v>
      </c>
      <c r="X26" s="16">
        <v>6.6629744309637164</v>
      </c>
      <c r="Z26" s="16">
        <v>49</v>
      </c>
      <c r="AA26" s="16">
        <v>0</v>
      </c>
    </row>
    <row r="27" spans="3:27" x14ac:dyDescent="0.25">
      <c r="C27">
        <v>24</v>
      </c>
      <c r="D27" s="3">
        <f t="shared" si="0"/>
        <v>0.52708333333333313</v>
      </c>
      <c r="E27" s="4">
        <v>39</v>
      </c>
      <c r="F27" s="4" t="str">
        <f t="shared" si="1"/>
        <v>00:39</v>
      </c>
      <c r="G27" s="4">
        <v>1</v>
      </c>
      <c r="I27" s="6"/>
      <c r="J27">
        <v>24</v>
      </c>
      <c r="K27" s="3">
        <f t="shared" si="9"/>
        <v>0.54999999999999993</v>
      </c>
      <c r="L27" s="4">
        <v>2</v>
      </c>
      <c r="M27" s="4" t="str">
        <f t="shared" si="2"/>
        <v>00:2</v>
      </c>
      <c r="N27" s="10">
        <v>1</v>
      </c>
      <c r="O27" s="15">
        <v>24</v>
      </c>
      <c r="P27" s="1">
        <f t="shared" ref="P27:P61" si="10">P26+T27</f>
        <v>0.59097222222222223</v>
      </c>
      <c r="Q27">
        <v>301.75130379284002</v>
      </c>
      <c r="R27">
        <f t="shared" si="4"/>
        <v>302</v>
      </c>
      <c r="S27" s="20">
        <f t="shared" si="7"/>
        <v>1</v>
      </c>
      <c r="T27" t="str">
        <f t="shared" si="5"/>
        <v>00:1</v>
      </c>
      <c r="U27">
        <v>1</v>
      </c>
      <c r="V27" t="str">
        <f t="shared" si="6"/>
        <v>0-8</v>
      </c>
      <c r="W27" s="16" t="s">
        <v>13</v>
      </c>
      <c r="X27" s="16">
        <v>2.2275050759302153</v>
      </c>
      <c r="Z27" s="16">
        <v>56</v>
      </c>
      <c r="AA27" s="16">
        <v>1</v>
      </c>
    </row>
    <row r="28" spans="3:27" ht="15.75" thickBot="1" x14ac:dyDescent="0.3">
      <c r="C28">
        <v>25</v>
      </c>
      <c r="D28" s="3">
        <f t="shared" si="0"/>
        <v>0.5381944444444442</v>
      </c>
      <c r="E28" s="4">
        <v>16</v>
      </c>
      <c r="F28" s="4" t="str">
        <f t="shared" si="1"/>
        <v>00:16</v>
      </c>
      <c r="G28" s="4">
        <v>1</v>
      </c>
      <c r="I28" s="6"/>
      <c r="J28">
        <v>25</v>
      </c>
      <c r="K28" s="3">
        <f t="shared" si="9"/>
        <v>0.56388888888888877</v>
      </c>
      <c r="L28" s="4">
        <v>20</v>
      </c>
      <c r="M28" s="4" t="str">
        <f t="shared" si="2"/>
        <v>00:20</v>
      </c>
      <c r="N28" s="10">
        <v>1</v>
      </c>
      <c r="O28" s="15">
        <v>25</v>
      </c>
      <c r="P28" s="1">
        <f t="shared" si="10"/>
        <v>0.59444444444444444</v>
      </c>
      <c r="Q28">
        <v>307.30221347282298</v>
      </c>
      <c r="R28">
        <f t="shared" si="4"/>
        <v>307</v>
      </c>
      <c r="S28" s="20">
        <f t="shared" si="7"/>
        <v>5</v>
      </c>
      <c r="T28" t="str">
        <f t="shared" si="5"/>
        <v>00:5</v>
      </c>
      <c r="U28">
        <v>1</v>
      </c>
      <c r="V28" t="str">
        <f t="shared" si="6"/>
        <v>0-8</v>
      </c>
      <c r="W28" s="16" t="s">
        <v>14</v>
      </c>
      <c r="X28" s="16">
        <v>63</v>
      </c>
      <c r="Z28" s="17" t="s">
        <v>20</v>
      </c>
      <c r="AA28" s="17">
        <v>1</v>
      </c>
    </row>
    <row r="29" spans="3:27" x14ac:dyDescent="0.25">
      <c r="C29">
        <v>26</v>
      </c>
      <c r="D29" s="3">
        <f t="shared" si="0"/>
        <v>0.54722222222222194</v>
      </c>
      <c r="E29" s="4">
        <v>13</v>
      </c>
      <c r="F29" s="4" t="str">
        <f t="shared" si="1"/>
        <v>00:13</v>
      </c>
      <c r="G29" s="4">
        <v>1</v>
      </c>
      <c r="I29" s="6"/>
      <c r="J29">
        <v>26</v>
      </c>
      <c r="K29" s="3">
        <f t="shared" si="9"/>
        <v>0.57499999999999984</v>
      </c>
      <c r="L29" s="4">
        <v>16</v>
      </c>
      <c r="M29" s="4" t="str">
        <f t="shared" si="2"/>
        <v>00:16</v>
      </c>
      <c r="N29" s="10">
        <v>1</v>
      </c>
      <c r="O29" s="15">
        <v>26</v>
      </c>
      <c r="P29" s="1">
        <f t="shared" si="10"/>
        <v>0.6</v>
      </c>
      <c r="Q29">
        <v>315.10563269161702</v>
      </c>
      <c r="R29">
        <f t="shared" si="4"/>
        <v>315</v>
      </c>
      <c r="S29" s="20">
        <f t="shared" si="7"/>
        <v>8</v>
      </c>
      <c r="T29" t="str">
        <f t="shared" si="5"/>
        <v>00:8</v>
      </c>
      <c r="U29">
        <v>1</v>
      </c>
      <c r="V29" t="str">
        <f t="shared" si="6"/>
        <v>0-8</v>
      </c>
      <c r="W29" s="16" t="s">
        <v>15</v>
      </c>
      <c r="X29" s="16">
        <v>0</v>
      </c>
    </row>
    <row r="30" spans="3:27" x14ac:dyDescent="0.25">
      <c r="C30">
        <v>27</v>
      </c>
      <c r="D30" s="3">
        <f t="shared" si="0"/>
        <v>0.54861111111111083</v>
      </c>
      <c r="E30" s="4">
        <v>2</v>
      </c>
      <c r="F30" s="4" t="str">
        <f t="shared" si="1"/>
        <v>00:2</v>
      </c>
      <c r="G30" s="4">
        <v>1</v>
      </c>
      <c r="I30" s="6"/>
      <c r="J30">
        <v>27</v>
      </c>
      <c r="K30" s="3">
        <f t="shared" si="9"/>
        <v>0.57777777777777761</v>
      </c>
      <c r="L30" s="4">
        <v>4</v>
      </c>
      <c r="M30" s="4" t="str">
        <f t="shared" si="2"/>
        <v>00:4</v>
      </c>
      <c r="N30" s="10">
        <v>1</v>
      </c>
      <c r="O30" s="15">
        <v>27</v>
      </c>
      <c r="P30" s="1">
        <f t="shared" si="10"/>
        <v>0.6020833333333333</v>
      </c>
      <c r="Q30">
        <v>317.701213386174</v>
      </c>
      <c r="R30">
        <f t="shared" si="4"/>
        <v>318</v>
      </c>
      <c r="S30" s="20">
        <f t="shared" si="7"/>
        <v>3</v>
      </c>
      <c r="T30" t="str">
        <f t="shared" si="5"/>
        <v>00:3</v>
      </c>
      <c r="U30">
        <v>1</v>
      </c>
      <c r="V30" t="str">
        <f t="shared" si="6"/>
        <v>0-8</v>
      </c>
      <c r="W30" s="16" t="s">
        <v>16</v>
      </c>
      <c r="X30" s="16">
        <v>63</v>
      </c>
    </row>
    <row r="31" spans="3:27" x14ac:dyDescent="0.25">
      <c r="C31">
        <v>28</v>
      </c>
      <c r="D31" s="3">
        <f t="shared" si="0"/>
        <v>0.54999999999999971</v>
      </c>
      <c r="E31" s="4">
        <v>2</v>
      </c>
      <c r="F31" s="4" t="str">
        <f t="shared" si="1"/>
        <v>00:2</v>
      </c>
      <c r="G31" s="4">
        <v>1</v>
      </c>
      <c r="I31" s="6"/>
      <c r="J31">
        <v>28</v>
      </c>
      <c r="K31" s="3">
        <f t="shared" si="9"/>
        <v>0.58472222222222203</v>
      </c>
      <c r="L31" s="4">
        <v>10</v>
      </c>
      <c r="M31" s="4" t="str">
        <f t="shared" si="2"/>
        <v>00:10</v>
      </c>
      <c r="N31" s="10">
        <v>1</v>
      </c>
      <c r="O31" s="15">
        <v>28</v>
      </c>
      <c r="P31" s="1">
        <f t="shared" si="10"/>
        <v>0.62430555555555556</v>
      </c>
      <c r="Q31">
        <v>350.279946137911</v>
      </c>
      <c r="R31">
        <f t="shared" si="4"/>
        <v>350</v>
      </c>
      <c r="S31" s="20">
        <f t="shared" si="7"/>
        <v>32</v>
      </c>
      <c r="T31" t="str">
        <f t="shared" si="5"/>
        <v>00:32</v>
      </c>
      <c r="U31">
        <v>1</v>
      </c>
      <c r="V31" t="str">
        <f t="shared" si="6"/>
        <v>25-32</v>
      </c>
      <c r="W31" s="16" t="s">
        <v>17</v>
      </c>
      <c r="X31" s="16">
        <v>1042</v>
      </c>
    </row>
    <row r="32" spans="3:27" ht="15.75" thickBot="1" x14ac:dyDescent="0.3">
      <c r="C32">
        <v>29</v>
      </c>
      <c r="D32" s="3">
        <f t="shared" si="0"/>
        <v>0.56388888888888855</v>
      </c>
      <c r="E32" s="4">
        <v>20</v>
      </c>
      <c r="F32" s="4" t="str">
        <f t="shared" si="1"/>
        <v>00:20</v>
      </c>
      <c r="G32" s="4">
        <v>1</v>
      </c>
      <c r="I32" s="6"/>
      <c r="J32">
        <v>29</v>
      </c>
      <c r="K32" s="3">
        <f t="shared" si="9"/>
        <v>0.59791666666666643</v>
      </c>
      <c r="L32" s="4">
        <v>19</v>
      </c>
      <c r="M32" s="4" t="str">
        <f t="shared" si="2"/>
        <v>00:19</v>
      </c>
      <c r="N32" s="10">
        <v>1</v>
      </c>
      <c r="O32" s="15">
        <v>29</v>
      </c>
      <c r="P32" s="1">
        <f t="shared" si="10"/>
        <v>0.62569444444444444</v>
      </c>
      <c r="Q32">
        <v>352.46017716053098</v>
      </c>
      <c r="R32">
        <f t="shared" si="4"/>
        <v>352</v>
      </c>
      <c r="S32" s="20">
        <f t="shared" si="7"/>
        <v>2</v>
      </c>
      <c r="T32" t="str">
        <f t="shared" si="5"/>
        <v>00:2</v>
      </c>
      <c r="U32">
        <v>1</v>
      </c>
      <c r="V32" t="str">
        <f t="shared" si="6"/>
        <v>0-8</v>
      </c>
      <c r="W32" s="17" t="s">
        <v>18</v>
      </c>
      <c r="X32" s="17">
        <v>99</v>
      </c>
    </row>
    <row r="33" spans="3:28" x14ac:dyDescent="0.25">
      <c r="C33">
        <v>30</v>
      </c>
      <c r="D33" s="3">
        <f t="shared" si="0"/>
        <v>0.57499999999999962</v>
      </c>
      <c r="E33" s="4">
        <v>16</v>
      </c>
      <c r="F33" s="4" t="str">
        <f t="shared" si="1"/>
        <v>00:16</v>
      </c>
      <c r="G33" s="4">
        <v>1</v>
      </c>
      <c r="I33" s="6"/>
      <c r="J33">
        <v>30</v>
      </c>
      <c r="K33" s="3">
        <f t="shared" si="9"/>
        <v>0.62152777777777757</v>
      </c>
      <c r="L33" s="4">
        <v>34</v>
      </c>
      <c r="M33" s="4" t="str">
        <f t="shared" si="2"/>
        <v>00:34</v>
      </c>
      <c r="N33" s="10">
        <v>1</v>
      </c>
      <c r="O33" s="15">
        <v>30</v>
      </c>
      <c r="P33" s="1">
        <f t="shared" si="10"/>
        <v>0.62847222222222221</v>
      </c>
      <c r="Q33">
        <v>356.02788672880399</v>
      </c>
      <c r="R33">
        <f t="shared" si="4"/>
        <v>356</v>
      </c>
      <c r="S33" s="20">
        <f t="shared" si="7"/>
        <v>4</v>
      </c>
      <c r="T33" t="str">
        <f t="shared" si="5"/>
        <v>00:4</v>
      </c>
      <c r="U33">
        <v>1</v>
      </c>
      <c r="V33" t="str">
        <f t="shared" si="6"/>
        <v>0-8</v>
      </c>
    </row>
    <row r="34" spans="3:28" x14ac:dyDescent="0.25">
      <c r="C34">
        <v>31</v>
      </c>
      <c r="D34" s="3">
        <f t="shared" si="0"/>
        <v>0.57777777777777739</v>
      </c>
      <c r="E34" s="4">
        <v>4</v>
      </c>
      <c r="F34" s="4" t="str">
        <f t="shared" si="1"/>
        <v>00:4</v>
      </c>
      <c r="G34" s="4">
        <v>1</v>
      </c>
      <c r="I34" s="6"/>
      <c r="J34">
        <v>31</v>
      </c>
      <c r="K34" s="3">
        <f t="shared" si="9"/>
        <v>0.62777777777777755</v>
      </c>
      <c r="L34" s="4">
        <v>9</v>
      </c>
      <c r="M34" s="4" t="str">
        <f t="shared" si="2"/>
        <v>00:9</v>
      </c>
      <c r="N34" s="10">
        <v>1</v>
      </c>
      <c r="O34" s="15">
        <v>31</v>
      </c>
      <c r="P34" s="1">
        <f t="shared" si="10"/>
        <v>0.62986111111111109</v>
      </c>
      <c r="Q34">
        <v>357.93220530398099</v>
      </c>
      <c r="R34">
        <f t="shared" si="4"/>
        <v>358</v>
      </c>
      <c r="S34" s="20">
        <f t="shared" si="7"/>
        <v>2</v>
      </c>
      <c r="T34" t="str">
        <f t="shared" si="5"/>
        <v>00:2</v>
      </c>
      <c r="U34">
        <v>1</v>
      </c>
      <c r="V34" t="str">
        <f t="shared" si="6"/>
        <v>0-8</v>
      </c>
    </row>
    <row r="35" spans="3:28" x14ac:dyDescent="0.25">
      <c r="C35">
        <v>32</v>
      </c>
      <c r="D35" s="3">
        <f t="shared" si="0"/>
        <v>0.58472222222222181</v>
      </c>
      <c r="E35" s="4">
        <v>10</v>
      </c>
      <c r="F35" s="4" t="str">
        <f t="shared" si="1"/>
        <v>00:10</v>
      </c>
      <c r="G35" s="4">
        <v>1</v>
      </c>
      <c r="I35" s="6"/>
      <c r="J35">
        <v>32</v>
      </c>
      <c r="K35" s="3">
        <f t="shared" si="9"/>
        <v>0.63402777777777752</v>
      </c>
      <c r="L35" s="4">
        <v>9</v>
      </c>
      <c r="M35" s="4" t="str">
        <f t="shared" si="2"/>
        <v>00:9</v>
      </c>
      <c r="N35" s="10">
        <v>1</v>
      </c>
      <c r="O35" s="15">
        <v>32</v>
      </c>
      <c r="P35" s="1">
        <f t="shared" si="10"/>
        <v>0.63055555555555554</v>
      </c>
      <c r="Q35">
        <v>359.165009620538</v>
      </c>
      <c r="R35">
        <f t="shared" si="4"/>
        <v>359</v>
      </c>
      <c r="S35" s="20">
        <f t="shared" si="7"/>
        <v>1</v>
      </c>
      <c r="T35" t="str">
        <f t="shared" si="5"/>
        <v>00:1</v>
      </c>
      <c r="U35">
        <v>1</v>
      </c>
      <c r="V35" t="str">
        <f t="shared" si="6"/>
        <v>0-8</v>
      </c>
      <c r="W35" s="23" t="s">
        <v>26</v>
      </c>
      <c r="X35" s="23">
        <f>1/X20</f>
        <v>9.5009596928982726E-2</v>
      </c>
      <c r="Z35" t="s">
        <v>22</v>
      </c>
      <c r="AA35">
        <f>ROUND(SQRT(X28),0)</f>
        <v>8</v>
      </c>
    </row>
    <row r="36" spans="3:28" x14ac:dyDescent="0.25">
      <c r="C36">
        <v>33</v>
      </c>
      <c r="D36" s="3">
        <f t="shared" si="0"/>
        <v>0.59791666666666621</v>
      </c>
      <c r="E36" s="4">
        <v>19</v>
      </c>
      <c r="F36" s="4" t="str">
        <f t="shared" si="1"/>
        <v>00:19</v>
      </c>
      <c r="G36" s="4">
        <v>1</v>
      </c>
      <c r="I36" s="6"/>
      <c r="J36">
        <v>33</v>
      </c>
      <c r="K36" s="3">
        <f t="shared" si="9"/>
        <v>0.63819444444444418</v>
      </c>
      <c r="L36" s="4">
        <v>6</v>
      </c>
      <c r="M36" s="4" t="str">
        <f t="shared" si="2"/>
        <v>00:6</v>
      </c>
      <c r="N36" s="10">
        <v>1</v>
      </c>
      <c r="O36" s="15">
        <v>33</v>
      </c>
      <c r="P36" s="1">
        <f t="shared" si="10"/>
        <v>0.63749999999999996</v>
      </c>
      <c r="Q36">
        <v>369.12901242572099</v>
      </c>
      <c r="R36">
        <f t="shared" si="4"/>
        <v>369</v>
      </c>
      <c r="S36" s="20">
        <f t="shared" si="7"/>
        <v>10</v>
      </c>
      <c r="T36" t="str">
        <f t="shared" si="5"/>
        <v>00:10</v>
      </c>
      <c r="U36">
        <v>1</v>
      </c>
      <c r="V36" t="str">
        <f t="shared" si="6"/>
        <v>9-16</v>
      </c>
      <c r="Z36" t="s">
        <v>23</v>
      </c>
      <c r="AA36" t="s">
        <v>24</v>
      </c>
    </row>
    <row r="37" spans="3:28" x14ac:dyDescent="0.25">
      <c r="C37">
        <v>34</v>
      </c>
      <c r="D37" s="3">
        <f t="shared" si="0"/>
        <v>0.62152777777777735</v>
      </c>
      <c r="E37" s="4">
        <v>34</v>
      </c>
      <c r="F37" s="4" t="str">
        <f t="shared" ref="F37:F68" si="11">CONCATENATE("00:",$E37)</f>
        <v>00:34</v>
      </c>
      <c r="G37" s="4">
        <v>1</v>
      </c>
      <c r="I37" s="6"/>
      <c r="J37">
        <v>34</v>
      </c>
      <c r="K37" s="3">
        <f t="shared" si="9"/>
        <v>0.6402777777777775</v>
      </c>
      <c r="L37" s="4">
        <v>3</v>
      </c>
      <c r="M37" s="4" t="str">
        <f t="shared" si="2"/>
        <v>00:3</v>
      </c>
      <c r="N37" s="10">
        <v>1</v>
      </c>
      <c r="O37" s="15">
        <v>34</v>
      </c>
      <c r="P37" s="1">
        <f t="shared" si="10"/>
        <v>0.64166666666666661</v>
      </c>
      <c r="Q37">
        <v>375.26726515100199</v>
      </c>
      <c r="R37">
        <f t="shared" si="4"/>
        <v>375</v>
      </c>
      <c r="S37" s="20">
        <f t="shared" si="7"/>
        <v>6</v>
      </c>
      <c r="T37" t="str">
        <f t="shared" si="5"/>
        <v>00:6</v>
      </c>
      <c r="U37">
        <v>1</v>
      </c>
      <c r="V37" t="str">
        <f t="shared" si="6"/>
        <v>0-8</v>
      </c>
      <c r="Z37">
        <v>8</v>
      </c>
      <c r="AA37">
        <f>COUNTIF(V5:V103,"0-8")</f>
        <v>54</v>
      </c>
      <c r="AB37">
        <f>COUNTIF($S$5:$S$103,"&lt;="&amp;Z37)</f>
        <v>54</v>
      </c>
    </row>
    <row r="38" spans="3:28" x14ac:dyDescent="0.25">
      <c r="C38">
        <v>35</v>
      </c>
      <c r="D38" s="3">
        <f t="shared" si="0"/>
        <v>0.62777777777777732</v>
      </c>
      <c r="E38" s="4">
        <v>9</v>
      </c>
      <c r="F38" s="4" t="str">
        <f t="shared" si="11"/>
        <v>00:9</v>
      </c>
      <c r="G38" s="4">
        <v>1</v>
      </c>
      <c r="I38" s="6"/>
      <c r="J38">
        <v>35</v>
      </c>
      <c r="K38" s="3">
        <f t="shared" si="9"/>
        <v>0.65138888888888857</v>
      </c>
      <c r="L38" s="4">
        <v>16</v>
      </c>
      <c r="M38" s="4" t="str">
        <f t="shared" si="2"/>
        <v>00:16</v>
      </c>
      <c r="N38" s="10">
        <v>1</v>
      </c>
      <c r="O38" s="15">
        <v>35</v>
      </c>
      <c r="P38" s="1">
        <f t="shared" si="10"/>
        <v>0.64583333333333326</v>
      </c>
      <c r="Q38">
        <v>381.15464957908802</v>
      </c>
      <c r="R38">
        <f t="shared" si="4"/>
        <v>381</v>
      </c>
      <c r="S38" s="20">
        <f t="shared" si="7"/>
        <v>6</v>
      </c>
      <c r="T38" t="str">
        <f t="shared" si="5"/>
        <v>00:6</v>
      </c>
      <c r="U38">
        <v>1</v>
      </c>
      <c r="V38" t="str">
        <f t="shared" si="6"/>
        <v>0-8</v>
      </c>
      <c r="Z38">
        <v>16</v>
      </c>
      <c r="AA38">
        <f>COUNTIF($V$5:$V$103,"9-16")</f>
        <v>24</v>
      </c>
      <c r="AB38" s="5">
        <f>COUNTIF($S$5:$S$103,"&lt;="&amp;Z38) - COUNTIF($S$5:$S$103,"&lt;="&amp;Z37)</f>
        <v>24</v>
      </c>
    </row>
    <row r="39" spans="3:28" x14ac:dyDescent="0.25">
      <c r="C39">
        <v>36</v>
      </c>
      <c r="D39" s="3">
        <f t="shared" si="0"/>
        <v>0.6340277777777773</v>
      </c>
      <c r="E39" s="4">
        <v>9</v>
      </c>
      <c r="F39" s="4" t="str">
        <f t="shared" si="11"/>
        <v>00:9</v>
      </c>
      <c r="G39" s="4">
        <v>1</v>
      </c>
      <c r="I39" s="6"/>
      <c r="J39">
        <v>36</v>
      </c>
      <c r="K39" s="3">
        <f t="shared" si="9"/>
        <v>0.66736111111111085</v>
      </c>
      <c r="L39" s="4">
        <v>23</v>
      </c>
      <c r="M39" s="4" t="str">
        <f t="shared" si="2"/>
        <v>00:23</v>
      </c>
      <c r="N39" s="10">
        <v>1</v>
      </c>
      <c r="O39" s="15">
        <v>36</v>
      </c>
      <c r="P39" s="1">
        <f t="shared" si="10"/>
        <v>0.6465277777777777</v>
      </c>
      <c r="Q39">
        <v>381.70735466934798</v>
      </c>
      <c r="R39">
        <f t="shared" si="4"/>
        <v>382</v>
      </c>
      <c r="S39" s="20">
        <f t="shared" si="7"/>
        <v>1</v>
      </c>
      <c r="T39" t="str">
        <f t="shared" si="5"/>
        <v>00:1</v>
      </c>
      <c r="U39">
        <v>1</v>
      </c>
      <c r="V39" t="str">
        <f t="shared" si="6"/>
        <v>0-8</v>
      </c>
      <c r="Z39">
        <v>24</v>
      </c>
      <c r="AA39">
        <f>COUNTIF($V$5:$V$103,"17-24")</f>
        <v>12</v>
      </c>
      <c r="AB39" s="5">
        <f t="shared" ref="AB39:AB41" si="12">COUNTIF($S$5:$S$103,"&lt;="&amp;Z39) - COUNTIF($S$5:$S$103,"&lt;="&amp;Z38)</f>
        <v>12</v>
      </c>
    </row>
    <row r="40" spans="3:28" x14ac:dyDescent="0.25">
      <c r="C40">
        <v>37</v>
      </c>
      <c r="D40" s="3">
        <f t="shared" si="0"/>
        <v>0.63819444444444395</v>
      </c>
      <c r="E40" s="4">
        <v>6</v>
      </c>
      <c r="F40" s="4" t="str">
        <f t="shared" si="11"/>
        <v>00:6</v>
      </c>
      <c r="G40" s="4">
        <v>1</v>
      </c>
      <c r="I40" s="6"/>
      <c r="J40">
        <v>37</v>
      </c>
      <c r="K40" s="3">
        <f t="shared" si="9"/>
        <v>0.6715277777777775</v>
      </c>
      <c r="L40" s="4">
        <v>6</v>
      </c>
      <c r="M40" s="4" t="str">
        <f t="shared" si="2"/>
        <v>00:6</v>
      </c>
      <c r="N40" s="10">
        <v>1</v>
      </c>
      <c r="O40" s="15">
        <v>37</v>
      </c>
      <c r="P40" s="1">
        <f t="shared" si="10"/>
        <v>0.64930555555555547</v>
      </c>
      <c r="Q40">
        <v>385.57255840511101</v>
      </c>
      <c r="R40">
        <f t="shared" si="4"/>
        <v>386</v>
      </c>
      <c r="S40" s="20">
        <f t="shared" si="7"/>
        <v>4</v>
      </c>
      <c r="T40" t="str">
        <f t="shared" si="5"/>
        <v>00:4</v>
      </c>
      <c r="U40">
        <v>1</v>
      </c>
      <c r="V40" t="str">
        <f t="shared" si="6"/>
        <v>0-8</v>
      </c>
      <c r="Z40">
        <v>32</v>
      </c>
      <c r="AA40">
        <f>COUNTIF($V$5:$V$103,"25-32")</f>
        <v>6</v>
      </c>
      <c r="AB40" s="5">
        <f>COUNTIF($S$5:$S$103,"&lt;="&amp;Z40) - COUNTIF($S$5:$S$103,"&lt;="&amp;Z39)</f>
        <v>6</v>
      </c>
    </row>
    <row r="41" spans="3:28" x14ac:dyDescent="0.25">
      <c r="C41">
        <v>38</v>
      </c>
      <c r="D41" s="3">
        <f t="shared" si="0"/>
        <v>0.64027777777777728</v>
      </c>
      <c r="E41" s="4">
        <v>3</v>
      </c>
      <c r="F41" s="4" t="str">
        <f t="shared" si="11"/>
        <v>00:3</v>
      </c>
      <c r="G41" s="4">
        <v>1</v>
      </c>
      <c r="I41" s="6"/>
      <c r="J41">
        <v>38</v>
      </c>
      <c r="K41" s="3">
        <f t="shared" si="9"/>
        <v>0.67291666666666639</v>
      </c>
      <c r="L41" s="4">
        <v>2</v>
      </c>
      <c r="M41" s="4" t="str">
        <f t="shared" si="2"/>
        <v>00:2</v>
      </c>
      <c r="N41" s="10">
        <v>1</v>
      </c>
      <c r="O41" s="15">
        <v>38</v>
      </c>
      <c r="P41" s="1">
        <f t="shared" si="10"/>
        <v>0.66805555555555551</v>
      </c>
      <c r="Q41">
        <v>412.72105668077899</v>
      </c>
      <c r="R41">
        <f t="shared" si="4"/>
        <v>413</v>
      </c>
      <c r="S41" s="20">
        <f t="shared" si="7"/>
        <v>27</v>
      </c>
      <c r="T41" t="str">
        <f t="shared" si="5"/>
        <v>00:27</v>
      </c>
      <c r="U41">
        <v>1</v>
      </c>
      <c r="V41" t="str">
        <f t="shared" si="6"/>
        <v>25-32</v>
      </c>
      <c r="Z41">
        <v>40</v>
      </c>
      <c r="AA41">
        <f>COUNTIF($V$5:$V$103,"33-40")</f>
        <v>0</v>
      </c>
      <c r="AB41" s="5">
        <f t="shared" si="12"/>
        <v>0</v>
      </c>
    </row>
    <row r="42" spans="3:28" x14ac:dyDescent="0.25">
      <c r="C42">
        <v>39</v>
      </c>
      <c r="D42" s="3">
        <f t="shared" si="0"/>
        <v>0.65138888888888835</v>
      </c>
      <c r="E42" s="4">
        <v>16</v>
      </c>
      <c r="F42" s="4" t="str">
        <f t="shared" si="11"/>
        <v>00:16</v>
      </c>
      <c r="G42" s="4">
        <v>1</v>
      </c>
      <c r="I42" s="6"/>
      <c r="J42">
        <v>39</v>
      </c>
      <c r="K42" s="3">
        <f t="shared" si="9"/>
        <v>0.67569444444444415</v>
      </c>
      <c r="L42" s="4">
        <v>4</v>
      </c>
      <c r="M42" s="4" t="str">
        <f t="shared" si="2"/>
        <v>00:4</v>
      </c>
      <c r="N42" s="10">
        <v>1</v>
      </c>
      <c r="O42" s="15">
        <v>39</v>
      </c>
      <c r="P42" s="1">
        <f t="shared" si="10"/>
        <v>0.68888888888888888</v>
      </c>
      <c r="Q42">
        <v>443.36202924476601</v>
      </c>
      <c r="R42">
        <f t="shared" si="4"/>
        <v>443</v>
      </c>
      <c r="S42" s="20">
        <f t="shared" si="7"/>
        <v>30</v>
      </c>
      <c r="T42" t="str">
        <f t="shared" si="5"/>
        <v>00:30</v>
      </c>
      <c r="U42">
        <v>1</v>
      </c>
      <c r="V42" t="str">
        <f t="shared" si="6"/>
        <v>25-32</v>
      </c>
      <c r="Y42" t="s">
        <v>33</v>
      </c>
      <c r="Z42" s="25">
        <v>90</v>
      </c>
      <c r="AA42">
        <f>COUNTIF($V$5:$V$103,"41+")</f>
        <v>3</v>
      </c>
      <c r="AB42" s="5">
        <f>COUNTIF($S$5:$S$103,"&gt;"&amp;Z41)</f>
        <v>3</v>
      </c>
    </row>
    <row r="43" spans="3:28" x14ac:dyDescent="0.25">
      <c r="C43">
        <v>40</v>
      </c>
      <c r="D43" s="3">
        <f t="shared" si="0"/>
        <v>0.66736111111111063</v>
      </c>
      <c r="E43" s="4">
        <v>23</v>
      </c>
      <c r="F43" s="4" t="str">
        <f t="shared" si="11"/>
        <v>00:23</v>
      </c>
      <c r="G43" s="4">
        <v>1</v>
      </c>
      <c r="I43" s="6"/>
      <c r="J43">
        <v>40</v>
      </c>
      <c r="K43" s="3">
        <f t="shared" si="9"/>
        <v>0.67916666666666636</v>
      </c>
      <c r="L43" s="4">
        <v>5</v>
      </c>
      <c r="M43" s="4" t="str">
        <f t="shared" si="2"/>
        <v>00:5</v>
      </c>
      <c r="N43" s="10">
        <v>1</v>
      </c>
      <c r="O43" s="15">
        <v>40</v>
      </c>
      <c r="P43" s="1">
        <f t="shared" si="10"/>
        <v>0.70208333333333328</v>
      </c>
      <c r="Q43">
        <v>461.54715334391</v>
      </c>
      <c r="R43">
        <f t="shared" si="4"/>
        <v>462</v>
      </c>
      <c r="S43" s="20">
        <f t="shared" si="7"/>
        <v>19</v>
      </c>
      <c r="T43" t="str">
        <f t="shared" si="5"/>
        <v>00:19</v>
      </c>
      <c r="U43">
        <v>1</v>
      </c>
      <c r="V43" t="str">
        <f t="shared" si="6"/>
        <v>17-24</v>
      </c>
      <c r="AA43">
        <f>SUM(AA37:AA42)</f>
        <v>99</v>
      </c>
      <c r="AB43" s="5"/>
    </row>
    <row r="44" spans="3:28" x14ac:dyDescent="0.25">
      <c r="C44">
        <v>41</v>
      </c>
      <c r="D44" s="3">
        <f t="shared" si="0"/>
        <v>0.67152777777777728</v>
      </c>
      <c r="E44" s="4">
        <v>6</v>
      </c>
      <c r="F44" s="4" t="str">
        <f t="shared" si="11"/>
        <v>00:6</v>
      </c>
      <c r="G44" s="4">
        <v>1</v>
      </c>
      <c r="I44" s="6"/>
      <c r="J44">
        <v>41</v>
      </c>
      <c r="K44" s="3">
        <f t="shared" si="9"/>
        <v>0.69166666666666632</v>
      </c>
      <c r="L44" s="4">
        <v>18</v>
      </c>
      <c r="M44" s="4" t="str">
        <f t="shared" si="2"/>
        <v>00:18</v>
      </c>
      <c r="N44" s="10">
        <v>1</v>
      </c>
      <c r="O44" s="15">
        <v>41</v>
      </c>
      <c r="P44" s="1">
        <f t="shared" si="10"/>
        <v>0.73124999999999996</v>
      </c>
      <c r="Q44">
        <v>504.35489361443399</v>
      </c>
      <c r="R44">
        <f t="shared" si="4"/>
        <v>504</v>
      </c>
      <c r="S44" s="20">
        <f t="shared" si="7"/>
        <v>42</v>
      </c>
      <c r="T44" t="str">
        <f t="shared" si="5"/>
        <v>00:42</v>
      </c>
      <c r="U44">
        <v>1</v>
      </c>
      <c r="V44" t="str">
        <f t="shared" si="6"/>
        <v>41+</v>
      </c>
      <c r="AA44">
        <f>COUNT(S5:S103)</f>
        <v>99</v>
      </c>
    </row>
    <row r="45" spans="3:28" x14ac:dyDescent="0.25">
      <c r="C45">
        <v>42</v>
      </c>
      <c r="D45" s="3">
        <f t="shared" si="0"/>
        <v>0.67291666666666616</v>
      </c>
      <c r="E45" s="4">
        <v>2</v>
      </c>
      <c r="F45" s="4" t="str">
        <f t="shared" si="11"/>
        <v>00:2</v>
      </c>
      <c r="G45" s="4">
        <v>1</v>
      </c>
      <c r="I45" s="6"/>
      <c r="J45">
        <v>42</v>
      </c>
      <c r="K45" s="3">
        <f t="shared" si="9"/>
        <v>0.72777777777777741</v>
      </c>
      <c r="L45" s="4">
        <v>52</v>
      </c>
      <c r="M45" s="4" t="str">
        <f t="shared" si="2"/>
        <v>00:52</v>
      </c>
      <c r="N45" s="10">
        <v>1</v>
      </c>
      <c r="O45" s="15">
        <v>42</v>
      </c>
      <c r="P45" s="1">
        <f t="shared" si="10"/>
        <v>0.73541666666666661</v>
      </c>
      <c r="Q45">
        <v>510.12829466581297</v>
      </c>
      <c r="R45">
        <f t="shared" si="4"/>
        <v>510</v>
      </c>
      <c r="S45" s="20">
        <f t="shared" si="7"/>
        <v>6</v>
      </c>
      <c r="T45" t="str">
        <f t="shared" si="5"/>
        <v>00:6</v>
      </c>
      <c r="U45">
        <v>1</v>
      </c>
      <c r="V45" t="str">
        <f t="shared" si="6"/>
        <v>0-8</v>
      </c>
    </row>
    <row r="46" spans="3:28" x14ac:dyDescent="0.25">
      <c r="C46">
        <v>43</v>
      </c>
      <c r="D46" s="3">
        <f t="shared" si="0"/>
        <v>0.67569444444444393</v>
      </c>
      <c r="E46" s="4">
        <v>4</v>
      </c>
      <c r="F46" s="4" t="str">
        <f t="shared" si="11"/>
        <v>00:4</v>
      </c>
      <c r="G46" s="4">
        <v>1</v>
      </c>
      <c r="I46" s="6"/>
      <c r="J46">
        <v>43</v>
      </c>
      <c r="K46" s="3">
        <f t="shared" si="9"/>
        <v>0.72986111111111074</v>
      </c>
      <c r="L46" s="4">
        <v>3</v>
      </c>
      <c r="M46" s="4" t="str">
        <f t="shared" si="2"/>
        <v>00:3</v>
      </c>
      <c r="N46" s="10">
        <v>1</v>
      </c>
      <c r="O46" s="15">
        <v>43</v>
      </c>
      <c r="P46" s="1">
        <f t="shared" si="10"/>
        <v>0.73888888888888882</v>
      </c>
      <c r="Q46">
        <v>515.20591202253695</v>
      </c>
      <c r="R46">
        <f t="shared" si="4"/>
        <v>515</v>
      </c>
      <c r="S46" s="20">
        <f t="shared" si="7"/>
        <v>5</v>
      </c>
      <c r="T46" t="str">
        <f t="shared" si="5"/>
        <v>00:5</v>
      </c>
      <c r="U46">
        <v>1</v>
      </c>
      <c r="V46" t="str">
        <f t="shared" si="6"/>
        <v>0-8</v>
      </c>
    </row>
    <row r="47" spans="3:28" x14ac:dyDescent="0.25">
      <c r="C47">
        <v>44</v>
      </c>
      <c r="D47" s="3">
        <f t="shared" si="0"/>
        <v>0.67916666666666614</v>
      </c>
      <c r="E47" s="4">
        <v>5</v>
      </c>
      <c r="F47" s="4" t="str">
        <f t="shared" si="11"/>
        <v>00:5</v>
      </c>
      <c r="G47" s="4">
        <v>1</v>
      </c>
      <c r="I47" s="6"/>
      <c r="J47">
        <v>44</v>
      </c>
      <c r="K47" s="3">
        <f t="shared" si="9"/>
        <v>0.74513888888888846</v>
      </c>
      <c r="L47" s="4">
        <v>22</v>
      </c>
      <c r="M47" s="4" t="str">
        <f t="shared" si="2"/>
        <v>00:22</v>
      </c>
      <c r="N47" s="10">
        <v>1</v>
      </c>
      <c r="O47" s="15">
        <v>44</v>
      </c>
      <c r="P47" s="1">
        <f t="shared" si="10"/>
        <v>0.74166666666666659</v>
      </c>
      <c r="Q47">
        <v>518.75643175329503</v>
      </c>
      <c r="R47">
        <f t="shared" si="4"/>
        <v>519</v>
      </c>
      <c r="S47" s="20">
        <f t="shared" si="7"/>
        <v>4</v>
      </c>
      <c r="T47" t="str">
        <f t="shared" si="5"/>
        <v>00:4</v>
      </c>
      <c r="U47">
        <v>1</v>
      </c>
      <c r="V47" t="str">
        <f t="shared" si="6"/>
        <v>0-8</v>
      </c>
    </row>
    <row r="48" spans="3:28" x14ac:dyDescent="0.25">
      <c r="C48">
        <v>45</v>
      </c>
      <c r="D48" s="3">
        <f t="shared" si="0"/>
        <v>0.6916666666666661</v>
      </c>
      <c r="E48" s="4">
        <v>18</v>
      </c>
      <c r="F48" s="4" t="str">
        <f t="shared" si="11"/>
        <v>00:18</v>
      </c>
      <c r="G48" s="4">
        <v>1</v>
      </c>
      <c r="I48" s="6"/>
      <c r="J48">
        <v>45</v>
      </c>
      <c r="K48" s="3">
        <f t="shared" si="9"/>
        <v>0.78402777777777732</v>
      </c>
      <c r="L48" s="4">
        <v>56</v>
      </c>
      <c r="M48" s="4" t="str">
        <f t="shared" si="2"/>
        <v>00:56</v>
      </c>
      <c r="N48" s="10">
        <v>1</v>
      </c>
      <c r="O48" s="15">
        <v>45</v>
      </c>
      <c r="P48" s="1">
        <f t="shared" si="10"/>
        <v>0.74374999999999991</v>
      </c>
      <c r="Q48">
        <v>521.994755718036</v>
      </c>
      <c r="R48">
        <f t="shared" si="4"/>
        <v>522</v>
      </c>
      <c r="S48" s="20">
        <f t="shared" si="7"/>
        <v>3</v>
      </c>
      <c r="T48" t="str">
        <f t="shared" si="5"/>
        <v>00:3</v>
      </c>
      <c r="U48">
        <v>1</v>
      </c>
      <c r="V48" t="str">
        <f t="shared" si="6"/>
        <v>0-8</v>
      </c>
    </row>
    <row r="49" spans="2:22" x14ac:dyDescent="0.25">
      <c r="C49">
        <v>46</v>
      </c>
      <c r="D49" s="3">
        <f t="shared" si="0"/>
        <v>0.72777777777777719</v>
      </c>
      <c r="E49" s="4">
        <v>52</v>
      </c>
      <c r="F49" s="4" t="str">
        <f t="shared" si="11"/>
        <v>00:52</v>
      </c>
      <c r="G49" s="4">
        <v>1</v>
      </c>
      <c r="I49" s="7">
        <v>42322</v>
      </c>
      <c r="J49">
        <v>46</v>
      </c>
      <c r="K49" s="3">
        <v>0.3347222222222222</v>
      </c>
      <c r="L49" s="4">
        <v>73</v>
      </c>
      <c r="M49" s="4" t="str">
        <f t="shared" si="2"/>
        <v>00:73</v>
      </c>
      <c r="N49" s="10">
        <v>1</v>
      </c>
      <c r="O49" s="15">
        <v>46</v>
      </c>
      <c r="P49" s="1">
        <f t="shared" si="10"/>
        <v>0.74791666666666656</v>
      </c>
      <c r="Q49">
        <v>527.51477376507398</v>
      </c>
      <c r="R49">
        <f t="shared" si="4"/>
        <v>528</v>
      </c>
      <c r="S49" s="20">
        <f t="shared" si="7"/>
        <v>6</v>
      </c>
      <c r="T49" t="str">
        <f t="shared" si="5"/>
        <v>00:6</v>
      </c>
      <c r="U49">
        <v>1</v>
      </c>
      <c r="V49" t="str">
        <f t="shared" si="6"/>
        <v>0-8</v>
      </c>
    </row>
    <row r="50" spans="2:22" x14ac:dyDescent="0.25">
      <c r="C50">
        <v>47</v>
      </c>
      <c r="D50" s="3">
        <f t="shared" si="0"/>
        <v>0.72986111111111052</v>
      </c>
      <c r="E50" s="4">
        <v>3</v>
      </c>
      <c r="F50" s="4" t="str">
        <f t="shared" si="11"/>
        <v>00:3</v>
      </c>
      <c r="G50" s="4">
        <v>1</v>
      </c>
      <c r="I50" s="6"/>
      <c r="J50">
        <v>47</v>
      </c>
      <c r="K50" s="3">
        <f t="shared" ref="K50:K81" si="13">$K49+M50</f>
        <v>0.37638888888888888</v>
      </c>
      <c r="L50" s="4">
        <v>60</v>
      </c>
      <c r="M50" s="4" t="str">
        <f t="shared" si="2"/>
        <v>00:60</v>
      </c>
      <c r="N50" s="10">
        <v>1</v>
      </c>
      <c r="O50" s="15">
        <v>47</v>
      </c>
      <c r="P50" s="1">
        <f t="shared" si="10"/>
        <v>0.75624999999999987</v>
      </c>
      <c r="Q50">
        <v>539.88738956381803</v>
      </c>
      <c r="R50">
        <f t="shared" si="4"/>
        <v>540</v>
      </c>
      <c r="S50" s="20">
        <f t="shared" si="7"/>
        <v>12</v>
      </c>
      <c r="T50" t="str">
        <f t="shared" si="5"/>
        <v>00:12</v>
      </c>
      <c r="U50">
        <v>1</v>
      </c>
      <c r="V50" t="str">
        <f t="shared" si="6"/>
        <v>9-16</v>
      </c>
    </row>
    <row r="51" spans="2:22" x14ac:dyDescent="0.25">
      <c r="C51">
        <v>48</v>
      </c>
      <c r="D51" s="3">
        <f t="shared" si="0"/>
        <v>0.74513888888888824</v>
      </c>
      <c r="E51" s="4">
        <v>22</v>
      </c>
      <c r="F51" s="4" t="str">
        <f t="shared" si="11"/>
        <v>00:22</v>
      </c>
      <c r="G51" s="4">
        <v>1</v>
      </c>
      <c r="I51" s="6"/>
      <c r="J51">
        <v>48</v>
      </c>
      <c r="K51" s="3">
        <f t="shared" si="13"/>
        <v>0.3972222222222222</v>
      </c>
      <c r="L51" s="4">
        <v>30</v>
      </c>
      <c r="M51" s="4" t="str">
        <f t="shared" si="2"/>
        <v>00:30</v>
      </c>
      <c r="N51" s="10">
        <v>1</v>
      </c>
      <c r="O51" s="15">
        <v>48</v>
      </c>
      <c r="P51" s="1">
        <f t="shared" si="10"/>
        <v>0.76319444444444429</v>
      </c>
      <c r="Q51">
        <v>549.86443612605399</v>
      </c>
      <c r="R51">
        <f t="shared" si="4"/>
        <v>550</v>
      </c>
      <c r="S51" s="20">
        <f t="shared" si="7"/>
        <v>10</v>
      </c>
      <c r="T51" t="str">
        <f t="shared" si="5"/>
        <v>00:10</v>
      </c>
      <c r="U51">
        <v>1</v>
      </c>
      <c r="V51" t="str">
        <f t="shared" si="6"/>
        <v>9-16</v>
      </c>
    </row>
    <row r="52" spans="2:22" x14ac:dyDescent="0.25">
      <c r="C52">
        <v>49</v>
      </c>
      <c r="D52" s="3">
        <f t="shared" si="0"/>
        <v>0.7840277777777771</v>
      </c>
      <c r="E52" s="4">
        <v>56</v>
      </c>
      <c r="F52" s="4" t="str">
        <f t="shared" si="11"/>
        <v>00:56</v>
      </c>
      <c r="G52" s="4">
        <v>1</v>
      </c>
      <c r="I52" s="6"/>
      <c r="J52">
        <v>49</v>
      </c>
      <c r="K52" s="3">
        <f t="shared" si="13"/>
        <v>0.40902777777777777</v>
      </c>
      <c r="L52" s="4">
        <v>17</v>
      </c>
      <c r="M52" s="4" t="str">
        <f t="shared" si="2"/>
        <v>00:17</v>
      </c>
      <c r="N52" s="10">
        <v>1</v>
      </c>
      <c r="O52" s="15">
        <v>49</v>
      </c>
      <c r="P52" s="1">
        <f t="shared" si="10"/>
        <v>0.77083333333333315</v>
      </c>
      <c r="Q52">
        <v>561.4250257164</v>
      </c>
      <c r="R52">
        <f t="shared" si="4"/>
        <v>561</v>
      </c>
      <c r="S52" s="20">
        <f t="shared" si="7"/>
        <v>11</v>
      </c>
      <c r="T52" t="str">
        <f t="shared" si="5"/>
        <v>00:11</v>
      </c>
      <c r="U52">
        <v>1</v>
      </c>
      <c r="V52" t="str">
        <f t="shared" si="6"/>
        <v>9-16</v>
      </c>
    </row>
    <row r="53" spans="2:22" x14ac:dyDescent="0.25">
      <c r="B53" t="s">
        <v>4</v>
      </c>
      <c r="C53">
        <v>50</v>
      </c>
      <c r="D53" s="3">
        <v>0.35486111111111113</v>
      </c>
      <c r="E53" s="4">
        <v>73</v>
      </c>
      <c r="F53" s="4" t="str">
        <f t="shared" si="11"/>
        <v>00:73</v>
      </c>
      <c r="G53" s="4">
        <v>1</v>
      </c>
      <c r="J53">
        <v>50</v>
      </c>
      <c r="K53" s="3">
        <f t="shared" si="13"/>
        <v>0.43611111111111112</v>
      </c>
      <c r="L53" s="4">
        <v>39</v>
      </c>
      <c r="M53" s="4" t="str">
        <f t="shared" si="2"/>
        <v>00:39</v>
      </c>
      <c r="N53" s="10">
        <v>1</v>
      </c>
      <c r="O53" s="15">
        <v>50</v>
      </c>
      <c r="P53" s="1">
        <f t="shared" si="10"/>
        <v>0.77638888888888868</v>
      </c>
      <c r="Q53">
        <v>568.60550171980401</v>
      </c>
      <c r="R53">
        <f t="shared" si="4"/>
        <v>569</v>
      </c>
      <c r="S53" s="20">
        <f t="shared" si="7"/>
        <v>8</v>
      </c>
      <c r="T53" t="str">
        <f t="shared" si="5"/>
        <v>00:8</v>
      </c>
      <c r="U53">
        <v>1</v>
      </c>
      <c r="V53" t="str">
        <f t="shared" si="6"/>
        <v>0-8</v>
      </c>
    </row>
    <row r="54" spans="2:22" x14ac:dyDescent="0.25">
      <c r="C54">
        <v>51</v>
      </c>
      <c r="D54" s="3">
        <f t="shared" ref="D54:D85" si="14">D53+F54</f>
        <v>0.39652777777777781</v>
      </c>
      <c r="E54" s="4">
        <v>60</v>
      </c>
      <c r="F54" s="4" t="str">
        <f t="shared" si="11"/>
        <v>00:60</v>
      </c>
      <c r="G54" s="4">
        <v>1</v>
      </c>
      <c r="I54" s="6"/>
      <c r="J54">
        <v>51</v>
      </c>
      <c r="K54" s="3">
        <f t="shared" si="13"/>
        <v>0.44791666666666669</v>
      </c>
      <c r="L54" s="4">
        <v>17</v>
      </c>
      <c r="M54" s="4" t="str">
        <f t="shared" si="2"/>
        <v>00:17</v>
      </c>
      <c r="N54" s="10">
        <v>1</v>
      </c>
      <c r="O54" s="15">
        <v>51</v>
      </c>
      <c r="P54" s="1">
        <f t="shared" si="10"/>
        <v>0.77638888888888868</v>
      </c>
      <c r="Q54">
        <v>568.94639289708505</v>
      </c>
      <c r="R54">
        <f t="shared" si="4"/>
        <v>569</v>
      </c>
      <c r="S54" s="20">
        <f t="shared" si="7"/>
        <v>0</v>
      </c>
      <c r="T54" t="str">
        <f t="shared" si="5"/>
        <v>00:0</v>
      </c>
      <c r="U54">
        <v>1</v>
      </c>
      <c r="V54" t="str">
        <f t="shared" si="6"/>
        <v>0-8</v>
      </c>
    </row>
    <row r="55" spans="2:22" x14ac:dyDescent="0.25">
      <c r="C55">
        <v>52</v>
      </c>
      <c r="D55" s="3">
        <f t="shared" si="14"/>
        <v>0.41736111111111113</v>
      </c>
      <c r="E55" s="4">
        <v>30</v>
      </c>
      <c r="F55" s="4" t="str">
        <f t="shared" si="11"/>
        <v>00:30</v>
      </c>
      <c r="G55" s="4">
        <v>1</v>
      </c>
      <c r="I55" s="6"/>
      <c r="J55">
        <v>52</v>
      </c>
      <c r="K55" s="3">
        <f t="shared" si="13"/>
        <v>0.45</v>
      </c>
      <c r="L55" s="4">
        <v>3</v>
      </c>
      <c r="M55" s="4" t="str">
        <f t="shared" si="2"/>
        <v>00:3</v>
      </c>
      <c r="N55" s="10">
        <v>1</v>
      </c>
      <c r="O55" s="15">
        <v>52</v>
      </c>
      <c r="P55" s="1">
        <f t="shared" si="10"/>
        <v>0.77638888888888868</v>
      </c>
      <c r="Q55">
        <v>569.19519852379995</v>
      </c>
      <c r="R55">
        <f t="shared" si="4"/>
        <v>569</v>
      </c>
      <c r="S55" s="20">
        <f t="shared" si="7"/>
        <v>0</v>
      </c>
      <c r="T55" t="str">
        <f t="shared" si="5"/>
        <v>00:0</v>
      </c>
      <c r="U55">
        <v>1</v>
      </c>
      <c r="V55" t="str">
        <f t="shared" si="6"/>
        <v>0-8</v>
      </c>
    </row>
    <row r="56" spans="2:22" x14ac:dyDescent="0.25">
      <c r="C56">
        <v>53</v>
      </c>
      <c r="D56" s="3">
        <f t="shared" si="14"/>
        <v>0.4291666666666667</v>
      </c>
      <c r="E56" s="4">
        <v>17</v>
      </c>
      <c r="F56" s="4" t="str">
        <f t="shared" si="11"/>
        <v>00:17</v>
      </c>
      <c r="G56" s="4">
        <v>1</v>
      </c>
      <c r="I56" s="6"/>
      <c r="J56">
        <v>53</v>
      </c>
      <c r="K56" s="3">
        <f t="shared" si="13"/>
        <v>0.45277777777777778</v>
      </c>
      <c r="L56" s="4">
        <v>4</v>
      </c>
      <c r="M56" s="4" t="str">
        <f t="shared" si="2"/>
        <v>00:4</v>
      </c>
      <c r="N56" s="10">
        <v>1</v>
      </c>
      <c r="O56" s="15">
        <v>53</v>
      </c>
      <c r="P56" s="1">
        <f t="shared" si="10"/>
        <v>0.77708333333333313</v>
      </c>
      <c r="Q56">
        <v>570.05308948169602</v>
      </c>
      <c r="R56">
        <f t="shared" si="4"/>
        <v>570</v>
      </c>
      <c r="S56" s="20">
        <f t="shared" si="7"/>
        <v>1</v>
      </c>
      <c r="T56" t="str">
        <f t="shared" si="5"/>
        <v>00:1</v>
      </c>
      <c r="U56">
        <v>1</v>
      </c>
      <c r="V56" t="str">
        <f t="shared" si="6"/>
        <v>0-8</v>
      </c>
    </row>
    <row r="57" spans="2:22" x14ac:dyDescent="0.25">
      <c r="C57">
        <v>54</v>
      </c>
      <c r="D57" s="3">
        <f t="shared" si="14"/>
        <v>0.45625000000000004</v>
      </c>
      <c r="E57" s="4">
        <v>39</v>
      </c>
      <c r="F57" s="4" t="str">
        <f t="shared" si="11"/>
        <v>00:39</v>
      </c>
      <c r="G57" s="4">
        <v>1</v>
      </c>
      <c r="I57" s="6"/>
      <c r="J57">
        <v>54</v>
      </c>
      <c r="K57" s="3">
        <f t="shared" si="13"/>
        <v>0.46805555555555556</v>
      </c>
      <c r="L57" s="4">
        <v>22</v>
      </c>
      <c r="M57" s="4" t="str">
        <f t="shared" si="2"/>
        <v>00:22</v>
      </c>
      <c r="N57" s="10">
        <v>1</v>
      </c>
      <c r="O57" s="15">
        <v>54</v>
      </c>
      <c r="P57" s="1">
        <f t="shared" si="10"/>
        <v>0.7979166666666665</v>
      </c>
      <c r="Q57">
        <v>599.58194247141603</v>
      </c>
      <c r="R57">
        <f t="shared" si="4"/>
        <v>600</v>
      </c>
      <c r="S57" s="20">
        <f t="shared" si="7"/>
        <v>30</v>
      </c>
      <c r="T57" t="str">
        <f t="shared" si="5"/>
        <v>00:30</v>
      </c>
      <c r="U57">
        <v>1</v>
      </c>
      <c r="V57" t="str">
        <f t="shared" si="6"/>
        <v>25-32</v>
      </c>
    </row>
    <row r="58" spans="2:22" x14ac:dyDescent="0.25">
      <c r="C58">
        <v>55</v>
      </c>
      <c r="D58" s="3">
        <f t="shared" si="14"/>
        <v>0.46805555555555561</v>
      </c>
      <c r="E58" s="4">
        <v>17</v>
      </c>
      <c r="F58" s="4" t="str">
        <f t="shared" si="11"/>
        <v>00:17</v>
      </c>
      <c r="G58" s="4">
        <v>1</v>
      </c>
      <c r="I58" s="6"/>
      <c r="J58">
        <v>55</v>
      </c>
      <c r="K58" s="3">
        <f t="shared" si="13"/>
        <v>0.4777777777777778</v>
      </c>
      <c r="L58" s="4">
        <v>14</v>
      </c>
      <c r="M58" s="4" t="str">
        <f t="shared" si="2"/>
        <v>00:14</v>
      </c>
      <c r="N58" s="10">
        <v>1</v>
      </c>
      <c r="O58" s="15">
        <v>55</v>
      </c>
      <c r="P58" s="1">
        <f t="shared" si="10"/>
        <v>0.79861111111111094</v>
      </c>
      <c r="Q58">
        <v>600.918620310493</v>
      </c>
      <c r="R58">
        <f t="shared" si="4"/>
        <v>601</v>
      </c>
      <c r="S58" s="20">
        <f t="shared" si="7"/>
        <v>1</v>
      </c>
      <c r="T58" t="str">
        <f t="shared" si="5"/>
        <v>00:1</v>
      </c>
      <c r="U58">
        <v>1</v>
      </c>
      <c r="V58" t="str">
        <f t="shared" si="6"/>
        <v>0-8</v>
      </c>
    </row>
    <row r="59" spans="2:22" x14ac:dyDescent="0.25">
      <c r="C59">
        <v>56</v>
      </c>
      <c r="D59" s="3">
        <f t="shared" si="14"/>
        <v>0.47013888888888894</v>
      </c>
      <c r="E59" s="4">
        <v>3</v>
      </c>
      <c r="F59" s="4" t="str">
        <f t="shared" si="11"/>
        <v>00:3</v>
      </c>
      <c r="G59" s="4">
        <v>1</v>
      </c>
      <c r="I59" s="6"/>
      <c r="J59">
        <v>56</v>
      </c>
      <c r="K59" s="3">
        <f t="shared" si="13"/>
        <v>0.49027777777777781</v>
      </c>
      <c r="L59" s="4">
        <v>18</v>
      </c>
      <c r="M59" s="4" t="str">
        <f t="shared" si="2"/>
        <v>00:18</v>
      </c>
      <c r="N59" s="10">
        <v>1</v>
      </c>
      <c r="O59" s="15">
        <v>56</v>
      </c>
      <c r="P59" s="1">
        <f t="shared" si="10"/>
        <v>0.80486111111111092</v>
      </c>
      <c r="Q59">
        <v>610.11175876817299</v>
      </c>
      <c r="R59">
        <f t="shared" si="4"/>
        <v>610</v>
      </c>
      <c r="S59" s="20">
        <f t="shared" si="7"/>
        <v>9</v>
      </c>
      <c r="T59" t="str">
        <f t="shared" si="5"/>
        <v>00:9</v>
      </c>
      <c r="U59">
        <v>1</v>
      </c>
      <c r="V59" t="str">
        <f t="shared" si="6"/>
        <v>9-16</v>
      </c>
    </row>
    <row r="60" spans="2:22" x14ac:dyDescent="0.25">
      <c r="C60">
        <v>57</v>
      </c>
      <c r="D60" s="3">
        <f t="shared" si="14"/>
        <v>0.47291666666666671</v>
      </c>
      <c r="E60" s="4">
        <v>4</v>
      </c>
      <c r="F60" s="4" t="str">
        <f t="shared" si="11"/>
        <v>00:4</v>
      </c>
      <c r="G60" s="4">
        <v>1</v>
      </c>
      <c r="I60" s="6"/>
      <c r="J60">
        <v>57</v>
      </c>
      <c r="K60" s="3">
        <f t="shared" si="13"/>
        <v>0.49722222222222223</v>
      </c>
      <c r="L60" s="4">
        <v>10</v>
      </c>
      <c r="M60" s="4" t="str">
        <f t="shared" si="2"/>
        <v>00:10</v>
      </c>
      <c r="N60" s="10">
        <v>1</v>
      </c>
      <c r="O60" s="15">
        <v>57</v>
      </c>
      <c r="P60" s="1">
        <f t="shared" si="10"/>
        <v>0.81666666666666643</v>
      </c>
      <c r="Q60">
        <v>626.50603231675598</v>
      </c>
      <c r="R60">
        <f t="shared" si="4"/>
        <v>627</v>
      </c>
      <c r="S60" s="20">
        <f t="shared" si="7"/>
        <v>17</v>
      </c>
      <c r="T60" t="str">
        <f t="shared" si="5"/>
        <v>00:17</v>
      </c>
      <c r="U60">
        <v>1</v>
      </c>
      <c r="V60" t="str">
        <f t="shared" si="6"/>
        <v>17-24</v>
      </c>
    </row>
    <row r="61" spans="2:22" x14ac:dyDescent="0.25">
      <c r="C61">
        <v>58</v>
      </c>
      <c r="D61" s="3">
        <f t="shared" si="14"/>
        <v>0.48819444444444449</v>
      </c>
      <c r="E61" s="4">
        <v>22</v>
      </c>
      <c r="F61" s="4" t="str">
        <f t="shared" si="11"/>
        <v>00:22</v>
      </c>
      <c r="G61" s="4">
        <v>1</v>
      </c>
      <c r="I61" s="6"/>
      <c r="J61">
        <v>58</v>
      </c>
      <c r="K61" s="3">
        <f t="shared" si="13"/>
        <v>0.52500000000000002</v>
      </c>
      <c r="L61" s="4">
        <v>40</v>
      </c>
      <c r="M61" s="4" t="str">
        <f t="shared" si="2"/>
        <v>00:40</v>
      </c>
      <c r="N61" s="10">
        <v>1</v>
      </c>
      <c r="O61" s="15">
        <v>58</v>
      </c>
      <c r="P61" s="1">
        <f t="shared" si="10"/>
        <v>0.82361111111111085</v>
      </c>
      <c r="Q61">
        <v>637.37050131793399</v>
      </c>
      <c r="R61">
        <f t="shared" si="4"/>
        <v>637</v>
      </c>
      <c r="S61" s="20">
        <f t="shared" si="7"/>
        <v>10</v>
      </c>
      <c r="T61" t="str">
        <f t="shared" si="5"/>
        <v>00:10</v>
      </c>
      <c r="U61">
        <v>1</v>
      </c>
      <c r="V61" t="str">
        <f t="shared" si="6"/>
        <v>9-16</v>
      </c>
    </row>
    <row r="62" spans="2:22" x14ac:dyDescent="0.25">
      <c r="C62">
        <v>59</v>
      </c>
      <c r="D62" s="3">
        <f t="shared" si="14"/>
        <v>0.49791666666666673</v>
      </c>
      <c r="E62" s="4">
        <v>14</v>
      </c>
      <c r="F62" s="4" t="str">
        <f t="shared" si="11"/>
        <v>00:14</v>
      </c>
      <c r="G62" s="4">
        <v>1</v>
      </c>
      <c r="I62" s="6"/>
      <c r="J62">
        <v>59</v>
      </c>
      <c r="K62" s="3">
        <f t="shared" si="13"/>
        <v>0.53263888888888888</v>
      </c>
      <c r="L62" s="4">
        <v>11</v>
      </c>
      <c r="M62" s="4" t="str">
        <f t="shared" si="2"/>
        <v>00:11</v>
      </c>
      <c r="N62" s="10">
        <v>1</v>
      </c>
      <c r="O62" s="15">
        <v>59</v>
      </c>
      <c r="P62" s="1">
        <v>0.33680555555555558</v>
      </c>
      <c r="Q62">
        <v>639.96437054667194</v>
      </c>
      <c r="R62">
        <f t="shared" si="4"/>
        <v>640</v>
      </c>
      <c r="S62" s="20">
        <f t="shared" si="7"/>
        <v>3</v>
      </c>
      <c r="T62" t="str">
        <f t="shared" si="5"/>
        <v>00:3</v>
      </c>
      <c r="U62">
        <v>1</v>
      </c>
      <c r="V62" t="str">
        <f t="shared" si="6"/>
        <v>0-8</v>
      </c>
    </row>
    <row r="63" spans="2:22" x14ac:dyDescent="0.25">
      <c r="C63">
        <v>60</v>
      </c>
      <c r="D63" s="3">
        <f t="shared" si="14"/>
        <v>0.51041666666666674</v>
      </c>
      <c r="E63" s="4">
        <v>18</v>
      </c>
      <c r="F63" s="4" t="str">
        <f t="shared" si="11"/>
        <v>00:18</v>
      </c>
      <c r="G63" s="4">
        <v>1</v>
      </c>
      <c r="I63" s="6"/>
      <c r="J63">
        <v>60</v>
      </c>
      <c r="K63" s="3">
        <f t="shared" si="13"/>
        <v>0.5395833333333333</v>
      </c>
      <c r="L63" s="4">
        <v>10</v>
      </c>
      <c r="M63" s="4" t="str">
        <f t="shared" si="2"/>
        <v>00:10</v>
      </c>
      <c r="N63" s="10">
        <v>1</v>
      </c>
      <c r="O63" s="15">
        <v>60</v>
      </c>
      <c r="P63" s="1">
        <f>P62+T63</f>
        <v>0.34375</v>
      </c>
      <c r="Q63">
        <v>649.80695287014601</v>
      </c>
      <c r="R63">
        <f t="shared" si="4"/>
        <v>650</v>
      </c>
      <c r="S63" s="20">
        <f t="shared" si="7"/>
        <v>10</v>
      </c>
      <c r="T63" t="str">
        <f t="shared" si="5"/>
        <v>00:10</v>
      </c>
      <c r="U63">
        <v>1</v>
      </c>
      <c r="V63" t="str">
        <f t="shared" si="6"/>
        <v>9-16</v>
      </c>
    </row>
    <row r="64" spans="2:22" x14ac:dyDescent="0.25">
      <c r="C64">
        <v>61</v>
      </c>
      <c r="D64" s="3">
        <f t="shared" si="14"/>
        <v>0.51736111111111116</v>
      </c>
      <c r="E64" s="4">
        <v>10</v>
      </c>
      <c r="F64" s="4" t="str">
        <f t="shared" si="11"/>
        <v>00:10</v>
      </c>
      <c r="G64" s="4">
        <v>1</v>
      </c>
      <c r="I64" s="6"/>
      <c r="J64">
        <v>61</v>
      </c>
      <c r="K64" s="3">
        <f t="shared" si="13"/>
        <v>0.54999999999999993</v>
      </c>
      <c r="L64" s="4">
        <v>15</v>
      </c>
      <c r="M64" s="4" t="str">
        <f t="shared" si="2"/>
        <v>00:15</v>
      </c>
      <c r="N64" s="10">
        <v>1</v>
      </c>
      <c r="O64" s="15">
        <v>61</v>
      </c>
      <c r="P64" s="1">
        <f t="shared" ref="P64:P127" si="15">P63+T64</f>
        <v>0.34791666666666665</v>
      </c>
      <c r="Q64">
        <v>656.10319332014399</v>
      </c>
      <c r="R64">
        <f t="shared" si="4"/>
        <v>656</v>
      </c>
      <c r="S64" s="20">
        <f t="shared" si="7"/>
        <v>6</v>
      </c>
      <c r="T64" t="str">
        <f t="shared" si="5"/>
        <v>00:6</v>
      </c>
      <c r="U64">
        <v>1</v>
      </c>
      <c r="V64" t="str">
        <f t="shared" si="6"/>
        <v>0-8</v>
      </c>
    </row>
    <row r="65" spans="3:22" x14ac:dyDescent="0.25">
      <c r="C65">
        <v>62</v>
      </c>
      <c r="D65" s="3">
        <f t="shared" si="14"/>
        <v>0.54513888888888895</v>
      </c>
      <c r="E65" s="4">
        <v>40</v>
      </c>
      <c r="F65" s="4" t="str">
        <f t="shared" si="11"/>
        <v>00:40</v>
      </c>
      <c r="G65" s="4">
        <v>1</v>
      </c>
      <c r="I65" s="6"/>
      <c r="J65">
        <v>62</v>
      </c>
      <c r="K65" s="3">
        <f t="shared" si="13"/>
        <v>0.55624999999999991</v>
      </c>
      <c r="L65" s="4">
        <v>9</v>
      </c>
      <c r="M65" s="4" t="str">
        <f t="shared" si="2"/>
        <v>00:9</v>
      </c>
      <c r="N65" s="10">
        <v>1</v>
      </c>
      <c r="O65" s="15">
        <v>62</v>
      </c>
      <c r="P65" s="1">
        <f t="shared" si="15"/>
        <v>0.3576388888888889</v>
      </c>
      <c r="Q65">
        <v>670.386423670711</v>
      </c>
      <c r="R65">
        <f t="shared" si="4"/>
        <v>670</v>
      </c>
      <c r="S65" s="20">
        <f t="shared" si="7"/>
        <v>14</v>
      </c>
      <c r="T65" t="str">
        <f t="shared" si="5"/>
        <v>00:14</v>
      </c>
      <c r="U65">
        <v>1</v>
      </c>
      <c r="V65" t="str">
        <f t="shared" si="6"/>
        <v>9-16</v>
      </c>
    </row>
    <row r="66" spans="3:22" x14ac:dyDescent="0.25">
      <c r="C66">
        <v>63</v>
      </c>
      <c r="D66" s="3">
        <f t="shared" si="14"/>
        <v>0.55277777777777781</v>
      </c>
      <c r="E66" s="4">
        <v>11</v>
      </c>
      <c r="F66" s="4" t="str">
        <f t="shared" si="11"/>
        <v>00:11</v>
      </c>
      <c r="G66" s="4">
        <v>1</v>
      </c>
      <c r="I66" s="6"/>
      <c r="J66">
        <v>63</v>
      </c>
      <c r="K66" s="3">
        <f t="shared" si="13"/>
        <v>0.56736111111111098</v>
      </c>
      <c r="L66" s="4">
        <v>16</v>
      </c>
      <c r="M66" s="4" t="str">
        <f t="shared" si="2"/>
        <v>00:16</v>
      </c>
      <c r="N66" s="10">
        <v>1</v>
      </c>
      <c r="O66" s="15">
        <v>63</v>
      </c>
      <c r="P66" s="1">
        <f t="shared" si="15"/>
        <v>0.37638888888888888</v>
      </c>
      <c r="Q66">
        <v>697.15844275133702</v>
      </c>
      <c r="R66">
        <f t="shared" si="4"/>
        <v>697</v>
      </c>
      <c r="S66" s="20">
        <f t="shared" si="7"/>
        <v>27</v>
      </c>
      <c r="T66" t="str">
        <f t="shared" si="5"/>
        <v>00:27</v>
      </c>
      <c r="U66">
        <v>1</v>
      </c>
      <c r="V66" t="str">
        <f t="shared" si="6"/>
        <v>25-32</v>
      </c>
    </row>
    <row r="67" spans="3:22" x14ac:dyDescent="0.25">
      <c r="C67">
        <v>64</v>
      </c>
      <c r="D67" s="3">
        <f t="shared" si="14"/>
        <v>0.55972222222222223</v>
      </c>
      <c r="E67" s="4">
        <v>10</v>
      </c>
      <c r="F67" s="4" t="str">
        <f t="shared" si="11"/>
        <v>00:10</v>
      </c>
      <c r="G67" s="4">
        <v>1</v>
      </c>
      <c r="I67" s="6"/>
      <c r="J67">
        <v>64</v>
      </c>
      <c r="K67" s="3">
        <f t="shared" si="13"/>
        <v>0.5743055555555554</v>
      </c>
      <c r="L67" s="4">
        <v>10</v>
      </c>
      <c r="M67" s="4" t="str">
        <f t="shared" si="2"/>
        <v>00:10</v>
      </c>
      <c r="N67" s="10">
        <v>1</v>
      </c>
      <c r="O67" s="15">
        <v>64</v>
      </c>
      <c r="P67" s="1">
        <f t="shared" si="15"/>
        <v>0.38819444444444445</v>
      </c>
      <c r="Q67">
        <v>714.40235897015896</v>
      </c>
      <c r="R67">
        <f t="shared" si="4"/>
        <v>714</v>
      </c>
      <c r="S67" s="20">
        <f t="shared" si="7"/>
        <v>17</v>
      </c>
      <c r="T67" t="str">
        <f t="shared" si="5"/>
        <v>00:17</v>
      </c>
      <c r="U67">
        <v>1</v>
      </c>
      <c r="V67" t="str">
        <f t="shared" si="6"/>
        <v>17-24</v>
      </c>
    </row>
    <row r="68" spans="3:22" x14ac:dyDescent="0.25">
      <c r="C68">
        <v>65</v>
      </c>
      <c r="D68" s="3">
        <f t="shared" si="14"/>
        <v>0.57013888888888886</v>
      </c>
      <c r="E68" s="4">
        <v>15</v>
      </c>
      <c r="F68" s="4" t="str">
        <f t="shared" si="11"/>
        <v>00:15</v>
      </c>
      <c r="G68" s="4">
        <v>1</v>
      </c>
      <c r="I68" s="6"/>
      <c r="J68">
        <v>65</v>
      </c>
      <c r="K68" s="3">
        <f t="shared" si="13"/>
        <v>0.58472222222222203</v>
      </c>
      <c r="L68" s="4">
        <v>15</v>
      </c>
      <c r="M68" s="4" t="str">
        <f t="shared" si="2"/>
        <v>00:15</v>
      </c>
      <c r="N68" s="10">
        <v>1</v>
      </c>
      <c r="O68" s="15">
        <v>65</v>
      </c>
      <c r="P68" s="1">
        <f t="shared" si="15"/>
        <v>0.39374999999999999</v>
      </c>
      <c r="Q68">
        <v>721.57706381400601</v>
      </c>
      <c r="R68">
        <f t="shared" si="4"/>
        <v>722</v>
      </c>
      <c r="S68" s="20">
        <f t="shared" si="7"/>
        <v>8</v>
      </c>
      <c r="T68" t="str">
        <f t="shared" si="5"/>
        <v>00:8</v>
      </c>
      <c r="U68">
        <v>2</v>
      </c>
      <c r="V68" t="str">
        <f t="shared" si="6"/>
        <v>0-8</v>
      </c>
    </row>
    <row r="69" spans="3:22" x14ac:dyDescent="0.25">
      <c r="C69">
        <v>66</v>
      </c>
      <c r="D69" s="3">
        <f t="shared" si="14"/>
        <v>0.57638888888888884</v>
      </c>
      <c r="E69" s="4">
        <v>9</v>
      </c>
      <c r="F69" s="4" t="str">
        <f t="shared" ref="F69:F103" si="16">CONCATENATE("00:",$E69)</f>
        <v>00:9</v>
      </c>
      <c r="G69" s="4">
        <v>1</v>
      </c>
      <c r="I69" s="6"/>
      <c r="J69">
        <v>66</v>
      </c>
      <c r="K69" s="3">
        <f t="shared" si="13"/>
        <v>0.58680555555555536</v>
      </c>
      <c r="L69" s="4">
        <v>3</v>
      </c>
      <c r="M69" s="4" t="str">
        <f t="shared" si="2"/>
        <v>00:3</v>
      </c>
      <c r="N69" s="10">
        <v>1</v>
      </c>
      <c r="O69" s="15">
        <v>66</v>
      </c>
      <c r="P69" s="1">
        <f t="shared" si="15"/>
        <v>0.40416666666666667</v>
      </c>
      <c r="Q69">
        <v>736.681368942924</v>
      </c>
      <c r="R69">
        <f t="shared" si="4"/>
        <v>737</v>
      </c>
      <c r="S69" s="20">
        <f t="shared" si="7"/>
        <v>15</v>
      </c>
      <c r="T69" t="str">
        <f t="shared" si="5"/>
        <v>00:15</v>
      </c>
      <c r="U69">
        <v>1</v>
      </c>
      <c r="V69" t="str">
        <f t="shared" si="6"/>
        <v>9-16</v>
      </c>
    </row>
    <row r="70" spans="3:22" x14ac:dyDescent="0.25">
      <c r="C70">
        <v>67</v>
      </c>
      <c r="D70" s="3">
        <f t="shared" si="14"/>
        <v>0.58749999999999991</v>
      </c>
      <c r="E70" s="4">
        <v>16</v>
      </c>
      <c r="F70" s="4" t="str">
        <f t="shared" si="16"/>
        <v>00:16</v>
      </c>
      <c r="G70" s="4">
        <v>1</v>
      </c>
      <c r="I70" s="6"/>
      <c r="J70">
        <v>67</v>
      </c>
      <c r="K70" s="3">
        <f t="shared" si="13"/>
        <v>0.61458333333333315</v>
      </c>
      <c r="L70" s="4">
        <v>40</v>
      </c>
      <c r="M70" s="4" t="str">
        <f t="shared" ref="M70:M103" si="17">CONCATENATE("00:",$L70)</f>
        <v>00:40</v>
      </c>
      <c r="N70" s="10">
        <v>1</v>
      </c>
      <c r="O70" s="15">
        <v>67</v>
      </c>
      <c r="P70" s="1">
        <f t="shared" si="15"/>
        <v>0.40416666666666667</v>
      </c>
      <c r="Q70">
        <v>736.69910400272397</v>
      </c>
      <c r="R70">
        <f t="shared" ref="R70:R133" si="18">ROUND($Q70,0)</f>
        <v>737</v>
      </c>
      <c r="S70" s="20">
        <f t="shared" si="7"/>
        <v>0</v>
      </c>
      <c r="T70" t="str">
        <f t="shared" ref="T70:T133" si="19">CONCATENATE("00:",$S70)</f>
        <v>00:0</v>
      </c>
      <c r="U70">
        <v>1</v>
      </c>
      <c r="V70" t="str">
        <f t="shared" ref="V70:V133" si="20">IF(S70&lt;=8,"0-8",IF(AND(S70&gt;8,S70&lt;=16),"9-16",IF(AND(S70&gt;16,S70&lt;=24),"17-24",IF(AND(S70&gt;24,S70&lt;=32),"25-32",IF(AND(S70&gt;32,S70&lt;=40),"33-40","41+")))))</f>
        <v>0-8</v>
      </c>
    </row>
    <row r="71" spans="3:22" x14ac:dyDescent="0.25">
      <c r="C71">
        <v>68</v>
      </c>
      <c r="D71" s="3">
        <f t="shared" si="14"/>
        <v>0.59444444444444433</v>
      </c>
      <c r="E71" s="4">
        <v>10</v>
      </c>
      <c r="F71" s="4" t="str">
        <f t="shared" si="16"/>
        <v>00:10</v>
      </c>
      <c r="G71" s="4">
        <v>1</v>
      </c>
      <c r="I71" s="6"/>
      <c r="J71">
        <v>68</v>
      </c>
      <c r="K71" s="3">
        <f t="shared" si="13"/>
        <v>0.61805555555555536</v>
      </c>
      <c r="L71" s="4">
        <v>5</v>
      </c>
      <c r="M71" s="4" t="str">
        <f t="shared" si="17"/>
        <v>00:5</v>
      </c>
      <c r="N71" s="10">
        <v>1</v>
      </c>
      <c r="O71" s="15">
        <v>68</v>
      </c>
      <c r="P71" s="1">
        <f t="shared" si="15"/>
        <v>0.40486111111111112</v>
      </c>
      <c r="Q71">
        <v>737.68648594357001</v>
      </c>
      <c r="R71">
        <f t="shared" si="18"/>
        <v>738</v>
      </c>
      <c r="S71" s="20">
        <f t="shared" ref="S71:S134" si="21">R71-R70</f>
        <v>1</v>
      </c>
      <c r="T71" t="str">
        <f t="shared" si="19"/>
        <v>00:1</v>
      </c>
      <c r="U71">
        <v>1</v>
      </c>
      <c r="V71" t="str">
        <f t="shared" si="20"/>
        <v>0-8</v>
      </c>
    </row>
    <row r="72" spans="3:22" x14ac:dyDescent="0.25">
      <c r="C72">
        <v>69</v>
      </c>
      <c r="D72" s="3">
        <f t="shared" si="14"/>
        <v>0.60486111111111096</v>
      </c>
      <c r="E72" s="4">
        <v>15</v>
      </c>
      <c r="F72" s="4" t="str">
        <f t="shared" si="16"/>
        <v>00:15</v>
      </c>
      <c r="G72" s="4">
        <v>1</v>
      </c>
      <c r="I72" s="6"/>
      <c r="J72">
        <v>69</v>
      </c>
      <c r="K72" s="3">
        <f t="shared" si="13"/>
        <v>0.62430555555555534</v>
      </c>
      <c r="L72" s="4">
        <v>9</v>
      </c>
      <c r="M72" s="4" t="str">
        <f t="shared" si="17"/>
        <v>00:9</v>
      </c>
      <c r="N72" s="10">
        <v>1</v>
      </c>
      <c r="O72" s="15">
        <v>69</v>
      </c>
      <c r="P72" s="1">
        <f t="shared" si="15"/>
        <v>0.40694444444444444</v>
      </c>
      <c r="Q72">
        <v>741.006056099597</v>
      </c>
      <c r="R72">
        <f t="shared" si="18"/>
        <v>741</v>
      </c>
      <c r="S72" s="20">
        <f t="shared" si="21"/>
        <v>3</v>
      </c>
      <c r="T72" t="str">
        <f t="shared" si="19"/>
        <v>00:3</v>
      </c>
      <c r="U72">
        <v>1</v>
      </c>
      <c r="V72" t="str">
        <f t="shared" si="20"/>
        <v>0-8</v>
      </c>
    </row>
    <row r="73" spans="3:22" x14ac:dyDescent="0.25">
      <c r="C73">
        <v>70</v>
      </c>
      <c r="D73" s="3">
        <f t="shared" si="14"/>
        <v>0.60694444444444429</v>
      </c>
      <c r="E73" s="4">
        <v>3</v>
      </c>
      <c r="F73" s="4" t="str">
        <f t="shared" si="16"/>
        <v>00:3</v>
      </c>
      <c r="G73" s="4">
        <v>1</v>
      </c>
      <c r="I73" s="6"/>
      <c r="J73">
        <v>70</v>
      </c>
      <c r="K73" s="3">
        <f t="shared" si="13"/>
        <v>0.63055555555555531</v>
      </c>
      <c r="L73" s="4">
        <v>9</v>
      </c>
      <c r="M73" s="4" t="str">
        <f t="shared" si="17"/>
        <v>00:9</v>
      </c>
      <c r="N73" s="10">
        <v>1</v>
      </c>
      <c r="O73" s="15">
        <v>70</v>
      </c>
      <c r="P73" s="1">
        <f t="shared" si="15"/>
        <v>0.40833333333333333</v>
      </c>
      <c r="Q73">
        <v>743.37452727874097</v>
      </c>
      <c r="R73">
        <f t="shared" si="18"/>
        <v>743</v>
      </c>
      <c r="S73" s="20">
        <f t="shared" si="21"/>
        <v>2</v>
      </c>
      <c r="T73" t="str">
        <f t="shared" si="19"/>
        <v>00:2</v>
      </c>
      <c r="U73">
        <v>1</v>
      </c>
      <c r="V73" t="str">
        <f t="shared" si="20"/>
        <v>0-8</v>
      </c>
    </row>
    <row r="74" spans="3:22" x14ac:dyDescent="0.25">
      <c r="C74">
        <v>71</v>
      </c>
      <c r="D74" s="3">
        <f t="shared" si="14"/>
        <v>0.63472222222222208</v>
      </c>
      <c r="E74" s="4">
        <v>40</v>
      </c>
      <c r="F74" s="4" t="str">
        <f t="shared" si="16"/>
        <v>00:40</v>
      </c>
      <c r="G74" s="4">
        <v>1</v>
      </c>
      <c r="I74" s="6"/>
      <c r="J74">
        <v>71</v>
      </c>
      <c r="K74" s="3">
        <f t="shared" si="13"/>
        <v>0.63402777777777752</v>
      </c>
      <c r="L74" s="4">
        <v>5</v>
      </c>
      <c r="M74" s="4" t="str">
        <f t="shared" si="17"/>
        <v>00:5</v>
      </c>
      <c r="N74" s="10">
        <v>1</v>
      </c>
      <c r="O74" s="15">
        <v>71</v>
      </c>
      <c r="P74" s="1">
        <f t="shared" si="15"/>
        <v>0.4236111111111111</v>
      </c>
      <c r="Q74">
        <v>765.39642395947703</v>
      </c>
      <c r="R74">
        <f t="shared" si="18"/>
        <v>765</v>
      </c>
      <c r="S74" s="20">
        <f t="shared" si="21"/>
        <v>22</v>
      </c>
      <c r="T74" t="str">
        <f t="shared" si="19"/>
        <v>00:22</v>
      </c>
      <c r="U74">
        <v>1</v>
      </c>
      <c r="V74" t="str">
        <f t="shared" si="20"/>
        <v>17-24</v>
      </c>
    </row>
    <row r="75" spans="3:22" x14ac:dyDescent="0.25">
      <c r="C75">
        <v>72</v>
      </c>
      <c r="D75" s="3">
        <f t="shared" si="14"/>
        <v>0.63819444444444429</v>
      </c>
      <c r="E75" s="4">
        <v>5</v>
      </c>
      <c r="F75" s="4" t="str">
        <f t="shared" si="16"/>
        <v>00:5</v>
      </c>
      <c r="G75" s="4">
        <v>1</v>
      </c>
      <c r="I75" s="6"/>
      <c r="J75">
        <v>72</v>
      </c>
      <c r="K75" s="3">
        <f t="shared" si="13"/>
        <v>0.64166666666666639</v>
      </c>
      <c r="L75" s="4">
        <v>11</v>
      </c>
      <c r="M75" s="4" t="str">
        <f t="shared" si="17"/>
        <v>00:11</v>
      </c>
      <c r="N75" s="10">
        <v>1</v>
      </c>
      <c r="O75" s="15">
        <v>72</v>
      </c>
      <c r="P75" s="1">
        <f t="shared" si="15"/>
        <v>0.4284722222222222</v>
      </c>
      <c r="Q75">
        <v>771.58978114288595</v>
      </c>
      <c r="R75">
        <f t="shared" si="18"/>
        <v>772</v>
      </c>
      <c r="S75" s="20">
        <f t="shared" si="21"/>
        <v>7</v>
      </c>
      <c r="T75" t="str">
        <f t="shared" si="19"/>
        <v>00:7</v>
      </c>
      <c r="U75">
        <v>1</v>
      </c>
      <c r="V75" t="str">
        <f t="shared" si="20"/>
        <v>0-8</v>
      </c>
    </row>
    <row r="76" spans="3:22" x14ac:dyDescent="0.25">
      <c r="C76">
        <v>73</v>
      </c>
      <c r="D76" s="3">
        <f t="shared" si="14"/>
        <v>0.64444444444444426</v>
      </c>
      <c r="E76" s="4">
        <v>9</v>
      </c>
      <c r="F76" s="4" t="str">
        <f t="shared" si="16"/>
        <v>00:9</v>
      </c>
      <c r="G76" s="4">
        <v>1</v>
      </c>
      <c r="I76" s="6"/>
      <c r="J76">
        <v>73</v>
      </c>
      <c r="K76" s="3">
        <f t="shared" si="13"/>
        <v>0.64166666666666639</v>
      </c>
      <c r="L76" s="4">
        <v>0</v>
      </c>
      <c r="M76" s="4" t="str">
        <f t="shared" si="17"/>
        <v>00:0</v>
      </c>
      <c r="N76" s="10">
        <v>1</v>
      </c>
      <c r="O76" s="15">
        <v>73</v>
      </c>
      <c r="P76" s="1">
        <f t="shared" si="15"/>
        <v>0.43124999999999997</v>
      </c>
      <c r="Q76">
        <v>775.67438298971297</v>
      </c>
      <c r="R76">
        <f t="shared" si="18"/>
        <v>776</v>
      </c>
      <c r="S76" s="20">
        <f t="shared" si="21"/>
        <v>4</v>
      </c>
      <c r="T76" t="str">
        <f t="shared" si="19"/>
        <v>00:4</v>
      </c>
      <c r="U76">
        <v>1</v>
      </c>
      <c r="V76" t="str">
        <f t="shared" si="20"/>
        <v>0-8</v>
      </c>
    </row>
    <row r="77" spans="3:22" x14ac:dyDescent="0.25">
      <c r="C77">
        <v>74</v>
      </c>
      <c r="D77" s="3">
        <f t="shared" si="14"/>
        <v>0.65069444444444424</v>
      </c>
      <c r="E77" s="4">
        <v>9</v>
      </c>
      <c r="F77" s="4" t="str">
        <f t="shared" si="16"/>
        <v>00:9</v>
      </c>
      <c r="G77" s="4">
        <v>1</v>
      </c>
      <c r="I77" s="6"/>
      <c r="J77">
        <v>74</v>
      </c>
      <c r="K77" s="3">
        <f t="shared" si="13"/>
        <v>0.64305555555555527</v>
      </c>
      <c r="L77" s="4">
        <v>2</v>
      </c>
      <c r="M77" s="4" t="str">
        <f t="shared" si="17"/>
        <v>00:2</v>
      </c>
      <c r="N77" s="10">
        <v>1</v>
      </c>
      <c r="O77" s="15">
        <v>74</v>
      </c>
      <c r="P77" s="1">
        <f t="shared" si="15"/>
        <v>0.43819444444444439</v>
      </c>
      <c r="Q77">
        <v>786.36414038258204</v>
      </c>
      <c r="R77">
        <f t="shared" si="18"/>
        <v>786</v>
      </c>
      <c r="S77" s="20">
        <f t="shared" si="21"/>
        <v>10</v>
      </c>
      <c r="T77" t="str">
        <f t="shared" si="19"/>
        <v>00:10</v>
      </c>
      <c r="U77">
        <v>1</v>
      </c>
      <c r="V77" t="str">
        <f t="shared" si="20"/>
        <v>9-16</v>
      </c>
    </row>
    <row r="78" spans="3:22" x14ac:dyDescent="0.25">
      <c r="C78">
        <v>75</v>
      </c>
      <c r="D78" s="3">
        <f t="shared" si="14"/>
        <v>0.65416666666666645</v>
      </c>
      <c r="E78" s="4">
        <v>5</v>
      </c>
      <c r="F78" s="4" t="str">
        <f t="shared" si="16"/>
        <v>00:5</v>
      </c>
      <c r="G78" s="4">
        <v>1</v>
      </c>
      <c r="I78" s="6"/>
      <c r="J78">
        <v>75</v>
      </c>
      <c r="K78" s="3">
        <f t="shared" si="13"/>
        <v>0.65208333333333302</v>
      </c>
      <c r="L78" s="4">
        <v>13</v>
      </c>
      <c r="M78" s="4" t="str">
        <f t="shared" si="17"/>
        <v>00:13</v>
      </c>
      <c r="N78" s="10">
        <v>1</v>
      </c>
      <c r="O78" s="15">
        <v>75</v>
      </c>
      <c r="P78" s="1">
        <f t="shared" si="15"/>
        <v>0.44722222222222219</v>
      </c>
      <c r="Q78">
        <v>799.06953238944197</v>
      </c>
      <c r="R78">
        <f t="shared" si="18"/>
        <v>799</v>
      </c>
      <c r="S78" s="20">
        <f t="shared" si="21"/>
        <v>13</v>
      </c>
      <c r="T78" t="str">
        <f t="shared" si="19"/>
        <v>00:13</v>
      </c>
      <c r="U78">
        <v>1</v>
      </c>
      <c r="V78" t="str">
        <f t="shared" si="20"/>
        <v>9-16</v>
      </c>
    </row>
    <row r="79" spans="3:22" x14ac:dyDescent="0.25">
      <c r="C79">
        <v>76</v>
      </c>
      <c r="D79" s="3">
        <f t="shared" si="14"/>
        <v>0.66180555555555531</v>
      </c>
      <c r="E79" s="4">
        <v>11</v>
      </c>
      <c r="F79" s="4" t="str">
        <f t="shared" si="16"/>
        <v>00:11</v>
      </c>
      <c r="G79" s="4">
        <v>1</v>
      </c>
      <c r="I79" s="6"/>
      <c r="J79">
        <v>76</v>
      </c>
      <c r="K79" s="3">
        <f t="shared" si="13"/>
        <v>0.66597222222222185</v>
      </c>
      <c r="L79" s="4">
        <v>20</v>
      </c>
      <c r="M79" s="4" t="str">
        <f t="shared" si="17"/>
        <v>00:20</v>
      </c>
      <c r="N79" s="10">
        <v>1</v>
      </c>
      <c r="O79" s="15">
        <v>76</v>
      </c>
      <c r="P79" s="1">
        <f t="shared" si="15"/>
        <v>0.44791666666666663</v>
      </c>
      <c r="Q79">
        <v>799.69185812238504</v>
      </c>
      <c r="R79">
        <f t="shared" si="18"/>
        <v>800</v>
      </c>
      <c r="S79" s="20">
        <f t="shared" si="21"/>
        <v>1</v>
      </c>
      <c r="T79" t="str">
        <f t="shared" si="19"/>
        <v>00:1</v>
      </c>
      <c r="U79">
        <v>1</v>
      </c>
      <c r="V79" t="str">
        <f t="shared" si="20"/>
        <v>0-8</v>
      </c>
    </row>
    <row r="80" spans="3:22" x14ac:dyDescent="0.25">
      <c r="C80">
        <v>77</v>
      </c>
      <c r="D80" s="3">
        <f t="shared" si="14"/>
        <v>0.66180555555555531</v>
      </c>
      <c r="E80" s="4">
        <v>0</v>
      </c>
      <c r="F80" s="4" t="str">
        <f t="shared" si="16"/>
        <v>00:0</v>
      </c>
      <c r="G80" s="4">
        <v>1</v>
      </c>
      <c r="I80" s="6"/>
      <c r="J80">
        <v>77</v>
      </c>
      <c r="K80" s="3">
        <f t="shared" si="13"/>
        <v>0.67708333333333293</v>
      </c>
      <c r="L80" s="4">
        <v>16</v>
      </c>
      <c r="M80" s="4" t="str">
        <f t="shared" si="17"/>
        <v>00:16</v>
      </c>
      <c r="N80" s="10">
        <v>1</v>
      </c>
      <c r="O80" s="15">
        <v>77</v>
      </c>
      <c r="P80" s="1">
        <f t="shared" si="15"/>
        <v>0.45208333333333328</v>
      </c>
      <c r="Q80">
        <v>806.020250895397</v>
      </c>
      <c r="R80">
        <f t="shared" si="18"/>
        <v>806</v>
      </c>
      <c r="S80" s="20">
        <f t="shared" si="21"/>
        <v>6</v>
      </c>
      <c r="T80" t="str">
        <f t="shared" si="19"/>
        <v>00:6</v>
      </c>
      <c r="U80">
        <v>1</v>
      </c>
      <c r="V80" t="str">
        <f t="shared" si="20"/>
        <v>0-8</v>
      </c>
    </row>
    <row r="81" spans="3:22" x14ac:dyDescent="0.25">
      <c r="C81">
        <v>78</v>
      </c>
      <c r="D81" s="3">
        <f t="shared" si="14"/>
        <v>0.6631944444444442</v>
      </c>
      <c r="E81" s="4">
        <v>2</v>
      </c>
      <c r="F81" s="4" t="str">
        <f t="shared" si="16"/>
        <v>00:2</v>
      </c>
      <c r="G81" s="4">
        <v>1</v>
      </c>
      <c r="I81" s="6"/>
      <c r="J81">
        <v>78</v>
      </c>
      <c r="K81" s="3">
        <f t="shared" si="13"/>
        <v>0.69027777777777732</v>
      </c>
      <c r="L81" s="4">
        <v>19</v>
      </c>
      <c r="M81" s="4" t="str">
        <f t="shared" si="17"/>
        <v>00:19</v>
      </c>
      <c r="N81" s="10">
        <v>1</v>
      </c>
      <c r="O81" s="15">
        <v>78</v>
      </c>
      <c r="P81" s="1">
        <f t="shared" si="15"/>
        <v>0.45277777777777772</v>
      </c>
      <c r="Q81">
        <v>807.28194311916297</v>
      </c>
      <c r="R81">
        <f t="shared" si="18"/>
        <v>807</v>
      </c>
      <c r="S81" s="20">
        <f t="shared" si="21"/>
        <v>1</v>
      </c>
      <c r="T81" t="str">
        <f t="shared" si="19"/>
        <v>00:1</v>
      </c>
      <c r="U81">
        <v>1</v>
      </c>
      <c r="V81" t="str">
        <f t="shared" si="20"/>
        <v>0-8</v>
      </c>
    </row>
    <row r="82" spans="3:22" x14ac:dyDescent="0.25">
      <c r="C82">
        <v>79</v>
      </c>
      <c r="D82" s="3">
        <f t="shared" si="14"/>
        <v>0.67222222222222194</v>
      </c>
      <c r="E82" s="4">
        <v>13</v>
      </c>
      <c r="F82" s="4" t="str">
        <f t="shared" si="16"/>
        <v>00:13</v>
      </c>
      <c r="G82" s="4">
        <v>1</v>
      </c>
      <c r="I82" s="6"/>
      <c r="J82">
        <v>79</v>
      </c>
      <c r="K82" s="3">
        <f t="shared" ref="K82:K98" si="22">$K81+M82</f>
        <v>0.69097222222222177</v>
      </c>
      <c r="L82" s="4">
        <v>1</v>
      </c>
      <c r="M82" s="4" t="str">
        <f t="shared" si="17"/>
        <v>00:1</v>
      </c>
      <c r="N82" s="10">
        <v>1</v>
      </c>
      <c r="O82" s="15">
        <v>79</v>
      </c>
      <c r="P82" s="1">
        <f t="shared" si="15"/>
        <v>0.4590277777777777</v>
      </c>
      <c r="Q82">
        <v>816.46187250238302</v>
      </c>
      <c r="R82">
        <f t="shared" si="18"/>
        <v>816</v>
      </c>
      <c r="S82" s="20">
        <f t="shared" si="21"/>
        <v>9</v>
      </c>
      <c r="T82" t="str">
        <f t="shared" si="19"/>
        <v>00:9</v>
      </c>
      <c r="U82">
        <v>1</v>
      </c>
      <c r="V82" t="str">
        <f t="shared" si="20"/>
        <v>9-16</v>
      </c>
    </row>
    <row r="83" spans="3:22" x14ac:dyDescent="0.25">
      <c r="C83">
        <v>80</v>
      </c>
      <c r="D83" s="3">
        <f t="shared" si="14"/>
        <v>0.68611111111111078</v>
      </c>
      <c r="E83" s="4">
        <v>20</v>
      </c>
      <c r="F83" s="4" t="str">
        <f t="shared" si="16"/>
        <v>00:20</v>
      </c>
      <c r="G83" s="4">
        <v>1</v>
      </c>
      <c r="I83" s="6"/>
      <c r="J83">
        <v>80</v>
      </c>
      <c r="K83" s="3">
        <f t="shared" si="22"/>
        <v>0.69305555555555509</v>
      </c>
      <c r="L83" s="4">
        <v>3</v>
      </c>
      <c r="M83" s="4" t="str">
        <f t="shared" si="17"/>
        <v>00:3</v>
      </c>
      <c r="N83" s="10">
        <v>1</v>
      </c>
      <c r="O83" s="15">
        <v>80</v>
      </c>
      <c r="P83" s="1">
        <f t="shared" si="15"/>
        <v>0.46319444444444435</v>
      </c>
      <c r="Q83">
        <v>821.70836784136998</v>
      </c>
      <c r="R83">
        <f t="shared" si="18"/>
        <v>822</v>
      </c>
      <c r="S83" s="20">
        <f t="shared" si="21"/>
        <v>6</v>
      </c>
      <c r="T83" t="str">
        <f t="shared" si="19"/>
        <v>00:6</v>
      </c>
      <c r="U83">
        <v>1</v>
      </c>
      <c r="V83" t="str">
        <f t="shared" si="20"/>
        <v>0-8</v>
      </c>
    </row>
    <row r="84" spans="3:22" x14ac:dyDescent="0.25">
      <c r="C84">
        <v>81</v>
      </c>
      <c r="D84" s="3">
        <f t="shared" si="14"/>
        <v>0.69722222222222185</v>
      </c>
      <c r="E84" s="4">
        <v>16</v>
      </c>
      <c r="F84" s="4" t="str">
        <f t="shared" si="16"/>
        <v>00:16</v>
      </c>
      <c r="G84" s="4">
        <v>1</v>
      </c>
      <c r="I84" s="6"/>
      <c r="J84">
        <v>81</v>
      </c>
      <c r="K84" s="3">
        <f t="shared" si="22"/>
        <v>0.71249999999999958</v>
      </c>
      <c r="L84" s="4">
        <v>28</v>
      </c>
      <c r="M84" s="4" t="str">
        <f t="shared" si="17"/>
        <v>00:28</v>
      </c>
      <c r="N84" s="10">
        <v>1</v>
      </c>
      <c r="O84" s="15">
        <v>81</v>
      </c>
      <c r="P84" s="1">
        <f t="shared" si="15"/>
        <v>0.48402777777777767</v>
      </c>
      <c r="Q84">
        <v>851.71130556369098</v>
      </c>
      <c r="R84">
        <f t="shared" si="18"/>
        <v>852</v>
      </c>
      <c r="S84" s="20">
        <f t="shared" si="21"/>
        <v>30</v>
      </c>
      <c r="T84" t="str">
        <f t="shared" si="19"/>
        <v>00:30</v>
      </c>
      <c r="U84">
        <v>1</v>
      </c>
      <c r="V84" t="str">
        <f t="shared" si="20"/>
        <v>25-32</v>
      </c>
    </row>
    <row r="85" spans="3:22" x14ac:dyDescent="0.25">
      <c r="C85">
        <v>82</v>
      </c>
      <c r="D85" s="3">
        <f t="shared" si="14"/>
        <v>0.71041666666666625</v>
      </c>
      <c r="E85" s="4">
        <v>19</v>
      </c>
      <c r="F85" s="4" t="str">
        <f t="shared" si="16"/>
        <v>00:19</v>
      </c>
      <c r="G85" s="4">
        <v>1</v>
      </c>
      <c r="I85" s="6"/>
      <c r="J85">
        <v>82</v>
      </c>
      <c r="K85" s="3">
        <f t="shared" si="22"/>
        <v>0.73611111111111072</v>
      </c>
      <c r="L85" s="4">
        <v>34</v>
      </c>
      <c r="M85" s="4" t="str">
        <f t="shared" si="17"/>
        <v>00:34</v>
      </c>
      <c r="N85" s="10">
        <v>1</v>
      </c>
      <c r="O85" s="15">
        <v>82</v>
      </c>
      <c r="P85" s="1">
        <v>0.52430555555555558</v>
      </c>
      <c r="Q85">
        <v>875.99429666695198</v>
      </c>
      <c r="R85">
        <f t="shared" si="18"/>
        <v>876</v>
      </c>
      <c r="S85" s="20">
        <f t="shared" si="21"/>
        <v>24</v>
      </c>
      <c r="T85" t="str">
        <f t="shared" si="19"/>
        <v>00:24</v>
      </c>
      <c r="U85">
        <v>1</v>
      </c>
      <c r="V85" t="str">
        <f t="shared" si="20"/>
        <v>17-24</v>
      </c>
    </row>
    <row r="86" spans="3:22" x14ac:dyDescent="0.25">
      <c r="C86">
        <v>83</v>
      </c>
      <c r="D86" s="3">
        <f t="shared" ref="D86:D103" si="23">D85+F86</f>
        <v>0.71111111111111069</v>
      </c>
      <c r="E86" s="4">
        <v>1</v>
      </c>
      <c r="F86" s="4" t="str">
        <f t="shared" si="16"/>
        <v>00:1</v>
      </c>
      <c r="G86" s="4">
        <v>1</v>
      </c>
      <c r="I86" s="6"/>
      <c r="J86">
        <v>83</v>
      </c>
      <c r="K86" s="3">
        <f t="shared" si="22"/>
        <v>0.74097222222222181</v>
      </c>
      <c r="L86" s="4">
        <v>7</v>
      </c>
      <c r="M86" s="4" t="str">
        <f t="shared" si="17"/>
        <v>00:7</v>
      </c>
      <c r="N86" s="10">
        <v>1</v>
      </c>
      <c r="O86" s="15">
        <v>83</v>
      </c>
      <c r="P86" s="1">
        <f t="shared" si="15"/>
        <v>0.52916666666666667</v>
      </c>
      <c r="Q86">
        <v>883.338973464741</v>
      </c>
      <c r="R86">
        <f t="shared" si="18"/>
        <v>883</v>
      </c>
      <c r="S86" s="20">
        <f t="shared" si="21"/>
        <v>7</v>
      </c>
      <c r="T86" t="str">
        <f t="shared" si="19"/>
        <v>00:7</v>
      </c>
      <c r="U86">
        <v>1</v>
      </c>
      <c r="V86" t="str">
        <f t="shared" si="20"/>
        <v>0-8</v>
      </c>
    </row>
    <row r="87" spans="3:22" x14ac:dyDescent="0.25">
      <c r="C87">
        <v>84</v>
      </c>
      <c r="D87" s="3">
        <f t="shared" si="23"/>
        <v>0.71319444444444402</v>
      </c>
      <c r="E87" s="4">
        <v>3</v>
      </c>
      <c r="F87" s="4" t="str">
        <f t="shared" si="16"/>
        <v>00:3</v>
      </c>
      <c r="G87" s="4">
        <v>1</v>
      </c>
      <c r="I87" s="6"/>
      <c r="J87">
        <v>84</v>
      </c>
      <c r="K87" s="3">
        <f t="shared" si="22"/>
        <v>0.76388888888888851</v>
      </c>
      <c r="L87" s="4">
        <v>33</v>
      </c>
      <c r="M87" s="4" t="str">
        <f t="shared" si="17"/>
        <v>00:33</v>
      </c>
      <c r="N87" s="10">
        <v>1</v>
      </c>
      <c r="O87" s="15">
        <v>84</v>
      </c>
      <c r="P87" s="1">
        <f t="shared" si="15"/>
        <v>0.53611111111111109</v>
      </c>
      <c r="Q87">
        <v>892.73911857724795</v>
      </c>
      <c r="R87">
        <f t="shared" si="18"/>
        <v>893</v>
      </c>
      <c r="S87" s="20">
        <f t="shared" si="21"/>
        <v>10</v>
      </c>
      <c r="T87" t="str">
        <f t="shared" si="19"/>
        <v>00:10</v>
      </c>
      <c r="U87">
        <v>1</v>
      </c>
      <c r="V87" t="str">
        <f t="shared" si="20"/>
        <v>9-16</v>
      </c>
    </row>
    <row r="88" spans="3:22" x14ac:dyDescent="0.25">
      <c r="C88">
        <v>85</v>
      </c>
      <c r="D88" s="3">
        <f t="shared" si="23"/>
        <v>0.73263888888888851</v>
      </c>
      <c r="E88" s="4">
        <v>28</v>
      </c>
      <c r="F88" s="4" t="str">
        <f t="shared" si="16"/>
        <v>00:28</v>
      </c>
      <c r="G88" s="4">
        <v>1</v>
      </c>
      <c r="I88" s="6"/>
      <c r="J88">
        <v>85</v>
      </c>
      <c r="K88" s="3">
        <f t="shared" si="22"/>
        <v>0.76736111111111072</v>
      </c>
      <c r="L88" s="4">
        <v>5</v>
      </c>
      <c r="M88" s="4" t="str">
        <f t="shared" si="17"/>
        <v>00:5</v>
      </c>
      <c r="N88" s="10">
        <v>1</v>
      </c>
      <c r="O88" s="15">
        <v>85</v>
      </c>
      <c r="P88" s="1">
        <f t="shared" si="15"/>
        <v>0.54791666666666661</v>
      </c>
      <c r="Q88">
        <v>910.493233935955</v>
      </c>
      <c r="R88">
        <f t="shared" si="18"/>
        <v>910</v>
      </c>
      <c r="S88" s="20">
        <f t="shared" si="21"/>
        <v>17</v>
      </c>
      <c r="T88" t="str">
        <f t="shared" si="19"/>
        <v>00:17</v>
      </c>
      <c r="U88">
        <v>1</v>
      </c>
      <c r="V88" t="str">
        <f t="shared" si="20"/>
        <v>17-24</v>
      </c>
    </row>
    <row r="89" spans="3:22" x14ac:dyDescent="0.25">
      <c r="C89">
        <v>86</v>
      </c>
      <c r="D89" s="3">
        <f t="shared" si="23"/>
        <v>0.75624999999999964</v>
      </c>
      <c r="E89" s="4">
        <v>34</v>
      </c>
      <c r="F89" s="4" t="str">
        <f t="shared" si="16"/>
        <v>00:34</v>
      </c>
      <c r="G89" s="4">
        <v>1</v>
      </c>
      <c r="I89" s="6"/>
      <c r="J89">
        <v>86</v>
      </c>
      <c r="K89" s="3">
        <f t="shared" si="22"/>
        <v>0.78055555555555511</v>
      </c>
      <c r="L89" s="4">
        <v>19</v>
      </c>
      <c r="M89" s="4" t="str">
        <f t="shared" si="17"/>
        <v>00:19</v>
      </c>
      <c r="N89" s="10">
        <v>1</v>
      </c>
      <c r="O89" s="15">
        <v>86</v>
      </c>
      <c r="P89" s="1">
        <f t="shared" si="15"/>
        <v>0.55972222222222212</v>
      </c>
      <c r="Q89">
        <v>927.169686050584</v>
      </c>
      <c r="R89">
        <f t="shared" si="18"/>
        <v>927</v>
      </c>
      <c r="S89" s="20">
        <f t="shared" si="21"/>
        <v>17</v>
      </c>
      <c r="T89" t="str">
        <f t="shared" si="19"/>
        <v>00:17</v>
      </c>
      <c r="U89">
        <v>1</v>
      </c>
      <c r="V89" t="str">
        <f t="shared" si="20"/>
        <v>17-24</v>
      </c>
    </row>
    <row r="90" spans="3:22" x14ac:dyDescent="0.25">
      <c r="C90">
        <v>87</v>
      </c>
      <c r="D90" s="3">
        <f t="shared" si="23"/>
        <v>0.76111111111111074</v>
      </c>
      <c r="E90" s="4">
        <v>7</v>
      </c>
      <c r="F90" s="4" t="str">
        <f t="shared" si="16"/>
        <v>00:7</v>
      </c>
      <c r="G90" s="4">
        <v>1</v>
      </c>
      <c r="I90" s="6"/>
      <c r="J90">
        <v>87</v>
      </c>
      <c r="K90" s="3">
        <f t="shared" si="22"/>
        <v>0.78749999999999953</v>
      </c>
      <c r="L90" s="4">
        <v>10</v>
      </c>
      <c r="M90" s="4" t="str">
        <f t="shared" si="17"/>
        <v>00:10</v>
      </c>
      <c r="N90" s="10">
        <v>1</v>
      </c>
      <c r="O90" s="15">
        <v>87</v>
      </c>
      <c r="P90" s="1">
        <f t="shared" si="15"/>
        <v>0.56874999999999987</v>
      </c>
      <c r="Q90">
        <v>939.91959423382798</v>
      </c>
      <c r="R90">
        <f t="shared" si="18"/>
        <v>940</v>
      </c>
      <c r="S90" s="20">
        <f t="shared" si="21"/>
        <v>13</v>
      </c>
      <c r="T90" t="str">
        <f t="shared" si="19"/>
        <v>00:13</v>
      </c>
      <c r="U90">
        <v>1</v>
      </c>
      <c r="V90" t="str">
        <f t="shared" si="20"/>
        <v>9-16</v>
      </c>
    </row>
    <row r="91" spans="3:22" x14ac:dyDescent="0.25">
      <c r="C91">
        <v>88</v>
      </c>
      <c r="D91" s="3">
        <f t="shared" si="23"/>
        <v>0.78402777777777743</v>
      </c>
      <c r="E91" s="4">
        <v>33</v>
      </c>
      <c r="F91" s="4" t="str">
        <f t="shared" si="16"/>
        <v>00:33</v>
      </c>
      <c r="G91" s="4">
        <v>1</v>
      </c>
      <c r="I91" s="6"/>
      <c r="J91">
        <v>88</v>
      </c>
      <c r="K91" s="3">
        <f t="shared" si="22"/>
        <v>0.79652777777777728</v>
      </c>
      <c r="L91" s="4">
        <v>13</v>
      </c>
      <c r="M91" s="4" t="str">
        <f t="shared" si="17"/>
        <v>00:13</v>
      </c>
      <c r="N91" s="10">
        <v>1</v>
      </c>
      <c r="O91" s="15">
        <v>88</v>
      </c>
      <c r="P91" s="1">
        <f t="shared" si="15"/>
        <v>0.58055555555555538</v>
      </c>
      <c r="Q91">
        <v>956.76264587280195</v>
      </c>
      <c r="R91">
        <f t="shared" si="18"/>
        <v>957</v>
      </c>
      <c r="S91" s="20">
        <f t="shared" si="21"/>
        <v>17</v>
      </c>
      <c r="T91" t="str">
        <f t="shared" si="19"/>
        <v>00:17</v>
      </c>
      <c r="U91">
        <v>1</v>
      </c>
      <c r="V91" t="str">
        <f t="shared" si="20"/>
        <v>17-24</v>
      </c>
    </row>
    <row r="92" spans="3:22" x14ac:dyDescent="0.25">
      <c r="C92">
        <v>89</v>
      </c>
      <c r="D92" s="3">
        <f t="shared" si="23"/>
        <v>0.78749999999999964</v>
      </c>
      <c r="E92" s="4">
        <v>5</v>
      </c>
      <c r="F92" s="4" t="str">
        <f t="shared" si="16"/>
        <v>00:5</v>
      </c>
      <c r="G92" s="4">
        <v>1</v>
      </c>
      <c r="I92" s="6"/>
      <c r="J92">
        <v>89</v>
      </c>
      <c r="K92" s="3">
        <f t="shared" si="22"/>
        <v>0.79861111111111061</v>
      </c>
      <c r="L92" s="4">
        <v>3</v>
      </c>
      <c r="M92" s="4" t="str">
        <f t="shared" si="17"/>
        <v>00:3</v>
      </c>
      <c r="N92" s="10">
        <v>1</v>
      </c>
      <c r="O92" s="15">
        <v>89</v>
      </c>
      <c r="P92" s="1">
        <f t="shared" si="15"/>
        <v>0.58541666666666647</v>
      </c>
      <c r="Q92">
        <v>963.98852199134103</v>
      </c>
      <c r="R92">
        <f t="shared" si="18"/>
        <v>964</v>
      </c>
      <c r="S92" s="20">
        <f t="shared" si="21"/>
        <v>7</v>
      </c>
      <c r="T92" t="str">
        <f t="shared" si="19"/>
        <v>00:7</v>
      </c>
      <c r="U92">
        <v>1</v>
      </c>
      <c r="V92" t="str">
        <f t="shared" si="20"/>
        <v>0-8</v>
      </c>
    </row>
    <row r="93" spans="3:22" x14ac:dyDescent="0.25">
      <c r="C93">
        <v>90</v>
      </c>
      <c r="D93" s="3">
        <f t="shared" si="23"/>
        <v>0.80069444444444404</v>
      </c>
      <c r="E93" s="4">
        <v>19</v>
      </c>
      <c r="F93" s="4" t="str">
        <f t="shared" si="16"/>
        <v>00:19</v>
      </c>
      <c r="G93" s="4">
        <v>1</v>
      </c>
      <c r="I93" s="6"/>
      <c r="J93">
        <v>90</v>
      </c>
      <c r="K93" s="3">
        <f t="shared" si="22"/>
        <v>0.79999999999999949</v>
      </c>
      <c r="L93" s="4">
        <v>2</v>
      </c>
      <c r="M93" s="4" t="str">
        <f t="shared" si="17"/>
        <v>00:2</v>
      </c>
      <c r="N93" s="10">
        <v>1</v>
      </c>
      <c r="O93" s="15">
        <v>90</v>
      </c>
      <c r="P93" s="1">
        <f t="shared" si="15"/>
        <v>0.59097222222222201</v>
      </c>
      <c r="Q93">
        <v>972.06358732325305</v>
      </c>
      <c r="R93">
        <f t="shared" si="18"/>
        <v>972</v>
      </c>
      <c r="S93" s="20">
        <f t="shared" si="21"/>
        <v>8</v>
      </c>
      <c r="T93" t="str">
        <f t="shared" si="19"/>
        <v>00:8</v>
      </c>
      <c r="U93">
        <v>1</v>
      </c>
      <c r="V93" t="str">
        <f t="shared" si="20"/>
        <v>0-8</v>
      </c>
    </row>
    <row r="94" spans="3:22" x14ac:dyDescent="0.25">
      <c r="C94">
        <v>91</v>
      </c>
      <c r="D94" s="3">
        <f t="shared" si="23"/>
        <v>0.80763888888888846</v>
      </c>
      <c r="E94" s="4">
        <v>10</v>
      </c>
      <c r="F94" s="4" t="str">
        <f t="shared" si="16"/>
        <v>00:10</v>
      </c>
      <c r="G94" s="4">
        <v>1</v>
      </c>
      <c r="I94" s="6"/>
      <c r="J94">
        <v>91</v>
      </c>
      <c r="K94" s="3">
        <f t="shared" si="22"/>
        <v>0.80208333333333282</v>
      </c>
      <c r="L94" s="4">
        <v>3</v>
      </c>
      <c r="M94" s="4" t="str">
        <f t="shared" si="17"/>
        <v>00:3</v>
      </c>
      <c r="N94" s="10">
        <v>1</v>
      </c>
      <c r="O94" s="15">
        <v>91</v>
      </c>
      <c r="P94" s="1">
        <f t="shared" si="15"/>
        <v>0.59305555555555534</v>
      </c>
      <c r="Q94">
        <v>974.72697531176004</v>
      </c>
      <c r="R94">
        <f t="shared" si="18"/>
        <v>975</v>
      </c>
      <c r="S94" s="20">
        <f t="shared" si="21"/>
        <v>3</v>
      </c>
      <c r="T94" t="str">
        <f t="shared" si="19"/>
        <v>00:3</v>
      </c>
      <c r="U94">
        <v>1</v>
      </c>
      <c r="V94" t="str">
        <f t="shared" si="20"/>
        <v>0-8</v>
      </c>
    </row>
    <row r="95" spans="3:22" x14ac:dyDescent="0.25">
      <c r="C95">
        <v>92</v>
      </c>
      <c r="D95" s="3">
        <f t="shared" si="23"/>
        <v>0.81666666666666621</v>
      </c>
      <c r="E95" s="4">
        <v>13</v>
      </c>
      <c r="F95" s="4" t="str">
        <f t="shared" si="16"/>
        <v>00:13</v>
      </c>
      <c r="G95" s="4">
        <v>1</v>
      </c>
      <c r="I95" s="6"/>
      <c r="J95">
        <v>92</v>
      </c>
      <c r="K95" s="3">
        <f t="shared" si="22"/>
        <v>0.80902777777777724</v>
      </c>
      <c r="L95" s="4">
        <v>10</v>
      </c>
      <c r="M95" s="4" t="str">
        <f t="shared" si="17"/>
        <v>00:10</v>
      </c>
      <c r="N95" s="10">
        <v>1</v>
      </c>
      <c r="O95" s="15">
        <v>92</v>
      </c>
      <c r="P95" s="1">
        <f t="shared" si="15"/>
        <v>0.59305555555555534</v>
      </c>
      <c r="Q95">
        <v>975.32292722304101</v>
      </c>
      <c r="R95">
        <f t="shared" si="18"/>
        <v>975</v>
      </c>
      <c r="S95" s="20">
        <f t="shared" si="21"/>
        <v>0</v>
      </c>
      <c r="T95" t="str">
        <f t="shared" si="19"/>
        <v>00:0</v>
      </c>
      <c r="U95">
        <v>1</v>
      </c>
      <c r="V95" t="str">
        <f t="shared" si="20"/>
        <v>0-8</v>
      </c>
    </row>
    <row r="96" spans="3:22" x14ac:dyDescent="0.25">
      <c r="C96">
        <v>93</v>
      </c>
      <c r="D96" s="3">
        <f t="shared" si="23"/>
        <v>0.81874999999999953</v>
      </c>
      <c r="E96" s="4">
        <v>3</v>
      </c>
      <c r="F96" s="4" t="str">
        <f t="shared" si="16"/>
        <v>00:3</v>
      </c>
      <c r="G96" s="4">
        <v>1</v>
      </c>
      <c r="I96" s="6"/>
      <c r="J96">
        <v>93</v>
      </c>
      <c r="K96" s="3">
        <f t="shared" si="22"/>
        <v>0.81458333333333277</v>
      </c>
      <c r="L96" s="4">
        <v>8</v>
      </c>
      <c r="M96" s="4" t="str">
        <f t="shared" si="17"/>
        <v>00:8</v>
      </c>
      <c r="N96" s="10">
        <v>1</v>
      </c>
      <c r="O96" s="15">
        <v>93</v>
      </c>
      <c r="P96" s="1">
        <f t="shared" si="15"/>
        <v>0.59374999999999978</v>
      </c>
      <c r="Q96">
        <v>975.56324669577998</v>
      </c>
      <c r="R96">
        <f t="shared" si="18"/>
        <v>976</v>
      </c>
      <c r="S96" s="20">
        <f t="shared" si="21"/>
        <v>1</v>
      </c>
      <c r="T96" t="str">
        <f t="shared" si="19"/>
        <v>00:1</v>
      </c>
      <c r="U96">
        <v>1</v>
      </c>
      <c r="V96" t="str">
        <f t="shared" si="20"/>
        <v>0-8</v>
      </c>
    </row>
    <row r="97" spans="2:22" x14ac:dyDescent="0.25">
      <c r="C97">
        <v>94</v>
      </c>
      <c r="D97" s="3">
        <f t="shared" si="23"/>
        <v>0.82013888888888842</v>
      </c>
      <c r="E97" s="4">
        <v>2</v>
      </c>
      <c r="F97" s="4" t="str">
        <f t="shared" si="16"/>
        <v>00:2</v>
      </c>
      <c r="G97" s="4">
        <v>1</v>
      </c>
      <c r="I97" s="6"/>
      <c r="J97">
        <v>94</v>
      </c>
      <c r="K97" s="3">
        <f t="shared" si="22"/>
        <v>0.81944444444444386</v>
      </c>
      <c r="L97" s="4">
        <v>7</v>
      </c>
      <c r="M97" s="4" t="str">
        <f t="shared" si="17"/>
        <v>00:7</v>
      </c>
      <c r="N97" s="10">
        <v>1</v>
      </c>
      <c r="O97" s="15">
        <v>94</v>
      </c>
      <c r="P97" s="1">
        <f t="shared" si="15"/>
        <v>0.5958333333333331</v>
      </c>
      <c r="Q97">
        <v>978.59688269975197</v>
      </c>
      <c r="R97">
        <f t="shared" si="18"/>
        <v>979</v>
      </c>
      <c r="S97" s="20">
        <f t="shared" si="21"/>
        <v>3</v>
      </c>
      <c r="T97" t="str">
        <f t="shared" si="19"/>
        <v>00:3</v>
      </c>
      <c r="U97">
        <v>1</v>
      </c>
      <c r="V97" t="str">
        <f t="shared" si="20"/>
        <v>0-8</v>
      </c>
    </row>
    <row r="98" spans="2:22" x14ac:dyDescent="0.25">
      <c r="C98">
        <v>95</v>
      </c>
      <c r="D98" s="3">
        <f t="shared" si="23"/>
        <v>0.82222222222222174</v>
      </c>
      <c r="E98" s="4">
        <v>3</v>
      </c>
      <c r="F98" s="4" t="str">
        <f t="shared" si="16"/>
        <v>00:3</v>
      </c>
      <c r="G98" s="4">
        <v>1</v>
      </c>
      <c r="I98" s="6"/>
      <c r="J98">
        <v>95</v>
      </c>
      <c r="K98" s="3">
        <f t="shared" si="22"/>
        <v>0.83194444444444382</v>
      </c>
      <c r="L98" s="4">
        <v>18</v>
      </c>
      <c r="M98" s="4" t="str">
        <f t="shared" si="17"/>
        <v>00:18</v>
      </c>
      <c r="N98" s="10">
        <v>1</v>
      </c>
      <c r="O98" s="15">
        <v>95</v>
      </c>
      <c r="P98" s="1">
        <f t="shared" si="15"/>
        <v>0.59999999999999976</v>
      </c>
      <c r="Q98">
        <v>984.70980528525695</v>
      </c>
      <c r="R98">
        <f t="shared" si="18"/>
        <v>985</v>
      </c>
      <c r="S98" s="20">
        <f t="shared" si="21"/>
        <v>6</v>
      </c>
      <c r="T98" t="str">
        <f t="shared" si="19"/>
        <v>00:6</v>
      </c>
      <c r="U98">
        <v>1</v>
      </c>
      <c r="V98" t="str">
        <f t="shared" si="20"/>
        <v>0-8</v>
      </c>
    </row>
    <row r="99" spans="2:22" x14ac:dyDescent="0.25">
      <c r="C99">
        <v>96</v>
      </c>
      <c r="D99" s="3">
        <f t="shared" si="23"/>
        <v>0.82916666666666616</v>
      </c>
      <c r="E99" s="4">
        <v>10</v>
      </c>
      <c r="F99" s="4" t="str">
        <f t="shared" si="16"/>
        <v>00:10</v>
      </c>
      <c r="G99" s="4">
        <v>1</v>
      </c>
      <c r="I99" s="7">
        <v>42323</v>
      </c>
      <c r="J99">
        <v>96</v>
      </c>
      <c r="K99" s="3">
        <v>0.33888888888888885</v>
      </c>
      <c r="L99" s="4">
        <v>10</v>
      </c>
      <c r="M99" s="4" t="str">
        <f t="shared" si="17"/>
        <v>00:10</v>
      </c>
      <c r="N99" s="10">
        <v>1</v>
      </c>
      <c r="O99" s="15">
        <v>96</v>
      </c>
      <c r="P99" s="1">
        <f t="shared" si="15"/>
        <v>0.60624999999999973</v>
      </c>
      <c r="Q99">
        <v>994.35869781086899</v>
      </c>
      <c r="R99">
        <f t="shared" si="18"/>
        <v>994</v>
      </c>
      <c r="S99" s="20">
        <f t="shared" si="21"/>
        <v>9</v>
      </c>
      <c r="T99" t="str">
        <f t="shared" si="19"/>
        <v>00:9</v>
      </c>
      <c r="U99">
        <v>1</v>
      </c>
      <c r="V99" t="str">
        <f t="shared" si="20"/>
        <v>9-16</v>
      </c>
    </row>
    <row r="100" spans="2:22" x14ac:dyDescent="0.25">
      <c r="B100" t="s">
        <v>4</v>
      </c>
      <c r="C100">
        <v>97</v>
      </c>
      <c r="D100" s="3">
        <f t="shared" si="23"/>
        <v>0.8347222222222217</v>
      </c>
      <c r="E100" s="4">
        <v>8</v>
      </c>
      <c r="F100" s="4" t="str">
        <f t="shared" si="16"/>
        <v>00:8</v>
      </c>
      <c r="G100" s="4">
        <v>1</v>
      </c>
      <c r="I100" s="6"/>
      <c r="J100">
        <v>97</v>
      </c>
      <c r="K100" s="3">
        <f>$K99+$M100</f>
        <v>0.34652777777777771</v>
      </c>
      <c r="L100" s="4">
        <v>11</v>
      </c>
      <c r="M100" s="4" t="str">
        <f t="shared" si="17"/>
        <v>00:11</v>
      </c>
      <c r="N100" s="10">
        <v>1</v>
      </c>
      <c r="O100" s="15">
        <v>97</v>
      </c>
      <c r="P100" s="1">
        <f t="shared" si="15"/>
        <v>0.61111111111111083</v>
      </c>
      <c r="Q100">
        <v>1001.05070188347</v>
      </c>
      <c r="R100">
        <f t="shared" si="18"/>
        <v>1001</v>
      </c>
      <c r="S100" s="20">
        <f t="shared" si="21"/>
        <v>7</v>
      </c>
      <c r="T100" t="str">
        <f t="shared" si="19"/>
        <v>00:7</v>
      </c>
      <c r="U100">
        <v>1</v>
      </c>
      <c r="V100" t="str">
        <f t="shared" si="20"/>
        <v>0-8</v>
      </c>
    </row>
    <row r="101" spans="2:22" x14ac:dyDescent="0.25">
      <c r="C101">
        <v>98</v>
      </c>
      <c r="D101" s="3">
        <f t="shared" si="23"/>
        <v>0.83958333333333279</v>
      </c>
      <c r="E101" s="4">
        <v>7</v>
      </c>
      <c r="F101" s="4" t="str">
        <f t="shared" si="16"/>
        <v>00:7</v>
      </c>
      <c r="G101" s="4">
        <v>1</v>
      </c>
      <c r="I101" s="6"/>
      <c r="J101">
        <v>98</v>
      </c>
      <c r="K101" s="3">
        <f>$K100+$M101</f>
        <v>0.35277777777777769</v>
      </c>
      <c r="L101" s="4">
        <v>9</v>
      </c>
      <c r="M101" s="4" t="str">
        <f t="shared" si="17"/>
        <v>00:9</v>
      </c>
      <c r="N101" s="10">
        <v>1</v>
      </c>
      <c r="O101" s="15">
        <v>98</v>
      </c>
      <c r="P101" s="1">
        <f t="shared" si="15"/>
        <v>0.61527777777777748</v>
      </c>
      <c r="Q101">
        <v>1006.8800464055601</v>
      </c>
      <c r="R101">
        <f t="shared" si="18"/>
        <v>1007</v>
      </c>
      <c r="S101" s="20">
        <f t="shared" si="21"/>
        <v>6</v>
      </c>
      <c r="T101" t="str">
        <f t="shared" si="19"/>
        <v>00:6</v>
      </c>
      <c r="U101">
        <v>1</v>
      </c>
      <c r="V101" t="str">
        <f t="shared" si="20"/>
        <v>0-8</v>
      </c>
    </row>
    <row r="102" spans="2:22" x14ac:dyDescent="0.25">
      <c r="C102">
        <v>99</v>
      </c>
      <c r="D102" s="3">
        <f t="shared" si="23"/>
        <v>0.85208333333333275</v>
      </c>
      <c r="E102" s="4">
        <v>18</v>
      </c>
      <c r="F102" s="4" t="str">
        <f t="shared" si="16"/>
        <v>00:18</v>
      </c>
      <c r="G102" s="4">
        <v>1</v>
      </c>
      <c r="I102" s="6"/>
      <c r="J102">
        <v>99</v>
      </c>
      <c r="K102" s="3">
        <f>$K101+$M102</f>
        <v>0.35347222222222213</v>
      </c>
      <c r="L102" s="4">
        <v>1</v>
      </c>
      <c r="M102" s="4" t="str">
        <f t="shared" si="17"/>
        <v>00:1</v>
      </c>
      <c r="N102" s="10">
        <v>1</v>
      </c>
      <c r="O102" s="15">
        <v>99</v>
      </c>
      <c r="P102" s="1">
        <f t="shared" si="15"/>
        <v>0.62499999999999967</v>
      </c>
      <c r="Q102">
        <v>1021.12870225381</v>
      </c>
      <c r="R102">
        <f t="shared" si="18"/>
        <v>1021</v>
      </c>
      <c r="S102" s="20">
        <f t="shared" si="21"/>
        <v>14</v>
      </c>
      <c r="T102" t="str">
        <f t="shared" si="19"/>
        <v>00:14</v>
      </c>
      <c r="U102">
        <v>1</v>
      </c>
      <c r="V102" t="str">
        <f t="shared" si="20"/>
        <v>9-16</v>
      </c>
    </row>
    <row r="103" spans="2:22" x14ac:dyDescent="0.25">
      <c r="C103">
        <v>100</v>
      </c>
      <c r="D103" s="3">
        <f t="shared" si="23"/>
        <v>0.85902777777777717</v>
      </c>
      <c r="E103" s="4">
        <v>10</v>
      </c>
      <c r="F103" s="4" t="str">
        <f t="shared" si="16"/>
        <v>00:10</v>
      </c>
      <c r="G103" s="4">
        <v>1</v>
      </c>
      <c r="I103" s="6"/>
      <c r="J103">
        <v>100</v>
      </c>
      <c r="K103" s="3">
        <f>$K102+$M103</f>
        <v>0.36249999999999993</v>
      </c>
      <c r="L103" s="4">
        <v>13</v>
      </c>
      <c r="M103" s="4" t="str">
        <f t="shared" si="17"/>
        <v>00:13</v>
      </c>
      <c r="N103" s="10">
        <v>1</v>
      </c>
      <c r="O103" s="15">
        <v>100</v>
      </c>
      <c r="P103" s="1">
        <f t="shared" si="15"/>
        <v>0.63958333333333295</v>
      </c>
      <c r="Q103">
        <v>1042.1033162881599</v>
      </c>
      <c r="R103">
        <f t="shared" si="18"/>
        <v>1042</v>
      </c>
      <c r="S103" s="20">
        <f t="shared" si="21"/>
        <v>21</v>
      </c>
      <c r="T103" t="str">
        <f t="shared" si="19"/>
        <v>00:21</v>
      </c>
      <c r="U103">
        <v>1</v>
      </c>
      <c r="V103" t="str">
        <f t="shared" si="20"/>
        <v>17-24</v>
      </c>
    </row>
    <row r="104" spans="2:22" x14ac:dyDescent="0.25">
      <c r="O104" s="15">
        <v>101</v>
      </c>
      <c r="P104" s="1">
        <f t="shared" si="15"/>
        <v>0.64305555555555516</v>
      </c>
      <c r="Q104">
        <v>1047.2333151564301</v>
      </c>
      <c r="R104">
        <f t="shared" si="18"/>
        <v>1047</v>
      </c>
      <c r="S104" s="21">
        <f t="shared" si="21"/>
        <v>5</v>
      </c>
      <c r="T104" t="str">
        <f t="shared" si="19"/>
        <v>00:5</v>
      </c>
      <c r="U104">
        <v>1</v>
      </c>
      <c r="V104" t="str">
        <f t="shared" si="20"/>
        <v>0-8</v>
      </c>
    </row>
    <row r="105" spans="2:22" x14ac:dyDescent="0.25">
      <c r="O105" s="15">
        <v>102</v>
      </c>
      <c r="P105" s="1">
        <f t="shared" si="15"/>
        <v>0.6437499999999996</v>
      </c>
      <c r="Q105">
        <v>1047.78836724281</v>
      </c>
      <c r="R105">
        <f t="shared" si="18"/>
        <v>1048</v>
      </c>
      <c r="S105" s="21">
        <f t="shared" si="21"/>
        <v>1</v>
      </c>
      <c r="T105" t="str">
        <f t="shared" si="19"/>
        <v>00:1</v>
      </c>
      <c r="U105">
        <v>1</v>
      </c>
      <c r="V105" t="str">
        <f t="shared" si="20"/>
        <v>0-8</v>
      </c>
    </row>
    <row r="106" spans="2:22" x14ac:dyDescent="0.25">
      <c r="O106" s="15">
        <v>103</v>
      </c>
      <c r="P106" s="1">
        <f t="shared" si="15"/>
        <v>0.65069444444444402</v>
      </c>
      <c r="Q106">
        <v>1058.1687635767501</v>
      </c>
      <c r="R106">
        <f t="shared" si="18"/>
        <v>1058</v>
      </c>
      <c r="S106" s="21">
        <f t="shared" si="21"/>
        <v>10</v>
      </c>
      <c r="T106" t="str">
        <f t="shared" si="19"/>
        <v>00:10</v>
      </c>
      <c r="U106">
        <v>1</v>
      </c>
      <c r="V106" t="str">
        <f t="shared" si="20"/>
        <v>9-16</v>
      </c>
    </row>
    <row r="107" spans="2:22" x14ac:dyDescent="0.25">
      <c r="O107" s="15">
        <v>104</v>
      </c>
      <c r="P107" s="1">
        <f t="shared" si="15"/>
        <v>0.65624999999999956</v>
      </c>
      <c r="Q107">
        <v>1065.6407006147299</v>
      </c>
      <c r="R107">
        <f t="shared" si="18"/>
        <v>1066</v>
      </c>
      <c r="S107" s="21">
        <f t="shared" si="21"/>
        <v>8</v>
      </c>
      <c r="T107" t="str">
        <f t="shared" si="19"/>
        <v>00:8</v>
      </c>
      <c r="U107">
        <v>1</v>
      </c>
      <c r="V107" t="str">
        <f t="shared" si="20"/>
        <v>0-8</v>
      </c>
    </row>
    <row r="108" spans="2:22" x14ac:dyDescent="0.25">
      <c r="O108" s="15">
        <v>105</v>
      </c>
      <c r="P108" s="1">
        <f t="shared" si="15"/>
        <v>0.65902777777777732</v>
      </c>
      <c r="Q108">
        <v>1070.0644361526399</v>
      </c>
      <c r="R108">
        <f t="shared" si="18"/>
        <v>1070</v>
      </c>
      <c r="S108" s="21">
        <f t="shared" si="21"/>
        <v>4</v>
      </c>
      <c r="T108" t="str">
        <f t="shared" si="19"/>
        <v>00:4</v>
      </c>
      <c r="U108">
        <v>1</v>
      </c>
      <c r="V108" t="str">
        <f t="shared" si="20"/>
        <v>0-8</v>
      </c>
    </row>
    <row r="109" spans="2:22" x14ac:dyDescent="0.25">
      <c r="O109" s="15">
        <v>106</v>
      </c>
      <c r="P109" s="1">
        <f t="shared" si="15"/>
        <v>0.66041666666666621</v>
      </c>
      <c r="Q109">
        <v>1072.4641676246899</v>
      </c>
      <c r="R109">
        <f t="shared" si="18"/>
        <v>1072</v>
      </c>
      <c r="S109" s="21">
        <f t="shared" si="21"/>
        <v>2</v>
      </c>
      <c r="T109" t="str">
        <f t="shared" si="19"/>
        <v>00:2</v>
      </c>
      <c r="U109">
        <v>1</v>
      </c>
      <c r="V109" t="str">
        <f t="shared" si="20"/>
        <v>0-8</v>
      </c>
    </row>
    <row r="110" spans="2:22" x14ac:dyDescent="0.25">
      <c r="O110" s="15">
        <v>107</v>
      </c>
      <c r="P110" s="1">
        <f t="shared" si="15"/>
        <v>0.66666666666666619</v>
      </c>
      <c r="Q110">
        <v>1080.90864651992</v>
      </c>
      <c r="R110">
        <f t="shared" si="18"/>
        <v>1081</v>
      </c>
      <c r="S110" s="21">
        <f t="shared" si="21"/>
        <v>9</v>
      </c>
      <c r="T110" t="str">
        <f t="shared" si="19"/>
        <v>00:9</v>
      </c>
      <c r="U110">
        <v>1</v>
      </c>
      <c r="V110" t="str">
        <f t="shared" si="20"/>
        <v>9-16</v>
      </c>
    </row>
    <row r="111" spans="2:22" x14ac:dyDescent="0.25">
      <c r="O111" s="15">
        <v>108</v>
      </c>
      <c r="P111" s="1">
        <f t="shared" si="15"/>
        <v>0.66944444444444395</v>
      </c>
      <c r="Q111">
        <v>1084.7615703434401</v>
      </c>
      <c r="R111">
        <f t="shared" si="18"/>
        <v>1085</v>
      </c>
      <c r="S111" s="21">
        <f t="shared" si="21"/>
        <v>4</v>
      </c>
      <c r="T111" t="str">
        <f t="shared" si="19"/>
        <v>00:4</v>
      </c>
      <c r="U111">
        <v>1</v>
      </c>
      <c r="V111" t="str">
        <f t="shared" si="20"/>
        <v>0-8</v>
      </c>
    </row>
    <row r="112" spans="2:22" x14ac:dyDescent="0.25">
      <c r="O112" s="15">
        <v>109</v>
      </c>
      <c r="P112" s="1">
        <f t="shared" si="15"/>
        <v>0.67222222222222172</v>
      </c>
      <c r="Q112">
        <v>1089.00176588927</v>
      </c>
      <c r="R112">
        <f t="shared" si="18"/>
        <v>1089</v>
      </c>
      <c r="S112" s="21">
        <f t="shared" si="21"/>
        <v>4</v>
      </c>
      <c r="T112" t="str">
        <f t="shared" si="19"/>
        <v>00:4</v>
      </c>
      <c r="U112">
        <v>1</v>
      </c>
      <c r="V112" t="str">
        <f t="shared" si="20"/>
        <v>0-8</v>
      </c>
    </row>
    <row r="113" spans="15:22" x14ac:dyDescent="0.25">
      <c r="O113" s="15">
        <v>110</v>
      </c>
      <c r="P113" s="1">
        <f t="shared" si="15"/>
        <v>0.68263888888888835</v>
      </c>
      <c r="Q113">
        <v>1104.4734591052299</v>
      </c>
      <c r="R113">
        <f t="shared" si="18"/>
        <v>1104</v>
      </c>
      <c r="S113" s="21">
        <f t="shared" si="21"/>
        <v>15</v>
      </c>
      <c r="T113" t="str">
        <f t="shared" si="19"/>
        <v>00:15</v>
      </c>
      <c r="U113">
        <v>1</v>
      </c>
      <c r="V113" t="str">
        <f t="shared" si="20"/>
        <v>9-16</v>
      </c>
    </row>
    <row r="114" spans="15:22" x14ac:dyDescent="0.25">
      <c r="O114" s="15">
        <v>111</v>
      </c>
      <c r="P114" s="1">
        <f t="shared" si="15"/>
        <v>0.68333333333333279</v>
      </c>
      <c r="Q114">
        <v>1104.7839709628099</v>
      </c>
      <c r="R114">
        <f t="shared" si="18"/>
        <v>1105</v>
      </c>
      <c r="S114" s="21">
        <f t="shared" si="21"/>
        <v>1</v>
      </c>
      <c r="T114" t="str">
        <f t="shared" si="19"/>
        <v>00:1</v>
      </c>
      <c r="U114">
        <v>1</v>
      </c>
      <c r="V114" t="str">
        <f t="shared" si="20"/>
        <v>0-8</v>
      </c>
    </row>
    <row r="115" spans="15:22" x14ac:dyDescent="0.25">
      <c r="O115" s="15">
        <v>112</v>
      </c>
      <c r="P115" s="1">
        <f t="shared" si="15"/>
        <v>0.68402777777777724</v>
      </c>
      <c r="Q115">
        <v>1105.9409608196599</v>
      </c>
      <c r="R115">
        <f t="shared" si="18"/>
        <v>1106</v>
      </c>
      <c r="S115" s="21">
        <f t="shared" si="21"/>
        <v>1</v>
      </c>
      <c r="T115" t="str">
        <f t="shared" si="19"/>
        <v>00:1</v>
      </c>
      <c r="U115">
        <v>1</v>
      </c>
      <c r="V115" t="str">
        <f t="shared" si="20"/>
        <v>0-8</v>
      </c>
    </row>
    <row r="116" spans="15:22" x14ac:dyDescent="0.25">
      <c r="O116" s="15">
        <v>113</v>
      </c>
      <c r="P116" s="1">
        <f t="shared" si="15"/>
        <v>0.68888888888888833</v>
      </c>
      <c r="Q116">
        <v>1113.1498173688699</v>
      </c>
      <c r="R116">
        <f t="shared" si="18"/>
        <v>1113</v>
      </c>
      <c r="S116" s="21">
        <f t="shared" si="21"/>
        <v>7</v>
      </c>
      <c r="T116" t="str">
        <f t="shared" si="19"/>
        <v>00:7</v>
      </c>
      <c r="U116">
        <v>1</v>
      </c>
      <c r="V116" t="str">
        <f t="shared" si="20"/>
        <v>0-8</v>
      </c>
    </row>
    <row r="117" spans="15:22" x14ac:dyDescent="0.25">
      <c r="O117" s="15">
        <v>114</v>
      </c>
      <c r="P117" s="1">
        <f t="shared" si="15"/>
        <v>0.6916666666666661</v>
      </c>
      <c r="Q117">
        <v>1117.22028257994</v>
      </c>
      <c r="R117">
        <f t="shared" si="18"/>
        <v>1117</v>
      </c>
      <c r="S117" s="21">
        <f t="shared" si="21"/>
        <v>4</v>
      </c>
      <c r="T117" t="str">
        <f t="shared" si="19"/>
        <v>00:4</v>
      </c>
      <c r="U117">
        <v>1</v>
      </c>
      <c r="V117" t="str">
        <f t="shared" si="20"/>
        <v>0-8</v>
      </c>
    </row>
    <row r="118" spans="15:22" x14ac:dyDescent="0.25">
      <c r="O118" s="15">
        <v>115</v>
      </c>
      <c r="P118" s="1">
        <f t="shared" si="15"/>
        <v>0.69513888888888831</v>
      </c>
      <c r="Q118">
        <v>1122.1854333169999</v>
      </c>
      <c r="R118">
        <f t="shared" si="18"/>
        <v>1122</v>
      </c>
      <c r="S118" s="21">
        <f t="shared" si="21"/>
        <v>5</v>
      </c>
      <c r="T118" t="str">
        <f t="shared" si="19"/>
        <v>00:5</v>
      </c>
      <c r="U118">
        <v>1</v>
      </c>
      <c r="V118" t="str">
        <f t="shared" si="20"/>
        <v>0-8</v>
      </c>
    </row>
    <row r="119" spans="15:22" x14ac:dyDescent="0.25">
      <c r="O119" s="15">
        <v>116</v>
      </c>
      <c r="P119" s="1">
        <f t="shared" si="15"/>
        <v>0.69791666666666607</v>
      </c>
      <c r="Q119">
        <v>1126.44504147108</v>
      </c>
      <c r="R119">
        <f t="shared" si="18"/>
        <v>1126</v>
      </c>
      <c r="S119" s="21">
        <f t="shared" si="21"/>
        <v>4</v>
      </c>
      <c r="T119" t="str">
        <f t="shared" si="19"/>
        <v>00:4</v>
      </c>
      <c r="U119">
        <v>1</v>
      </c>
      <c r="V119" t="str">
        <f t="shared" si="20"/>
        <v>0-8</v>
      </c>
    </row>
    <row r="120" spans="15:22" x14ac:dyDescent="0.25">
      <c r="O120" s="15">
        <v>117</v>
      </c>
      <c r="P120" s="1">
        <f t="shared" si="15"/>
        <v>0.6999999999999994</v>
      </c>
      <c r="Q120">
        <v>1128.8614256414901</v>
      </c>
      <c r="R120">
        <f t="shared" si="18"/>
        <v>1129</v>
      </c>
      <c r="S120" s="21">
        <f t="shared" si="21"/>
        <v>3</v>
      </c>
      <c r="T120" t="str">
        <f t="shared" si="19"/>
        <v>00:3</v>
      </c>
      <c r="U120">
        <v>1</v>
      </c>
      <c r="V120" t="str">
        <f t="shared" si="20"/>
        <v>0-8</v>
      </c>
    </row>
    <row r="121" spans="15:22" x14ac:dyDescent="0.25">
      <c r="O121" s="15">
        <v>118</v>
      </c>
      <c r="P121" s="1">
        <f t="shared" si="15"/>
        <v>0.70763888888888826</v>
      </c>
      <c r="Q121">
        <v>1139.91717178883</v>
      </c>
      <c r="R121">
        <f t="shared" si="18"/>
        <v>1140</v>
      </c>
      <c r="S121" s="21">
        <f t="shared" si="21"/>
        <v>11</v>
      </c>
      <c r="T121" t="str">
        <f t="shared" si="19"/>
        <v>00:11</v>
      </c>
      <c r="U121">
        <v>1</v>
      </c>
      <c r="V121" t="str">
        <f t="shared" si="20"/>
        <v>9-16</v>
      </c>
    </row>
    <row r="122" spans="15:22" x14ac:dyDescent="0.25">
      <c r="O122" s="15">
        <v>119</v>
      </c>
      <c r="P122" s="1">
        <f t="shared" si="15"/>
        <v>0.70763888888888826</v>
      </c>
      <c r="Q122">
        <v>1140.27576898232</v>
      </c>
      <c r="R122">
        <f t="shared" si="18"/>
        <v>1140</v>
      </c>
      <c r="S122" s="21">
        <f t="shared" si="21"/>
        <v>0</v>
      </c>
      <c r="T122" t="str">
        <f t="shared" si="19"/>
        <v>00:0</v>
      </c>
      <c r="U122">
        <v>1</v>
      </c>
      <c r="V122" t="str">
        <f t="shared" si="20"/>
        <v>0-8</v>
      </c>
    </row>
    <row r="123" spans="15:22" x14ac:dyDescent="0.25">
      <c r="O123" s="15">
        <v>120</v>
      </c>
      <c r="P123" s="1">
        <f t="shared" si="15"/>
        <v>0.7131944444444438</v>
      </c>
      <c r="Q123">
        <v>1148.0110046183199</v>
      </c>
      <c r="R123">
        <f t="shared" si="18"/>
        <v>1148</v>
      </c>
      <c r="S123" s="21">
        <f t="shared" si="21"/>
        <v>8</v>
      </c>
      <c r="T123" t="str">
        <f t="shared" si="19"/>
        <v>00:8</v>
      </c>
      <c r="U123">
        <v>1</v>
      </c>
      <c r="V123" t="str">
        <f t="shared" si="20"/>
        <v>0-8</v>
      </c>
    </row>
    <row r="124" spans="15:22" x14ac:dyDescent="0.25">
      <c r="O124" s="15">
        <v>121</v>
      </c>
      <c r="P124" s="1">
        <f t="shared" si="15"/>
        <v>0.72291666666666599</v>
      </c>
      <c r="Q124">
        <v>1162.48927518697</v>
      </c>
      <c r="R124">
        <f t="shared" si="18"/>
        <v>1162</v>
      </c>
      <c r="S124" s="21">
        <f t="shared" si="21"/>
        <v>14</v>
      </c>
      <c r="T124" t="str">
        <f t="shared" si="19"/>
        <v>00:14</v>
      </c>
      <c r="U124">
        <v>1</v>
      </c>
      <c r="V124" t="str">
        <f t="shared" si="20"/>
        <v>9-16</v>
      </c>
    </row>
    <row r="125" spans="15:22" x14ac:dyDescent="0.25">
      <c r="O125" s="15">
        <v>122</v>
      </c>
      <c r="P125" s="1">
        <f t="shared" si="15"/>
        <v>0.72777777777777708</v>
      </c>
      <c r="Q125">
        <v>1169.37402520812</v>
      </c>
      <c r="R125">
        <f t="shared" si="18"/>
        <v>1169</v>
      </c>
      <c r="S125" s="21">
        <f t="shared" si="21"/>
        <v>7</v>
      </c>
      <c r="T125" t="str">
        <f t="shared" si="19"/>
        <v>00:7</v>
      </c>
      <c r="U125">
        <v>1</v>
      </c>
      <c r="V125" t="str">
        <f t="shared" si="20"/>
        <v>0-8</v>
      </c>
    </row>
    <row r="126" spans="15:22" x14ac:dyDescent="0.25">
      <c r="O126" s="15">
        <v>123</v>
      </c>
      <c r="P126" s="1">
        <f t="shared" si="15"/>
        <v>0.72986111111111041</v>
      </c>
      <c r="Q126">
        <v>1171.7689675818999</v>
      </c>
      <c r="R126">
        <f t="shared" si="18"/>
        <v>1172</v>
      </c>
      <c r="S126" s="21">
        <f t="shared" si="21"/>
        <v>3</v>
      </c>
      <c r="T126" t="str">
        <f t="shared" si="19"/>
        <v>00:3</v>
      </c>
      <c r="U126">
        <v>1</v>
      </c>
      <c r="V126" t="str">
        <f t="shared" si="20"/>
        <v>0-8</v>
      </c>
    </row>
    <row r="127" spans="15:22" x14ac:dyDescent="0.25">
      <c r="O127" s="15">
        <v>124</v>
      </c>
      <c r="P127" s="1">
        <f t="shared" si="15"/>
        <v>0.73124999999999929</v>
      </c>
      <c r="Q127">
        <v>1173.6398973109499</v>
      </c>
      <c r="R127">
        <f t="shared" si="18"/>
        <v>1174</v>
      </c>
      <c r="S127" s="21">
        <f t="shared" si="21"/>
        <v>2</v>
      </c>
      <c r="T127" t="str">
        <f t="shared" si="19"/>
        <v>00:2</v>
      </c>
      <c r="U127">
        <v>1</v>
      </c>
      <c r="V127" t="str">
        <f t="shared" si="20"/>
        <v>0-8</v>
      </c>
    </row>
    <row r="128" spans="15:22" x14ac:dyDescent="0.25">
      <c r="O128" s="15">
        <v>125</v>
      </c>
      <c r="P128" s="1">
        <f t="shared" ref="P128:P154" si="24">P127+T128</f>
        <v>0.73263888888888817</v>
      </c>
      <c r="Q128">
        <v>1175.74891648734</v>
      </c>
      <c r="R128">
        <f t="shared" si="18"/>
        <v>1176</v>
      </c>
      <c r="S128" s="21">
        <f t="shared" si="21"/>
        <v>2</v>
      </c>
      <c r="T128" t="str">
        <f t="shared" si="19"/>
        <v>00:2</v>
      </c>
      <c r="U128">
        <v>1</v>
      </c>
      <c r="V128" t="str">
        <f t="shared" si="20"/>
        <v>0-8</v>
      </c>
    </row>
    <row r="129" spans="15:22" x14ac:dyDescent="0.25">
      <c r="O129" s="15">
        <v>126</v>
      </c>
      <c r="P129" s="1">
        <f t="shared" si="24"/>
        <v>0.74999999999999933</v>
      </c>
      <c r="Q129">
        <v>1201.20621581812</v>
      </c>
      <c r="R129">
        <f t="shared" si="18"/>
        <v>1201</v>
      </c>
      <c r="S129" s="21">
        <f t="shared" si="21"/>
        <v>25</v>
      </c>
      <c r="T129" t="str">
        <f t="shared" si="19"/>
        <v>00:25</v>
      </c>
      <c r="U129">
        <v>1</v>
      </c>
      <c r="V129" t="str">
        <f t="shared" si="20"/>
        <v>25-32</v>
      </c>
    </row>
    <row r="130" spans="15:22" x14ac:dyDescent="0.25">
      <c r="O130" s="15">
        <v>127</v>
      </c>
      <c r="P130" s="1">
        <f t="shared" si="24"/>
        <v>0.76180555555555485</v>
      </c>
      <c r="Q130">
        <v>1217.90467748676</v>
      </c>
      <c r="R130">
        <f t="shared" si="18"/>
        <v>1218</v>
      </c>
      <c r="S130" s="21">
        <f t="shared" si="21"/>
        <v>17</v>
      </c>
      <c r="T130" t="str">
        <f t="shared" si="19"/>
        <v>00:17</v>
      </c>
      <c r="U130">
        <v>1</v>
      </c>
      <c r="V130" t="str">
        <f t="shared" si="20"/>
        <v>17-24</v>
      </c>
    </row>
    <row r="131" spans="15:22" x14ac:dyDescent="0.25">
      <c r="O131" s="15">
        <v>128</v>
      </c>
      <c r="P131" s="1">
        <f t="shared" si="24"/>
        <v>0.77291666666666592</v>
      </c>
      <c r="Q131">
        <v>1234.2710344421801</v>
      </c>
      <c r="R131">
        <f t="shared" si="18"/>
        <v>1234</v>
      </c>
      <c r="S131" s="21">
        <f t="shared" si="21"/>
        <v>16</v>
      </c>
      <c r="T131" t="str">
        <f t="shared" si="19"/>
        <v>00:16</v>
      </c>
      <c r="U131">
        <v>1</v>
      </c>
      <c r="V131" t="str">
        <f t="shared" si="20"/>
        <v>9-16</v>
      </c>
    </row>
    <row r="132" spans="15:22" x14ac:dyDescent="0.25">
      <c r="O132" s="15">
        <v>129</v>
      </c>
      <c r="P132" s="1">
        <f t="shared" si="24"/>
        <v>0.77361111111111036</v>
      </c>
      <c r="Q132">
        <v>1234.70503893819</v>
      </c>
      <c r="R132">
        <f t="shared" si="18"/>
        <v>1235</v>
      </c>
      <c r="S132" s="21">
        <f t="shared" si="21"/>
        <v>1</v>
      </c>
      <c r="T132" t="str">
        <f t="shared" si="19"/>
        <v>00:1</v>
      </c>
      <c r="U132">
        <v>1</v>
      </c>
      <c r="V132" t="str">
        <f t="shared" si="20"/>
        <v>0-8</v>
      </c>
    </row>
    <row r="133" spans="15:22" x14ac:dyDescent="0.25">
      <c r="O133" s="15">
        <v>130</v>
      </c>
      <c r="P133" s="1">
        <f t="shared" si="24"/>
        <v>0.78472222222222143</v>
      </c>
      <c r="Q133">
        <v>1251.4504795617499</v>
      </c>
      <c r="R133">
        <f t="shared" si="18"/>
        <v>1251</v>
      </c>
      <c r="S133" s="21">
        <f t="shared" si="21"/>
        <v>16</v>
      </c>
      <c r="T133" t="str">
        <f t="shared" si="19"/>
        <v>00:16</v>
      </c>
      <c r="U133">
        <v>1</v>
      </c>
      <c r="V133" t="str">
        <f t="shared" si="20"/>
        <v>9-16</v>
      </c>
    </row>
    <row r="134" spans="15:22" x14ac:dyDescent="0.25">
      <c r="O134" s="15">
        <v>131</v>
      </c>
      <c r="P134" s="1">
        <f t="shared" si="24"/>
        <v>0.78611111111111032</v>
      </c>
      <c r="Q134">
        <v>1253.1163978361001</v>
      </c>
      <c r="R134">
        <f t="shared" ref="R134:R155" si="25">ROUND($Q134,0)</f>
        <v>1253</v>
      </c>
      <c r="S134" s="21">
        <f t="shared" si="21"/>
        <v>2</v>
      </c>
      <c r="T134" t="str">
        <f t="shared" ref="T134:T155" si="26">CONCATENATE("00:",$S134)</f>
        <v>00:2</v>
      </c>
      <c r="U134">
        <v>1</v>
      </c>
      <c r="V134" t="str">
        <f t="shared" ref="V134:V155" si="27">IF(S134&lt;=8,"0-8",IF(AND(S134&gt;8,S134&lt;=16),"9-16",IF(AND(S134&gt;16,S134&lt;=24),"17-24",IF(AND(S134&gt;24,S134&lt;=32),"25-32",IF(AND(S134&gt;32,S134&lt;=40),"33-40","41+")))))</f>
        <v>0-8</v>
      </c>
    </row>
    <row r="135" spans="15:22" x14ac:dyDescent="0.25">
      <c r="O135" s="15">
        <v>132</v>
      </c>
      <c r="P135" s="1">
        <f t="shared" si="24"/>
        <v>0.79236111111111029</v>
      </c>
      <c r="Q135">
        <v>1261.55176725873</v>
      </c>
      <c r="R135">
        <f t="shared" si="25"/>
        <v>1262</v>
      </c>
      <c r="S135" s="21">
        <f t="shared" ref="S135:S155" si="28">R135-R134</f>
        <v>9</v>
      </c>
      <c r="T135" t="str">
        <f t="shared" si="26"/>
        <v>00:9</v>
      </c>
      <c r="U135">
        <v>1</v>
      </c>
      <c r="V135" t="str">
        <f t="shared" si="27"/>
        <v>9-16</v>
      </c>
    </row>
    <row r="136" spans="15:22" x14ac:dyDescent="0.25">
      <c r="O136" s="15">
        <v>133</v>
      </c>
      <c r="P136" s="1">
        <f t="shared" si="24"/>
        <v>0.7958333333333325</v>
      </c>
      <c r="Q136">
        <v>1266.7806594745</v>
      </c>
      <c r="R136">
        <f t="shared" si="25"/>
        <v>1267</v>
      </c>
      <c r="S136" s="21">
        <f t="shared" si="28"/>
        <v>5</v>
      </c>
      <c r="T136" t="str">
        <f t="shared" si="26"/>
        <v>00:5</v>
      </c>
      <c r="U136">
        <v>1</v>
      </c>
      <c r="V136" t="str">
        <f t="shared" si="27"/>
        <v>0-8</v>
      </c>
    </row>
    <row r="137" spans="15:22" x14ac:dyDescent="0.25">
      <c r="O137" s="15">
        <v>134</v>
      </c>
      <c r="P137" s="1">
        <f t="shared" si="24"/>
        <v>0.79652777777777695</v>
      </c>
      <c r="Q137">
        <v>1267.6312061107001</v>
      </c>
      <c r="R137">
        <f t="shared" si="25"/>
        <v>1268</v>
      </c>
      <c r="S137" s="21">
        <f t="shared" si="28"/>
        <v>1</v>
      </c>
      <c r="T137" t="str">
        <f t="shared" si="26"/>
        <v>00:1</v>
      </c>
      <c r="U137">
        <v>1</v>
      </c>
      <c r="V137" t="str">
        <f t="shared" si="27"/>
        <v>0-8</v>
      </c>
    </row>
    <row r="138" spans="15:22" x14ac:dyDescent="0.25">
      <c r="O138" s="15">
        <v>135</v>
      </c>
      <c r="P138" s="1">
        <f t="shared" si="24"/>
        <v>0.81041666666666579</v>
      </c>
      <c r="Q138">
        <v>1287.6741396223699</v>
      </c>
      <c r="R138">
        <f t="shared" si="25"/>
        <v>1288</v>
      </c>
      <c r="S138" s="21">
        <f t="shared" si="28"/>
        <v>20</v>
      </c>
      <c r="T138" t="str">
        <f t="shared" si="26"/>
        <v>00:20</v>
      </c>
      <c r="U138">
        <v>1</v>
      </c>
      <c r="V138" t="str">
        <f t="shared" si="27"/>
        <v>17-24</v>
      </c>
    </row>
    <row r="139" spans="15:22" x14ac:dyDescent="0.25">
      <c r="O139" s="15">
        <v>136</v>
      </c>
      <c r="P139" s="1">
        <f t="shared" si="24"/>
        <v>0.81597222222222132</v>
      </c>
      <c r="Q139">
        <v>1295.5642130270601</v>
      </c>
      <c r="R139">
        <f t="shared" si="25"/>
        <v>1296</v>
      </c>
      <c r="S139" s="21">
        <f t="shared" si="28"/>
        <v>8</v>
      </c>
      <c r="T139" t="str">
        <f t="shared" si="26"/>
        <v>00:8</v>
      </c>
      <c r="U139">
        <v>1</v>
      </c>
      <c r="V139" t="str">
        <f t="shared" si="27"/>
        <v>0-8</v>
      </c>
    </row>
    <row r="140" spans="15:22" x14ac:dyDescent="0.25">
      <c r="O140" s="15">
        <v>137</v>
      </c>
      <c r="P140" s="1">
        <f t="shared" si="24"/>
        <v>0.81874999999999909</v>
      </c>
      <c r="Q140">
        <v>1299.92634563088</v>
      </c>
      <c r="R140">
        <f t="shared" si="25"/>
        <v>1300</v>
      </c>
      <c r="S140" s="21">
        <f t="shared" si="28"/>
        <v>4</v>
      </c>
      <c r="T140" t="str">
        <f t="shared" si="26"/>
        <v>00:4</v>
      </c>
      <c r="U140">
        <v>1</v>
      </c>
      <c r="V140" t="str">
        <f t="shared" si="27"/>
        <v>0-8</v>
      </c>
    </row>
    <row r="141" spans="15:22" x14ac:dyDescent="0.25">
      <c r="O141" s="15">
        <v>138</v>
      </c>
      <c r="P141" s="1">
        <f t="shared" si="24"/>
        <v>0.83124999999999905</v>
      </c>
      <c r="Q141">
        <v>1318.0887819643499</v>
      </c>
      <c r="R141">
        <f t="shared" si="25"/>
        <v>1318</v>
      </c>
      <c r="S141" s="21">
        <f t="shared" si="28"/>
        <v>18</v>
      </c>
      <c r="T141" t="str">
        <f t="shared" si="26"/>
        <v>00:18</v>
      </c>
      <c r="U141">
        <v>1</v>
      </c>
      <c r="V141" t="str">
        <f t="shared" si="27"/>
        <v>17-24</v>
      </c>
    </row>
    <row r="142" spans="15:22" x14ac:dyDescent="0.25">
      <c r="O142" s="15">
        <v>139</v>
      </c>
      <c r="P142" s="1">
        <f t="shared" si="24"/>
        <v>0.84166666666666567</v>
      </c>
      <c r="Q142">
        <v>1333.1081132991601</v>
      </c>
      <c r="R142">
        <f t="shared" si="25"/>
        <v>1333</v>
      </c>
      <c r="S142" s="21">
        <f t="shared" si="28"/>
        <v>15</v>
      </c>
      <c r="T142" t="str">
        <f t="shared" si="26"/>
        <v>00:15</v>
      </c>
      <c r="U142">
        <v>1</v>
      </c>
      <c r="V142" t="str">
        <f t="shared" si="27"/>
        <v>9-16</v>
      </c>
    </row>
    <row r="143" spans="15:22" x14ac:dyDescent="0.25">
      <c r="O143" s="15">
        <v>140</v>
      </c>
      <c r="P143" s="1">
        <f t="shared" si="24"/>
        <v>0.84236111111111012</v>
      </c>
      <c r="Q143">
        <v>1334.1655088938201</v>
      </c>
      <c r="R143">
        <f t="shared" si="25"/>
        <v>1334</v>
      </c>
      <c r="S143" s="21">
        <f t="shared" si="28"/>
        <v>1</v>
      </c>
      <c r="T143" t="str">
        <f t="shared" si="26"/>
        <v>00:1</v>
      </c>
      <c r="U143">
        <v>1</v>
      </c>
      <c r="V143" t="str">
        <f t="shared" si="27"/>
        <v>0-8</v>
      </c>
    </row>
    <row r="144" spans="15:22" x14ac:dyDescent="0.25">
      <c r="O144" s="15">
        <v>141</v>
      </c>
      <c r="P144" s="1">
        <f t="shared" si="24"/>
        <v>0.84305555555555456</v>
      </c>
      <c r="Q144">
        <v>1334.89996916067</v>
      </c>
      <c r="R144">
        <f t="shared" si="25"/>
        <v>1335</v>
      </c>
      <c r="S144" s="21">
        <f t="shared" si="28"/>
        <v>1</v>
      </c>
      <c r="T144" t="str">
        <f t="shared" si="26"/>
        <v>00:1</v>
      </c>
      <c r="U144">
        <v>1</v>
      </c>
      <c r="V144" t="str">
        <f t="shared" si="27"/>
        <v>0-8</v>
      </c>
    </row>
    <row r="145" spans="15:22" x14ac:dyDescent="0.25">
      <c r="O145" s="15">
        <v>142</v>
      </c>
      <c r="P145" s="1">
        <f t="shared" si="24"/>
        <v>0.84722222222222121</v>
      </c>
      <c r="Q145">
        <v>1340.8514825155301</v>
      </c>
      <c r="R145">
        <f t="shared" si="25"/>
        <v>1341</v>
      </c>
      <c r="S145" s="21">
        <f t="shared" si="28"/>
        <v>6</v>
      </c>
      <c r="T145" t="str">
        <f t="shared" si="26"/>
        <v>00:6</v>
      </c>
      <c r="U145">
        <v>1</v>
      </c>
      <c r="V145" t="str">
        <f t="shared" si="27"/>
        <v>0-8</v>
      </c>
    </row>
    <row r="146" spans="15:22" x14ac:dyDescent="0.25">
      <c r="O146" s="15">
        <v>143</v>
      </c>
      <c r="P146" s="1">
        <f t="shared" si="24"/>
        <v>0.84861111111111009</v>
      </c>
      <c r="Q146">
        <v>1342.6146243537</v>
      </c>
      <c r="R146">
        <f t="shared" si="25"/>
        <v>1343</v>
      </c>
      <c r="S146" s="21">
        <f t="shared" si="28"/>
        <v>2</v>
      </c>
      <c r="T146" t="str">
        <f t="shared" si="26"/>
        <v>00:2</v>
      </c>
      <c r="U146">
        <v>1</v>
      </c>
      <c r="V146" t="str">
        <f t="shared" si="27"/>
        <v>0-8</v>
      </c>
    </row>
    <row r="147" spans="15:22" x14ac:dyDescent="0.25">
      <c r="O147" s="15">
        <v>144</v>
      </c>
      <c r="P147" s="1">
        <f t="shared" si="24"/>
        <v>0.87152777777777679</v>
      </c>
      <c r="Q147">
        <v>1375.53787585586</v>
      </c>
      <c r="R147">
        <f t="shared" si="25"/>
        <v>1376</v>
      </c>
      <c r="S147" s="21">
        <f t="shared" si="28"/>
        <v>33</v>
      </c>
      <c r="T147" t="str">
        <f t="shared" si="26"/>
        <v>00:33</v>
      </c>
      <c r="U147">
        <v>1</v>
      </c>
      <c r="V147" t="str">
        <f t="shared" si="27"/>
        <v>33-40</v>
      </c>
    </row>
    <row r="148" spans="15:22" x14ac:dyDescent="0.25">
      <c r="O148" s="15">
        <v>145</v>
      </c>
      <c r="P148" s="1">
        <f t="shared" si="24"/>
        <v>0.88819444444444351</v>
      </c>
      <c r="Q148">
        <v>1400.40534694287</v>
      </c>
      <c r="R148">
        <f t="shared" si="25"/>
        <v>1400</v>
      </c>
      <c r="S148" s="21">
        <f t="shared" si="28"/>
        <v>24</v>
      </c>
      <c r="T148" t="str">
        <f t="shared" si="26"/>
        <v>00:24</v>
      </c>
      <c r="U148">
        <v>1</v>
      </c>
      <c r="V148" t="str">
        <f t="shared" si="27"/>
        <v>17-24</v>
      </c>
    </row>
    <row r="149" spans="15:22" x14ac:dyDescent="0.25">
      <c r="O149" s="15">
        <v>146</v>
      </c>
      <c r="P149" s="1">
        <f t="shared" si="24"/>
        <v>0.90555555555555467</v>
      </c>
      <c r="Q149">
        <v>1424.66249020855</v>
      </c>
      <c r="R149">
        <f t="shared" si="25"/>
        <v>1425</v>
      </c>
      <c r="S149" s="21">
        <f t="shared" si="28"/>
        <v>25</v>
      </c>
      <c r="T149" t="str">
        <f t="shared" si="26"/>
        <v>00:25</v>
      </c>
      <c r="U149">
        <v>1</v>
      </c>
      <c r="V149" t="str">
        <f t="shared" si="27"/>
        <v>25-32</v>
      </c>
    </row>
    <row r="150" spans="15:22" x14ac:dyDescent="0.25">
      <c r="O150" s="15">
        <v>147</v>
      </c>
      <c r="P150" s="1">
        <f t="shared" si="24"/>
        <v>0.90833333333333244</v>
      </c>
      <c r="Q150">
        <v>1429.0799676996201</v>
      </c>
      <c r="R150">
        <f t="shared" si="25"/>
        <v>1429</v>
      </c>
      <c r="S150" s="21">
        <f t="shared" si="28"/>
        <v>4</v>
      </c>
      <c r="T150" t="str">
        <f t="shared" si="26"/>
        <v>00:4</v>
      </c>
      <c r="U150">
        <v>1</v>
      </c>
      <c r="V150" t="str">
        <f t="shared" si="27"/>
        <v>0-8</v>
      </c>
    </row>
    <row r="151" spans="15:22" x14ac:dyDescent="0.25">
      <c r="O151" s="15">
        <v>148</v>
      </c>
      <c r="P151" s="1">
        <f t="shared" si="24"/>
        <v>0.91319444444444353</v>
      </c>
      <c r="Q151">
        <v>1435.80235863587</v>
      </c>
      <c r="R151">
        <f t="shared" si="25"/>
        <v>1436</v>
      </c>
      <c r="S151" s="21">
        <f t="shared" si="28"/>
        <v>7</v>
      </c>
      <c r="T151" t="str">
        <f t="shared" si="26"/>
        <v>00:7</v>
      </c>
      <c r="U151">
        <v>1</v>
      </c>
      <c r="V151" t="str">
        <f t="shared" si="27"/>
        <v>0-8</v>
      </c>
    </row>
    <row r="152" spans="15:22" x14ac:dyDescent="0.25">
      <c r="O152" s="15">
        <v>149</v>
      </c>
      <c r="P152" s="1">
        <f t="shared" si="24"/>
        <v>0.91805555555555463</v>
      </c>
      <c r="Q152">
        <v>1442.82155171778</v>
      </c>
      <c r="R152">
        <f t="shared" si="25"/>
        <v>1443</v>
      </c>
      <c r="S152" s="21">
        <f t="shared" si="28"/>
        <v>7</v>
      </c>
      <c r="T152" t="str">
        <f t="shared" si="26"/>
        <v>00:7</v>
      </c>
      <c r="U152">
        <v>1</v>
      </c>
      <c r="V152" t="str">
        <f t="shared" si="27"/>
        <v>0-8</v>
      </c>
    </row>
    <row r="153" spans="15:22" x14ac:dyDescent="0.25">
      <c r="O153" s="15">
        <v>150</v>
      </c>
      <c r="P153" s="1">
        <f t="shared" si="24"/>
        <v>0.92083333333333239</v>
      </c>
      <c r="Q153">
        <v>1447.35873477266</v>
      </c>
      <c r="R153">
        <f t="shared" si="25"/>
        <v>1447</v>
      </c>
      <c r="S153" s="21">
        <f t="shared" si="28"/>
        <v>4</v>
      </c>
      <c r="T153" t="str">
        <f t="shared" si="26"/>
        <v>00:4</v>
      </c>
      <c r="U153">
        <v>1</v>
      </c>
      <c r="V153" t="str">
        <f t="shared" si="27"/>
        <v>0-8</v>
      </c>
    </row>
    <row r="154" spans="15:22" x14ac:dyDescent="0.25">
      <c r="O154" s="15">
        <v>151</v>
      </c>
      <c r="P154" s="1">
        <f t="shared" si="24"/>
        <v>0.92777777777777681</v>
      </c>
      <c r="Q154">
        <v>1456.8345881176399</v>
      </c>
      <c r="R154">
        <f t="shared" si="25"/>
        <v>1457</v>
      </c>
      <c r="S154" s="21">
        <f t="shared" si="28"/>
        <v>10</v>
      </c>
      <c r="T154" t="str">
        <f t="shared" si="26"/>
        <v>00:10</v>
      </c>
      <c r="U154">
        <v>1</v>
      </c>
      <c r="V154" t="str">
        <f t="shared" si="27"/>
        <v>9-16</v>
      </c>
    </row>
    <row r="155" spans="15:22" x14ac:dyDescent="0.25">
      <c r="O155" s="15">
        <v>152</v>
      </c>
      <c r="Q155">
        <v>1462.2375486327401</v>
      </c>
      <c r="R155">
        <f t="shared" si="25"/>
        <v>1462</v>
      </c>
      <c r="S155" s="21">
        <f t="shared" si="28"/>
        <v>5</v>
      </c>
      <c r="T155" t="str">
        <f t="shared" si="26"/>
        <v>00:5</v>
      </c>
      <c r="U155">
        <v>1</v>
      </c>
      <c r="V155" t="str">
        <f t="shared" si="27"/>
        <v>0-8</v>
      </c>
    </row>
  </sheetData>
  <mergeCells count="3">
    <mergeCell ref="E3:F3"/>
    <mergeCell ref="L3:M3"/>
    <mergeCell ref="Q3:T3"/>
  </mergeCells>
  <pageMargins left="0.7" right="0.7" top="0.75" bottom="0.75" header="0.3" footer="0.3"/>
  <pageSetup paperSize="9" orientation="portrait" horizontalDpi="1200" verticalDpi="1200" r:id="rId1"/>
  <ignoredErrors>
    <ignoredError sqref="AA38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"/>
  <sheetViews>
    <sheetView topLeftCell="G49" zoomScale="85" zoomScaleNormal="85" workbookViewId="0">
      <selection activeCell="F4" sqref="F4:F19"/>
    </sheetView>
  </sheetViews>
  <sheetFormatPr defaultRowHeight="15" x14ac:dyDescent="0.25"/>
  <cols>
    <col min="1" max="1" width="16.7109375" bestFit="1" customWidth="1"/>
    <col min="3" max="3" width="12.5703125" bestFit="1" customWidth="1"/>
    <col min="4" max="4" width="18" customWidth="1"/>
    <col min="5" max="5" width="17.42578125" customWidth="1"/>
    <col min="6" max="6" width="16.5703125" style="14" bestFit="1" customWidth="1"/>
    <col min="7" max="7" width="5.85546875" bestFit="1" customWidth="1"/>
    <col min="8" max="8" width="16.5703125" bestFit="1" customWidth="1"/>
    <col min="11" max="11" width="19.85546875" bestFit="1" customWidth="1"/>
    <col min="12" max="12" width="8.42578125" bestFit="1" customWidth="1"/>
    <col min="13" max="13" width="12.5703125" bestFit="1" customWidth="1"/>
    <col min="14" max="14" width="24.28515625" customWidth="1"/>
    <col min="15" max="15" width="19.7109375" customWidth="1"/>
    <col min="16" max="16" width="16.5703125" bestFit="1" customWidth="1"/>
    <col min="17" max="17" width="5.85546875" bestFit="1" customWidth="1"/>
    <col min="22" max="22" width="21" bestFit="1" customWidth="1"/>
    <col min="23" max="23" width="8.42578125" bestFit="1" customWidth="1"/>
    <col min="24" max="24" width="12.5703125" bestFit="1" customWidth="1"/>
    <col min="25" max="25" width="22.85546875" customWidth="1"/>
    <col min="26" max="26" width="21.140625" customWidth="1"/>
    <col min="27" max="27" width="16.5703125" bestFit="1" customWidth="1"/>
    <col min="28" max="28" width="6" bestFit="1" customWidth="1"/>
    <col min="31" max="31" width="21" bestFit="1" customWidth="1"/>
    <col min="33" max="33" width="12.5703125" bestFit="1" customWidth="1"/>
    <col min="34" max="34" width="15.7109375" customWidth="1"/>
    <col min="35" max="35" width="17.85546875" customWidth="1"/>
    <col min="36" max="36" width="16.5703125" bestFit="1" customWidth="1"/>
    <col min="37" max="37" width="5.85546875" bestFit="1" customWidth="1"/>
  </cols>
  <sheetData>
    <row r="1" spans="1:37" x14ac:dyDescent="0.25">
      <c r="B1" s="22"/>
    </row>
    <row r="3" spans="1:37" x14ac:dyDescent="0.25">
      <c r="A3" s="2"/>
      <c r="B3" s="2" t="s">
        <v>1</v>
      </c>
      <c r="C3" s="2" t="s">
        <v>0</v>
      </c>
      <c r="D3" s="62" t="s">
        <v>3</v>
      </c>
      <c r="E3" s="62"/>
      <c r="F3" s="2" t="s">
        <v>2</v>
      </c>
      <c r="G3" s="33" t="s">
        <v>47</v>
      </c>
      <c r="J3" s="32"/>
      <c r="K3" s="2"/>
      <c r="L3" s="2" t="s">
        <v>1</v>
      </c>
      <c r="M3" s="2" t="s">
        <v>0</v>
      </c>
      <c r="N3" s="62" t="s">
        <v>3</v>
      </c>
      <c r="O3" s="62"/>
      <c r="P3" s="2" t="s">
        <v>2</v>
      </c>
      <c r="Q3" s="33" t="s">
        <v>47</v>
      </c>
      <c r="R3" s="32"/>
      <c r="S3" s="32"/>
      <c r="T3" s="32"/>
      <c r="U3" s="32"/>
      <c r="V3" s="2"/>
      <c r="W3" s="2" t="s">
        <v>1</v>
      </c>
      <c r="X3" s="2" t="s">
        <v>0</v>
      </c>
      <c r="Y3" s="62" t="s">
        <v>3</v>
      </c>
      <c r="Z3" s="62"/>
      <c r="AA3" s="2" t="s">
        <v>2</v>
      </c>
      <c r="AB3" s="33" t="s">
        <v>47</v>
      </c>
      <c r="AC3" s="32"/>
      <c r="AD3" s="32"/>
      <c r="AE3" s="2"/>
      <c r="AF3" s="2" t="s">
        <v>1</v>
      </c>
      <c r="AG3" s="2" t="s">
        <v>0</v>
      </c>
      <c r="AH3" s="62" t="s">
        <v>3</v>
      </c>
      <c r="AI3" s="62"/>
      <c r="AJ3" s="2" t="s">
        <v>2</v>
      </c>
      <c r="AK3" s="33" t="s">
        <v>47</v>
      </c>
    </row>
    <row r="4" spans="1:37" x14ac:dyDescent="0.25">
      <c r="A4" s="37" t="s">
        <v>45</v>
      </c>
      <c r="B4" s="15">
        <v>1</v>
      </c>
      <c r="C4" s="1">
        <v>0.74861111111111101</v>
      </c>
      <c r="D4" s="16"/>
      <c r="E4" s="14"/>
      <c r="F4">
        <v>1</v>
      </c>
      <c r="K4" s="23" t="s">
        <v>46</v>
      </c>
      <c r="L4" s="46">
        <v>1</v>
      </c>
      <c r="M4" s="47">
        <v>0.53611111111111109</v>
      </c>
      <c r="N4" s="23"/>
      <c r="O4" s="23"/>
      <c r="P4" s="23">
        <v>1</v>
      </c>
      <c r="Q4" s="23"/>
      <c r="V4" s="40" t="s">
        <v>48</v>
      </c>
      <c r="W4" s="15">
        <v>1</v>
      </c>
      <c r="X4" s="41">
        <v>0.52638888888888891</v>
      </c>
      <c r="Y4" s="30"/>
      <c r="Z4" s="30"/>
      <c r="AA4" s="30">
        <v>1</v>
      </c>
      <c r="AB4" s="30"/>
      <c r="AE4" s="29" t="s">
        <v>61</v>
      </c>
      <c r="AF4" s="15">
        <v>1</v>
      </c>
      <c r="AG4" s="1">
        <v>0.57361111111111118</v>
      </c>
      <c r="AI4" s="30"/>
      <c r="AJ4">
        <v>1</v>
      </c>
    </row>
    <row r="5" spans="1:37" x14ac:dyDescent="0.25">
      <c r="B5" s="15">
        <v>2</v>
      </c>
      <c r="C5" s="1">
        <f t="shared" ref="C5:C19" si="0">C4+E5</f>
        <v>0.74930555555555545</v>
      </c>
      <c r="D5" s="16">
        <v>1</v>
      </c>
      <c r="E5" s="14" t="str">
        <f>CONCATENATE("00:",D5)</f>
        <v>00:1</v>
      </c>
      <c r="F5">
        <v>1</v>
      </c>
      <c r="G5" t="str">
        <f t="shared" ref="G5:G19" si="1">IF(D5&lt;=8,"0-8",IF(AND(D5&gt;8,D5&lt;=16),"9-16",IF(AND(D5&gt;16,D5&lt;=24),"17-24",IF(AND(D5&gt;24,D5&lt;=32),"25-32",IF(AND(D5&gt;32,D5&lt;=40),"33-40","41+")))))</f>
        <v>0-8</v>
      </c>
      <c r="L5" s="46">
        <v>2</v>
      </c>
      <c r="M5" s="47">
        <f>M4+O5</f>
        <v>0.54236111111111107</v>
      </c>
      <c r="N5" s="23">
        <v>9</v>
      </c>
      <c r="O5" s="23" t="str">
        <f>CONCATENATE("00:",N5)</f>
        <v>00:9</v>
      </c>
      <c r="P5" s="23">
        <v>1</v>
      </c>
      <c r="Q5" s="23" t="str">
        <f>IF(N5&lt;=8,"0-8",IF(AND(N5&gt;8,N5&lt;=16),"9-16",IF(AND(N5&gt;16,N5&lt;=24),"17-24",IF(AND(N5&gt;24,N5&lt;=32),"25-32",IF(AND(N5&gt;32,N5&lt;=40),"33-40","41+")))))</f>
        <v>9-16</v>
      </c>
      <c r="W5" s="15">
        <v>2</v>
      </c>
      <c r="X5" s="41">
        <f>X4+Z5</f>
        <v>0.54097222222222219</v>
      </c>
      <c r="Y5" s="34">
        <v>21</v>
      </c>
      <c r="Z5" s="30" t="str">
        <f t="shared" ref="Z5:Z14" si="2">CONCATENATE("00:",Y5)</f>
        <v>00:21</v>
      </c>
      <c r="AA5" s="30">
        <v>1</v>
      </c>
      <c r="AB5" s="30" t="str">
        <f t="shared" ref="AB5:AB14" si="3">IF(Y5&lt;=8,"0-8",IF(AND(Y5&gt;8,Y5&lt;=16),"9-16",IF(AND(Y5&gt;16,Y5&lt;=24),"17-24",IF(AND(Y5&gt;24,Y5&lt;=32),"25-32",IF(AND(Y5&gt;32,Y5&lt;=40),"33-40","41+")))))</f>
        <v>17-24</v>
      </c>
      <c r="AF5" s="15">
        <v>2</v>
      </c>
      <c r="AG5" s="1">
        <f t="shared" ref="AG5:AG10" si="4">AG4+AI5</f>
        <v>0.60277777777777786</v>
      </c>
      <c r="AH5">
        <v>42</v>
      </c>
      <c r="AI5" s="30" t="str">
        <f t="shared" ref="AI5:AI10" si="5">CONCATENATE("00:",AH5)</f>
        <v>00:42</v>
      </c>
      <c r="AJ5">
        <v>1</v>
      </c>
      <c r="AK5" t="str">
        <f t="shared" ref="AK5:AK10" si="6">IF(AH5&lt;=8,"0-8",IF(AND(AH5&gt;8,AH5&lt;=16),"9-16",IF(AND(AH5&gt;16,AH5&lt;=24),"17-24",IF(AND(AH5&gt;24,AH5&lt;=32),"25-32",IF(AND(AH5&gt;32,AH5&lt;=40),"33-40","41+")))))</f>
        <v>41+</v>
      </c>
    </row>
    <row r="6" spans="1:37" x14ac:dyDescent="0.25">
      <c r="A6" t="s">
        <v>49</v>
      </c>
      <c r="B6" s="15">
        <v>3</v>
      </c>
      <c r="C6" s="1">
        <f t="shared" si="0"/>
        <v>0.75277777777777766</v>
      </c>
      <c r="D6" s="16">
        <v>5</v>
      </c>
      <c r="E6" s="14" t="str">
        <f t="shared" ref="E6:E19" si="7">CONCATENATE("00:",D6)</f>
        <v>00:5</v>
      </c>
      <c r="F6">
        <v>1</v>
      </c>
      <c r="G6" t="str">
        <f t="shared" si="1"/>
        <v>0-8</v>
      </c>
      <c r="K6" t="s">
        <v>52</v>
      </c>
      <c r="L6" s="46">
        <v>3</v>
      </c>
      <c r="M6" s="47">
        <f t="shared" ref="M6:M69" si="8">M5+O6</f>
        <v>0.55138888888888882</v>
      </c>
      <c r="N6" s="23">
        <v>13</v>
      </c>
      <c r="O6" s="23" t="str">
        <f t="shared" ref="O6:O69" si="9">CONCATENATE("00:",N6)</f>
        <v>00:13</v>
      </c>
      <c r="P6" s="23">
        <v>1</v>
      </c>
      <c r="Q6" s="23" t="str">
        <f t="shared" ref="Q6:Q69" si="10">IF(N6&lt;=8,"0-8",IF(AND(N6&gt;8,N6&lt;=16),"9-16",IF(AND(N6&gt;16,N6&lt;=24),"17-24",IF(AND(N6&gt;24,N6&lt;=32),"25-32",IF(AND(N6&gt;32,N6&lt;=40),"33-40","41+")))))</f>
        <v>9-16</v>
      </c>
      <c r="V6" t="s">
        <v>52</v>
      </c>
      <c r="W6" s="15">
        <v>3</v>
      </c>
      <c r="X6" s="41">
        <f t="shared" ref="X6:X14" si="11">X5+Z6</f>
        <v>0.54861111111111105</v>
      </c>
      <c r="Y6" s="16">
        <v>11</v>
      </c>
      <c r="Z6" s="30" t="str">
        <f t="shared" si="2"/>
        <v>00:11</v>
      </c>
      <c r="AA6" s="30">
        <v>1</v>
      </c>
      <c r="AB6" s="30" t="str">
        <f t="shared" si="3"/>
        <v>9-16</v>
      </c>
      <c r="AE6" t="s">
        <v>63</v>
      </c>
      <c r="AF6" s="15">
        <v>3</v>
      </c>
      <c r="AG6" s="1">
        <f t="shared" si="4"/>
        <v>0.60763888888888895</v>
      </c>
      <c r="AH6">
        <v>7</v>
      </c>
      <c r="AI6" s="30" t="str">
        <f t="shared" si="5"/>
        <v>00:7</v>
      </c>
      <c r="AJ6">
        <v>1</v>
      </c>
      <c r="AK6" t="str">
        <f t="shared" si="6"/>
        <v>0-8</v>
      </c>
    </row>
    <row r="7" spans="1:37" x14ac:dyDescent="0.25">
      <c r="A7" t="s">
        <v>60</v>
      </c>
      <c r="B7" s="15">
        <v>4</v>
      </c>
      <c r="C7" s="1">
        <f t="shared" si="0"/>
        <v>0.75833333333333319</v>
      </c>
      <c r="D7" s="16">
        <v>8</v>
      </c>
      <c r="E7" s="14" t="str">
        <f t="shared" si="7"/>
        <v>00:8</v>
      </c>
      <c r="F7">
        <v>1</v>
      </c>
      <c r="G7" t="str">
        <f t="shared" si="1"/>
        <v>0-8</v>
      </c>
      <c r="K7" t="s">
        <v>53</v>
      </c>
      <c r="L7" s="46">
        <v>4</v>
      </c>
      <c r="M7" s="47">
        <f t="shared" si="8"/>
        <v>0.55486111111111103</v>
      </c>
      <c r="N7" s="23">
        <v>5</v>
      </c>
      <c r="O7" s="23" t="str">
        <f t="shared" si="9"/>
        <v>00:5</v>
      </c>
      <c r="P7" s="23">
        <v>1</v>
      </c>
      <c r="Q7" s="23" t="str">
        <f t="shared" si="10"/>
        <v>0-8</v>
      </c>
      <c r="V7" t="s">
        <v>55</v>
      </c>
      <c r="W7" s="15">
        <v>4</v>
      </c>
      <c r="X7" s="41">
        <f t="shared" si="11"/>
        <v>0.55069444444444438</v>
      </c>
      <c r="Y7" s="16">
        <v>3</v>
      </c>
      <c r="Z7" s="30" t="str">
        <f t="shared" si="2"/>
        <v>00:3</v>
      </c>
      <c r="AA7" s="30">
        <v>1</v>
      </c>
      <c r="AB7" s="30" t="str">
        <f t="shared" si="3"/>
        <v>0-8</v>
      </c>
      <c r="AE7" t="s">
        <v>62</v>
      </c>
      <c r="AF7" s="15">
        <v>4</v>
      </c>
      <c r="AG7" s="1">
        <f t="shared" si="4"/>
        <v>0.61458333333333337</v>
      </c>
      <c r="AH7">
        <v>10</v>
      </c>
      <c r="AI7" s="30" t="str">
        <f t="shared" si="5"/>
        <v>00:10</v>
      </c>
      <c r="AJ7">
        <v>1</v>
      </c>
      <c r="AK7" t="str">
        <f t="shared" si="6"/>
        <v>9-16</v>
      </c>
    </row>
    <row r="8" spans="1:37" x14ac:dyDescent="0.25">
      <c r="B8" s="15">
        <v>5</v>
      </c>
      <c r="C8" s="1">
        <f t="shared" si="0"/>
        <v>0.76041666666666652</v>
      </c>
      <c r="D8" s="14">
        <v>3</v>
      </c>
      <c r="E8" s="14" t="str">
        <f t="shared" si="7"/>
        <v>00:3</v>
      </c>
      <c r="F8">
        <v>1</v>
      </c>
      <c r="G8" t="str">
        <f t="shared" si="1"/>
        <v>0-8</v>
      </c>
      <c r="K8" t="s">
        <v>50</v>
      </c>
      <c r="L8" s="46">
        <v>5</v>
      </c>
      <c r="M8" s="47">
        <f t="shared" si="8"/>
        <v>0.5659722222222221</v>
      </c>
      <c r="N8" s="23">
        <v>16</v>
      </c>
      <c r="O8" s="23" t="str">
        <f t="shared" si="9"/>
        <v>00:16</v>
      </c>
      <c r="P8" s="23">
        <v>1</v>
      </c>
      <c r="Q8" s="23" t="str">
        <f t="shared" si="10"/>
        <v>9-16</v>
      </c>
      <c r="V8" t="s">
        <v>54</v>
      </c>
      <c r="W8" s="15">
        <v>5</v>
      </c>
      <c r="X8" s="41">
        <f t="shared" si="11"/>
        <v>0.55208333333333326</v>
      </c>
      <c r="Y8" s="16">
        <v>2</v>
      </c>
      <c r="Z8" s="30" t="str">
        <f t="shared" si="2"/>
        <v>00:2</v>
      </c>
      <c r="AA8" s="30">
        <v>1</v>
      </c>
      <c r="AB8" s="30" t="str">
        <f t="shared" si="3"/>
        <v>0-8</v>
      </c>
      <c r="AF8" s="15">
        <v>5</v>
      </c>
      <c r="AG8" s="1">
        <f t="shared" si="4"/>
        <v>0.62638888888888888</v>
      </c>
      <c r="AH8">
        <v>17</v>
      </c>
      <c r="AI8" s="30" t="str">
        <f t="shared" si="5"/>
        <v>00:17</v>
      </c>
      <c r="AJ8">
        <v>1</v>
      </c>
      <c r="AK8" t="str">
        <f t="shared" si="6"/>
        <v>17-24</v>
      </c>
    </row>
    <row r="9" spans="1:37" x14ac:dyDescent="0.25">
      <c r="B9" s="15">
        <v>6</v>
      </c>
      <c r="C9" s="1">
        <f t="shared" si="0"/>
        <v>0.78263888888888877</v>
      </c>
      <c r="D9" s="14">
        <v>32</v>
      </c>
      <c r="E9" s="14" t="str">
        <f t="shared" si="7"/>
        <v>00:32</v>
      </c>
      <c r="F9">
        <v>1</v>
      </c>
      <c r="G9" t="str">
        <f t="shared" si="1"/>
        <v>25-32</v>
      </c>
      <c r="K9" t="s">
        <v>51</v>
      </c>
      <c r="L9" s="46">
        <v>6</v>
      </c>
      <c r="M9" s="47">
        <f t="shared" si="8"/>
        <v>0.56666666666666654</v>
      </c>
      <c r="N9" s="23">
        <v>1</v>
      </c>
      <c r="O9" s="23" t="str">
        <f t="shared" si="9"/>
        <v>00:1</v>
      </c>
      <c r="P9" s="23">
        <v>1</v>
      </c>
      <c r="Q9" s="23" t="str">
        <f t="shared" si="10"/>
        <v>0-8</v>
      </c>
      <c r="W9" s="15">
        <v>6</v>
      </c>
      <c r="X9" s="41">
        <f t="shared" si="11"/>
        <v>0.55902777777777768</v>
      </c>
      <c r="Y9" s="16">
        <v>10</v>
      </c>
      <c r="Z9" s="30" t="str">
        <f t="shared" si="2"/>
        <v>00:10</v>
      </c>
      <c r="AA9" s="30">
        <v>1</v>
      </c>
      <c r="AB9" s="30" t="str">
        <f t="shared" si="3"/>
        <v>9-16</v>
      </c>
      <c r="AF9" s="15">
        <v>6</v>
      </c>
      <c r="AG9" s="1">
        <f t="shared" si="4"/>
        <v>0.6381944444444444</v>
      </c>
      <c r="AH9">
        <v>17</v>
      </c>
      <c r="AI9" s="30" t="str">
        <f t="shared" si="5"/>
        <v>00:17</v>
      </c>
      <c r="AJ9">
        <v>1</v>
      </c>
      <c r="AK9" t="str">
        <f t="shared" si="6"/>
        <v>17-24</v>
      </c>
    </row>
    <row r="10" spans="1:37" x14ac:dyDescent="0.25">
      <c r="B10" s="15">
        <v>7</v>
      </c>
      <c r="C10" s="1">
        <f t="shared" si="0"/>
        <v>0.78402777777777766</v>
      </c>
      <c r="D10" s="14">
        <v>2</v>
      </c>
      <c r="E10" s="14" t="str">
        <f t="shared" si="7"/>
        <v>00:2</v>
      </c>
      <c r="F10">
        <v>1</v>
      </c>
      <c r="G10" t="str">
        <f t="shared" si="1"/>
        <v>0-8</v>
      </c>
      <c r="L10" s="46">
        <v>7</v>
      </c>
      <c r="M10" s="47">
        <f t="shared" si="8"/>
        <v>0.60208333333333319</v>
      </c>
      <c r="N10" s="23">
        <v>51</v>
      </c>
      <c r="O10" s="23" t="str">
        <f t="shared" si="9"/>
        <v>00:51</v>
      </c>
      <c r="P10" s="23">
        <v>1</v>
      </c>
      <c r="Q10" s="23" t="str">
        <f t="shared" si="10"/>
        <v>41+</v>
      </c>
      <c r="W10" s="15">
        <v>7</v>
      </c>
      <c r="X10" s="41">
        <f t="shared" si="11"/>
        <v>0.56666666666666654</v>
      </c>
      <c r="Y10" s="16">
        <v>11</v>
      </c>
      <c r="Z10" s="30" t="str">
        <f t="shared" si="2"/>
        <v>00:11</v>
      </c>
      <c r="AA10" s="30">
        <v>1</v>
      </c>
      <c r="AB10" s="30" t="str">
        <f t="shared" si="3"/>
        <v>9-16</v>
      </c>
      <c r="AF10" s="15">
        <v>7</v>
      </c>
      <c r="AG10" s="1">
        <f t="shared" si="4"/>
        <v>0.64722222222222214</v>
      </c>
      <c r="AH10">
        <v>13</v>
      </c>
      <c r="AI10" s="30" t="str">
        <f t="shared" si="5"/>
        <v>00:13</v>
      </c>
      <c r="AJ10">
        <v>1</v>
      </c>
      <c r="AK10" t="str">
        <f t="shared" si="6"/>
        <v>9-16</v>
      </c>
    </row>
    <row r="11" spans="1:37" x14ac:dyDescent="0.25">
      <c r="B11" s="15">
        <v>8</v>
      </c>
      <c r="C11" s="1">
        <f t="shared" si="0"/>
        <v>0.78680555555555542</v>
      </c>
      <c r="D11">
        <v>4</v>
      </c>
      <c r="E11" s="14" t="str">
        <f t="shared" si="7"/>
        <v>00:4</v>
      </c>
      <c r="F11">
        <v>1</v>
      </c>
      <c r="G11" t="str">
        <f t="shared" si="1"/>
        <v>0-8</v>
      </c>
      <c r="L11" s="46">
        <v>8</v>
      </c>
      <c r="M11" s="47">
        <f t="shared" si="8"/>
        <v>0.60902777777777761</v>
      </c>
      <c r="N11" s="23">
        <v>10</v>
      </c>
      <c r="O11" s="23" t="str">
        <f t="shared" si="9"/>
        <v>00:10</v>
      </c>
      <c r="P11" s="23">
        <v>1</v>
      </c>
      <c r="Q11" s="23" t="str">
        <f t="shared" si="10"/>
        <v>9-16</v>
      </c>
      <c r="W11" s="15">
        <v>8</v>
      </c>
      <c r="X11" s="41">
        <f t="shared" si="11"/>
        <v>0.56874999999999987</v>
      </c>
      <c r="Y11" s="16">
        <v>3</v>
      </c>
      <c r="Z11" s="30" t="str">
        <f t="shared" si="2"/>
        <v>00:3</v>
      </c>
      <c r="AA11" s="30">
        <v>1</v>
      </c>
      <c r="AB11" s="30" t="str">
        <f t="shared" si="3"/>
        <v>0-8</v>
      </c>
      <c r="AF11" s="15">
        <v>8</v>
      </c>
    </row>
    <row r="12" spans="1:37" x14ac:dyDescent="0.25">
      <c r="B12" s="15">
        <v>9</v>
      </c>
      <c r="C12" s="1">
        <f t="shared" si="0"/>
        <v>0.78819444444444431</v>
      </c>
      <c r="D12">
        <v>2</v>
      </c>
      <c r="E12" s="14" t="str">
        <f t="shared" si="7"/>
        <v>00:2</v>
      </c>
      <c r="F12">
        <v>1</v>
      </c>
      <c r="G12" t="str">
        <f t="shared" si="1"/>
        <v>0-8</v>
      </c>
      <c r="L12" s="46">
        <v>9</v>
      </c>
      <c r="M12" s="47">
        <f t="shared" si="8"/>
        <v>0.61180555555555538</v>
      </c>
      <c r="N12" s="23">
        <v>4</v>
      </c>
      <c r="O12" s="23" t="str">
        <f t="shared" si="9"/>
        <v>00:4</v>
      </c>
      <c r="P12" s="23">
        <v>1</v>
      </c>
      <c r="Q12" s="23" t="str">
        <f t="shared" si="10"/>
        <v>0-8</v>
      </c>
      <c r="W12" s="15">
        <v>9</v>
      </c>
      <c r="X12" s="41">
        <f t="shared" si="11"/>
        <v>0.57291666666666652</v>
      </c>
      <c r="Y12" s="16">
        <v>6</v>
      </c>
      <c r="Z12" s="30" t="str">
        <f t="shared" si="2"/>
        <v>00:6</v>
      </c>
      <c r="AA12" s="30">
        <v>1</v>
      </c>
      <c r="AB12" s="30" t="str">
        <f t="shared" si="3"/>
        <v>0-8</v>
      </c>
      <c r="AF12" s="15">
        <v>9</v>
      </c>
      <c r="AG12" s="1">
        <v>0.73333333333333339</v>
      </c>
      <c r="AH12" s="16"/>
      <c r="AI12" s="30"/>
      <c r="AJ12">
        <v>1</v>
      </c>
    </row>
    <row r="13" spans="1:37" x14ac:dyDescent="0.25">
      <c r="B13" s="15">
        <v>10</v>
      </c>
      <c r="C13" s="1">
        <f t="shared" si="0"/>
        <v>0.78888888888888875</v>
      </c>
      <c r="D13">
        <v>1</v>
      </c>
      <c r="E13" s="14" t="str">
        <f t="shared" si="7"/>
        <v>00:1</v>
      </c>
      <c r="F13">
        <v>1</v>
      </c>
      <c r="G13" t="str">
        <f t="shared" si="1"/>
        <v>0-8</v>
      </c>
      <c r="L13" s="46">
        <v>10</v>
      </c>
      <c r="M13" s="47">
        <f t="shared" si="8"/>
        <v>0.61319444444444426</v>
      </c>
      <c r="N13" s="23">
        <v>2</v>
      </c>
      <c r="O13" s="23" t="str">
        <f t="shared" si="9"/>
        <v>00:2</v>
      </c>
      <c r="P13" s="23">
        <v>1</v>
      </c>
      <c r="Q13" s="23" t="str">
        <f t="shared" si="10"/>
        <v>0-8</v>
      </c>
      <c r="W13" s="15">
        <v>10</v>
      </c>
      <c r="X13" s="41">
        <f t="shared" si="11"/>
        <v>0.58819444444444424</v>
      </c>
      <c r="Y13" s="16">
        <v>22</v>
      </c>
      <c r="Z13" s="30" t="str">
        <f t="shared" si="2"/>
        <v>00:22</v>
      </c>
      <c r="AA13" s="30">
        <v>1</v>
      </c>
      <c r="AB13" s="30" t="str">
        <f t="shared" si="3"/>
        <v>17-24</v>
      </c>
      <c r="AF13" s="15">
        <v>10</v>
      </c>
      <c r="AG13" s="1">
        <f>AG12+AI13</f>
        <v>0.74097222222222225</v>
      </c>
      <c r="AH13">
        <v>11</v>
      </c>
      <c r="AI13" s="30" t="str">
        <f t="shared" ref="AI13:AI21" si="12">CONCATENATE("00:",AH13)</f>
        <v>00:11</v>
      </c>
      <c r="AJ13">
        <v>1</v>
      </c>
      <c r="AK13" t="s">
        <v>59</v>
      </c>
    </row>
    <row r="14" spans="1:37" x14ac:dyDescent="0.25">
      <c r="B14" s="15">
        <v>11</v>
      </c>
      <c r="C14" s="1">
        <f t="shared" si="0"/>
        <v>0.79583333333333317</v>
      </c>
      <c r="D14">
        <v>10</v>
      </c>
      <c r="E14" s="14" t="str">
        <f t="shared" si="7"/>
        <v>00:10</v>
      </c>
      <c r="F14">
        <v>1</v>
      </c>
      <c r="G14" t="str">
        <f t="shared" si="1"/>
        <v>9-16</v>
      </c>
      <c r="L14" s="42">
        <v>11</v>
      </c>
      <c r="M14" s="43">
        <v>0.42222222222222222</v>
      </c>
      <c r="N14" s="40">
        <v>11</v>
      </c>
      <c r="O14" s="40" t="str">
        <f t="shared" si="9"/>
        <v>00:11</v>
      </c>
      <c r="P14" s="40">
        <v>1</v>
      </c>
      <c r="Q14" s="40" t="str">
        <f t="shared" si="10"/>
        <v>9-16</v>
      </c>
      <c r="W14" s="15">
        <v>11</v>
      </c>
      <c r="X14" s="41">
        <f t="shared" si="11"/>
        <v>0.59166666666666645</v>
      </c>
      <c r="Y14" s="16">
        <v>5</v>
      </c>
      <c r="Z14" s="30" t="str">
        <f t="shared" si="2"/>
        <v>00:5</v>
      </c>
      <c r="AA14" s="30">
        <v>1</v>
      </c>
      <c r="AB14" s="30" t="str">
        <f t="shared" si="3"/>
        <v>0-8</v>
      </c>
      <c r="AF14" s="15">
        <v>11</v>
      </c>
      <c r="AG14" s="1">
        <f t="shared" ref="AG14:AG21" si="13">AG13+AI14</f>
        <v>0.74444444444444446</v>
      </c>
      <c r="AH14">
        <v>5</v>
      </c>
      <c r="AI14" s="30" t="str">
        <f t="shared" si="12"/>
        <v>00:5</v>
      </c>
      <c r="AJ14">
        <v>1</v>
      </c>
      <c r="AK14" t="s">
        <v>58</v>
      </c>
    </row>
    <row r="15" spans="1:37" x14ac:dyDescent="0.25">
      <c r="B15" s="15">
        <v>12</v>
      </c>
      <c r="C15" s="1">
        <f t="shared" si="0"/>
        <v>0.79999999999999982</v>
      </c>
      <c r="D15">
        <v>6</v>
      </c>
      <c r="E15" s="14" t="str">
        <f t="shared" si="7"/>
        <v>00:6</v>
      </c>
      <c r="F15">
        <v>1</v>
      </c>
      <c r="G15" t="str">
        <f t="shared" si="1"/>
        <v>0-8</v>
      </c>
      <c r="L15" s="42">
        <v>12</v>
      </c>
      <c r="M15" s="43">
        <f>M14+O15</f>
        <v>0.43680555555555556</v>
      </c>
      <c r="N15" s="44">
        <v>21</v>
      </c>
      <c r="O15" s="40" t="str">
        <f t="shared" si="9"/>
        <v>00:21</v>
      </c>
      <c r="P15" s="40">
        <v>1</v>
      </c>
      <c r="Q15" s="40" t="str">
        <f t="shared" si="10"/>
        <v>17-24</v>
      </c>
      <c r="W15" s="15">
        <v>12</v>
      </c>
      <c r="X15" s="1"/>
      <c r="Y15" s="16"/>
      <c r="Z15" s="14"/>
      <c r="AF15" s="15">
        <v>12</v>
      </c>
      <c r="AG15" s="1">
        <f t="shared" si="13"/>
        <v>0.75416666666666665</v>
      </c>
      <c r="AH15">
        <v>14</v>
      </c>
      <c r="AI15" s="30" t="str">
        <f t="shared" si="12"/>
        <v>00:14</v>
      </c>
      <c r="AJ15">
        <v>1</v>
      </c>
      <c r="AK15" t="s">
        <v>58</v>
      </c>
    </row>
    <row r="16" spans="1:37" x14ac:dyDescent="0.25">
      <c r="B16" s="15">
        <v>13</v>
      </c>
      <c r="C16" s="1">
        <f t="shared" si="0"/>
        <v>0.80416666666666647</v>
      </c>
      <c r="D16">
        <v>6</v>
      </c>
      <c r="E16" s="14" t="str">
        <f t="shared" si="7"/>
        <v>00:6</v>
      </c>
      <c r="F16">
        <v>1</v>
      </c>
      <c r="G16" t="str">
        <f t="shared" si="1"/>
        <v>0-8</v>
      </c>
      <c r="L16" s="42">
        <v>13</v>
      </c>
      <c r="M16" s="43">
        <f t="shared" si="8"/>
        <v>0.44444444444444442</v>
      </c>
      <c r="N16" s="45">
        <v>11</v>
      </c>
      <c r="O16" s="40" t="str">
        <f t="shared" si="9"/>
        <v>00:11</v>
      </c>
      <c r="P16" s="40">
        <v>1</v>
      </c>
      <c r="Q16" s="40" t="str">
        <f t="shared" si="10"/>
        <v>9-16</v>
      </c>
      <c r="W16" s="15">
        <v>13</v>
      </c>
      <c r="X16" s="1">
        <v>0.70833333333333337</v>
      </c>
      <c r="AA16">
        <v>1</v>
      </c>
      <c r="AF16" s="15">
        <v>13</v>
      </c>
      <c r="AG16" s="1">
        <f t="shared" si="13"/>
        <v>0.76249999999999996</v>
      </c>
      <c r="AH16">
        <v>12</v>
      </c>
      <c r="AI16" s="30" t="str">
        <f t="shared" si="12"/>
        <v>00:12</v>
      </c>
      <c r="AJ16">
        <v>1</v>
      </c>
      <c r="AK16" t="s">
        <v>56</v>
      </c>
    </row>
    <row r="17" spans="2:37" x14ac:dyDescent="0.25">
      <c r="B17" s="15">
        <v>14</v>
      </c>
      <c r="C17" s="1">
        <f t="shared" si="0"/>
        <v>0.80486111111111092</v>
      </c>
      <c r="D17">
        <v>1</v>
      </c>
      <c r="E17" s="14" t="str">
        <f t="shared" si="7"/>
        <v>00:1</v>
      </c>
      <c r="F17">
        <v>1</v>
      </c>
      <c r="G17" t="str">
        <f t="shared" si="1"/>
        <v>0-8</v>
      </c>
      <c r="L17" s="42">
        <v>14</v>
      </c>
      <c r="M17" s="43">
        <f t="shared" si="8"/>
        <v>0.44652777777777775</v>
      </c>
      <c r="N17" s="45">
        <v>3</v>
      </c>
      <c r="O17" s="40" t="str">
        <f t="shared" si="9"/>
        <v>00:3</v>
      </c>
      <c r="P17" s="40">
        <v>1</v>
      </c>
      <c r="Q17" s="40" t="str">
        <f t="shared" si="10"/>
        <v>0-8</v>
      </c>
      <c r="W17" s="15">
        <v>14</v>
      </c>
      <c r="X17" s="1">
        <f t="shared" ref="X17:X31" si="14">X16+Z17</f>
        <v>0.71250000000000002</v>
      </c>
      <c r="Y17">
        <v>6</v>
      </c>
      <c r="Z17" t="str">
        <f t="shared" ref="Z17:Z31" si="15">CONCATENATE("00:",Y17)</f>
        <v>00:6</v>
      </c>
      <c r="AA17">
        <v>1</v>
      </c>
      <c r="AB17" t="str">
        <f t="shared" ref="AB17:AB31" si="16">IF(Y17&lt;=8,"0-8",IF(AND(Y17&gt;8,Y17&lt;=16),"9-16",IF(AND(Y17&gt;16,Y17&lt;=24),"17-24",IF(AND(Y17&gt;24,Y17&lt;=32),"25-32",IF(AND(Y17&gt;32,Y17&lt;=40),"33-40","41+")))))</f>
        <v>0-8</v>
      </c>
      <c r="AF17" s="15">
        <v>14</v>
      </c>
      <c r="AG17" s="1">
        <f t="shared" si="13"/>
        <v>0.76736111111111105</v>
      </c>
      <c r="AH17">
        <v>7</v>
      </c>
      <c r="AI17" s="30" t="str">
        <f t="shared" si="12"/>
        <v>00:7</v>
      </c>
      <c r="AJ17">
        <v>1</v>
      </c>
      <c r="AK17" t="s">
        <v>57</v>
      </c>
    </row>
    <row r="18" spans="2:37" x14ac:dyDescent="0.25">
      <c r="B18" s="15">
        <v>15</v>
      </c>
      <c r="C18" s="1">
        <f t="shared" si="0"/>
        <v>0.80763888888888868</v>
      </c>
      <c r="D18">
        <v>4</v>
      </c>
      <c r="E18" s="14" t="str">
        <f t="shared" si="7"/>
        <v>00:4</v>
      </c>
      <c r="F18">
        <v>1</v>
      </c>
      <c r="G18" t="str">
        <f t="shared" si="1"/>
        <v>0-8</v>
      </c>
      <c r="J18" s="31"/>
      <c r="L18" s="42">
        <v>15</v>
      </c>
      <c r="M18" s="43">
        <f t="shared" si="8"/>
        <v>0.44791666666666663</v>
      </c>
      <c r="N18" s="45">
        <v>2</v>
      </c>
      <c r="O18" s="40" t="str">
        <f t="shared" si="9"/>
        <v>00:2</v>
      </c>
      <c r="P18" s="40">
        <v>1</v>
      </c>
      <c r="Q18" s="40" t="str">
        <f t="shared" si="10"/>
        <v>0-8</v>
      </c>
      <c r="W18" s="15">
        <v>15</v>
      </c>
      <c r="X18" s="1">
        <f t="shared" si="14"/>
        <v>0.71597222222222223</v>
      </c>
      <c r="Y18">
        <v>5</v>
      </c>
      <c r="Z18" t="str">
        <f t="shared" si="15"/>
        <v>00:5</v>
      </c>
      <c r="AA18">
        <v>1</v>
      </c>
      <c r="AB18" t="str">
        <f t="shared" si="16"/>
        <v>0-8</v>
      </c>
      <c r="AF18" s="15">
        <v>15</v>
      </c>
      <c r="AG18" s="1">
        <f t="shared" si="13"/>
        <v>0.77430555555555547</v>
      </c>
      <c r="AH18">
        <v>10</v>
      </c>
      <c r="AI18" s="30" t="str">
        <f t="shared" si="12"/>
        <v>00:10</v>
      </c>
      <c r="AJ18">
        <v>1</v>
      </c>
      <c r="AK18" t="s">
        <v>56</v>
      </c>
    </row>
    <row r="19" spans="2:37" x14ac:dyDescent="0.25">
      <c r="B19" s="15">
        <v>16</v>
      </c>
      <c r="C19" s="1">
        <f t="shared" si="0"/>
        <v>0.82638888888888873</v>
      </c>
      <c r="D19">
        <v>27</v>
      </c>
      <c r="E19" s="14" t="str">
        <f t="shared" si="7"/>
        <v>00:27</v>
      </c>
      <c r="F19">
        <v>1</v>
      </c>
      <c r="G19" t="str">
        <f t="shared" si="1"/>
        <v>25-32</v>
      </c>
      <c r="J19" s="16"/>
      <c r="L19" s="42">
        <v>16</v>
      </c>
      <c r="M19" s="43">
        <f t="shared" si="8"/>
        <v>0.45486111111111105</v>
      </c>
      <c r="N19" s="45">
        <v>10</v>
      </c>
      <c r="O19" s="40" t="str">
        <f t="shared" si="9"/>
        <v>00:10</v>
      </c>
      <c r="P19" s="40">
        <v>1</v>
      </c>
      <c r="Q19" s="40" t="str">
        <f t="shared" si="10"/>
        <v>9-16</v>
      </c>
      <c r="W19" s="15">
        <v>16</v>
      </c>
      <c r="X19" s="1">
        <f t="shared" si="14"/>
        <v>0.71875</v>
      </c>
      <c r="Y19">
        <v>4</v>
      </c>
      <c r="Z19" t="str">
        <f t="shared" si="15"/>
        <v>00:4</v>
      </c>
      <c r="AA19">
        <v>1</v>
      </c>
      <c r="AB19" t="str">
        <f t="shared" si="16"/>
        <v>0-8</v>
      </c>
      <c r="AF19" s="15">
        <v>16</v>
      </c>
      <c r="AG19" s="1">
        <f t="shared" si="13"/>
        <v>0.77847222222222212</v>
      </c>
      <c r="AH19">
        <v>6</v>
      </c>
      <c r="AI19" s="30" t="str">
        <f t="shared" si="12"/>
        <v>00:6</v>
      </c>
      <c r="AJ19">
        <v>1</v>
      </c>
      <c r="AK19" t="s">
        <v>57</v>
      </c>
    </row>
    <row r="20" spans="2:37" x14ac:dyDescent="0.25">
      <c r="B20" s="15"/>
      <c r="J20" s="16"/>
      <c r="L20" s="42">
        <v>17</v>
      </c>
      <c r="M20" s="43">
        <f t="shared" si="8"/>
        <v>0.46249999999999991</v>
      </c>
      <c r="N20" s="45">
        <v>11</v>
      </c>
      <c r="O20" s="40" t="str">
        <f t="shared" si="9"/>
        <v>00:11</v>
      </c>
      <c r="P20" s="40">
        <v>1</v>
      </c>
      <c r="Q20" s="40" t="str">
        <f t="shared" si="10"/>
        <v>9-16</v>
      </c>
      <c r="W20" s="15">
        <v>17</v>
      </c>
      <c r="X20" s="1">
        <f t="shared" si="14"/>
        <v>0.72083333333333333</v>
      </c>
      <c r="Y20">
        <v>3</v>
      </c>
      <c r="Z20" t="str">
        <f t="shared" si="15"/>
        <v>00:3</v>
      </c>
      <c r="AA20">
        <v>1</v>
      </c>
      <c r="AB20" t="str">
        <f t="shared" si="16"/>
        <v>0-8</v>
      </c>
      <c r="AF20" s="15">
        <v>17</v>
      </c>
      <c r="AG20" s="1">
        <f t="shared" si="13"/>
        <v>0.78749999999999987</v>
      </c>
      <c r="AH20">
        <v>13</v>
      </c>
      <c r="AI20" s="30" t="str">
        <f t="shared" si="12"/>
        <v>00:13</v>
      </c>
      <c r="AJ20">
        <v>1</v>
      </c>
      <c r="AK20" t="s">
        <v>56</v>
      </c>
    </row>
    <row r="21" spans="2:37" x14ac:dyDescent="0.25">
      <c r="B21" s="15"/>
      <c r="J21" s="16"/>
      <c r="L21" s="42">
        <v>18</v>
      </c>
      <c r="M21" s="43">
        <f t="shared" si="8"/>
        <v>0.46458333333333324</v>
      </c>
      <c r="N21" s="45">
        <v>3</v>
      </c>
      <c r="O21" s="40" t="str">
        <f t="shared" si="9"/>
        <v>00:3</v>
      </c>
      <c r="P21" s="40">
        <v>1</v>
      </c>
      <c r="Q21" s="40" t="str">
        <f t="shared" si="10"/>
        <v>0-8</v>
      </c>
      <c r="W21" s="15">
        <v>18</v>
      </c>
      <c r="X21" s="1">
        <f t="shared" si="14"/>
        <v>0.72499999999999998</v>
      </c>
      <c r="Y21">
        <v>6</v>
      </c>
      <c r="Z21" t="str">
        <f t="shared" si="15"/>
        <v>00:6</v>
      </c>
      <c r="AA21">
        <v>1</v>
      </c>
      <c r="AB21" t="str">
        <f t="shared" si="16"/>
        <v>0-8</v>
      </c>
      <c r="AF21" s="15">
        <v>18</v>
      </c>
      <c r="AG21" s="1">
        <f t="shared" si="13"/>
        <v>0.79374999999999984</v>
      </c>
      <c r="AH21">
        <v>9</v>
      </c>
      <c r="AI21" s="30" t="str">
        <f t="shared" si="12"/>
        <v>00:9</v>
      </c>
      <c r="AJ21">
        <v>1</v>
      </c>
      <c r="AK21" t="s">
        <v>59</v>
      </c>
    </row>
    <row r="22" spans="2:37" x14ac:dyDescent="0.25">
      <c r="B22" s="15"/>
      <c r="J22" s="16"/>
      <c r="L22" s="42">
        <v>19</v>
      </c>
      <c r="M22" s="43">
        <f t="shared" si="8"/>
        <v>0.46874999999999989</v>
      </c>
      <c r="N22" s="45">
        <v>6</v>
      </c>
      <c r="O22" s="40" t="str">
        <f t="shared" si="9"/>
        <v>00:6</v>
      </c>
      <c r="P22" s="40">
        <v>1</v>
      </c>
      <c r="Q22" s="40" t="str">
        <f t="shared" si="10"/>
        <v>0-8</v>
      </c>
      <c r="W22" s="15">
        <v>19</v>
      </c>
      <c r="X22" s="1">
        <f t="shared" si="14"/>
        <v>0.73333333333333328</v>
      </c>
      <c r="Y22">
        <v>12</v>
      </c>
      <c r="Z22" t="str">
        <f t="shared" si="15"/>
        <v>00:12</v>
      </c>
      <c r="AA22">
        <v>1</v>
      </c>
      <c r="AB22" t="str">
        <f t="shared" si="16"/>
        <v>9-16</v>
      </c>
      <c r="AF22" s="15">
        <v>19</v>
      </c>
    </row>
    <row r="23" spans="2:37" x14ac:dyDescent="0.25">
      <c r="B23" s="15"/>
      <c r="J23" s="16"/>
      <c r="L23" s="42">
        <v>20</v>
      </c>
      <c r="M23" s="43">
        <f t="shared" si="8"/>
        <v>0.48402777777777767</v>
      </c>
      <c r="N23" s="45">
        <v>22</v>
      </c>
      <c r="O23" s="40" t="str">
        <f t="shared" si="9"/>
        <v>00:22</v>
      </c>
      <c r="P23" s="40">
        <v>1</v>
      </c>
      <c r="Q23" s="40" t="str">
        <f t="shared" si="10"/>
        <v>17-24</v>
      </c>
      <c r="W23" s="15">
        <v>20</v>
      </c>
      <c r="X23" s="1">
        <f t="shared" si="14"/>
        <v>0.7402777777777777</v>
      </c>
      <c r="Y23">
        <v>10</v>
      </c>
      <c r="Z23" t="str">
        <f t="shared" si="15"/>
        <v>00:10</v>
      </c>
      <c r="AA23">
        <v>1</v>
      </c>
      <c r="AB23" t="str">
        <f t="shared" si="16"/>
        <v>9-16</v>
      </c>
      <c r="AF23" s="15">
        <v>20</v>
      </c>
    </row>
    <row r="24" spans="2:37" x14ac:dyDescent="0.25">
      <c r="B24" s="15"/>
      <c r="J24" s="16"/>
      <c r="L24" s="42">
        <v>21</v>
      </c>
      <c r="M24" s="43">
        <f t="shared" si="8"/>
        <v>0.48749999999999988</v>
      </c>
      <c r="N24" s="45">
        <v>5</v>
      </c>
      <c r="O24" s="40" t="str">
        <f t="shared" si="9"/>
        <v>00:5</v>
      </c>
      <c r="P24" s="40">
        <v>1</v>
      </c>
      <c r="Q24" s="40" t="str">
        <f t="shared" si="10"/>
        <v>0-8</v>
      </c>
      <c r="W24" s="15">
        <v>21</v>
      </c>
      <c r="X24" s="1">
        <f t="shared" si="14"/>
        <v>0.74791666666666656</v>
      </c>
      <c r="Y24">
        <v>11</v>
      </c>
      <c r="Z24" t="str">
        <f t="shared" si="15"/>
        <v>00:11</v>
      </c>
      <c r="AA24">
        <v>1</v>
      </c>
      <c r="AB24" t="str">
        <f t="shared" si="16"/>
        <v>9-16</v>
      </c>
      <c r="AF24" s="15">
        <v>21</v>
      </c>
    </row>
    <row r="25" spans="2:37" x14ac:dyDescent="0.25">
      <c r="B25" s="15"/>
      <c r="J25" s="16"/>
      <c r="L25" s="48">
        <v>22</v>
      </c>
      <c r="M25" s="49">
        <f t="shared" si="8"/>
        <v>0.50277777777777766</v>
      </c>
      <c r="N25" s="50">
        <v>22</v>
      </c>
      <c r="O25" s="29" t="str">
        <f t="shared" si="9"/>
        <v>00:22</v>
      </c>
      <c r="P25" s="29">
        <v>1</v>
      </c>
      <c r="Q25" s="29" t="str">
        <f t="shared" si="10"/>
        <v>17-24</v>
      </c>
      <c r="W25" s="15">
        <v>22</v>
      </c>
      <c r="X25" s="1">
        <f t="shared" si="14"/>
        <v>0.7534722222222221</v>
      </c>
      <c r="Y25">
        <v>8</v>
      </c>
      <c r="Z25" t="str">
        <f t="shared" si="15"/>
        <v>00:8</v>
      </c>
      <c r="AA25">
        <v>1</v>
      </c>
      <c r="AB25" t="str">
        <f t="shared" si="16"/>
        <v>0-8</v>
      </c>
      <c r="AF25" s="15">
        <v>22</v>
      </c>
    </row>
    <row r="26" spans="2:37" x14ac:dyDescent="0.25">
      <c r="B26" s="15"/>
      <c r="J26" s="16"/>
      <c r="L26" s="35">
        <v>23</v>
      </c>
      <c r="M26" s="36">
        <v>0.54652777777777783</v>
      </c>
      <c r="N26" s="39">
        <v>63</v>
      </c>
      <c r="O26" s="37" t="str">
        <f t="shared" si="9"/>
        <v>00:63</v>
      </c>
      <c r="P26" s="37">
        <v>1</v>
      </c>
      <c r="Q26" s="37" t="str">
        <f t="shared" si="10"/>
        <v>41+</v>
      </c>
      <c r="W26" s="15">
        <v>23</v>
      </c>
      <c r="X26" s="1">
        <f t="shared" si="14"/>
        <v>0.7534722222222221</v>
      </c>
      <c r="Y26">
        <v>0</v>
      </c>
      <c r="Z26" t="str">
        <f t="shared" si="15"/>
        <v>00:0</v>
      </c>
      <c r="AA26">
        <v>1</v>
      </c>
      <c r="AB26" t="str">
        <f t="shared" si="16"/>
        <v>0-8</v>
      </c>
      <c r="AF26" s="15">
        <v>23</v>
      </c>
    </row>
    <row r="27" spans="2:37" x14ac:dyDescent="0.25">
      <c r="B27" s="15"/>
      <c r="J27" s="16"/>
      <c r="L27" s="35">
        <v>24</v>
      </c>
      <c r="M27" s="36">
        <f t="shared" si="8"/>
        <v>0.54722222222222228</v>
      </c>
      <c r="N27" s="39">
        <v>1</v>
      </c>
      <c r="O27" s="37" t="str">
        <f t="shared" si="9"/>
        <v>00:1</v>
      </c>
      <c r="P27" s="37">
        <v>1</v>
      </c>
      <c r="Q27" s="37" t="str">
        <f t="shared" si="10"/>
        <v>0-8</v>
      </c>
      <c r="W27" s="15">
        <v>24</v>
      </c>
      <c r="X27" s="1">
        <f t="shared" si="14"/>
        <v>0.7534722222222221</v>
      </c>
      <c r="Y27">
        <v>0</v>
      </c>
      <c r="Z27" t="str">
        <f t="shared" si="15"/>
        <v>00:0</v>
      </c>
      <c r="AA27">
        <v>1</v>
      </c>
      <c r="AB27" t="str">
        <f t="shared" si="16"/>
        <v>0-8</v>
      </c>
      <c r="AF27" s="15">
        <v>24</v>
      </c>
    </row>
    <row r="28" spans="2:37" x14ac:dyDescent="0.25">
      <c r="B28" s="15"/>
      <c r="J28" s="16"/>
      <c r="L28" s="35">
        <v>25</v>
      </c>
      <c r="M28" s="36">
        <f t="shared" si="8"/>
        <v>0.55069444444444449</v>
      </c>
      <c r="N28" s="39">
        <v>5</v>
      </c>
      <c r="O28" s="37" t="str">
        <f t="shared" si="9"/>
        <v>00:5</v>
      </c>
      <c r="P28" s="37">
        <v>1</v>
      </c>
      <c r="Q28" s="37" t="str">
        <f t="shared" si="10"/>
        <v>0-8</v>
      </c>
      <c r="W28" s="15">
        <v>25</v>
      </c>
      <c r="X28" s="1">
        <f t="shared" si="14"/>
        <v>0.75416666666666654</v>
      </c>
      <c r="Y28">
        <v>1</v>
      </c>
      <c r="Z28" t="str">
        <f t="shared" si="15"/>
        <v>00:1</v>
      </c>
      <c r="AA28">
        <v>1</v>
      </c>
      <c r="AB28" t="str">
        <f t="shared" si="16"/>
        <v>0-8</v>
      </c>
      <c r="AF28" s="15">
        <v>25</v>
      </c>
    </row>
    <row r="29" spans="2:37" x14ac:dyDescent="0.25">
      <c r="B29" s="15"/>
      <c r="J29" s="16"/>
      <c r="L29" s="35">
        <v>26</v>
      </c>
      <c r="M29" s="36">
        <f t="shared" si="8"/>
        <v>0.55625000000000002</v>
      </c>
      <c r="N29" s="39">
        <v>8</v>
      </c>
      <c r="O29" s="37" t="str">
        <f t="shared" si="9"/>
        <v>00:8</v>
      </c>
      <c r="P29" s="37">
        <v>1</v>
      </c>
      <c r="Q29" s="37" t="str">
        <f t="shared" si="10"/>
        <v>0-8</v>
      </c>
      <c r="W29" s="15">
        <v>26</v>
      </c>
      <c r="X29" s="1">
        <f t="shared" si="14"/>
        <v>0.77499999999999991</v>
      </c>
      <c r="Y29">
        <v>30</v>
      </c>
      <c r="Z29" t="str">
        <f t="shared" si="15"/>
        <v>00:30</v>
      </c>
      <c r="AA29">
        <v>1</v>
      </c>
      <c r="AB29" t="str">
        <f t="shared" si="16"/>
        <v>25-32</v>
      </c>
      <c r="AF29" s="15">
        <v>26</v>
      </c>
    </row>
    <row r="30" spans="2:37" x14ac:dyDescent="0.25">
      <c r="B30" s="15"/>
      <c r="J30" s="16"/>
      <c r="L30" s="35">
        <v>27</v>
      </c>
      <c r="M30" s="36">
        <f t="shared" si="8"/>
        <v>0.55833333333333335</v>
      </c>
      <c r="N30" s="38">
        <v>3</v>
      </c>
      <c r="O30" s="37" t="str">
        <f t="shared" si="9"/>
        <v>00:3</v>
      </c>
      <c r="P30" s="37">
        <v>1</v>
      </c>
      <c r="Q30" s="37" t="str">
        <f t="shared" si="10"/>
        <v>0-8</v>
      </c>
      <c r="W30" s="15">
        <v>27</v>
      </c>
      <c r="X30" s="1">
        <f t="shared" si="14"/>
        <v>0.77569444444444435</v>
      </c>
      <c r="Y30">
        <v>1</v>
      </c>
      <c r="Z30" t="str">
        <f t="shared" si="15"/>
        <v>00:1</v>
      </c>
      <c r="AA30">
        <v>1</v>
      </c>
      <c r="AB30" t="str">
        <f t="shared" si="16"/>
        <v>0-8</v>
      </c>
      <c r="AF30" s="15">
        <v>27</v>
      </c>
    </row>
    <row r="31" spans="2:37" x14ac:dyDescent="0.25">
      <c r="B31" s="15"/>
      <c r="J31" s="16"/>
      <c r="L31" s="35">
        <v>28</v>
      </c>
      <c r="M31" s="36">
        <f t="shared" si="8"/>
        <v>0.5805555555555556</v>
      </c>
      <c r="N31" s="38">
        <v>32</v>
      </c>
      <c r="O31" s="37" t="str">
        <f t="shared" si="9"/>
        <v>00:32</v>
      </c>
      <c r="P31" s="37">
        <v>1</v>
      </c>
      <c r="Q31" s="37" t="str">
        <f t="shared" si="10"/>
        <v>25-32</v>
      </c>
      <c r="W31" s="15">
        <v>28</v>
      </c>
      <c r="X31" s="1">
        <f t="shared" si="14"/>
        <v>0.78194444444444433</v>
      </c>
      <c r="Y31">
        <v>9</v>
      </c>
      <c r="Z31" t="str">
        <f t="shared" si="15"/>
        <v>00:9</v>
      </c>
      <c r="AA31">
        <v>1</v>
      </c>
      <c r="AB31" t="str">
        <f t="shared" si="16"/>
        <v>9-16</v>
      </c>
      <c r="AF31" s="15">
        <v>28</v>
      </c>
    </row>
    <row r="32" spans="2:37" x14ac:dyDescent="0.25">
      <c r="B32" s="15"/>
      <c r="J32" s="16"/>
      <c r="L32" s="35">
        <v>29</v>
      </c>
      <c r="M32" s="36">
        <f t="shared" si="8"/>
        <v>0.58194444444444449</v>
      </c>
      <c r="N32" s="38">
        <v>2</v>
      </c>
      <c r="O32" s="37" t="str">
        <f t="shared" si="9"/>
        <v>00:2</v>
      </c>
      <c r="P32" s="37">
        <v>1</v>
      </c>
      <c r="Q32" s="37" t="str">
        <f t="shared" si="10"/>
        <v>0-8</v>
      </c>
      <c r="W32" s="15">
        <v>29</v>
      </c>
      <c r="AF32" s="15">
        <v>29</v>
      </c>
    </row>
    <row r="33" spans="2:32" x14ac:dyDescent="0.25">
      <c r="B33" s="15"/>
      <c r="J33" s="14"/>
      <c r="L33" s="35">
        <v>30</v>
      </c>
      <c r="M33" s="36">
        <f t="shared" si="8"/>
        <v>0.58472222222222225</v>
      </c>
      <c r="N33" s="37">
        <v>4</v>
      </c>
      <c r="O33" s="37" t="str">
        <f t="shared" si="9"/>
        <v>00:4</v>
      </c>
      <c r="P33" s="37">
        <v>1</v>
      </c>
      <c r="Q33" s="37" t="str">
        <f t="shared" si="10"/>
        <v>0-8</v>
      </c>
      <c r="W33" s="15">
        <v>30</v>
      </c>
      <c r="AF33" s="15">
        <v>30</v>
      </c>
    </row>
    <row r="34" spans="2:32" x14ac:dyDescent="0.25">
      <c r="B34" s="15"/>
      <c r="J34" s="14"/>
      <c r="L34" s="35">
        <v>31</v>
      </c>
      <c r="M34" s="36">
        <f t="shared" si="8"/>
        <v>0.58611111111111114</v>
      </c>
      <c r="N34" s="37">
        <v>2</v>
      </c>
      <c r="O34" s="37" t="str">
        <f t="shared" si="9"/>
        <v>00:2</v>
      </c>
      <c r="P34" s="37">
        <v>1</v>
      </c>
      <c r="Q34" s="37" t="str">
        <f t="shared" si="10"/>
        <v>0-8</v>
      </c>
      <c r="W34" s="15">
        <v>31</v>
      </c>
      <c r="AF34" s="15">
        <v>31</v>
      </c>
    </row>
    <row r="35" spans="2:32" x14ac:dyDescent="0.25">
      <c r="B35" s="15"/>
      <c r="J35" s="14"/>
      <c r="L35" s="35">
        <v>32</v>
      </c>
      <c r="M35" s="36">
        <f t="shared" si="8"/>
        <v>0.58680555555555558</v>
      </c>
      <c r="N35" s="37">
        <v>1</v>
      </c>
      <c r="O35" s="37" t="str">
        <f t="shared" si="9"/>
        <v>00:1</v>
      </c>
      <c r="P35" s="37">
        <v>1</v>
      </c>
      <c r="Q35" s="37" t="str">
        <f t="shared" si="10"/>
        <v>0-8</v>
      </c>
      <c r="W35" s="15">
        <v>32</v>
      </c>
      <c r="AF35" s="15">
        <v>32</v>
      </c>
    </row>
    <row r="36" spans="2:32" x14ac:dyDescent="0.25">
      <c r="B36" s="15"/>
      <c r="L36" s="35">
        <v>33</v>
      </c>
      <c r="M36" s="36">
        <f t="shared" si="8"/>
        <v>0.59375</v>
      </c>
      <c r="N36" s="37">
        <v>10</v>
      </c>
      <c r="O36" s="37" t="str">
        <f t="shared" si="9"/>
        <v>00:10</v>
      </c>
      <c r="P36" s="37">
        <v>1</v>
      </c>
      <c r="Q36" s="37" t="str">
        <f t="shared" si="10"/>
        <v>9-16</v>
      </c>
      <c r="W36" s="15">
        <v>33</v>
      </c>
      <c r="AF36" s="15">
        <v>33</v>
      </c>
    </row>
    <row r="37" spans="2:32" x14ac:dyDescent="0.25">
      <c r="B37" s="15"/>
      <c r="L37" s="35">
        <v>34</v>
      </c>
      <c r="M37" s="36">
        <f t="shared" si="8"/>
        <v>0.59791666666666665</v>
      </c>
      <c r="N37" s="37">
        <v>6</v>
      </c>
      <c r="O37" s="37" t="str">
        <f t="shared" si="9"/>
        <v>00:6</v>
      </c>
      <c r="P37" s="37">
        <v>1</v>
      </c>
      <c r="Q37" s="37" t="str">
        <f t="shared" si="10"/>
        <v>0-8</v>
      </c>
      <c r="W37" s="15">
        <v>34</v>
      </c>
      <c r="AF37" s="15">
        <v>34</v>
      </c>
    </row>
    <row r="38" spans="2:32" x14ac:dyDescent="0.25">
      <c r="B38" s="15"/>
      <c r="L38" s="35">
        <v>35</v>
      </c>
      <c r="M38" s="36">
        <f t="shared" si="8"/>
        <v>0.6020833333333333</v>
      </c>
      <c r="N38" s="37">
        <v>6</v>
      </c>
      <c r="O38" s="37" t="str">
        <f t="shared" si="9"/>
        <v>00:6</v>
      </c>
      <c r="P38" s="37">
        <v>1</v>
      </c>
      <c r="Q38" s="37" t="str">
        <f t="shared" si="10"/>
        <v>0-8</v>
      </c>
      <c r="W38" s="15">
        <v>35</v>
      </c>
      <c r="AF38" s="15">
        <v>35</v>
      </c>
    </row>
    <row r="39" spans="2:32" x14ac:dyDescent="0.25">
      <c r="B39" s="15"/>
      <c r="L39" s="35">
        <v>36</v>
      </c>
      <c r="M39" s="36">
        <f t="shared" si="8"/>
        <v>0.60277777777777775</v>
      </c>
      <c r="N39" s="37">
        <v>1</v>
      </c>
      <c r="O39" s="37" t="str">
        <f t="shared" si="9"/>
        <v>00:1</v>
      </c>
      <c r="P39" s="37">
        <v>1</v>
      </c>
      <c r="Q39" s="37" t="str">
        <f t="shared" si="10"/>
        <v>0-8</v>
      </c>
      <c r="W39" s="15">
        <v>36</v>
      </c>
      <c r="AF39" s="15">
        <v>36</v>
      </c>
    </row>
    <row r="40" spans="2:32" x14ac:dyDescent="0.25">
      <c r="B40" s="15"/>
      <c r="L40" s="35">
        <v>37</v>
      </c>
      <c r="M40" s="36">
        <f t="shared" si="8"/>
        <v>0.60555555555555551</v>
      </c>
      <c r="N40" s="37">
        <v>4</v>
      </c>
      <c r="O40" s="37" t="str">
        <f t="shared" si="9"/>
        <v>00:4</v>
      </c>
      <c r="P40" s="37">
        <v>1</v>
      </c>
      <c r="Q40" s="37" t="str">
        <f t="shared" si="10"/>
        <v>0-8</v>
      </c>
      <c r="W40" s="15">
        <v>37</v>
      </c>
      <c r="AF40" s="15">
        <v>37</v>
      </c>
    </row>
    <row r="41" spans="2:32" x14ac:dyDescent="0.25">
      <c r="B41" s="15"/>
      <c r="L41" s="35">
        <v>38</v>
      </c>
      <c r="M41" s="36">
        <f t="shared" si="8"/>
        <v>0.62430555555555556</v>
      </c>
      <c r="N41" s="37">
        <v>27</v>
      </c>
      <c r="O41" s="37" t="str">
        <f t="shared" si="9"/>
        <v>00:27</v>
      </c>
      <c r="P41" s="37">
        <v>1</v>
      </c>
      <c r="Q41" s="37" t="str">
        <f t="shared" si="10"/>
        <v>25-32</v>
      </c>
      <c r="W41" s="15">
        <v>38</v>
      </c>
      <c r="AF41" s="15">
        <v>38</v>
      </c>
    </row>
    <row r="42" spans="2:32" x14ac:dyDescent="0.25">
      <c r="B42" s="15"/>
      <c r="L42" s="48">
        <v>39</v>
      </c>
      <c r="M42" s="49">
        <f t="shared" si="8"/>
        <v>0.64513888888888893</v>
      </c>
      <c r="N42" s="29">
        <v>30</v>
      </c>
      <c r="O42" s="29" t="str">
        <f t="shared" si="9"/>
        <v>00:30</v>
      </c>
      <c r="P42" s="29">
        <v>1</v>
      </c>
      <c r="Q42" s="29" t="str">
        <f t="shared" si="10"/>
        <v>25-32</v>
      </c>
      <c r="W42" s="15">
        <v>39</v>
      </c>
      <c r="AF42" s="15">
        <v>39</v>
      </c>
    </row>
    <row r="43" spans="2:32" x14ac:dyDescent="0.25">
      <c r="B43" s="15"/>
      <c r="L43" s="48">
        <v>40</v>
      </c>
      <c r="M43" s="49">
        <f t="shared" si="8"/>
        <v>0.65833333333333333</v>
      </c>
      <c r="N43" s="29">
        <v>19</v>
      </c>
      <c r="O43" s="29" t="str">
        <f t="shared" si="9"/>
        <v>00:19</v>
      </c>
      <c r="P43" s="29">
        <v>1</v>
      </c>
      <c r="Q43" s="29" t="str">
        <f t="shared" si="10"/>
        <v>17-24</v>
      </c>
      <c r="W43" s="15">
        <v>40</v>
      </c>
      <c r="AF43" s="15">
        <v>40</v>
      </c>
    </row>
    <row r="44" spans="2:32" x14ac:dyDescent="0.25">
      <c r="B44" s="15"/>
      <c r="L44" s="42">
        <v>41</v>
      </c>
      <c r="M44" s="43">
        <v>0.6875</v>
      </c>
      <c r="N44" s="40">
        <v>42</v>
      </c>
      <c r="O44" s="40" t="str">
        <f t="shared" si="9"/>
        <v>00:42</v>
      </c>
      <c r="P44" s="40">
        <v>1</v>
      </c>
      <c r="Q44" s="40" t="str">
        <f t="shared" si="10"/>
        <v>41+</v>
      </c>
      <c r="W44" s="15">
        <v>41</v>
      </c>
      <c r="AF44" s="15">
        <v>41</v>
      </c>
    </row>
    <row r="45" spans="2:32" x14ac:dyDescent="0.25">
      <c r="B45" s="15"/>
      <c r="L45" s="42">
        <v>42</v>
      </c>
      <c r="M45" s="43">
        <f t="shared" si="8"/>
        <v>0.69166666666666665</v>
      </c>
      <c r="N45" s="40">
        <v>6</v>
      </c>
      <c r="O45" s="40" t="str">
        <f t="shared" si="9"/>
        <v>00:6</v>
      </c>
      <c r="P45" s="40">
        <v>1</v>
      </c>
      <c r="Q45" s="40" t="str">
        <f t="shared" si="10"/>
        <v>0-8</v>
      </c>
      <c r="W45" s="15">
        <v>42</v>
      </c>
    </row>
    <row r="46" spans="2:32" x14ac:dyDescent="0.25">
      <c r="B46" s="15"/>
      <c r="L46" s="42">
        <v>43</v>
      </c>
      <c r="M46" s="43">
        <f t="shared" si="8"/>
        <v>0.69513888888888886</v>
      </c>
      <c r="N46" s="40">
        <v>5</v>
      </c>
      <c r="O46" s="40" t="str">
        <f t="shared" si="9"/>
        <v>00:5</v>
      </c>
      <c r="P46" s="40">
        <v>1</v>
      </c>
      <c r="Q46" s="40" t="str">
        <f t="shared" si="10"/>
        <v>0-8</v>
      </c>
      <c r="W46" s="15">
        <v>43</v>
      </c>
    </row>
    <row r="47" spans="2:32" x14ac:dyDescent="0.25">
      <c r="B47" s="15"/>
      <c r="L47" s="42">
        <v>44</v>
      </c>
      <c r="M47" s="43">
        <f t="shared" si="8"/>
        <v>0.69791666666666663</v>
      </c>
      <c r="N47" s="40">
        <v>4</v>
      </c>
      <c r="O47" s="40" t="str">
        <f t="shared" si="9"/>
        <v>00:4</v>
      </c>
      <c r="P47" s="40">
        <v>1</v>
      </c>
      <c r="Q47" s="40" t="str">
        <f t="shared" si="10"/>
        <v>0-8</v>
      </c>
      <c r="W47" s="15">
        <v>44</v>
      </c>
    </row>
    <row r="48" spans="2:32" x14ac:dyDescent="0.25">
      <c r="B48" s="15"/>
      <c r="L48" s="42">
        <v>45</v>
      </c>
      <c r="M48" s="43">
        <f t="shared" si="8"/>
        <v>0.7</v>
      </c>
      <c r="N48" s="40">
        <v>3</v>
      </c>
      <c r="O48" s="40" t="str">
        <f t="shared" si="9"/>
        <v>00:3</v>
      </c>
      <c r="P48" s="40">
        <v>1</v>
      </c>
      <c r="Q48" s="40" t="str">
        <f t="shared" si="10"/>
        <v>0-8</v>
      </c>
      <c r="W48" s="15">
        <v>45</v>
      </c>
    </row>
    <row r="49" spans="2:23" x14ac:dyDescent="0.25">
      <c r="B49" s="15"/>
      <c r="L49" s="42">
        <v>46</v>
      </c>
      <c r="M49" s="43">
        <f t="shared" si="8"/>
        <v>0.70416666666666661</v>
      </c>
      <c r="N49" s="40">
        <v>6</v>
      </c>
      <c r="O49" s="40" t="str">
        <f t="shared" si="9"/>
        <v>00:6</v>
      </c>
      <c r="P49" s="40">
        <v>1</v>
      </c>
      <c r="Q49" s="40" t="str">
        <f t="shared" si="10"/>
        <v>0-8</v>
      </c>
      <c r="W49" s="15">
        <v>46</v>
      </c>
    </row>
    <row r="50" spans="2:23" x14ac:dyDescent="0.25">
      <c r="B50" s="15"/>
      <c r="L50" s="42">
        <v>47</v>
      </c>
      <c r="M50" s="43">
        <f t="shared" si="8"/>
        <v>0.71249999999999991</v>
      </c>
      <c r="N50" s="40">
        <v>12</v>
      </c>
      <c r="O50" s="40" t="str">
        <f t="shared" si="9"/>
        <v>00:12</v>
      </c>
      <c r="P50" s="40">
        <v>1</v>
      </c>
      <c r="Q50" s="40" t="str">
        <f t="shared" si="10"/>
        <v>9-16</v>
      </c>
      <c r="W50" s="15">
        <v>47</v>
      </c>
    </row>
    <row r="51" spans="2:23" x14ac:dyDescent="0.25">
      <c r="B51" s="15"/>
      <c r="L51" s="42">
        <v>48</v>
      </c>
      <c r="M51" s="43">
        <f t="shared" si="8"/>
        <v>0.71944444444444433</v>
      </c>
      <c r="N51" s="40">
        <v>10</v>
      </c>
      <c r="O51" s="40" t="str">
        <f t="shared" si="9"/>
        <v>00:10</v>
      </c>
      <c r="P51" s="40">
        <v>1</v>
      </c>
      <c r="Q51" s="40" t="str">
        <f t="shared" si="10"/>
        <v>9-16</v>
      </c>
      <c r="W51" s="15">
        <v>48</v>
      </c>
    </row>
    <row r="52" spans="2:23" x14ac:dyDescent="0.25">
      <c r="B52" s="15"/>
      <c r="L52" s="42">
        <v>49</v>
      </c>
      <c r="M52" s="43">
        <f t="shared" si="8"/>
        <v>0.72708333333333319</v>
      </c>
      <c r="N52" s="40">
        <v>11</v>
      </c>
      <c r="O52" s="40" t="str">
        <f t="shared" si="9"/>
        <v>00:11</v>
      </c>
      <c r="P52" s="40">
        <v>1</v>
      </c>
      <c r="Q52" s="40" t="str">
        <f t="shared" si="10"/>
        <v>9-16</v>
      </c>
      <c r="W52" s="15">
        <v>49</v>
      </c>
    </row>
    <row r="53" spans="2:23" x14ac:dyDescent="0.25">
      <c r="B53" s="15"/>
      <c r="L53" s="42">
        <v>50</v>
      </c>
      <c r="M53" s="43">
        <f t="shared" si="8"/>
        <v>0.73263888888888873</v>
      </c>
      <c r="N53" s="40">
        <v>8</v>
      </c>
      <c r="O53" s="40" t="str">
        <f t="shared" si="9"/>
        <v>00:8</v>
      </c>
      <c r="P53" s="40">
        <v>1</v>
      </c>
      <c r="Q53" s="40" t="str">
        <f t="shared" si="10"/>
        <v>0-8</v>
      </c>
      <c r="W53" s="15">
        <v>50</v>
      </c>
    </row>
    <row r="54" spans="2:23" x14ac:dyDescent="0.25">
      <c r="B54" s="15"/>
      <c r="L54" s="42">
        <v>51</v>
      </c>
      <c r="M54" s="43">
        <f t="shared" si="8"/>
        <v>0.73263888888888873</v>
      </c>
      <c r="N54" s="40">
        <v>0</v>
      </c>
      <c r="O54" s="40" t="str">
        <f t="shared" si="9"/>
        <v>00:0</v>
      </c>
      <c r="P54" s="40">
        <v>1</v>
      </c>
      <c r="Q54" s="40" t="str">
        <f t="shared" si="10"/>
        <v>0-8</v>
      </c>
      <c r="W54" s="15">
        <v>51</v>
      </c>
    </row>
    <row r="55" spans="2:23" x14ac:dyDescent="0.25">
      <c r="B55" s="15"/>
      <c r="L55" s="42">
        <v>52</v>
      </c>
      <c r="M55" s="43">
        <f t="shared" si="8"/>
        <v>0.73263888888888873</v>
      </c>
      <c r="N55" s="40">
        <v>0</v>
      </c>
      <c r="O55" s="40" t="str">
        <f t="shared" si="9"/>
        <v>00:0</v>
      </c>
      <c r="P55" s="40">
        <v>1</v>
      </c>
      <c r="Q55" s="40" t="str">
        <f t="shared" si="10"/>
        <v>0-8</v>
      </c>
      <c r="W55" s="15">
        <v>52</v>
      </c>
    </row>
    <row r="56" spans="2:23" x14ac:dyDescent="0.25">
      <c r="B56" s="15"/>
      <c r="L56" s="42">
        <v>53</v>
      </c>
      <c r="M56" s="43">
        <f t="shared" si="8"/>
        <v>0.73333333333333317</v>
      </c>
      <c r="N56" s="40">
        <v>1</v>
      </c>
      <c r="O56" s="40" t="str">
        <f t="shared" si="9"/>
        <v>00:1</v>
      </c>
      <c r="P56" s="40">
        <v>1</v>
      </c>
      <c r="Q56" s="40" t="str">
        <f t="shared" si="10"/>
        <v>0-8</v>
      </c>
      <c r="W56" s="15">
        <v>53</v>
      </c>
    </row>
    <row r="57" spans="2:23" x14ac:dyDescent="0.25">
      <c r="B57" s="15"/>
      <c r="L57" s="42">
        <v>54</v>
      </c>
      <c r="M57" s="43">
        <f t="shared" si="8"/>
        <v>0.75416666666666654</v>
      </c>
      <c r="N57" s="40">
        <v>30</v>
      </c>
      <c r="O57" s="40" t="str">
        <f t="shared" si="9"/>
        <v>00:30</v>
      </c>
      <c r="P57" s="40">
        <v>1</v>
      </c>
      <c r="Q57" s="40" t="str">
        <f t="shared" si="10"/>
        <v>25-32</v>
      </c>
      <c r="W57" s="15">
        <v>54</v>
      </c>
    </row>
    <row r="58" spans="2:23" x14ac:dyDescent="0.25">
      <c r="B58" s="15"/>
      <c r="L58" s="42">
        <v>55</v>
      </c>
      <c r="M58" s="43">
        <f t="shared" si="8"/>
        <v>0.75486111111111098</v>
      </c>
      <c r="N58" s="40">
        <v>1</v>
      </c>
      <c r="O58" s="40" t="str">
        <f t="shared" si="9"/>
        <v>00:1</v>
      </c>
      <c r="P58" s="40">
        <v>1</v>
      </c>
      <c r="Q58" s="40" t="str">
        <f t="shared" si="10"/>
        <v>0-8</v>
      </c>
      <c r="W58" s="15">
        <v>55</v>
      </c>
    </row>
    <row r="59" spans="2:23" x14ac:dyDescent="0.25">
      <c r="B59" s="15"/>
      <c r="L59" s="42">
        <v>56</v>
      </c>
      <c r="M59" s="43">
        <f t="shared" si="8"/>
        <v>0.76111111111111096</v>
      </c>
      <c r="N59" s="40">
        <v>9</v>
      </c>
      <c r="O59" s="40" t="str">
        <f t="shared" si="9"/>
        <v>00:9</v>
      </c>
      <c r="P59" s="40">
        <v>1</v>
      </c>
      <c r="Q59" s="40" t="str">
        <f t="shared" si="10"/>
        <v>9-16</v>
      </c>
      <c r="W59" s="15">
        <v>56</v>
      </c>
    </row>
    <row r="60" spans="2:23" x14ac:dyDescent="0.25">
      <c r="B60" s="15"/>
      <c r="L60" s="48">
        <v>57</v>
      </c>
      <c r="M60" s="49">
        <f t="shared" si="8"/>
        <v>0.77291666666666647</v>
      </c>
      <c r="N60" s="29">
        <v>17</v>
      </c>
      <c r="O60" s="29" t="str">
        <f t="shared" si="9"/>
        <v>00:17</v>
      </c>
      <c r="P60" s="29">
        <v>1</v>
      </c>
      <c r="Q60" s="29" t="str">
        <f t="shared" si="10"/>
        <v>17-24</v>
      </c>
      <c r="W60" s="15">
        <v>57</v>
      </c>
    </row>
    <row r="61" spans="2:23" x14ac:dyDescent="0.25">
      <c r="B61" s="15"/>
      <c r="L61" s="48">
        <v>58</v>
      </c>
      <c r="M61" s="49">
        <f t="shared" si="8"/>
        <v>0.77986111111111089</v>
      </c>
      <c r="N61" s="29">
        <v>10</v>
      </c>
      <c r="O61" s="29" t="str">
        <f t="shared" si="9"/>
        <v>00:10</v>
      </c>
      <c r="P61" s="29">
        <v>1</v>
      </c>
      <c r="Q61" s="29" t="str">
        <f t="shared" si="10"/>
        <v>9-16</v>
      </c>
      <c r="W61" s="15">
        <v>58</v>
      </c>
    </row>
    <row r="62" spans="2:23" x14ac:dyDescent="0.25">
      <c r="B62" s="15"/>
      <c r="L62" s="48">
        <v>59</v>
      </c>
      <c r="M62" s="49">
        <f t="shared" si="8"/>
        <v>0.78194444444444422</v>
      </c>
      <c r="N62" s="29">
        <v>3</v>
      </c>
      <c r="O62" s="29" t="str">
        <f t="shared" si="9"/>
        <v>00:3</v>
      </c>
      <c r="P62" s="29">
        <v>1</v>
      </c>
      <c r="Q62" s="29" t="str">
        <f t="shared" si="10"/>
        <v>0-8</v>
      </c>
      <c r="W62" s="15">
        <v>59</v>
      </c>
    </row>
    <row r="63" spans="2:23" x14ac:dyDescent="0.25">
      <c r="B63" s="15"/>
      <c r="L63" s="48">
        <v>60</v>
      </c>
      <c r="M63" s="49">
        <f t="shared" si="8"/>
        <v>0.78888888888888864</v>
      </c>
      <c r="N63" s="29">
        <v>10</v>
      </c>
      <c r="O63" s="29" t="str">
        <f t="shared" si="9"/>
        <v>00:10</v>
      </c>
      <c r="P63" s="29">
        <v>1</v>
      </c>
      <c r="Q63" s="29" t="str">
        <f t="shared" si="10"/>
        <v>9-16</v>
      </c>
      <c r="W63" s="15">
        <v>60</v>
      </c>
    </row>
    <row r="64" spans="2:23" x14ac:dyDescent="0.25">
      <c r="B64" s="15"/>
      <c r="L64" s="48">
        <v>61</v>
      </c>
      <c r="M64" s="49">
        <f t="shared" si="8"/>
        <v>0.79305555555555529</v>
      </c>
      <c r="N64" s="29">
        <v>6</v>
      </c>
      <c r="O64" s="29" t="str">
        <f t="shared" si="9"/>
        <v>00:6</v>
      </c>
      <c r="P64" s="29">
        <v>1</v>
      </c>
      <c r="Q64" s="29" t="str">
        <f t="shared" si="10"/>
        <v>0-8</v>
      </c>
      <c r="W64" s="15">
        <v>61</v>
      </c>
    </row>
    <row r="65" spans="2:23" x14ac:dyDescent="0.25">
      <c r="B65" s="15"/>
      <c r="L65" s="48">
        <v>62</v>
      </c>
      <c r="M65" s="49">
        <f t="shared" si="8"/>
        <v>0.80277777777777748</v>
      </c>
      <c r="N65" s="29">
        <v>14</v>
      </c>
      <c r="O65" s="29" t="str">
        <f t="shared" si="9"/>
        <v>00:14</v>
      </c>
      <c r="P65" s="29">
        <v>1</v>
      </c>
      <c r="Q65" s="29" t="str">
        <f t="shared" si="10"/>
        <v>9-16</v>
      </c>
      <c r="W65" s="15">
        <v>62</v>
      </c>
    </row>
    <row r="66" spans="2:23" x14ac:dyDescent="0.25">
      <c r="B66" s="15"/>
      <c r="L66" s="48">
        <v>63</v>
      </c>
      <c r="M66" s="49">
        <f t="shared" si="8"/>
        <v>0.82152777777777752</v>
      </c>
      <c r="N66" s="29">
        <v>27</v>
      </c>
      <c r="O66" s="29" t="str">
        <f t="shared" si="9"/>
        <v>00:27</v>
      </c>
      <c r="P66" s="29">
        <v>1</v>
      </c>
      <c r="Q66" s="29" t="str">
        <f t="shared" si="10"/>
        <v>25-32</v>
      </c>
      <c r="W66" s="15">
        <v>63</v>
      </c>
    </row>
    <row r="67" spans="2:23" x14ac:dyDescent="0.25">
      <c r="B67" s="15"/>
      <c r="L67" s="46">
        <v>64</v>
      </c>
      <c r="M67" s="47">
        <v>0.33611111111111108</v>
      </c>
      <c r="N67" s="23">
        <v>17</v>
      </c>
      <c r="O67" s="23" t="str">
        <f t="shared" si="9"/>
        <v>00:17</v>
      </c>
      <c r="P67" s="23">
        <v>1</v>
      </c>
      <c r="Q67" s="23" t="str">
        <f t="shared" si="10"/>
        <v>17-24</v>
      </c>
      <c r="W67" s="15">
        <v>64</v>
      </c>
    </row>
    <row r="68" spans="2:23" x14ac:dyDescent="0.25">
      <c r="B68" s="15"/>
      <c r="L68" s="46">
        <v>65</v>
      </c>
      <c r="M68" s="47">
        <f t="shared" si="8"/>
        <v>0.34166666666666662</v>
      </c>
      <c r="N68" s="23">
        <v>8</v>
      </c>
      <c r="O68" s="23" t="str">
        <f t="shared" si="9"/>
        <v>00:8</v>
      </c>
      <c r="P68" s="23">
        <v>2</v>
      </c>
      <c r="Q68" s="23" t="str">
        <f t="shared" si="10"/>
        <v>0-8</v>
      </c>
      <c r="W68" s="15">
        <v>65</v>
      </c>
    </row>
    <row r="69" spans="2:23" x14ac:dyDescent="0.25">
      <c r="B69" s="15"/>
      <c r="L69" s="46">
        <v>66</v>
      </c>
      <c r="M69" s="47">
        <f t="shared" si="8"/>
        <v>0.3520833333333333</v>
      </c>
      <c r="N69" s="23">
        <v>15</v>
      </c>
      <c r="O69" s="23" t="str">
        <f t="shared" si="9"/>
        <v>00:15</v>
      </c>
      <c r="P69" s="23">
        <v>1</v>
      </c>
      <c r="Q69" s="23" t="str">
        <f t="shared" si="10"/>
        <v>9-16</v>
      </c>
      <c r="W69" s="15">
        <v>66</v>
      </c>
    </row>
    <row r="70" spans="2:23" x14ac:dyDescent="0.25">
      <c r="B70" s="15"/>
      <c r="L70" s="46">
        <v>67</v>
      </c>
      <c r="M70" s="47">
        <f t="shared" ref="M70:M108" si="17">M69+O70</f>
        <v>0.3520833333333333</v>
      </c>
      <c r="N70" s="23">
        <v>0</v>
      </c>
      <c r="O70" s="23" t="str">
        <f t="shared" ref="O70:O108" si="18">CONCATENATE("00:",N70)</f>
        <v>00:0</v>
      </c>
      <c r="P70" s="23">
        <v>1</v>
      </c>
      <c r="Q70" s="23" t="str">
        <f t="shared" ref="Q70:Q108" si="19">IF(N70&lt;=8,"0-8",IF(AND(N70&gt;8,N70&lt;=16),"9-16",IF(AND(N70&gt;16,N70&lt;=24),"17-24",IF(AND(N70&gt;24,N70&lt;=32),"25-32",IF(AND(N70&gt;32,N70&lt;=40),"33-40","41+")))))</f>
        <v>0-8</v>
      </c>
      <c r="W70" s="15">
        <v>67</v>
      </c>
    </row>
    <row r="71" spans="2:23" x14ac:dyDescent="0.25">
      <c r="B71" s="15"/>
      <c r="L71" s="46">
        <v>68</v>
      </c>
      <c r="M71" s="47">
        <f t="shared" si="17"/>
        <v>0.35277777777777775</v>
      </c>
      <c r="N71" s="23">
        <v>1</v>
      </c>
      <c r="O71" s="23" t="str">
        <f t="shared" si="18"/>
        <v>00:1</v>
      </c>
      <c r="P71" s="23">
        <v>1</v>
      </c>
      <c r="Q71" s="23" t="str">
        <f t="shared" si="19"/>
        <v>0-8</v>
      </c>
      <c r="W71" s="15">
        <v>68</v>
      </c>
    </row>
    <row r="72" spans="2:23" x14ac:dyDescent="0.25">
      <c r="B72" s="15"/>
      <c r="L72" s="46">
        <v>69</v>
      </c>
      <c r="M72" s="47">
        <f t="shared" si="17"/>
        <v>0.35486111111111107</v>
      </c>
      <c r="N72" s="23">
        <v>3</v>
      </c>
      <c r="O72" s="23" t="str">
        <f t="shared" si="18"/>
        <v>00:3</v>
      </c>
      <c r="P72" s="23">
        <v>1</v>
      </c>
      <c r="Q72" s="23" t="str">
        <f t="shared" si="19"/>
        <v>0-8</v>
      </c>
      <c r="W72" s="15">
        <v>69</v>
      </c>
    </row>
    <row r="73" spans="2:23" x14ac:dyDescent="0.25">
      <c r="B73" s="15"/>
      <c r="L73" s="46">
        <v>70</v>
      </c>
      <c r="M73" s="47">
        <f t="shared" si="17"/>
        <v>0.35624999999999996</v>
      </c>
      <c r="N73" s="23">
        <v>2</v>
      </c>
      <c r="O73" s="23" t="str">
        <f t="shared" si="18"/>
        <v>00:2</v>
      </c>
      <c r="P73" s="23">
        <v>1</v>
      </c>
      <c r="Q73" s="23" t="str">
        <f t="shared" si="19"/>
        <v>0-8</v>
      </c>
      <c r="W73" s="15">
        <v>70</v>
      </c>
    </row>
    <row r="74" spans="2:23" x14ac:dyDescent="0.25">
      <c r="B74" s="15"/>
      <c r="L74" s="46">
        <v>71</v>
      </c>
      <c r="M74" s="47">
        <f t="shared" si="17"/>
        <v>0.37152777777777773</v>
      </c>
      <c r="N74" s="23">
        <v>22</v>
      </c>
      <c r="O74" s="23" t="str">
        <f t="shared" si="18"/>
        <v>00:22</v>
      </c>
      <c r="P74" s="23">
        <v>1</v>
      </c>
      <c r="Q74" s="23" t="str">
        <f t="shared" si="19"/>
        <v>17-24</v>
      </c>
      <c r="W74" s="15">
        <v>71</v>
      </c>
    </row>
    <row r="75" spans="2:23" x14ac:dyDescent="0.25">
      <c r="B75" s="15"/>
      <c r="L75" s="46">
        <v>72</v>
      </c>
      <c r="M75" s="47">
        <f t="shared" si="17"/>
        <v>0.37638888888888883</v>
      </c>
      <c r="N75" s="23">
        <v>7</v>
      </c>
      <c r="O75" s="23" t="str">
        <f t="shared" si="18"/>
        <v>00:7</v>
      </c>
      <c r="P75" s="23">
        <v>1</v>
      </c>
      <c r="Q75" s="23" t="str">
        <f t="shared" si="19"/>
        <v>0-8</v>
      </c>
      <c r="W75" s="15">
        <v>72</v>
      </c>
    </row>
    <row r="76" spans="2:23" x14ac:dyDescent="0.25">
      <c r="B76" s="15"/>
      <c r="L76" s="46">
        <v>73</v>
      </c>
      <c r="M76" s="47">
        <f t="shared" si="17"/>
        <v>0.3791666666666666</v>
      </c>
      <c r="N76" s="23">
        <v>4</v>
      </c>
      <c r="O76" s="23" t="str">
        <f t="shared" si="18"/>
        <v>00:4</v>
      </c>
      <c r="P76" s="23">
        <v>1</v>
      </c>
      <c r="Q76" s="23" t="str">
        <f t="shared" si="19"/>
        <v>0-8</v>
      </c>
      <c r="W76" s="15">
        <v>73</v>
      </c>
    </row>
    <row r="77" spans="2:23" x14ac:dyDescent="0.25">
      <c r="B77" s="15"/>
      <c r="L77" s="46">
        <v>74</v>
      </c>
      <c r="M77" s="47">
        <f t="shared" si="17"/>
        <v>0.38611111111111102</v>
      </c>
      <c r="N77" s="23">
        <v>10</v>
      </c>
      <c r="O77" s="23" t="str">
        <f t="shared" si="18"/>
        <v>00:10</v>
      </c>
      <c r="P77" s="23">
        <v>1</v>
      </c>
      <c r="Q77" s="23" t="str">
        <f t="shared" si="19"/>
        <v>9-16</v>
      </c>
      <c r="W77" s="15">
        <v>74</v>
      </c>
    </row>
    <row r="78" spans="2:23" x14ac:dyDescent="0.25">
      <c r="B78" s="15"/>
      <c r="L78" s="46">
        <v>75</v>
      </c>
      <c r="M78" s="47">
        <f t="shared" si="17"/>
        <v>0.39513888888888882</v>
      </c>
      <c r="N78" s="23">
        <v>13</v>
      </c>
      <c r="O78" s="23" t="str">
        <f t="shared" si="18"/>
        <v>00:13</v>
      </c>
      <c r="P78" s="23">
        <v>1</v>
      </c>
      <c r="Q78" s="23" t="str">
        <f t="shared" si="19"/>
        <v>9-16</v>
      </c>
      <c r="W78" s="15">
        <v>75</v>
      </c>
    </row>
    <row r="79" spans="2:23" x14ac:dyDescent="0.25">
      <c r="B79" s="15"/>
      <c r="L79" s="46">
        <v>76</v>
      </c>
      <c r="M79" s="47">
        <f t="shared" si="17"/>
        <v>0.39583333333333326</v>
      </c>
      <c r="N79" s="23">
        <v>1</v>
      </c>
      <c r="O79" s="23" t="str">
        <f t="shared" si="18"/>
        <v>00:1</v>
      </c>
      <c r="P79" s="23">
        <v>1</v>
      </c>
      <c r="Q79" s="23" t="str">
        <f t="shared" si="19"/>
        <v>0-8</v>
      </c>
      <c r="W79" s="15">
        <v>76</v>
      </c>
    </row>
    <row r="80" spans="2:23" x14ac:dyDescent="0.25">
      <c r="B80" s="15"/>
      <c r="L80" s="46">
        <v>77</v>
      </c>
      <c r="M80" s="47">
        <f t="shared" si="17"/>
        <v>0.39999999999999991</v>
      </c>
      <c r="N80" s="23">
        <v>6</v>
      </c>
      <c r="O80" s="23" t="str">
        <f t="shared" si="18"/>
        <v>00:6</v>
      </c>
      <c r="P80" s="23">
        <v>1</v>
      </c>
      <c r="Q80" s="23" t="str">
        <f t="shared" si="19"/>
        <v>0-8</v>
      </c>
      <c r="W80" s="15">
        <v>77</v>
      </c>
    </row>
    <row r="81" spans="2:23" x14ac:dyDescent="0.25">
      <c r="B81" s="15"/>
      <c r="L81" s="46">
        <v>78</v>
      </c>
      <c r="M81" s="47">
        <f t="shared" si="17"/>
        <v>0.40069444444444435</v>
      </c>
      <c r="N81" s="23">
        <v>1</v>
      </c>
      <c r="O81" s="23" t="str">
        <f t="shared" si="18"/>
        <v>00:1</v>
      </c>
      <c r="P81" s="23">
        <v>1</v>
      </c>
      <c r="Q81" s="23" t="str">
        <f t="shared" si="19"/>
        <v>0-8</v>
      </c>
      <c r="W81" s="15">
        <v>78</v>
      </c>
    </row>
    <row r="82" spans="2:23" x14ac:dyDescent="0.25">
      <c r="B82" s="15"/>
      <c r="L82" s="46">
        <v>79</v>
      </c>
      <c r="M82" s="47">
        <f t="shared" si="17"/>
        <v>0.40694444444444433</v>
      </c>
      <c r="N82" s="23">
        <v>9</v>
      </c>
      <c r="O82" s="23" t="str">
        <f t="shared" si="18"/>
        <v>00:9</v>
      </c>
      <c r="P82" s="23">
        <v>1</v>
      </c>
      <c r="Q82" s="23" t="str">
        <f t="shared" si="19"/>
        <v>9-16</v>
      </c>
      <c r="W82" s="15">
        <v>79</v>
      </c>
    </row>
    <row r="83" spans="2:23" x14ac:dyDescent="0.25">
      <c r="B83" s="15"/>
      <c r="L83" s="46">
        <v>80</v>
      </c>
      <c r="M83" s="47">
        <f t="shared" si="17"/>
        <v>0.41111111111111098</v>
      </c>
      <c r="N83" s="23">
        <v>6</v>
      </c>
      <c r="O83" s="23" t="str">
        <f t="shared" si="18"/>
        <v>00:6</v>
      </c>
      <c r="P83" s="23">
        <v>1</v>
      </c>
      <c r="Q83" s="23" t="str">
        <f t="shared" si="19"/>
        <v>0-8</v>
      </c>
      <c r="W83" s="15">
        <v>80</v>
      </c>
    </row>
    <row r="84" spans="2:23" x14ac:dyDescent="0.25">
      <c r="B84" s="15"/>
      <c r="L84" s="48">
        <v>81</v>
      </c>
      <c r="M84" s="49">
        <f t="shared" si="17"/>
        <v>0.4319444444444443</v>
      </c>
      <c r="N84" s="29">
        <v>30</v>
      </c>
      <c r="O84" s="29" t="str">
        <f t="shared" si="18"/>
        <v>00:30</v>
      </c>
      <c r="P84" s="29">
        <v>1</v>
      </c>
      <c r="Q84" s="29" t="str">
        <f t="shared" si="19"/>
        <v>25-32</v>
      </c>
      <c r="W84" s="15">
        <v>81</v>
      </c>
    </row>
    <row r="85" spans="2:23" x14ac:dyDescent="0.25">
      <c r="B85" s="15"/>
      <c r="L85" s="48">
        <v>82</v>
      </c>
      <c r="M85" s="49">
        <f t="shared" si="17"/>
        <v>0.44861111111111096</v>
      </c>
      <c r="N85" s="29">
        <v>24</v>
      </c>
      <c r="O85" s="29" t="str">
        <f t="shared" si="18"/>
        <v>00:24</v>
      </c>
      <c r="P85" s="29">
        <v>1</v>
      </c>
      <c r="Q85" s="29" t="str">
        <f t="shared" si="19"/>
        <v>17-24</v>
      </c>
      <c r="W85" s="15">
        <v>82</v>
      </c>
    </row>
    <row r="86" spans="2:23" x14ac:dyDescent="0.25">
      <c r="B86" s="15"/>
      <c r="L86" s="48">
        <v>83</v>
      </c>
      <c r="M86" s="49">
        <f t="shared" si="17"/>
        <v>0.45347222222222205</v>
      </c>
      <c r="N86" s="29">
        <v>7</v>
      </c>
      <c r="O86" s="29" t="str">
        <f t="shared" si="18"/>
        <v>00:7</v>
      </c>
      <c r="P86" s="29">
        <v>1</v>
      </c>
      <c r="Q86" s="29" t="str">
        <f t="shared" si="19"/>
        <v>0-8</v>
      </c>
      <c r="W86" s="15">
        <v>83</v>
      </c>
    </row>
    <row r="87" spans="2:23" x14ac:dyDescent="0.25">
      <c r="B87" s="15"/>
      <c r="L87" s="48">
        <v>84</v>
      </c>
      <c r="M87" s="49">
        <f t="shared" si="17"/>
        <v>0.46041666666666647</v>
      </c>
      <c r="N87" s="29">
        <v>10</v>
      </c>
      <c r="O87" s="29" t="str">
        <f t="shared" si="18"/>
        <v>00:10</v>
      </c>
      <c r="P87" s="29">
        <v>1</v>
      </c>
      <c r="Q87" s="29" t="str">
        <f t="shared" si="19"/>
        <v>9-16</v>
      </c>
      <c r="W87" s="15">
        <v>84</v>
      </c>
    </row>
    <row r="88" spans="2:23" x14ac:dyDescent="0.25">
      <c r="B88" s="15"/>
      <c r="L88" s="48">
        <v>85</v>
      </c>
      <c r="M88" s="49">
        <f t="shared" si="17"/>
        <v>0.47222222222222204</v>
      </c>
      <c r="N88" s="29">
        <v>17</v>
      </c>
      <c r="O88" s="29" t="str">
        <f t="shared" si="18"/>
        <v>00:17</v>
      </c>
      <c r="P88" s="29">
        <v>1</v>
      </c>
      <c r="Q88" s="29" t="str">
        <f t="shared" si="19"/>
        <v>17-24</v>
      </c>
      <c r="W88" s="15">
        <v>85</v>
      </c>
    </row>
    <row r="89" spans="2:23" x14ac:dyDescent="0.25">
      <c r="B89" s="15"/>
      <c r="L89" s="48">
        <v>86</v>
      </c>
      <c r="M89" s="49">
        <f t="shared" si="17"/>
        <v>0.48402777777777761</v>
      </c>
      <c r="N89" s="29">
        <v>17</v>
      </c>
      <c r="O89" s="29" t="str">
        <f t="shared" si="18"/>
        <v>00:17</v>
      </c>
      <c r="P89" s="29">
        <v>1</v>
      </c>
      <c r="Q89" s="29" t="str">
        <f t="shared" si="19"/>
        <v>17-24</v>
      </c>
      <c r="W89" s="15">
        <v>86</v>
      </c>
    </row>
    <row r="90" spans="2:23" x14ac:dyDescent="0.25">
      <c r="B90" s="15"/>
      <c r="L90" s="48">
        <v>87</v>
      </c>
      <c r="M90" s="49">
        <f t="shared" si="17"/>
        <v>0.49305555555555541</v>
      </c>
      <c r="N90" s="29">
        <v>13</v>
      </c>
      <c r="O90" s="29" t="str">
        <f t="shared" si="18"/>
        <v>00:13</v>
      </c>
      <c r="P90" s="29">
        <v>1</v>
      </c>
      <c r="Q90" s="29" t="str">
        <f t="shared" si="19"/>
        <v>9-16</v>
      </c>
      <c r="W90" s="15">
        <v>87</v>
      </c>
    </row>
    <row r="91" spans="2:23" x14ac:dyDescent="0.25">
      <c r="B91" s="15"/>
      <c r="L91" s="46">
        <v>88</v>
      </c>
      <c r="M91" s="47">
        <v>0.75208333333333333</v>
      </c>
      <c r="N91" s="23">
        <v>17</v>
      </c>
      <c r="O91" s="23" t="str">
        <f t="shared" si="18"/>
        <v>00:17</v>
      </c>
      <c r="P91" s="23">
        <v>1</v>
      </c>
      <c r="Q91" s="23" t="str">
        <f t="shared" si="19"/>
        <v>17-24</v>
      </c>
      <c r="W91" s="15">
        <v>88</v>
      </c>
    </row>
    <row r="92" spans="2:23" x14ac:dyDescent="0.25">
      <c r="B92" s="15"/>
      <c r="L92" s="46">
        <v>89</v>
      </c>
      <c r="M92" s="47">
        <f t="shared" si="17"/>
        <v>0.75694444444444442</v>
      </c>
      <c r="N92" s="23">
        <v>7</v>
      </c>
      <c r="O92" s="23" t="str">
        <f t="shared" si="18"/>
        <v>00:7</v>
      </c>
      <c r="P92" s="23">
        <v>1</v>
      </c>
      <c r="Q92" s="23" t="str">
        <f t="shared" si="19"/>
        <v>0-8</v>
      </c>
      <c r="W92" s="15">
        <v>89</v>
      </c>
    </row>
    <row r="93" spans="2:23" x14ac:dyDescent="0.25">
      <c r="B93" s="15"/>
      <c r="L93" s="46">
        <v>90</v>
      </c>
      <c r="M93" s="47">
        <f t="shared" si="17"/>
        <v>0.76249999999999996</v>
      </c>
      <c r="N93" s="23">
        <v>8</v>
      </c>
      <c r="O93" s="23" t="str">
        <f t="shared" si="18"/>
        <v>00:8</v>
      </c>
      <c r="P93" s="23">
        <v>1</v>
      </c>
      <c r="Q93" s="23" t="str">
        <f t="shared" si="19"/>
        <v>0-8</v>
      </c>
      <c r="W93" s="15">
        <v>90</v>
      </c>
    </row>
    <row r="94" spans="2:23" x14ac:dyDescent="0.25">
      <c r="B94" s="15"/>
      <c r="L94" s="46">
        <v>91</v>
      </c>
      <c r="M94" s="47">
        <f t="shared" si="17"/>
        <v>0.76458333333333328</v>
      </c>
      <c r="N94" s="23">
        <v>3</v>
      </c>
      <c r="O94" s="23" t="str">
        <f t="shared" si="18"/>
        <v>00:3</v>
      </c>
      <c r="P94" s="23">
        <v>1</v>
      </c>
      <c r="Q94" s="23" t="str">
        <f t="shared" si="19"/>
        <v>0-8</v>
      </c>
      <c r="W94" s="15">
        <v>91</v>
      </c>
    </row>
    <row r="95" spans="2:23" x14ac:dyDescent="0.25">
      <c r="B95" s="15"/>
      <c r="L95" s="46">
        <v>92</v>
      </c>
      <c r="M95" s="47">
        <f t="shared" si="17"/>
        <v>0.76458333333333328</v>
      </c>
      <c r="N95" s="23">
        <v>0</v>
      </c>
      <c r="O95" s="23" t="str">
        <f t="shared" si="18"/>
        <v>00:0</v>
      </c>
      <c r="P95" s="23">
        <v>1</v>
      </c>
      <c r="Q95" s="23" t="str">
        <f t="shared" si="19"/>
        <v>0-8</v>
      </c>
      <c r="W95" s="15">
        <v>92</v>
      </c>
    </row>
    <row r="96" spans="2:23" x14ac:dyDescent="0.25">
      <c r="B96" s="15"/>
      <c r="L96" s="46">
        <v>93</v>
      </c>
      <c r="M96" s="47">
        <f t="shared" si="17"/>
        <v>0.76527777777777772</v>
      </c>
      <c r="N96" s="23">
        <v>1</v>
      </c>
      <c r="O96" s="23" t="str">
        <f t="shared" si="18"/>
        <v>00:1</v>
      </c>
      <c r="P96" s="23">
        <v>1</v>
      </c>
      <c r="Q96" s="23" t="str">
        <f t="shared" si="19"/>
        <v>0-8</v>
      </c>
      <c r="W96" s="15">
        <v>93</v>
      </c>
    </row>
    <row r="97" spans="2:23" x14ac:dyDescent="0.25">
      <c r="B97" s="15"/>
      <c r="L97" s="46">
        <v>94</v>
      </c>
      <c r="M97" s="47">
        <f t="shared" si="17"/>
        <v>0.76736111111111105</v>
      </c>
      <c r="N97" s="23">
        <v>3</v>
      </c>
      <c r="O97" s="23" t="str">
        <f t="shared" si="18"/>
        <v>00:3</v>
      </c>
      <c r="P97" s="23">
        <v>1</v>
      </c>
      <c r="Q97" s="23" t="str">
        <f t="shared" si="19"/>
        <v>0-8</v>
      </c>
      <c r="W97" s="15">
        <v>94</v>
      </c>
    </row>
    <row r="98" spans="2:23" x14ac:dyDescent="0.25">
      <c r="B98" s="15"/>
      <c r="L98" s="46">
        <v>95</v>
      </c>
      <c r="M98" s="47">
        <f t="shared" si="17"/>
        <v>0.7715277777777777</v>
      </c>
      <c r="N98" s="23">
        <v>6</v>
      </c>
      <c r="O98" s="23" t="str">
        <f t="shared" si="18"/>
        <v>00:6</v>
      </c>
      <c r="P98" s="23">
        <v>1</v>
      </c>
      <c r="Q98" s="23" t="str">
        <f t="shared" si="19"/>
        <v>0-8</v>
      </c>
      <c r="W98" s="15">
        <v>95</v>
      </c>
    </row>
    <row r="99" spans="2:23" x14ac:dyDescent="0.25">
      <c r="B99" s="15"/>
      <c r="L99" s="46">
        <v>96</v>
      </c>
      <c r="M99" s="47">
        <f t="shared" si="17"/>
        <v>0.77777777777777768</v>
      </c>
      <c r="N99" s="23">
        <v>9</v>
      </c>
      <c r="O99" s="23" t="str">
        <f t="shared" si="18"/>
        <v>00:9</v>
      </c>
      <c r="P99" s="23">
        <v>1</v>
      </c>
      <c r="Q99" s="23" t="str">
        <f t="shared" si="19"/>
        <v>9-16</v>
      </c>
      <c r="W99" s="15">
        <v>96</v>
      </c>
    </row>
    <row r="100" spans="2:23" x14ac:dyDescent="0.25">
      <c r="B100" s="15"/>
      <c r="L100" s="46">
        <v>97</v>
      </c>
      <c r="M100" s="47">
        <f t="shared" si="17"/>
        <v>0.78263888888888877</v>
      </c>
      <c r="N100" s="23">
        <v>7</v>
      </c>
      <c r="O100" s="23" t="str">
        <f t="shared" si="18"/>
        <v>00:7</v>
      </c>
      <c r="P100" s="23">
        <v>1</v>
      </c>
      <c r="Q100" s="23" t="str">
        <f t="shared" si="19"/>
        <v>0-8</v>
      </c>
      <c r="W100" s="15">
        <v>97</v>
      </c>
    </row>
    <row r="101" spans="2:23" x14ac:dyDescent="0.25">
      <c r="B101" s="15"/>
      <c r="L101" s="46">
        <v>98</v>
      </c>
      <c r="M101" s="47">
        <f t="shared" si="17"/>
        <v>0.78680555555555542</v>
      </c>
      <c r="N101" s="23">
        <v>6</v>
      </c>
      <c r="O101" s="23" t="str">
        <f t="shared" si="18"/>
        <v>00:6</v>
      </c>
      <c r="P101" s="23">
        <v>1</v>
      </c>
      <c r="Q101" s="23" t="str">
        <f t="shared" si="19"/>
        <v>0-8</v>
      </c>
      <c r="W101" s="15">
        <v>98</v>
      </c>
    </row>
    <row r="102" spans="2:23" x14ac:dyDescent="0.25">
      <c r="B102" s="15"/>
      <c r="L102" s="46">
        <v>99</v>
      </c>
      <c r="M102" s="47">
        <f t="shared" si="17"/>
        <v>0.79652777777777761</v>
      </c>
      <c r="N102" s="23">
        <v>14</v>
      </c>
      <c r="O102" s="23" t="str">
        <f t="shared" si="18"/>
        <v>00:14</v>
      </c>
      <c r="P102" s="23">
        <v>1</v>
      </c>
      <c r="Q102" s="23" t="str">
        <f t="shared" si="19"/>
        <v>9-16</v>
      </c>
      <c r="W102" s="15">
        <v>99</v>
      </c>
    </row>
    <row r="103" spans="2:23" x14ac:dyDescent="0.25">
      <c r="B103" s="15"/>
      <c r="L103" s="46">
        <v>100</v>
      </c>
      <c r="M103" s="47">
        <f t="shared" si="17"/>
        <v>0.81111111111111089</v>
      </c>
      <c r="N103" s="23">
        <v>21</v>
      </c>
      <c r="O103" s="23" t="str">
        <f t="shared" si="18"/>
        <v>00:21</v>
      </c>
      <c r="P103" s="23">
        <v>1</v>
      </c>
      <c r="Q103" s="23" t="str">
        <f t="shared" si="19"/>
        <v>17-24</v>
      </c>
      <c r="W103" s="15">
        <v>100</v>
      </c>
    </row>
    <row r="104" spans="2:23" x14ac:dyDescent="0.25">
      <c r="B104" s="15"/>
      <c r="L104" s="46">
        <v>101</v>
      </c>
      <c r="M104" s="47">
        <f t="shared" si="17"/>
        <v>0.8145833333333331</v>
      </c>
      <c r="N104" s="23">
        <v>5</v>
      </c>
      <c r="O104" s="23" t="str">
        <f t="shared" si="18"/>
        <v>00:5</v>
      </c>
      <c r="P104" s="23">
        <v>1</v>
      </c>
      <c r="Q104" s="23" t="str">
        <f t="shared" si="19"/>
        <v>0-8</v>
      </c>
      <c r="W104" s="15">
        <v>101</v>
      </c>
    </row>
    <row r="105" spans="2:23" x14ac:dyDescent="0.25">
      <c r="B105" s="15"/>
      <c r="L105" s="46">
        <v>102</v>
      </c>
      <c r="M105" s="47">
        <f t="shared" si="17"/>
        <v>0.81527777777777755</v>
      </c>
      <c r="N105" s="23">
        <v>1</v>
      </c>
      <c r="O105" s="23" t="str">
        <f t="shared" si="18"/>
        <v>00:1</v>
      </c>
      <c r="P105" s="23">
        <v>1</v>
      </c>
      <c r="Q105" s="23" t="str">
        <f t="shared" si="19"/>
        <v>0-8</v>
      </c>
      <c r="W105" s="15">
        <v>102</v>
      </c>
    </row>
    <row r="106" spans="2:23" x14ac:dyDescent="0.25">
      <c r="B106" s="15"/>
      <c r="L106" s="46">
        <v>103</v>
      </c>
      <c r="M106" s="47">
        <f t="shared" si="17"/>
        <v>0.82222222222222197</v>
      </c>
      <c r="N106" s="23">
        <v>10</v>
      </c>
      <c r="O106" s="23" t="str">
        <f t="shared" si="18"/>
        <v>00:10</v>
      </c>
      <c r="P106" s="23">
        <v>1</v>
      </c>
      <c r="Q106" s="23" t="str">
        <f t="shared" si="19"/>
        <v>9-16</v>
      </c>
      <c r="W106" s="15">
        <v>103</v>
      </c>
    </row>
    <row r="107" spans="2:23" x14ac:dyDescent="0.25">
      <c r="B107" s="15"/>
      <c r="L107" s="46">
        <v>104</v>
      </c>
      <c r="M107" s="47">
        <f t="shared" si="17"/>
        <v>0.8277777777777775</v>
      </c>
      <c r="N107" s="23">
        <v>8</v>
      </c>
      <c r="O107" s="23" t="str">
        <f t="shared" si="18"/>
        <v>00:8</v>
      </c>
      <c r="P107" s="23">
        <v>1</v>
      </c>
      <c r="Q107" s="23" t="str">
        <f t="shared" si="19"/>
        <v>0-8</v>
      </c>
      <c r="W107" s="15">
        <v>104</v>
      </c>
    </row>
    <row r="108" spans="2:23" x14ac:dyDescent="0.25">
      <c r="B108" s="15"/>
      <c r="L108" s="46">
        <v>105</v>
      </c>
      <c r="M108" s="47">
        <f t="shared" si="17"/>
        <v>0.83055555555555527</v>
      </c>
      <c r="N108" s="23">
        <v>4</v>
      </c>
      <c r="O108" s="23" t="str">
        <f t="shared" si="18"/>
        <v>00:4</v>
      </c>
      <c r="P108" s="23">
        <v>1</v>
      </c>
      <c r="Q108" s="23" t="str">
        <f t="shared" si="19"/>
        <v>0-8</v>
      </c>
      <c r="W108" s="15">
        <v>105</v>
      </c>
    </row>
  </sheetData>
  <mergeCells count="4">
    <mergeCell ref="D3:E3"/>
    <mergeCell ref="N3:O3"/>
    <mergeCell ref="Y3:Z3"/>
    <mergeCell ref="AH3:AI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5"/>
  <sheetViews>
    <sheetView workbookViewId="0">
      <selection activeCell="B3" sqref="B3:B6"/>
    </sheetView>
  </sheetViews>
  <sheetFormatPr defaultRowHeight="15" x14ac:dyDescent="0.25"/>
  <cols>
    <col min="2" max="2" width="20.42578125" bestFit="1" customWidth="1"/>
    <col min="3" max="3" width="7.85546875" bestFit="1" customWidth="1"/>
    <col min="4" max="4" width="11.85546875" bestFit="1" customWidth="1"/>
    <col min="5" max="5" width="16.85546875" customWidth="1"/>
    <col min="6" max="6" width="18.140625" customWidth="1"/>
    <col min="7" max="7" width="16" bestFit="1" customWidth="1"/>
    <col min="8" max="8" width="5.7109375" bestFit="1" customWidth="1"/>
    <col min="9" max="9" width="16" bestFit="1" customWidth="1"/>
    <col min="10" max="10" width="21.5703125" bestFit="1" customWidth="1"/>
    <col min="11" max="11" width="9.85546875" bestFit="1" customWidth="1"/>
    <col min="12" max="12" width="23.42578125" bestFit="1" customWidth="1"/>
    <col min="13" max="13" width="14.85546875" bestFit="1" customWidth="1"/>
    <col min="14" max="14" width="27.7109375" bestFit="1" customWidth="1"/>
    <col min="15" max="15" width="11.85546875" bestFit="1" customWidth="1"/>
    <col min="16" max="16" width="12.5703125" bestFit="1" customWidth="1"/>
  </cols>
  <sheetData>
    <row r="2" spans="2:16" x14ac:dyDescent="0.25">
      <c r="B2" s="2"/>
      <c r="C2" s="2" t="s">
        <v>1</v>
      </c>
      <c r="D2" s="2" t="s">
        <v>0</v>
      </c>
      <c r="E2" s="62" t="s">
        <v>3</v>
      </c>
      <c r="F2" s="62"/>
      <c r="G2" s="2" t="s">
        <v>2</v>
      </c>
      <c r="H2" s="33" t="s">
        <v>47</v>
      </c>
      <c r="I2" s="2" t="s">
        <v>2</v>
      </c>
      <c r="L2" s="33" t="s">
        <v>67</v>
      </c>
      <c r="M2" s="33" t="s">
        <v>68</v>
      </c>
      <c r="N2" s="33" t="s">
        <v>78</v>
      </c>
      <c r="O2" s="33" t="s">
        <v>66</v>
      </c>
      <c r="P2" s="33" t="s">
        <v>69</v>
      </c>
    </row>
    <row r="3" spans="2:16" x14ac:dyDescent="0.25">
      <c r="B3" s="37" t="s">
        <v>45</v>
      </c>
      <c r="C3" s="15">
        <v>1</v>
      </c>
      <c r="D3" s="1">
        <v>0.74861111111111101</v>
      </c>
      <c r="E3" s="16"/>
      <c r="F3" s="14"/>
      <c r="G3">
        <v>1</v>
      </c>
      <c r="I3">
        <f>COUNTIF($D$3:$D$18,$D3)</f>
        <v>1</v>
      </c>
      <c r="L3" t="s">
        <v>72</v>
      </c>
      <c r="M3">
        <v>1.2169202922737901</v>
      </c>
      <c r="N3">
        <f>IF(OR(L3="kredit",L3="faktura"),ROUND(M3*60,0),ROUND(M3,0))</f>
        <v>73</v>
      </c>
    </row>
    <row r="4" spans="2:16" x14ac:dyDescent="0.25">
      <c r="C4" s="15">
        <v>2</v>
      </c>
      <c r="D4" s="1">
        <f t="shared" ref="D4:D18" si="0">D3+F4</f>
        <v>0.74930555555555545</v>
      </c>
      <c r="E4" s="16">
        <v>1</v>
      </c>
      <c r="F4" s="14" t="str">
        <f>CONCATENATE("00:",E4)</f>
        <v>00:1</v>
      </c>
      <c r="G4">
        <v>1</v>
      </c>
      <c r="H4" t="str">
        <f t="shared" ref="H4:H18" si="1">IF(E4&lt;=8,"0-8",IF(AND(E4&gt;8,E4&lt;=16),"9-16",IF(AND(E4&gt;16,E4&lt;=24),"17-24",IF(AND(E4&gt;24,E4&lt;=32),"25-32",IF(AND(E4&gt;32,E4&lt;=40),"33-40","41+")))))</f>
        <v>0-8</v>
      </c>
      <c r="I4">
        <f t="shared" ref="I4:I18" si="2">COUNTIF($D$3:$D$18,$D4)</f>
        <v>1</v>
      </c>
      <c r="L4" t="s">
        <v>72</v>
      </c>
      <c r="M4">
        <v>1.6782218442440799</v>
      </c>
      <c r="N4">
        <f t="shared" ref="N4:N67" si="3">IF(OR(L4="kredit",L4="faktura"),ROUND(M4*60,0),ROUND(M4,0))</f>
        <v>101</v>
      </c>
    </row>
    <row r="5" spans="2:16" x14ac:dyDescent="0.25">
      <c r="B5" t="s">
        <v>49</v>
      </c>
      <c r="C5" s="15">
        <v>3</v>
      </c>
      <c r="D5" s="1">
        <f t="shared" si="0"/>
        <v>0.75277777777777766</v>
      </c>
      <c r="E5" s="16">
        <v>5</v>
      </c>
      <c r="F5" s="14" t="str">
        <f t="shared" ref="F5:F18" si="4">CONCATENATE("00:",E5)</f>
        <v>00:5</v>
      </c>
      <c r="G5">
        <v>1</v>
      </c>
      <c r="H5" t="str">
        <f t="shared" si="1"/>
        <v>0-8</v>
      </c>
      <c r="I5">
        <f t="shared" si="2"/>
        <v>1</v>
      </c>
      <c r="L5" t="s">
        <v>72</v>
      </c>
      <c r="M5">
        <v>1.92529250690465</v>
      </c>
      <c r="N5">
        <f t="shared" si="3"/>
        <v>116</v>
      </c>
    </row>
    <row r="6" spans="2:16" x14ac:dyDescent="0.25">
      <c r="B6" t="s">
        <v>60</v>
      </c>
      <c r="C6" s="15">
        <v>4</v>
      </c>
      <c r="D6" s="1">
        <f t="shared" si="0"/>
        <v>0.75833333333333319</v>
      </c>
      <c r="E6" s="16">
        <v>8</v>
      </c>
      <c r="F6" s="14" t="str">
        <f t="shared" si="4"/>
        <v>00:8</v>
      </c>
      <c r="G6">
        <v>1</v>
      </c>
      <c r="H6" t="str">
        <f t="shared" si="1"/>
        <v>0-8</v>
      </c>
      <c r="I6">
        <f t="shared" si="2"/>
        <v>1</v>
      </c>
      <c r="L6" t="s">
        <v>73</v>
      </c>
      <c r="M6">
        <v>15.3133070261411</v>
      </c>
      <c r="N6">
        <f t="shared" si="3"/>
        <v>15</v>
      </c>
    </row>
    <row r="7" spans="2:16" x14ac:dyDescent="0.25">
      <c r="C7" s="15">
        <v>5</v>
      </c>
      <c r="D7" s="1">
        <f t="shared" si="0"/>
        <v>0.76041666666666652</v>
      </c>
      <c r="E7" s="14">
        <v>3</v>
      </c>
      <c r="F7" s="14" t="str">
        <f t="shared" si="4"/>
        <v>00:3</v>
      </c>
      <c r="G7">
        <v>1</v>
      </c>
      <c r="H7" t="str">
        <f t="shared" si="1"/>
        <v>0-8</v>
      </c>
      <c r="I7">
        <f t="shared" si="2"/>
        <v>1</v>
      </c>
      <c r="L7" t="s">
        <v>72</v>
      </c>
      <c r="M7">
        <v>1.8963803603118601</v>
      </c>
      <c r="N7">
        <f t="shared" si="3"/>
        <v>114</v>
      </c>
    </row>
    <row r="8" spans="2:16" x14ac:dyDescent="0.25">
      <c r="C8" s="15">
        <v>6</v>
      </c>
      <c r="D8" s="1">
        <f t="shared" si="0"/>
        <v>0.78263888888888877</v>
      </c>
      <c r="E8" s="14">
        <v>32</v>
      </c>
      <c r="F8" s="14" t="str">
        <f t="shared" si="4"/>
        <v>00:32</v>
      </c>
      <c r="G8">
        <v>1</v>
      </c>
      <c r="H8" t="str">
        <f t="shared" si="1"/>
        <v>25-32</v>
      </c>
      <c r="I8">
        <f t="shared" si="2"/>
        <v>1</v>
      </c>
      <c r="L8" t="s">
        <v>74</v>
      </c>
      <c r="M8">
        <v>1.97493353230348</v>
      </c>
      <c r="N8">
        <f t="shared" si="3"/>
        <v>118</v>
      </c>
    </row>
    <row r="9" spans="2:16" x14ac:dyDescent="0.25">
      <c r="C9" s="15">
        <v>7</v>
      </c>
      <c r="D9" s="1">
        <f t="shared" si="0"/>
        <v>0.78402777777777766</v>
      </c>
      <c r="E9" s="14">
        <v>2</v>
      </c>
      <c r="F9" s="14" t="str">
        <f t="shared" si="4"/>
        <v>00:2</v>
      </c>
      <c r="G9">
        <v>1</v>
      </c>
      <c r="H9" t="str">
        <f t="shared" si="1"/>
        <v>0-8</v>
      </c>
      <c r="I9">
        <f t="shared" si="2"/>
        <v>1</v>
      </c>
      <c r="L9" t="s">
        <v>72</v>
      </c>
      <c r="M9">
        <v>1.43727596188854</v>
      </c>
      <c r="N9">
        <f t="shared" si="3"/>
        <v>86</v>
      </c>
    </row>
    <row r="10" spans="2:16" x14ac:dyDescent="0.25">
      <c r="C10" s="15">
        <v>8</v>
      </c>
      <c r="D10" s="1">
        <f t="shared" si="0"/>
        <v>0.78680555555555542</v>
      </c>
      <c r="E10">
        <v>4</v>
      </c>
      <c r="F10" s="14" t="str">
        <f t="shared" si="4"/>
        <v>00:4</v>
      </c>
      <c r="G10">
        <v>1</v>
      </c>
      <c r="H10" t="str">
        <f t="shared" si="1"/>
        <v>0-8</v>
      </c>
      <c r="I10">
        <f t="shared" si="2"/>
        <v>1</v>
      </c>
      <c r="L10" t="s">
        <v>75</v>
      </c>
      <c r="M10">
        <v>12.875543146380499</v>
      </c>
      <c r="N10">
        <f t="shared" si="3"/>
        <v>13</v>
      </c>
    </row>
    <row r="11" spans="2:16" x14ac:dyDescent="0.25">
      <c r="C11" s="15">
        <v>9</v>
      </c>
      <c r="D11" s="1">
        <f t="shared" si="0"/>
        <v>0.78819444444444431</v>
      </c>
      <c r="E11">
        <v>2</v>
      </c>
      <c r="F11" s="14" t="str">
        <f t="shared" si="4"/>
        <v>00:2</v>
      </c>
      <c r="G11">
        <v>1</v>
      </c>
      <c r="H11" t="str">
        <f t="shared" si="1"/>
        <v>0-8</v>
      </c>
      <c r="I11">
        <f t="shared" si="2"/>
        <v>1</v>
      </c>
      <c r="L11" t="s">
        <v>72</v>
      </c>
      <c r="M11">
        <v>1.0073132329385099</v>
      </c>
      <c r="N11">
        <f t="shared" si="3"/>
        <v>60</v>
      </c>
    </row>
    <row r="12" spans="2:16" x14ac:dyDescent="0.25">
      <c r="C12" s="15">
        <v>10</v>
      </c>
      <c r="D12" s="1">
        <f t="shared" si="0"/>
        <v>0.78888888888888875</v>
      </c>
      <c r="E12">
        <v>1</v>
      </c>
      <c r="F12" s="14" t="str">
        <f t="shared" si="4"/>
        <v>00:1</v>
      </c>
      <c r="G12">
        <v>1</v>
      </c>
      <c r="H12" t="str">
        <f t="shared" si="1"/>
        <v>0-8</v>
      </c>
      <c r="I12">
        <f t="shared" si="2"/>
        <v>1</v>
      </c>
      <c r="L12" t="s">
        <v>75</v>
      </c>
      <c r="M12">
        <v>11.4007404110507</v>
      </c>
      <c r="N12">
        <f t="shared" si="3"/>
        <v>11</v>
      </c>
    </row>
    <row r="13" spans="2:16" x14ac:dyDescent="0.25">
      <c r="C13" s="15">
        <v>11</v>
      </c>
      <c r="D13" s="1">
        <f t="shared" si="0"/>
        <v>0.79583333333333317</v>
      </c>
      <c r="E13">
        <v>10</v>
      </c>
      <c r="F13" s="14" t="str">
        <f t="shared" si="4"/>
        <v>00:10</v>
      </c>
      <c r="G13">
        <v>1</v>
      </c>
      <c r="H13" t="str">
        <f t="shared" si="1"/>
        <v>9-16</v>
      </c>
      <c r="I13">
        <f t="shared" si="2"/>
        <v>1</v>
      </c>
      <c r="L13" t="s">
        <v>73</v>
      </c>
      <c r="M13">
        <v>4.2905802787605296</v>
      </c>
      <c r="N13">
        <f t="shared" si="3"/>
        <v>4</v>
      </c>
    </row>
    <row r="14" spans="2:16" x14ac:dyDescent="0.25">
      <c r="C14" s="15">
        <v>12</v>
      </c>
      <c r="D14" s="1">
        <f t="shared" si="0"/>
        <v>0.79999999999999982</v>
      </c>
      <c r="E14">
        <v>6</v>
      </c>
      <c r="F14" s="14" t="str">
        <f t="shared" si="4"/>
        <v>00:6</v>
      </c>
      <c r="G14">
        <v>1</v>
      </c>
      <c r="H14" t="str">
        <f t="shared" si="1"/>
        <v>0-8</v>
      </c>
      <c r="I14">
        <f t="shared" si="2"/>
        <v>1</v>
      </c>
      <c r="L14" t="s">
        <v>73</v>
      </c>
      <c r="M14">
        <v>3.8290028450641902</v>
      </c>
      <c r="N14">
        <f t="shared" si="3"/>
        <v>4</v>
      </c>
    </row>
    <row r="15" spans="2:16" x14ac:dyDescent="0.25">
      <c r="C15" s="15">
        <v>13</v>
      </c>
      <c r="D15" s="1">
        <f t="shared" si="0"/>
        <v>0.80416666666666647</v>
      </c>
      <c r="E15">
        <v>6</v>
      </c>
      <c r="F15" s="14" t="str">
        <f t="shared" si="4"/>
        <v>00:6</v>
      </c>
      <c r="G15">
        <v>1</v>
      </c>
      <c r="H15" t="str">
        <f t="shared" si="1"/>
        <v>0-8</v>
      </c>
      <c r="I15">
        <f t="shared" si="2"/>
        <v>1</v>
      </c>
      <c r="L15" t="s">
        <v>72</v>
      </c>
      <c r="M15">
        <v>1.04106550508188</v>
      </c>
      <c r="N15">
        <f t="shared" si="3"/>
        <v>62</v>
      </c>
    </row>
    <row r="16" spans="2:16" x14ac:dyDescent="0.25">
      <c r="C16" s="15">
        <v>14</v>
      </c>
      <c r="D16" s="1">
        <f t="shared" si="0"/>
        <v>0.80486111111111092</v>
      </c>
      <c r="E16">
        <v>1</v>
      </c>
      <c r="F16" s="14" t="str">
        <f t="shared" si="4"/>
        <v>00:1</v>
      </c>
      <c r="G16">
        <v>1</v>
      </c>
      <c r="H16" t="str">
        <f t="shared" si="1"/>
        <v>0-8</v>
      </c>
      <c r="I16">
        <f t="shared" si="2"/>
        <v>1</v>
      </c>
      <c r="L16" t="s">
        <v>72</v>
      </c>
      <c r="M16">
        <v>1.2523062334663499</v>
      </c>
      <c r="N16">
        <f t="shared" si="3"/>
        <v>75</v>
      </c>
    </row>
    <row r="17" spans="2:14" x14ac:dyDescent="0.25">
      <c r="C17" s="15">
        <v>15</v>
      </c>
      <c r="D17" s="1">
        <f t="shared" si="0"/>
        <v>0.80763888888888868</v>
      </c>
      <c r="E17">
        <v>4</v>
      </c>
      <c r="F17" s="14" t="str">
        <f t="shared" si="4"/>
        <v>00:4</v>
      </c>
      <c r="G17">
        <v>1</v>
      </c>
      <c r="H17" t="str">
        <f t="shared" si="1"/>
        <v>0-8</v>
      </c>
      <c r="I17">
        <f t="shared" si="2"/>
        <v>1</v>
      </c>
      <c r="L17" t="s">
        <v>72</v>
      </c>
      <c r="M17">
        <v>1.7690383873503399</v>
      </c>
      <c r="N17">
        <f t="shared" si="3"/>
        <v>106</v>
      </c>
    </row>
    <row r="18" spans="2:14" x14ac:dyDescent="0.25">
      <c r="C18" s="15">
        <v>16</v>
      </c>
      <c r="D18" s="1">
        <f t="shared" si="0"/>
        <v>0.82638888888888873</v>
      </c>
      <c r="E18">
        <v>27</v>
      </c>
      <c r="F18" s="14" t="str">
        <f t="shared" si="4"/>
        <v>00:27</v>
      </c>
      <c r="G18">
        <v>1</v>
      </c>
      <c r="H18" t="str">
        <f t="shared" si="1"/>
        <v>25-32</v>
      </c>
      <c r="I18">
        <f t="shared" si="2"/>
        <v>1</v>
      </c>
      <c r="L18" t="s">
        <v>73</v>
      </c>
      <c r="M18">
        <v>10.611337574528299</v>
      </c>
      <c r="N18">
        <f t="shared" si="3"/>
        <v>11</v>
      </c>
    </row>
    <row r="19" spans="2:14" x14ac:dyDescent="0.25">
      <c r="B19" s="23" t="s">
        <v>46</v>
      </c>
      <c r="C19" s="15">
        <v>1</v>
      </c>
      <c r="D19" s="41">
        <v>0.33611111111111108</v>
      </c>
      <c r="E19" s="30"/>
      <c r="F19" s="30"/>
      <c r="G19" s="30">
        <v>1</v>
      </c>
      <c r="H19" s="30"/>
      <c r="I19" s="30">
        <f>COUNTIF($D$19:$D$35,$D19)</f>
        <v>1</v>
      </c>
      <c r="L19" t="s">
        <v>75</v>
      </c>
      <c r="M19">
        <v>6.74725786391837</v>
      </c>
      <c r="N19">
        <f t="shared" si="3"/>
        <v>7</v>
      </c>
    </row>
    <row r="20" spans="2:14" x14ac:dyDescent="0.25">
      <c r="C20" s="15">
        <v>2</v>
      </c>
      <c r="D20" s="41">
        <f t="shared" ref="D20" si="5">D19+F20</f>
        <v>0.34166666666666662</v>
      </c>
      <c r="E20" s="30">
        <v>8</v>
      </c>
      <c r="F20" s="30" t="str">
        <f t="shared" ref="F20:F35" si="6">CONCATENATE("00:",E20)</f>
        <v>00:8</v>
      </c>
      <c r="G20" s="30">
        <v>1</v>
      </c>
      <c r="H20" s="30" t="str">
        <f t="shared" ref="H20:H35" si="7">IF(E20&lt;=8,"0-8",IF(AND(E20&gt;8,E20&lt;=16),"9-16",IF(AND(E20&gt;16,E20&lt;=24),"17-24",IF(AND(E20&gt;24,E20&lt;=32),"25-32",IF(AND(E20&gt;32,E20&lt;=40),"33-40","41+")))))</f>
        <v>0-8</v>
      </c>
      <c r="I20" s="30">
        <v>1</v>
      </c>
      <c r="L20" t="s">
        <v>75</v>
      </c>
      <c r="M20">
        <v>6.0200979492761304</v>
      </c>
      <c r="N20">
        <f t="shared" si="3"/>
        <v>6</v>
      </c>
    </row>
    <row r="21" spans="2:14" x14ac:dyDescent="0.25">
      <c r="B21" t="s">
        <v>52</v>
      </c>
      <c r="C21" s="15">
        <v>3</v>
      </c>
      <c r="D21" s="41">
        <f t="shared" ref="D21:D35" si="8">D20+F21</f>
        <v>0.3520833333333333</v>
      </c>
      <c r="E21" s="30">
        <v>15</v>
      </c>
      <c r="F21" s="30" t="str">
        <f t="shared" si="6"/>
        <v>00:15</v>
      </c>
      <c r="G21" s="30">
        <v>1</v>
      </c>
      <c r="H21" s="30" t="str">
        <f t="shared" si="7"/>
        <v>9-16</v>
      </c>
      <c r="I21" s="30">
        <f t="shared" ref="I21:I35" si="9">COUNTIF($D$19:$D$35,$D21)</f>
        <v>2</v>
      </c>
      <c r="L21" t="s">
        <v>73</v>
      </c>
      <c r="M21">
        <v>3.7374563573314301</v>
      </c>
      <c r="N21">
        <f t="shared" si="3"/>
        <v>4</v>
      </c>
    </row>
    <row r="22" spans="2:14" x14ac:dyDescent="0.25">
      <c r="B22" t="s">
        <v>53</v>
      </c>
      <c r="C22" s="15">
        <v>4</v>
      </c>
      <c r="D22" s="41">
        <f t="shared" si="8"/>
        <v>0.3520833333333333</v>
      </c>
      <c r="E22" s="30">
        <v>0</v>
      </c>
      <c r="F22" s="30" t="str">
        <f t="shared" si="6"/>
        <v>00:0</v>
      </c>
      <c r="G22" s="30">
        <v>1</v>
      </c>
      <c r="H22" s="30" t="str">
        <f t="shared" si="7"/>
        <v>0-8</v>
      </c>
      <c r="I22" s="30">
        <f t="shared" si="9"/>
        <v>2</v>
      </c>
      <c r="L22" t="s">
        <v>74</v>
      </c>
      <c r="M22">
        <v>1.15091874314651</v>
      </c>
      <c r="N22">
        <f t="shared" si="3"/>
        <v>69</v>
      </c>
    </row>
    <row r="23" spans="2:14" x14ac:dyDescent="0.25">
      <c r="C23" s="15">
        <v>5</v>
      </c>
      <c r="D23" s="41">
        <f t="shared" si="8"/>
        <v>0.35277777777777775</v>
      </c>
      <c r="E23" s="30">
        <v>1</v>
      </c>
      <c r="F23" s="30" t="str">
        <f t="shared" si="6"/>
        <v>00:1</v>
      </c>
      <c r="G23" s="30">
        <v>1</v>
      </c>
      <c r="H23" s="30" t="str">
        <f t="shared" si="7"/>
        <v>0-8</v>
      </c>
      <c r="I23" s="30">
        <f t="shared" si="9"/>
        <v>1</v>
      </c>
      <c r="L23" t="s">
        <v>73</v>
      </c>
      <c r="M23">
        <v>6.6763064127314902</v>
      </c>
      <c r="N23">
        <f t="shared" si="3"/>
        <v>7</v>
      </c>
    </row>
    <row r="24" spans="2:14" x14ac:dyDescent="0.25">
      <c r="C24" s="15">
        <v>6</v>
      </c>
      <c r="D24" s="41">
        <f t="shared" si="8"/>
        <v>0.35486111111111107</v>
      </c>
      <c r="E24" s="30">
        <v>3</v>
      </c>
      <c r="F24" s="30" t="str">
        <f t="shared" si="6"/>
        <v>00:3</v>
      </c>
      <c r="G24" s="30">
        <v>1</v>
      </c>
      <c r="H24" s="30" t="str">
        <f t="shared" si="7"/>
        <v>0-8</v>
      </c>
      <c r="I24" s="30">
        <f t="shared" si="9"/>
        <v>1</v>
      </c>
      <c r="L24" t="s">
        <v>72</v>
      </c>
      <c r="M24">
        <v>1.2962346345312299</v>
      </c>
      <c r="N24">
        <f t="shared" si="3"/>
        <v>78</v>
      </c>
    </row>
    <row r="25" spans="2:14" x14ac:dyDescent="0.25">
      <c r="C25" s="15">
        <v>7</v>
      </c>
      <c r="D25" s="41">
        <f t="shared" si="8"/>
        <v>0.35624999999999996</v>
      </c>
      <c r="E25" s="30">
        <v>2</v>
      </c>
      <c r="F25" s="30" t="str">
        <f t="shared" si="6"/>
        <v>00:2</v>
      </c>
      <c r="G25" s="30">
        <v>1</v>
      </c>
      <c r="H25" s="30" t="str">
        <f t="shared" si="7"/>
        <v>0-8</v>
      </c>
      <c r="I25" s="30">
        <f t="shared" si="9"/>
        <v>1</v>
      </c>
      <c r="L25" t="s">
        <v>73</v>
      </c>
      <c r="M25">
        <v>15.6594822482868</v>
      </c>
      <c r="N25">
        <f t="shared" si="3"/>
        <v>16</v>
      </c>
    </row>
    <row r="26" spans="2:14" x14ac:dyDescent="0.25">
      <c r="C26" s="15">
        <v>8</v>
      </c>
      <c r="D26" s="41">
        <f t="shared" si="8"/>
        <v>0.37152777777777773</v>
      </c>
      <c r="E26" s="30">
        <v>22</v>
      </c>
      <c r="F26" s="30" t="str">
        <f t="shared" si="6"/>
        <v>00:22</v>
      </c>
      <c r="G26" s="30">
        <v>1</v>
      </c>
      <c r="H26" s="30" t="str">
        <f t="shared" si="7"/>
        <v>17-24</v>
      </c>
      <c r="I26" s="30">
        <f t="shared" si="9"/>
        <v>1</v>
      </c>
      <c r="L26" t="s">
        <v>73</v>
      </c>
      <c r="M26">
        <v>3.9310685117949302</v>
      </c>
      <c r="N26">
        <f t="shared" si="3"/>
        <v>4</v>
      </c>
    </row>
    <row r="27" spans="2:14" x14ac:dyDescent="0.25">
      <c r="C27" s="15">
        <v>9</v>
      </c>
      <c r="D27" s="41">
        <f t="shared" si="8"/>
        <v>0.37638888888888883</v>
      </c>
      <c r="E27" s="30">
        <v>7</v>
      </c>
      <c r="F27" s="30" t="str">
        <f t="shared" si="6"/>
        <v>00:7</v>
      </c>
      <c r="G27" s="30">
        <v>1</v>
      </c>
      <c r="H27" s="30" t="str">
        <f t="shared" si="7"/>
        <v>0-8</v>
      </c>
      <c r="I27" s="30">
        <f t="shared" si="9"/>
        <v>1</v>
      </c>
      <c r="L27" t="s">
        <v>74</v>
      </c>
      <c r="M27">
        <v>1.29517678362765</v>
      </c>
      <c r="N27">
        <f t="shared" si="3"/>
        <v>78</v>
      </c>
    </row>
    <row r="28" spans="2:14" x14ac:dyDescent="0.25">
      <c r="C28" s="15">
        <v>10</v>
      </c>
      <c r="D28" s="41">
        <f t="shared" si="8"/>
        <v>0.3791666666666666</v>
      </c>
      <c r="E28" s="30">
        <v>4</v>
      </c>
      <c r="F28" s="30" t="str">
        <f t="shared" si="6"/>
        <v>00:4</v>
      </c>
      <c r="G28" s="30">
        <v>1</v>
      </c>
      <c r="H28" s="30" t="str">
        <f t="shared" si="7"/>
        <v>0-8</v>
      </c>
      <c r="I28" s="30">
        <f t="shared" si="9"/>
        <v>1</v>
      </c>
      <c r="L28" t="s">
        <v>73</v>
      </c>
      <c r="M28">
        <v>3.9127686840685101</v>
      </c>
      <c r="N28">
        <f t="shared" si="3"/>
        <v>4</v>
      </c>
    </row>
    <row r="29" spans="2:14" x14ac:dyDescent="0.25">
      <c r="C29" s="15">
        <v>11</v>
      </c>
      <c r="D29" s="41">
        <f t="shared" si="8"/>
        <v>0.38611111111111102</v>
      </c>
      <c r="E29" s="30">
        <v>10</v>
      </c>
      <c r="F29" s="30" t="str">
        <f t="shared" si="6"/>
        <v>00:10</v>
      </c>
      <c r="G29" s="30">
        <v>1</v>
      </c>
      <c r="H29" s="30" t="str">
        <f t="shared" si="7"/>
        <v>9-16</v>
      </c>
      <c r="I29" s="30">
        <f t="shared" si="9"/>
        <v>1</v>
      </c>
      <c r="L29" t="s">
        <v>72</v>
      </c>
      <c r="M29">
        <v>1.07759849328692</v>
      </c>
      <c r="N29">
        <f t="shared" si="3"/>
        <v>65</v>
      </c>
    </row>
    <row r="30" spans="2:14" x14ac:dyDescent="0.25">
      <c r="C30" s="15">
        <v>12</v>
      </c>
      <c r="D30" s="41">
        <f t="shared" si="8"/>
        <v>0.39513888888888882</v>
      </c>
      <c r="E30" s="30">
        <v>13</v>
      </c>
      <c r="F30" s="30" t="str">
        <f t="shared" si="6"/>
        <v>00:13</v>
      </c>
      <c r="G30" s="30">
        <v>1</v>
      </c>
      <c r="H30" s="30" t="str">
        <f t="shared" si="7"/>
        <v>9-16</v>
      </c>
      <c r="I30" s="30">
        <f t="shared" si="9"/>
        <v>1</v>
      </c>
      <c r="L30" t="s">
        <v>72</v>
      </c>
      <c r="M30">
        <v>1.30070286682888</v>
      </c>
      <c r="N30">
        <f t="shared" si="3"/>
        <v>78</v>
      </c>
    </row>
    <row r="31" spans="2:14" x14ac:dyDescent="0.25">
      <c r="C31" s="15">
        <v>13</v>
      </c>
      <c r="D31" s="41">
        <f t="shared" si="8"/>
        <v>0.39583333333333326</v>
      </c>
      <c r="E31" s="30">
        <v>1</v>
      </c>
      <c r="F31" s="30" t="str">
        <f t="shared" si="6"/>
        <v>00:1</v>
      </c>
      <c r="G31" s="30">
        <v>1</v>
      </c>
      <c r="H31" s="30" t="str">
        <f t="shared" si="7"/>
        <v>0-8</v>
      </c>
      <c r="I31" s="30">
        <f t="shared" si="9"/>
        <v>1</v>
      </c>
      <c r="L31" t="s">
        <v>72</v>
      </c>
      <c r="M31">
        <v>1.51696964090916</v>
      </c>
      <c r="N31">
        <f t="shared" si="3"/>
        <v>91</v>
      </c>
    </row>
    <row r="32" spans="2:14" x14ac:dyDescent="0.25">
      <c r="C32" s="15">
        <v>14</v>
      </c>
      <c r="D32" s="41">
        <f t="shared" si="8"/>
        <v>0.39999999999999991</v>
      </c>
      <c r="E32" s="30">
        <v>6</v>
      </c>
      <c r="F32" s="30" t="str">
        <f t="shared" si="6"/>
        <v>00:6</v>
      </c>
      <c r="G32" s="30">
        <v>1</v>
      </c>
      <c r="H32" s="30" t="str">
        <f t="shared" si="7"/>
        <v>0-8</v>
      </c>
      <c r="I32" s="30">
        <f t="shared" si="9"/>
        <v>1</v>
      </c>
      <c r="L32" t="s">
        <v>75</v>
      </c>
      <c r="M32">
        <v>8.43849227822869</v>
      </c>
      <c r="N32">
        <f t="shared" si="3"/>
        <v>8</v>
      </c>
    </row>
    <row r="33" spans="2:14" x14ac:dyDescent="0.25">
      <c r="C33" s="15">
        <v>15</v>
      </c>
      <c r="D33" s="41">
        <f t="shared" si="8"/>
        <v>0.40069444444444435</v>
      </c>
      <c r="E33" s="30">
        <v>1</v>
      </c>
      <c r="F33" s="30" t="str">
        <f t="shared" si="6"/>
        <v>00:1</v>
      </c>
      <c r="G33" s="30">
        <v>1</v>
      </c>
      <c r="H33" s="30" t="str">
        <f t="shared" si="7"/>
        <v>0-8</v>
      </c>
      <c r="I33" s="30">
        <f t="shared" si="9"/>
        <v>1</v>
      </c>
      <c r="L33" t="s">
        <v>73</v>
      </c>
      <c r="M33">
        <v>8.7395647906043301</v>
      </c>
      <c r="N33">
        <f t="shared" si="3"/>
        <v>9</v>
      </c>
    </row>
    <row r="34" spans="2:14" x14ac:dyDescent="0.25">
      <c r="C34" s="15">
        <v>16</v>
      </c>
      <c r="D34" s="41">
        <f t="shared" si="8"/>
        <v>0.40694444444444433</v>
      </c>
      <c r="E34" s="30">
        <v>9</v>
      </c>
      <c r="F34" s="30" t="str">
        <f t="shared" si="6"/>
        <v>00:9</v>
      </c>
      <c r="G34" s="30">
        <v>1</v>
      </c>
      <c r="H34" s="30" t="str">
        <f t="shared" si="7"/>
        <v>9-16</v>
      </c>
      <c r="I34" s="30">
        <f t="shared" si="9"/>
        <v>1</v>
      </c>
      <c r="L34" t="s">
        <v>72</v>
      </c>
      <c r="M34">
        <v>1.79468155615694</v>
      </c>
      <c r="N34">
        <f t="shared" si="3"/>
        <v>108</v>
      </c>
    </row>
    <row r="35" spans="2:14" x14ac:dyDescent="0.25">
      <c r="C35" s="15">
        <v>17</v>
      </c>
      <c r="D35" s="41">
        <f t="shared" si="8"/>
        <v>0.41111111111111098</v>
      </c>
      <c r="E35" s="30">
        <v>6</v>
      </c>
      <c r="F35" s="30" t="str">
        <f t="shared" si="6"/>
        <v>00:6</v>
      </c>
      <c r="G35" s="30">
        <v>1</v>
      </c>
      <c r="H35" s="30" t="str">
        <f t="shared" si="7"/>
        <v>0-8</v>
      </c>
      <c r="I35" s="30">
        <f t="shared" si="9"/>
        <v>1</v>
      </c>
      <c r="L35" t="s">
        <v>74</v>
      </c>
      <c r="M35">
        <v>1.7998326517090899</v>
      </c>
      <c r="N35">
        <f t="shared" si="3"/>
        <v>108</v>
      </c>
    </row>
    <row r="36" spans="2:14" x14ac:dyDescent="0.25">
      <c r="B36" t="s">
        <v>65</v>
      </c>
      <c r="C36" s="15">
        <v>18</v>
      </c>
      <c r="D36" s="41">
        <v>0.53611111111111109</v>
      </c>
      <c r="E36" s="30"/>
      <c r="F36" s="30"/>
      <c r="G36" s="30">
        <v>1</v>
      </c>
      <c r="H36" s="30"/>
      <c r="I36" s="30">
        <v>1</v>
      </c>
      <c r="L36" t="s">
        <v>72</v>
      </c>
      <c r="M36">
        <v>1.5785064647818601</v>
      </c>
      <c r="N36">
        <f t="shared" si="3"/>
        <v>95</v>
      </c>
    </row>
    <row r="37" spans="2:14" x14ac:dyDescent="0.25">
      <c r="C37" s="15">
        <v>19</v>
      </c>
      <c r="D37" s="41">
        <f>D36+F37</f>
        <v>0.54236111111111107</v>
      </c>
      <c r="E37" s="30">
        <v>9</v>
      </c>
      <c r="F37" s="30" t="str">
        <f t="shared" ref="F37:F45" si="10">CONCATENATE("00:",E37)</f>
        <v>00:9</v>
      </c>
      <c r="G37" s="30">
        <v>1</v>
      </c>
      <c r="H37" s="30" t="str">
        <f t="shared" ref="H37:H45" si="11">IF(E37&lt;=8,"0-8",IF(AND(E37&gt;8,E37&lt;=16),"9-16",IF(AND(E37&gt;16,E37&lt;=24),"17-24",IF(AND(E37&gt;24,E37&lt;=32),"25-32",IF(AND(E37&gt;32,E37&lt;=40),"33-40","41+")))))</f>
        <v>9-16</v>
      </c>
      <c r="I37" s="30">
        <v>1</v>
      </c>
      <c r="L37" t="s">
        <v>74</v>
      </c>
      <c r="M37">
        <v>1.3019595193881</v>
      </c>
      <c r="N37">
        <f t="shared" si="3"/>
        <v>78</v>
      </c>
    </row>
    <row r="38" spans="2:14" x14ac:dyDescent="0.25">
      <c r="C38" s="15">
        <v>20</v>
      </c>
      <c r="D38" s="41">
        <f t="shared" ref="D38:D45" si="12">D37+F38</f>
        <v>0.55138888888888882</v>
      </c>
      <c r="E38" s="30">
        <v>13</v>
      </c>
      <c r="F38" s="30" t="str">
        <f t="shared" si="10"/>
        <v>00:13</v>
      </c>
      <c r="G38" s="30">
        <v>1</v>
      </c>
      <c r="H38" s="30" t="str">
        <f t="shared" si="11"/>
        <v>9-16</v>
      </c>
      <c r="I38" s="30">
        <v>1</v>
      </c>
      <c r="L38" t="s">
        <v>72</v>
      </c>
      <c r="M38">
        <v>1.2034333398689701</v>
      </c>
      <c r="N38">
        <f t="shared" si="3"/>
        <v>72</v>
      </c>
    </row>
    <row r="39" spans="2:14" x14ac:dyDescent="0.25">
      <c r="C39" s="15">
        <v>21</v>
      </c>
      <c r="D39" s="41">
        <f t="shared" si="12"/>
        <v>0.55486111111111103</v>
      </c>
      <c r="E39" s="30">
        <v>5</v>
      </c>
      <c r="F39" s="30" t="str">
        <f t="shared" si="10"/>
        <v>00:5</v>
      </c>
      <c r="G39" s="30">
        <v>1</v>
      </c>
      <c r="H39" s="30" t="str">
        <f t="shared" si="11"/>
        <v>0-8</v>
      </c>
      <c r="I39" s="30">
        <v>1</v>
      </c>
      <c r="L39" t="s">
        <v>72</v>
      </c>
      <c r="M39">
        <v>1.0542524905367801</v>
      </c>
      <c r="N39">
        <f t="shared" si="3"/>
        <v>63</v>
      </c>
    </row>
    <row r="40" spans="2:14" x14ac:dyDescent="0.25">
      <c r="C40" s="15">
        <v>22</v>
      </c>
      <c r="D40" s="41">
        <f t="shared" si="12"/>
        <v>0.5659722222222221</v>
      </c>
      <c r="E40" s="30">
        <v>16</v>
      </c>
      <c r="F40" s="30" t="str">
        <f t="shared" si="10"/>
        <v>00:16</v>
      </c>
      <c r="G40" s="30">
        <v>1</v>
      </c>
      <c r="H40" s="30" t="str">
        <f t="shared" si="11"/>
        <v>9-16</v>
      </c>
      <c r="I40" s="30">
        <v>1</v>
      </c>
      <c r="L40" t="s">
        <v>74</v>
      </c>
      <c r="M40">
        <v>1.1314387130147401</v>
      </c>
      <c r="N40">
        <f t="shared" si="3"/>
        <v>68</v>
      </c>
    </row>
    <row r="41" spans="2:14" x14ac:dyDescent="0.25">
      <c r="C41" s="15">
        <v>23</v>
      </c>
      <c r="D41" s="41">
        <f t="shared" si="12"/>
        <v>0.56666666666666654</v>
      </c>
      <c r="E41" s="30">
        <v>1</v>
      </c>
      <c r="F41" s="30" t="str">
        <f t="shared" si="10"/>
        <v>00:1</v>
      </c>
      <c r="G41" s="30">
        <v>1</v>
      </c>
      <c r="H41" s="30" t="str">
        <f t="shared" si="11"/>
        <v>0-8</v>
      </c>
      <c r="I41" s="30">
        <v>1</v>
      </c>
      <c r="L41" t="s">
        <v>72</v>
      </c>
      <c r="M41">
        <v>1.14586439280708</v>
      </c>
      <c r="N41">
        <f t="shared" si="3"/>
        <v>69</v>
      </c>
    </row>
    <row r="42" spans="2:14" x14ac:dyDescent="0.25">
      <c r="C42" s="15">
        <v>24</v>
      </c>
      <c r="D42" s="41">
        <f t="shared" si="12"/>
        <v>0.60208333333333319</v>
      </c>
      <c r="E42" s="30">
        <v>51</v>
      </c>
      <c r="F42" s="30" t="str">
        <f t="shared" si="10"/>
        <v>00:51</v>
      </c>
      <c r="G42" s="30">
        <v>1</v>
      </c>
      <c r="H42" s="30" t="str">
        <f t="shared" si="11"/>
        <v>41+</v>
      </c>
      <c r="I42" s="30">
        <v>1</v>
      </c>
      <c r="L42" t="s">
        <v>72</v>
      </c>
      <c r="M42">
        <v>1.6889958646948999</v>
      </c>
      <c r="N42">
        <f t="shared" si="3"/>
        <v>101</v>
      </c>
    </row>
    <row r="43" spans="2:14" x14ac:dyDescent="0.25">
      <c r="C43" s="15">
        <v>25</v>
      </c>
      <c r="D43" s="41">
        <f t="shared" si="12"/>
        <v>0.60902777777777761</v>
      </c>
      <c r="E43" s="30">
        <v>10</v>
      </c>
      <c r="F43" s="30" t="str">
        <f t="shared" si="10"/>
        <v>00:10</v>
      </c>
      <c r="G43" s="30">
        <v>1</v>
      </c>
      <c r="H43" s="30" t="str">
        <f t="shared" si="11"/>
        <v>9-16</v>
      </c>
      <c r="I43" s="30">
        <v>1</v>
      </c>
      <c r="L43" t="s">
        <v>72</v>
      </c>
      <c r="M43">
        <v>1.32253877062919</v>
      </c>
      <c r="N43">
        <f t="shared" si="3"/>
        <v>79</v>
      </c>
    </row>
    <row r="44" spans="2:14" x14ac:dyDescent="0.25">
      <c r="C44" s="15">
        <v>26</v>
      </c>
      <c r="D44" s="41">
        <f t="shared" si="12"/>
        <v>0.61180555555555538</v>
      </c>
      <c r="E44" s="30">
        <v>4</v>
      </c>
      <c r="F44" s="30" t="str">
        <f t="shared" si="10"/>
        <v>00:4</v>
      </c>
      <c r="G44" s="30">
        <v>1</v>
      </c>
      <c r="H44" s="30" t="str">
        <f t="shared" si="11"/>
        <v>0-8</v>
      </c>
      <c r="I44" s="30">
        <v>1</v>
      </c>
      <c r="L44" t="s">
        <v>72</v>
      </c>
      <c r="M44">
        <v>2.6665317032541198</v>
      </c>
      <c r="N44">
        <f t="shared" si="3"/>
        <v>160</v>
      </c>
    </row>
    <row r="45" spans="2:14" x14ac:dyDescent="0.25">
      <c r="C45" s="15">
        <v>27</v>
      </c>
      <c r="D45" s="41">
        <f t="shared" si="12"/>
        <v>0.61319444444444426</v>
      </c>
      <c r="E45" s="30">
        <v>2</v>
      </c>
      <c r="F45" s="30" t="str">
        <f t="shared" si="10"/>
        <v>00:2</v>
      </c>
      <c r="G45" s="30">
        <v>1</v>
      </c>
      <c r="H45" s="30" t="str">
        <f t="shared" si="11"/>
        <v>0-8</v>
      </c>
      <c r="I45" s="30">
        <v>1</v>
      </c>
      <c r="L45" t="s">
        <v>73</v>
      </c>
      <c r="M45">
        <v>6.9610958823556004</v>
      </c>
      <c r="N45">
        <f t="shared" si="3"/>
        <v>7</v>
      </c>
    </row>
    <row r="46" spans="2:14" x14ac:dyDescent="0.25">
      <c r="B46" t="s">
        <v>51</v>
      </c>
      <c r="C46" s="15">
        <v>28</v>
      </c>
      <c r="D46" s="41">
        <v>0.75208333333333333</v>
      </c>
      <c r="E46" s="30">
        <v>17</v>
      </c>
      <c r="F46" s="30" t="str">
        <f t="shared" ref="F46:F63" si="13">CONCATENATE("00:",E46)</f>
        <v>00:17</v>
      </c>
      <c r="G46" s="30">
        <v>1</v>
      </c>
      <c r="H46" s="30" t="str">
        <f t="shared" ref="H46:H63" si="14">IF(E46&lt;=8,"0-8",IF(AND(E46&gt;8,E46&lt;=16),"9-16",IF(AND(E46&gt;16,E46&lt;=24),"17-24",IF(AND(E46&gt;24,E46&lt;=32),"25-32",IF(AND(E46&gt;32,E46&lt;=40),"33-40","41+")))))</f>
        <v>17-24</v>
      </c>
      <c r="I46" s="30">
        <v>1</v>
      </c>
      <c r="L46" t="s">
        <v>74</v>
      </c>
      <c r="M46">
        <v>1.3573257703050099</v>
      </c>
      <c r="N46">
        <f t="shared" si="3"/>
        <v>81</v>
      </c>
    </row>
    <row r="47" spans="2:14" x14ac:dyDescent="0.25">
      <c r="C47" s="15">
        <v>29</v>
      </c>
      <c r="D47" s="41">
        <f t="shared" ref="D47:D63" si="15">D46+F47</f>
        <v>0.75694444444444442</v>
      </c>
      <c r="E47" s="30">
        <v>7</v>
      </c>
      <c r="F47" s="30" t="str">
        <f t="shared" si="13"/>
        <v>00:7</v>
      </c>
      <c r="G47" s="30">
        <v>1</v>
      </c>
      <c r="H47" s="30" t="str">
        <f t="shared" si="14"/>
        <v>0-8</v>
      </c>
      <c r="I47" s="30">
        <v>1</v>
      </c>
      <c r="L47" t="s">
        <v>72</v>
      </c>
      <c r="M47">
        <v>3.3068962291966901</v>
      </c>
      <c r="N47">
        <f t="shared" si="3"/>
        <v>198</v>
      </c>
    </row>
    <row r="48" spans="2:14" x14ac:dyDescent="0.25">
      <c r="C48" s="15">
        <v>30</v>
      </c>
      <c r="D48" s="41">
        <f t="shared" si="15"/>
        <v>0.76249999999999996</v>
      </c>
      <c r="E48" s="30">
        <v>8</v>
      </c>
      <c r="F48" s="30" t="str">
        <f t="shared" si="13"/>
        <v>00:8</v>
      </c>
      <c r="G48" s="30">
        <v>1</v>
      </c>
      <c r="H48" s="30" t="str">
        <f t="shared" si="14"/>
        <v>0-8</v>
      </c>
      <c r="I48" s="30">
        <v>1</v>
      </c>
      <c r="L48" t="s">
        <v>72</v>
      </c>
      <c r="M48">
        <v>1.0334318788092101</v>
      </c>
      <c r="N48">
        <f t="shared" si="3"/>
        <v>62</v>
      </c>
    </row>
    <row r="49" spans="2:14" x14ac:dyDescent="0.25">
      <c r="C49" s="15">
        <v>31</v>
      </c>
      <c r="D49" s="41">
        <f t="shared" si="15"/>
        <v>0.76458333333333328</v>
      </c>
      <c r="E49" s="30">
        <v>3</v>
      </c>
      <c r="F49" s="30" t="str">
        <f t="shared" si="13"/>
        <v>00:3</v>
      </c>
      <c r="G49" s="30">
        <v>1</v>
      </c>
      <c r="H49" s="30" t="str">
        <f t="shared" si="14"/>
        <v>0-8</v>
      </c>
      <c r="I49" s="30">
        <v>2</v>
      </c>
      <c r="L49" t="s">
        <v>72</v>
      </c>
      <c r="M49">
        <v>1.39442937421586</v>
      </c>
      <c r="N49">
        <f t="shared" si="3"/>
        <v>84</v>
      </c>
    </row>
    <row r="50" spans="2:14" x14ac:dyDescent="0.25">
      <c r="C50" s="15">
        <v>32</v>
      </c>
      <c r="D50" s="41">
        <f t="shared" si="15"/>
        <v>0.76458333333333328</v>
      </c>
      <c r="E50" s="30">
        <v>0</v>
      </c>
      <c r="F50" s="30" t="str">
        <f t="shared" si="13"/>
        <v>00:0</v>
      </c>
      <c r="G50" s="30">
        <v>1</v>
      </c>
      <c r="H50" s="30" t="str">
        <f t="shared" si="14"/>
        <v>0-8</v>
      </c>
      <c r="I50" s="30">
        <v>2</v>
      </c>
      <c r="L50" t="s">
        <v>72</v>
      </c>
      <c r="M50">
        <v>1.0336377815140101</v>
      </c>
      <c r="N50">
        <f t="shared" si="3"/>
        <v>62</v>
      </c>
    </row>
    <row r="51" spans="2:14" x14ac:dyDescent="0.25">
      <c r="C51" s="15">
        <v>33</v>
      </c>
      <c r="D51" s="41">
        <f t="shared" si="15"/>
        <v>0.76527777777777772</v>
      </c>
      <c r="E51" s="30">
        <v>1</v>
      </c>
      <c r="F51" s="30" t="str">
        <f t="shared" si="13"/>
        <v>00:1</v>
      </c>
      <c r="G51" s="30">
        <v>1</v>
      </c>
      <c r="H51" s="30" t="str">
        <f t="shared" si="14"/>
        <v>0-8</v>
      </c>
      <c r="I51" s="30">
        <v>1</v>
      </c>
      <c r="L51" t="s">
        <v>72</v>
      </c>
      <c r="M51">
        <v>1.2018544317539801</v>
      </c>
      <c r="N51">
        <f t="shared" si="3"/>
        <v>72</v>
      </c>
    </row>
    <row r="52" spans="2:14" x14ac:dyDescent="0.25">
      <c r="C52" s="15">
        <v>34</v>
      </c>
      <c r="D52" s="41">
        <f t="shared" si="15"/>
        <v>0.76736111111111105</v>
      </c>
      <c r="E52" s="30">
        <v>3</v>
      </c>
      <c r="F52" s="30" t="str">
        <f t="shared" si="13"/>
        <v>00:3</v>
      </c>
      <c r="G52" s="30">
        <v>1</v>
      </c>
      <c r="H52" s="30" t="str">
        <f t="shared" si="14"/>
        <v>0-8</v>
      </c>
      <c r="I52" s="30">
        <v>1</v>
      </c>
      <c r="L52" t="s">
        <v>73</v>
      </c>
      <c r="M52">
        <v>3.0235571193301198</v>
      </c>
      <c r="N52">
        <f t="shared" si="3"/>
        <v>3</v>
      </c>
    </row>
    <row r="53" spans="2:14" x14ac:dyDescent="0.25">
      <c r="C53" s="15">
        <v>35</v>
      </c>
      <c r="D53" s="41">
        <f t="shared" si="15"/>
        <v>0.7715277777777777</v>
      </c>
      <c r="E53" s="30">
        <v>6</v>
      </c>
      <c r="F53" s="30" t="str">
        <f t="shared" si="13"/>
        <v>00:6</v>
      </c>
      <c r="G53" s="30">
        <v>1</v>
      </c>
      <c r="H53" s="30" t="str">
        <f t="shared" si="14"/>
        <v>0-8</v>
      </c>
      <c r="I53" s="30">
        <v>1</v>
      </c>
      <c r="L53" t="s">
        <v>72</v>
      </c>
      <c r="M53">
        <v>1.0327158058711301</v>
      </c>
      <c r="N53">
        <f t="shared" si="3"/>
        <v>62</v>
      </c>
    </row>
    <row r="54" spans="2:14" x14ac:dyDescent="0.25">
      <c r="C54" s="15">
        <v>36</v>
      </c>
      <c r="D54" s="41">
        <f t="shared" si="15"/>
        <v>0.77777777777777768</v>
      </c>
      <c r="E54" s="30">
        <v>9</v>
      </c>
      <c r="F54" s="30" t="str">
        <f t="shared" si="13"/>
        <v>00:9</v>
      </c>
      <c r="G54" s="30">
        <v>1</v>
      </c>
      <c r="H54" s="30" t="str">
        <f t="shared" si="14"/>
        <v>9-16</v>
      </c>
      <c r="I54" s="30">
        <v>1</v>
      </c>
      <c r="L54" t="s">
        <v>74</v>
      </c>
      <c r="M54">
        <v>2.1337853100160298</v>
      </c>
      <c r="N54">
        <f t="shared" si="3"/>
        <v>128</v>
      </c>
    </row>
    <row r="55" spans="2:14" x14ac:dyDescent="0.25">
      <c r="C55" s="15">
        <v>37</v>
      </c>
      <c r="D55" s="41">
        <f t="shared" si="15"/>
        <v>0.78263888888888877</v>
      </c>
      <c r="E55" s="30">
        <v>7</v>
      </c>
      <c r="F55" s="30" t="str">
        <f t="shared" si="13"/>
        <v>00:7</v>
      </c>
      <c r="G55" s="30">
        <v>1</v>
      </c>
      <c r="H55" s="30" t="str">
        <f t="shared" si="14"/>
        <v>0-8</v>
      </c>
      <c r="I55" s="30">
        <v>1</v>
      </c>
      <c r="L55" t="s">
        <v>73</v>
      </c>
      <c r="M55">
        <v>3.5039405235235099</v>
      </c>
      <c r="N55">
        <f t="shared" si="3"/>
        <v>4</v>
      </c>
    </row>
    <row r="56" spans="2:14" x14ac:dyDescent="0.25">
      <c r="C56" s="15">
        <v>38</v>
      </c>
      <c r="D56" s="41">
        <f t="shared" si="15"/>
        <v>0.78680555555555542</v>
      </c>
      <c r="E56" s="30">
        <v>6</v>
      </c>
      <c r="F56" s="30" t="str">
        <f t="shared" si="13"/>
        <v>00:6</v>
      </c>
      <c r="G56" s="30">
        <v>1</v>
      </c>
      <c r="H56" s="30" t="str">
        <f t="shared" si="14"/>
        <v>0-8</v>
      </c>
      <c r="I56" s="30">
        <v>1</v>
      </c>
      <c r="L56" t="s">
        <v>72</v>
      </c>
      <c r="M56">
        <v>1.48608100241608</v>
      </c>
      <c r="N56">
        <f t="shared" si="3"/>
        <v>89</v>
      </c>
    </row>
    <row r="57" spans="2:14" x14ac:dyDescent="0.25">
      <c r="C57" s="15">
        <v>39</v>
      </c>
      <c r="D57" s="41">
        <f t="shared" si="15"/>
        <v>0.79652777777777761</v>
      </c>
      <c r="E57" s="30">
        <v>14</v>
      </c>
      <c r="F57" s="30" t="str">
        <f t="shared" si="13"/>
        <v>00:14</v>
      </c>
      <c r="G57" s="30">
        <v>1</v>
      </c>
      <c r="H57" s="30" t="str">
        <f t="shared" si="14"/>
        <v>9-16</v>
      </c>
      <c r="I57" s="30">
        <v>1</v>
      </c>
      <c r="L57" t="s">
        <v>73</v>
      </c>
      <c r="M57">
        <v>23.661484883091699</v>
      </c>
      <c r="N57">
        <f t="shared" si="3"/>
        <v>24</v>
      </c>
    </row>
    <row r="58" spans="2:14" x14ac:dyDescent="0.25">
      <c r="C58" s="15">
        <v>40</v>
      </c>
      <c r="D58" s="41">
        <f t="shared" si="15"/>
        <v>0.81111111111111089</v>
      </c>
      <c r="E58" s="30">
        <v>21</v>
      </c>
      <c r="F58" s="30" t="str">
        <f t="shared" si="13"/>
        <v>00:21</v>
      </c>
      <c r="G58" s="30">
        <v>1</v>
      </c>
      <c r="H58" s="30" t="str">
        <f t="shared" si="14"/>
        <v>17-24</v>
      </c>
      <c r="I58" s="30">
        <v>1</v>
      </c>
      <c r="L58" t="s">
        <v>75</v>
      </c>
      <c r="M58">
        <v>11.357715365934901</v>
      </c>
      <c r="N58">
        <f t="shared" si="3"/>
        <v>11</v>
      </c>
    </row>
    <row r="59" spans="2:14" x14ac:dyDescent="0.25">
      <c r="C59" s="15">
        <v>41</v>
      </c>
      <c r="D59" s="41">
        <f t="shared" si="15"/>
        <v>0.8145833333333331</v>
      </c>
      <c r="E59" s="30">
        <v>5</v>
      </c>
      <c r="F59" s="30" t="str">
        <f t="shared" si="13"/>
        <v>00:5</v>
      </c>
      <c r="G59" s="30">
        <v>1</v>
      </c>
      <c r="H59" s="30" t="str">
        <f t="shared" si="14"/>
        <v>0-8</v>
      </c>
      <c r="I59" s="30">
        <v>1</v>
      </c>
      <c r="L59" t="s">
        <v>73</v>
      </c>
      <c r="M59">
        <v>3.08711004084364</v>
      </c>
      <c r="N59">
        <f t="shared" si="3"/>
        <v>3</v>
      </c>
    </row>
    <row r="60" spans="2:14" x14ac:dyDescent="0.25">
      <c r="C60" s="15">
        <v>42</v>
      </c>
      <c r="D60" s="41">
        <f t="shared" si="15"/>
        <v>0.81527777777777755</v>
      </c>
      <c r="E60" s="30">
        <v>1</v>
      </c>
      <c r="F60" s="30" t="str">
        <f t="shared" si="13"/>
        <v>00:1</v>
      </c>
      <c r="G60" s="30">
        <v>1</v>
      </c>
      <c r="H60" s="30" t="str">
        <f t="shared" si="14"/>
        <v>0-8</v>
      </c>
      <c r="I60" s="30">
        <v>1</v>
      </c>
      <c r="L60" t="s">
        <v>74</v>
      </c>
      <c r="M60">
        <v>1.0141000061551</v>
      </c>
      <c r="N60">
        <f t="shared" si="3"/>
        <v>61</v>
      </c>
    </row>
    <row r="61" spans="2:14" x14ac:dyDescent="0.25">
      <c r="C61" s="15">
        <v>43</v>
      </c>
      <c r="D61" s="41">
        <f t="shared" si="15"/>
        <v>0.82222222222222197</v>
      </c>
      <c r="E61" s="30">
        <v>10</v>
      </c>
      <c r="F61" s="30" t="str">
        <f t="shared" si="13"/>
        <v>00:10</v>
      </c>
      <c r="G61" s="30">
        <v>1</v>
      </c>
      <c r="H61" s="30" t="str">
        <f t="shared" si="14"/>
        <v>9-16</v>
      </c>
      <c r="I61" s="30">
        <v>1</v>
      </c>
      <c r="L61" t="s">
        <v>72</v>
      </c>
      <c r="M61">
        <v>1.0435612536187999</v>
      </c>
      <c r="N61">
        <f t="shared" si="3"/>
        <v>63</v>
      </c>
    </row>
    <row r="62" spans="2:14" x14ac:dyDescent="0.25">
      <c r="C62" s="15">
        <v>44</v>
      </c>
      <c r="D62" s="41">
        <f t="shared" si="15"/>
        <v>0.8277777777777775</v>
      </c>
      <c r="E62" s="30">
        <v>8</v>
      </c>
      <c r="F62" s="30" t="str">
        <f t="shared" si="13"/>
        <v>00:8</v>
      </c>
      <c r="G62" s="30">
        <v>1</v>
      </c>
      <c r="H62" s="30" t="str">
        <f t="shared" si="14"/>
        <v>0-8</v>
      </c>
      <c r="I62" s="30">
        <v>1</v>
      </c>
      <c r="L62" t="s">
        <v>72</v>
      </c>
      <c r="M62">
        <v>1.1716620339989201</v>
      </c>
      <c r="N62">
        <f t="shared" si="3"/>
        <v>70</v>
      </c>
    </row>
    <row r="63" spans="2:14" x14ac:dyDescent="0.25">
      <c r="C63" s="15">
        <v>45</v>
      </c>
      <c r="D63" s="41">
        <f t="shared" si="15"/>
        <v>0.83055555555555527</v>
      </c>
      <c r="E63" s="30">
        <v>4</v>
      </c>
      <c r="F63" s="30" t="str">
        <f t="shared" si="13"/>
        <v>00:4</v>
      </c>
      <c r="G63" s="30">
        <v>1</v>
      </c>
      <c r="H63" s="30" t="str">
        <f t="shared" si="14"/>
        <v>0-8</v>
      </c>
      <c r="I63" s="30">
        <v>1</v>
      </c>
      <c r="L63" t="s">
        <v>74</v>
      </c>
      <c r="M63">
        <v>1.1483435189792299</v>
      </c>
      <c r="N63">
        <f t="shared" si="3"/>
        <v>69</v>
      </c>
    </row>
    <row r="64" spans="2:14" x14ac:dyDescent="0.25">
      <c r="B64" s="40" t="s">
        <v>48</v>
      </c>
      <c r="C64" s="15">
        <v>1</v>
      </c>
      <c r="D64" s="41">
        <v>0.52638888888888891</v>
      </c>
      <c r="E64" s="30"/>
      <c r="F64" s="30"/>
      <c r="G64" s="30">
        <v>1</v>
      </c>
      <c r="H64" s="30"/>
      <c r="I64" s="30">
        <v>1</v>
      </c>
      <c r="L64" t="s">
        <v>73</v>
      </c>
      <c r="M64">
        <v>5.2710025089434103</v>
      </c>
      <c r="N64">
        <f t="shared" si="3"/>
        <v>5</v>
      </c>
    </row>
    <row r="65" spans="2:14" x14ac:dyDescent="0.25">
      <c r="C65" s="15">
        <v>2</v>
      </c>
      <c r="D65" s="41">
        <f>D64+F65</f>
        <v>0.54097222222222219</v>
      </c>
      <c r="E65" s="34">
        <v>21</v>
      </c>
      <c r="F65" s="30" t="str">
        <f t="shared" ref="F65:F74" si="16">CONCATENATE("00:",E65)</f>
        <v>00:21</v>
      </c>
      <c r="G65" s="30">
        <v>1</v>
      </c>
      <c r="H65" s="30" t="str">
        <f t="shared" ref="H65:H74" si="17">IF(E65&lt;=8,"0-8",IF(AND(E65&gt;8,E65&lt;=16),"9-16",IF(AND(E65&gt;16,E65&lt;=24),"17-24",IF(AND(E65&gt;24,E65&lt;=32),"25-32",IF(AND(E65&gt;32,E65&lt;=40),"33-40","41+")))))</f>
        <v>17-24</v>
      </c>
      <c r="I65" s="30">
        <v>1</v>
      </c>
      <c r="L65" t="s">
        <v>74</v>
      </c>
      <c r="M65">
        <v>1.0324855427484101</v>
      </c>
      <c r="N65">
        <f t="shared" si="3"/>
        <v>62</v>
      </c>
    </row>
    <row r="66" spans="2:14" x14ac:dyDescent="0.25">
      <c r="B66" t="s">
        <v>52</v>
      </c>
      <c r="C66" s="15">
        <v>3</v>
      </c>
      <c r="D66" s="41">
        <f t="shared" ref="D66:D74" si="18">D65+F66</f>
        <v>0.54861111111111105</v>
      </c>
      <c r="E66" s="16">
        <v>11</v>
      </c>
      <c r="F66" s="30" t="str">
        <f t="shared" si="16"/>
        <v>00:11</v>
      </c>
      <c r="G66" s="30">
        <v>1</v>
      </c>
      <c r="H66" s="30" t="str">
        <f t="shared" si="17"/>
        <v>9-16</v>
      </c>
      <c r="I66" s="30">
        <v>1</v>
      </c>
      <c r="L66" t="s">
        <v>73</v>
      </c>
      <c r="M66">
        <v>3.23572843536726</v>
      </c>
      <c r="N66">
        <f t="shared" si="3"/>
        <v>3</v>
      </c>
    </row>
    <row r="67" spans="2:14" x14ac:dyDescent="0.25">
      <c r="B67" t="s">
        <v>55</v>
      </c>
      <c r="C67" s="15">
        <v>4</v>
      </c>
      <c r="D67" s="41">
        <f t="shared" si="18"/>
        <v>0.55069444444444438</v>
      </c>
      <c r="E67" s="16">
        <v>3</v>
      </c>
      <c r="F67" s="30" t="str">
        <f t="shared" si="16"/>
        <v>00:3</v>
      </c>
      <c r="G67" s="30">
        <v>1</v>
      </c>
      <c r="H67" s="30" t="str">
        <f t="shared" si="17"/>
        <v>0-8</v>
      </c>
      <c r="I67" s="30">
        <v>1</v>
      </c>
      <c r="L67" t="s">
        <v>74</v>
      </c>
      <c r="M67">
        <v>1.26663199379152</v>
      </c>
      <c r="N67">
        <f t="shared" si="3"/>
        <v>76</v>
      </c>
    </row>
    <row r="68" spans="2:14" x14ac:dyDescent="0.25">
      <c r="C68" s="15">
        <v>5</v>
      </c>
      <c r="D68" s="41">
        <f t="shared" si="18"/>
        <v>0.55208333333333326</v>
      </c>
      <c r="E68" s="16">
        <v>2</v>
      </c>
      <c r="F68" s="30" t="str">
        <f t="shared" si="16"/>
        <v>00:2</v>
      </c>
      <c r="G68" s="30">
        <v>1</v>
      </c>
      <c r="H68" s="30" t="str">
        <f t="shared" si="17"/>
        <v>0-8</v>
      </c>
      <c r="I68" s="30">
        <v>1</v>
      </c>
      <c r="L68" t="s">
        <v>73</v>
      </c>
      <c r="M68">
        <v>8.4630299313877195</v>
      </c>
      <c r="N68">
        <f t="shared" ref="N68:N106" si="19">IF(OR(L68="kredit",L68="faktura"),ROUND(M68*60,0),ROUND(M68,0))</f>
        <v>8</v>
      </c>
    </row>
    <row r="69" spans="2:14" x14ac:dyDescent="0.25">
      <c r="C69" s="15">
        <v>6</v>
      </c>
      <c r="D69" s="41">
        <f t="shared" si="18"/>
        <v>0.55902777777777768</v>
      </c>
      <c r="E69" s="16">
        <v>10</v>
      </c>
      <c r="F69" s="30" t="str">
        <f t="shared" si="16"/>
        <v>00:10</v>
      </c>
      <c r="G69" s="30">
        <v>1</v>
      </c>
      <c r="H69" s="30" t="str">
        <f t="shared" si="17"/>
        <v>9-16</v>
      </c>
      <c r="I69" s="30">
        <v>1</v>
      </c>
      <c r="L69" t="s">
        <v>72</v>
      </c>
      <c r="M69">
        <v>1.15467052859571</v>
      </c>
      <c r="N69">
        <f t="shared" si="19"/>
        <v>69</v>
      </c>
    </row>
    <row r="70" spans="2:14" x14ac:dyDescent="0.25">
      <c r="C70" s="15">
        <v>7</v>
      </c>
      <c r="D70" s="41">
        <f t="shared" si="18"/>
        <v>0.56666666666666654</v>
      </c>
      <c r="E70" s="16">
        <v>11</v>
      </c>
      <c r="F70" s="30" t="str">
        <f t="shared" si="16"/>
        <v>00:11</v>
      </c>
      <c r="G70" s="30">
        <v>1</v>
      </c>
      <c r="H70" s="30" t="str">
        <f t="shared" si="17"/>
        <v>9-16</v>
      </c>
      <c r="I70" s="30">
        <v>1</v>
      </c>
      <c r="L70" t="s">
        <v>72</v>
      </c>
      <c r="M70">
        <v>1.1831305492014501</v>
      </c>
      <c r="N70">
        <f t="shared" si="19"/>
        <v>71</v>
      </c>
    </row>
    <row r="71" spans="2:14" x14ac:dyDescent="0.25">
      <c r="C71" s="15">
        <v>8</v>
      </c>
      <c r="D71" s="41">
        <f t="shared" si="18"/>
        <v>0.56874999999999987</v>
      </c>
      <c r="E71" s="16">
        <v>3</v>
      </c>
      <c r="F71" s="30" t="str">
        <f t="shared" si="16"/>
        <v>00:3</v>
      </c>
      <c r="G71" s="30">
        <v>1</v>
      </c>
      <c r="H71" s="30" t="str">
        <f t="shared" si="17"/>
        <v>0-8</v>
      </c>
      <c r="I71" s="30">
        <v>1</v>
      </c>
      <c r="L71" t="s">
        <v>73</v>
      </c>
      <c r="M71">
        <v>4.5206128723166303</v>
      </c>
      <c r="N71">
        <f t="shared" si="19"/>
        <v>5</v>
      </c>
    </row>
    <row r="72" spans="2:14" x14ac:dyDescent="0.25">
      <c r="C72" s="15">
        <v>9</v>
      </c>
      <c r="D72" s="41">
        <f t="shared" si="18"/>
        <v>0.57291666666666652</v>
      </c>
      <c r="E72" s="16">
        <v>6</v>
      </c>
      <c r="F72" s="30" t="str">
        <f t="shared" si="16"/>
        <v>00:6</v>
      </c>
      <c r="G72" s="30">
        <v>1</v>
      </c>
      <c r="H72" s="30" t="str">
        <f t="shared" si="17"/>
        <v>0-8</v>
      </c>
      <c r="I72" s="30">
        <v>1</v>
      </c>
      <c r="L72" t="s">
        <v>72</v>
      </c>
      <c r="M72">
        <v>1.00967721964434</v>
      </c>
      <c r="N72">
        <f t="shared" si="19"/>
        <v>61</v>
      </c>
    </row>
    <row r="73" spans="2:14" x14ac:dyDescent="0.25">
      <c r="C73" s="15">
        <v>10</v>
      </c>
      <c r="D73" s="41">
        <f t="shared" si="18"/>
        <v>0.58819444444444424</v>
      </c>
      <c r="E73" s="16">
        <v>22</v>
      </c>
      <c r="F73" s="30" t="str">
        <f t="shared" si="16"/>
        <v>00:22</v>
      </c>
      <c r="G73" s="30">
        <v>1</v>
      </c>
      <c r="H73" s="30" t="str">
        <f t="shared" si="17"/>
        <v>17-24</v>
      </c>
      <c r="I73" s="30">
        <v>1</v>
      </c>
      <c r="L73" t="s">
        <v>75</v>
      </c>
      <c r="M73">
        <v>5.1808131061690101</v>
      </c>
      <c r="N73">
        <f t="shared" si="19"/>
        <v>5</v>
      </c>
    </row>
    <row r="74" spans="2:14" x14ac:dyDescent="0.25">
      <c r="C74" s="15">
        <v>11</v>
      </c>
      <c r="D74" s="41">
        <f t="shared" si="18"/>
        <v>0.59166666666666645</v>
      </c>
      <c r="E74" s="16">
        <v>5</v>
      </c>
      <c r="F74" s="30" t="str">
        <f t="shared" si="16"/>
        <v>00:5</v>
      </c>
      <c r="G74" s="30">
        <v>1</v>
      </c>
      <c r="H74" s="30" t="str">
        <f t="shared" si="17"/>
        <v>0-8</v>
      </c>
      <c r="I74" s="30">
        <v>1</v>
      </c>
      <c r="L74" t="s">
        <v>72</v>
      </c>
      <c r="M74">
        <v>1.4817753480109499</v>
      </c>
      <c r="N74">
        <f t="shared" si="19"/>
        <v>89</v>
      </c>
    </row>
    <row r="75" spans="2:14" x14ac:dyDescent="0.25">
      <c r="B75" t="s">
        <v>64</v>
      </c>
      <c r="C75" s="15">
        <v>12</v>
      </c>
      <c r="D75" s="1">
        <v>0.70833333333333337</v>
      </c>
      <c r="G75">
        <v>1</v>
      </c>
      <c r="I75">
        <v>1</v>
      </c>
      <c r="L75" t="s">
        <v>72</v>
      </c>
      <c r="M75">
        <v>1.3755105750988099</v>
      </c>
      <c r="N75">
        <f t="shared" si="19"/>
        <v>83</v>
      </c>
    </row>
    <row r="76" spans="2:14" x14ac:dyDescent="0.25">
      <c r="C76" s="15">
        <v>13</v>
      </c>
      <c r="D76" s="1">
        <f t="shared" ref="D76:D90" si="20">D75+F76</f>
        <v>0.71250000000000002</v>
      </c>
      <c r="E76">
        <v>6</v>
      </c>
      <c r="F76" t="str">
        <f t="shared" ref="F76:F90" si="21">CONCATENATE("00:",E76)</f>
        <v>00:6</v>
      </c>
      <c r="G76">
        <v>1</v>
      </c>
      <c r="H76" t="str">
        <f t="shared" ref="H76:H90" si="22">IF(E76&lt;=8,"0-8",IF(AND(E76&gt;8,E76&lt;=16),"9-16",IF(AND(E76&gt;16,E76&lt;=24),"17-24",IF(AND(E76&gt;24,E76&lt;=32),"25-32",IF(AND(E76&gt;32,E76&lt;=40),"33-40","41+")))))</f>
        <v>0-8</v>
      </c>
      <c r="I76">
        <v>1</v>
      </c>
      <c r="L76" t="s">
        <v>73</v>
      </c>
      <c r="M76">
        <v>11.2911509866563</v>
      </c>
      <c r="N76">
        <f t="shared" si="19"/>
        <v>11</v>
      </c>
    </row>
    <row r="77" spans="2:14" x14ac:dyDescent="0.25">
      <c r="C77" s="15">
        <v>14</v>
      </c>
      <c r="D77" s="1">
        <f t="shared" si="20"/>
        <v>0.71597222222222223</v>
      </c>
      <c r="E77">
        <v>5</v>
      </c>
      <c r="F77" t="str">
        <f t="shared" si="21"/>
        <v>00:5</v>
      </c>
      <c r="G77">
        <v>1</v>
      </c>
      <c r="H77" t="str">
        <f t="shared" si="22"/>
        <v>0-8</v>
      </c>
      <c r="I77">
        <v>1</v>
      </c>
      <c r="L77" t="s">
        <v>72</v>
      </c>
      <c r="M77">
        <v>1.3038889442675501</v>
      </c>
      <c r="N77">
        <f t="shared" si="19"/>
        <v>78</v>
      </c>
    </row>
    <row r="78" spans="2:14" x14ac:dyDescent="0.25">
      <c r="C78" s="15">
        <v>15</v>
      </c>
      <c r="D78" s="1">
        <f t="shared" si="20"/>
        <v>0.71875</v>
      </c>
      <c r="E78">
        <v>4</v>
      </c>
      <c r="F78" t="str">
        <f t="shared" si="21"/>
        <v>00:4</v>
      </c>
      <c r="G78">
        <v>1</v>
      </c>
      <c r="H78" t="str">
        <f t="shared" si="22"/>
        <v>0-8</v>
      </c>
      <c r="I78">
        <v>1</v>
      </c>
      <c r="L78" t="s">
        <v>72</v>
      </c>
      <c r="M78">
        <v>1.2158421527183201</v>
      </c>
      <c r="N78">
        <f t="shared" si="19"/>
        <v>73</v>
      </c>
    </row>
    <row r="79" spans="2:14" x14ac:dyDescent="0.25">
      <c r="C79" s="15">
        <v>16</v>
      </c>
      <c r="D79" s="1">
        <f t="shared" si="20"/>
        <v>0.72083333333333333</v>
      </c>
      <c r="E79">
        <v>3</v>
      </c>
      <c r="F79" t="str">
        <f t="shared" si="21"/>
        <v>00:3</v>
      </c>
      <c r="G79">
        <v>1</v>
      </c>
      <c r="H79" t="str">
        <f t="shared" si="22"/>
        <v>0-8</v>
      </c>
      <c r="I79">
        <v>1</v>
      </c>
      <c r="L79" t="s">
        <v>73</v>
      </c>
      <c r="M79">
        <v>9.5623252728432799</v>
      </c>
      <c r="N79">
        <f t="shared" si="19"/>
        <v>10</v>
      </c>
    </row>
    <row r="80" spans="2:14" x14ac:dyDescent="0.25">
      <c r="C80" s="15">
        <v>17</v>
      </c>
      <c r="D80" s="1">
        <f t="shared" si="20"/>
        <v>0.72499999999999998</v>
      </c>
      <c r="E80">
        <v>6</v>
      </c>
      <c r="F80" t="str">
        <f t="shared" si="21"/>
        <v>00:6</v>
      </c>
      <c r="G80">
        <v>1</v>
      </c>
      <c r="H80" t="str">
        <f t="shared" si="22"/>
        <v>0-8</v>
      </c>
      <c r="I80">
        <v>1</v>
      </c>
      <c r="L80" t="s">
        <v>72</v>
      </c>
      <c r="M80">
        <v>1.06094268893866</v>
      </c>
      <c r="N80">
        <f t="shared" si="19"/>
        <v>64</v>
      </c>
    </row>
    <row r="81" spans="2:14" x14ac:dyDescent="0.25">
      <c r="C81" s="15">
        <v>18</v>
      </c>
      <c r="D81" s="1">
        <f t="shared" si="20"/>
        <v>0.73333333333333328</v>
      </c>
      <c r="E81">
        <v>12</v>
      </c>
      <c r="F81" t="str">
        <f t="shared" si="21"/>
        <v>00:12</v>
      </c>
      <c r="G81">
        <v>1</v>
      </c>
      <c r="H81" t="str">
        <f t="shared" si="22"/>
        <v>9-16</v>
      </c>
      <c r="I81">
        <v>1</v>
      </c>
      <c r="L81" t="s">
        <v>72</v>
      </c>
      <c r="M81">
        <v>1.38868000126831</v>
      </c>
      <c r="N81">
        <f t="shared" si="19"/>
        <v>83</v>
      </c>
    </row>
    <row r="82" spans="2:14" x14ac:dyDescent="0.25">
      <c r="C82" s="15">
        <v>19</v>
      </c>
      <c r="D82" s="1">
        <f t="shared" si="20"/>
        <v>0.7402777777777777</v>
      </c>
      <c r="E82">
        <v>10</v>
      </c>
      <c r="F82" t="str">
        <f t="shared" si="21"/>
        <v>00:10</v>
      </c>
      <c r="G82">
        <v>1</v>
      </c>
      <c r="H82" t="str">
        <f t="shared" si="22"/>
        <v>9-16</v>
      </c>
      <c r="I82">
        <v>1</v>
      </c>
      <c r="L82" t="s">
        <v>73</v>
      </c>
      <c r="M82">
        <v>3.3546508884644402</v>
      </c>
      <c r="N82">
        <f t="shared" si="19"/>
        <v>3</v>
      </c>
    </row>
    <row r="83" spans="2:14" x14ac:dyDescent="0.25">
      <c r="C83" s="15">
        <v>20</v>
      </c>
      <c r="D83" s="1">
        <f t="shared" si="20"/>
        <v>0.74791666666666656</v>
      </c>
      <c r="E83">
        <v>11</v>
      </c>
      <c r="F83" t="str">
        <f t="shared" si="21"/>
        <v>00:11</v>
      </c>
      <c r="G83">
        <v>1</v>
      </c>
      <c r="H83" t="str">
        <f t="shared" si="22"/>
        <v>9-16</v>
      </c>
      <c r="I83">
        <v>1</v>
      </c>
      <c r="L83" t="s">
        <v>73</v>
      </c>
      <c r="M83">
        <v>6.3256817758728996</v>
      </c>
      <c r="N83">
        <f t="shared" si="19"/>
        <v>6</v>
      </c>
    </row>
    <row r="84" spans="2:14" x14ac:dyDescent="0.25">
      <c r="C84" s="15">
        <v>21</v>
      </c>
      <c r="D84" s="1">
        <f t="shared" si="20"/>
        <v>0.7534722222222221</v>
      </c>
      <c r="E84">
        <v>8</v>
      </c>
      <c r="F84" t="str">
        <f t="shared" si="21"/>
        <v>00:8</v>
      </c>
      <c r="G84">
        <v>1</v>
      </c>
      <c r="H84" t="str">
        <f t="shared" si="22"/>
        <v>0-8</v>
      </c>
      <c r="I84">
        <v>3</v>
      </c>
      <c r="L84" t="s">
        <v>74</v>
      </c>
      <c r="M84">
        <v>1.0281622410911899</v>
      </c>
      <c r="N84">
        <f t="shared" si="19"/>
        <v>62</v>
      </c>
    </row>
    <row r="85" spans="2:14" x14ac:dyDescent="0.25">
      <c r="C85" s="15">
        <v>22</v>
      </c>
      <c r="D85" s="1">
        <f t="shared" si="20"/>
        <v>0.7534722222222221</v>
      </c>
      <c r="E85">
        <v>0</v>
      </c>
      <c r="F85" t="str">
        <f t="shared" si="21"/>
        <v>00:0</v>
      </c>
      <c r="G85">
        <v>1</v>
      </c>
      <c r="H85" t="str">
        <f t="shared" si="22"/>
        <v>0-8</v>
      </c>
      <c r="I85">
        <v>3</v>
      </c>
      <c r="L85" t="s">
        <v>72</v>
      </c>
      <c r="M85">
        <v>1.32865091033045</v>
      </c>
      <c r="N85">
        <f t="shared" si="19"/>
        <v>80</v>
      </c>
    </row>
    <row r="86" spans="2:14" x14ac:dyDescent="0.25">
      <c r="C86" s="15">
        <v>23</v>
      </c>
      <c r="D86" s="1">
        <f t="shared" si="20"/>
        <v>0.7534722222222221</v>
      </c>
      <c r="E86">
        <v>0</v>
      </c>
      <c r="F86" t="str">
        <f t="shared" si="21"/>
        <v>00:0</v>
      </c>
      <c r="G86">
        <v>1</v>
      </c>
      <c r="H86" t="str">
        <f t="shared" si="22"/>
        <v>0-8</v>
      </c>
      <c r="I86">
        <v>3</v>
      </c>
      <c r="L86" t="s">
        <v>74</v>
      </c>
      <c r="M86">
        <v>1.1396270555358099</v>
      </c>
      <c r="N86">
        <f t="shared" si="19"/>
        <v>68</v>
      </c>
    </row>
    <row r="87" spans="2:14" x14ac:dyDescent="0.25">
      <c r="C87" s="15">
        <v>24</v>
      </c>
      <c r="D87" s="1">
        <f t="shared" si="20"/>
        <v>0.75416666666666654</v>
      </c>
      <c r="E87">
        <v>1</v>
      </c>
      <c r="F87" t="str">
        <f t="shared" si="21"/>
        <v>00:1</v>
      </c>
      <c r="G87">
        <v>1</v>
      </c>
      <c r="H87" t="str">
        <f t="shared" si="22"/>
        <v>0-8</v>
      </c>
      <c r="I87">
        <v>1</v>
      </c>
      <c r="L87" t="s">
        <v>73</v>
      </c>
      <c r="M87">
        <v>3.4542338440173799</v>
      </c>
      <c r="N87">
        <f t="shared" si="19"/>
        <v>3</v>
      </c>
    </row>
    <row r="88" spans="2:14" x14ac:dyDescent="0.25">
      <c r="C88" s="15">
        <v>25</v>
      </c>
      <c r="D88" s="1">
        <f t="shared" si="20"/>
        <v>0.77499999999999991</v>
      </c>
      <c r="E88">
        <v>30</v>
      </c>
      <c r="F88" t="str">
        <f t="shared" si="21"/>
        <v>00:30</v>
      </c>
      <c r="G88">
        <v>1</v>
      </c>
      <c r="H88" t="str">
        <f t="shared" si="22"/>
        <v>25-32</v>
      </c>
      <c r="I88">
        <v>1</v>
      </c>
      <c r="L88" t="s">
        <v>72</v>
      </c>
      <c r="M88">
        <v>1.0504653672649</v>
      </c>
      <c r="N88">
        <f t="shared" si="19"/>
        <v>63</v>
      </c>
    </row>
    <row r="89" spans="2:14" x14ac:dyDescent="0.25">
      <c r="C89" s="15">
        <v>26</v>
      </c>
      <c r="D89" s="1">
        <f t="shared" si="20"/>
        <v>0.77569444444444435</v>
      </c>
      <c r="E89">
        <v>1</v>
      </c>
      <c r="F89" t="str">
        <f t="shared" si="21"/>
        <v>00:1</v>
      </c>
      <c r="G89">
        <v>1</v>
      </c>
      <c r="H89" t="str">
        <f t="shared" si="22"/>
        <v>0-8</v>
      </c>
      <c r="I89">
        <v>1</v>
      </c>
      <c r="L89" t="s">
        <v>73</v>
      </c>
      <c r="M89">
        <v>12.747492012663701</v>
      </c>
      <c r="N89">
        <f t="shared" si="19"/>
        <v>13</v>
      </c>
    </row>
    <row r="90" spans="2:14" x14ac:dyDescent="0.25">
      <c r="C90" s="15">
        <v>27</v>
      </c>
      <c r="D90" s="1">
        <f t="shared" si="20"/>
        <v>0.78194444444444433</v>
      </c>
      <c r="E90">
        <v>9</v>
      </c>
      <c r="F90" t="str">
        <f t="shared" si="21"/>
        <v>00:9</v>
      </c>
      <c r="G90">
        <v>1</v>
      </c>
      <c r="H90" t="str">
        <f t="shared" si="22"/>
        <v>9-16</v>
      </c>
      <c r="I90">
        <v>1</v>
      </c>
      <c r="L90" t="s">
        <v>72</v>
      </c>
      <c r="M90">
        <v>1.01734240008522</v>
      </c>
      <c r="N90">
        <f t="shared" si="19"/>
        <v>61</v>
      </c>
    </row>
    <row r="91" spans="2:14" x14ac:dyDescent="0.25">
      <c r="B91" s="29" t="s">
        <v>61</v>
      </c>
      <c r="C91" s="15">
        <v>1</v>
      </c>
      <c r="D91" s="1">
        <v>0.57361111111111118</v>
      </c>
      <c r="F91" s="30"/>
      <c r="G91">
        <v>1</v>
      </c>
      <c r="I91">
        <v>1</v>
      </c>
      <c r="L91" t="s">
        <v>72</v>
      </c>
      <c r="M91">
        <v>1.0697864266574</v>
      </c>
      <c r="N91">
        <f t="shared" si="19"/>
        <v>64</v>
      </c>
    </row>
    <row r="92" spans="2:14" x14ac:dyDescent="0.25">
      <c r="B92" t="s">
        <v>63</v>
      </c>
      <c r="C92" s="15">
        <v>2</v>
      </c>
      <c r="D92" s="1">
        <f t="shared" ref="D92:D97" si="23">D91+F92</f>
        <v>0.60277777777777786</v>
      </c>
      <c r="E92">
        <v>42</v>
      </c>
      <c r="F92" s="30" t="str">
        <f t="shared" ref="F92:F97" si="24">CONCATENATE("00:",E92)</f>
        <v>00:42</v>
      </c>
      <c r="G92">
        <v>1</v>
      </c>
      <c r="H92" t="str">
        <f t="shared" ref="H92:H97" si="25">IF(E92&lt;=8,"0-8",IF(AND(E92&gt;8,E92&lt;=16),"9-16",IF(AND(E92&gt;16,E92&lt;=24),"17-24",IF(AND(E92&gt;24,E92&lt;=32),"25-32",IF(AND(E92&gt;32,E92&lt;=40),"33-40","41+")))))</f>
        <v>41+</v>
      </c>
      <c r="I92">
        <v>1</v>
      </c>
      <c r="L92" t="s">
        <v>74</v>
      </c>
      <c r="M92">
        <v>1.1202651674586801</v>
      </c>
      <c r="N92">
        <f t="shared" si="19"/>
        <v>67</v>
      </c>
    </row>
    <row r="93" spans="2:14" x14ac:dyDescent="0.25">
      <c r="C93" s="15">
        <v>3</v>
      </c>
      <c r="D93" s="1">
        <f t="shared" si="23"/>
        <v>0.60763888888888895</v>
      </c>
      <c r="E93">
        <v>7</v>
      </c>
      <c r="F93" s="30" t="str">
        <f t="shared" si="24"/>
        <v>00:7</v>
      </c>
      <c r="G93">
        <v>1</v>
      </c>
      <c r="H93" t="str">
        <f t="shared" si="25"/>
        <v>0-8</v>
      </c>
      <c r="I93">
        <v>1</v>
      </c>
      <c r="L93" t="s">
        <v>75</v>
      </c>
      <c r="M93">
        <v>6.98276023514586</v>
      </c>
      <c r="N93">
        <f t="shared" si="19"/>
        <v>7</v>
      </c>
    </row>
    <row r="94" spans="2:14" x14ac:dyDescent="0.25">
      <c r="C94" s="15">
        <v>4</v>
      </c>
      <c r="D94" s="1">
        <f t="shared" si="23"/>
        <v>0.61458333333333337</v>
      </c>
      <c r="E94">
        <v>10</v>
      </c>
      <c r="F94" s="30" t="str">
        <f t="shared" si="24"/>
        <v>00:10</v>
      </c>
      <c r="G94">
        <v>1</v>
      </c>
      <c r="H94" t="str">
        <f t="shared" si="25"/>
        <v>9-16</v>
      </c>
      <c r="I94">
        <v>1</v>
      </c>
      <c r="L94" t="s">
        <v>72</v>
      </c>
      <c r="M94">
        <v>2.13560096317996</v>
      </c>
      <c r="N94">
        <f t="shared" si="19"/>
        <v>128</v>
      </c>
    </row>
    <row r="95" spans="2:14" x14ac:dyDescent="0.25">
      <c r="C95" s="15">
        <v>5</v>
      </c>
      <c r="D95" s="1">
        <f t="shared" si="23"/>
        <v>0.62638888888888888</v>
      </c>
      <c r="E95">
        <v>17</v>
      </c>
      <c r="F95" s="30" t="str">
        <f t="shared" si="24"/>
        <v>00:17</v>
      </c>
      <c r="G95">
        <v>1</v>
      </c>
      <c r="H95" t="str">
        <f t="shared" si="25"/>
        <v>17-24</v>
      </c>
      <c r="I95">
        <v>1</v>
      </c>
      <c r="L95" t="s">
        <v>73</v>
      </c>
      <c r="M95">
        <v>6.1240931826184797</v>
      </c>
      <c r="N95">
        <f t="shared" si="19"/>
        <v>6</v>
      </c>
    </row>
    <row r="96" spans="2:14" x14ac:dyDescent="0.25">
      <c r="C96" s="15">
        <v>6</v>
      </c>
      <c r="D96" s="1">
        <f t="shared" si="23"/>
        <v>0.6381944444444444</v>
      </c>
      <c r="E96">
        <v>17</v>
      </c>
      <c r="F96" s="30" t="str">
        <f t="shared" si="24"/>
        <v>00:17</v>
      </c>
      <c r="G96">
        <v>1</v>
      </c>
      <c r="H96" t="str">
        <f t="shared" si="25"/>
        <v>17-24</v>
      </c>
      <c r="I96">
        <v>1</v>
      </c>
      <c r="L96" t="s">
        <v>74</v>
      </c>
      <c r="M96">
        <v>1.6583025081706599</v>
      </c>
      <c r="N96">
        <f t="shared" si="19"/>
        <v>99</v>
      </c>
    </row>
    <row r="97" spans="2:15" x14ac:dyDescent="0.25">
      <c r="C97" s="15">
        <v>7</v>
      </c>
      <c r="D97" s="1">
        <f t="shared" si="23"/>
        <v>0.64722222222222214</v>
      </c>
      <c r="E97">
        <v>13</v>
      </c>
      <c r="F97" s="30" t="str">
        <f t="shared" si="24"/>
        <v>00:13</v>
      </c>
      <c r="G97">
        <v>1</v>
      </c>
      <c r="H97" t="str">
        <f t="shared" si="25"/>
        <v>9-16</v>
      </c>
      <c r="I97">
        <v>1</v>
      </c>
      <c r="L97" t="s">
        <v>74</v>
      </c>
      <c r="M97">
        <v>1.3826800133670001</v>
      </c>
      <c r="N97">
        <f t="shared" si="19"/>
        <v>83</v>
      </c>
    </row>
    <row r="98" spans="2:15" x14ac:dyDescent="0.25">
      <c r="B98" t="s">
        <v>62</v>
      </c>
      <c r="C98" s="15">
        <v>9</v>
      </c>
      <c r="D98" s="1">
        <v>0.73333333333333339</v>
      </c>
      <c r="E98" s="16"/>
      <c r="F98" s="30"/>
      <c r="G98">
        <v>1</v>
      </c>
      <c r="I98">
        <v>1</v>
      </c>
      <c r="L98" t="s">
        <v>72</v>
      </c>
      <c r="M98">
        <v>1.0445979365942999</v>
      </c>
      <c r="N98">
        <f t="shared" si="19"/>
        <v>63</v>
      </c>
    </row>
    <row r="99" spans="2:15" x14ac:dyDescent="0.25">
      <c r="C99" s="15">
        <v>10</v>
      </c>
      <c r="D99" s="1">
        <f>D98+F99</f>
        <v>0.74097222222222225</v>
      </c>
      <c r="E99">
        <v>11</v>
      </c>
      <c r="F99" s="30" t="str">
        <f t="shared" ref="F99:F107" si="26">CONCATENATE("00:",E99)</f>
        <v>00:11</v>
      </c>
      <c r="G99">
        <v>1</v>
      </c>
      <c r="H99" t="s">
        <v>59</v>
      </c>
      <c r="I99">
        <v>1</v>
      </c>
      <c r="L99" t="s">
        <v>72</v>
      </c>
      <c r="M99">
        <v>1.2586188537531999</v>
      </c>
      <c r="N99">
        <f t="shared" si="19"/>
        <v>76</v>
      </c>
    </row>
    <row r="100" spans="2:15" x14ac:dyDescent="0.25">
      <c r="C100" s="15">
        <v>11</v>
      </c>
      <c r="D100" s="1">
        <f t="shared" ref="D100:D107" si="27">D99+F100</f>
        <v>0.74444444444444446</v>
      </c>
      <c r="E100">
        <v>5</v>
      </c>
      <c r="F100" s="30" t="str">
        <f t="shared" si="26"/>
        <v>00:5</v>
      </c>
      <c r="G100">
        <v>1</v>
      </c>
      <c r="H100" t="s">
        <v>58</v>
      </c>
      <c r="I100">
        <v>1</v>
      </c>
      <c r="L100" t="s">
        <v>72</v>
      </c>
      <c r="M100">
        <v>2.3843494825937301</v>
      </c>
      <c r="N100">
        <f t="shared" si="19"/>
        <v>143</v>
      </c>
    </row>
    <row r="101" spans="2:15" x14ac:dyDescent="0.25">
      <c r="C101" s="15">
        <v>12</v>
      </c>
      <c r="D101" s="1">
        <f t="shared" si="27"/>
        <v>0.75416666666666665</v>
      </c>
      <c r="E101">
        <v>14</v>
      </c>
      <c r="F101" s="30" t="str">
        <f t="shared" si="26"/>
        <v>00:14</v>
      </c>
      <c r="G101">
        <v>1</v>
      </c>
      <c r="H101" t="s">
        <v>58</v>
      </c>
      <c r="I101">
        <v>1</v>
      </c>
      <c r="L101" t="s">
        <v>72</v>
      </c>
      <c r="M101">
        <v>1.00118983220181</v>
      </c>
      <c r="N101">
        <f t="shared" si="19"/>
        <v>60</v>
      </c>
    </row>
    <row r="102" spans="2:15" x14ac:dyDescent="0.25">
      <c r="C102" s="15">
        <v>13</v>
      </c>
      <c r="D102" s="1">
        <f t="shared" si="27"/>
        <v>0.76249999999999996</v>
      </c>
      <c r="E102">
        <v>12</v>
      </c>
      <c r="F102" s="30" t="str">
        <f t="shared" si="26"/>
        <v>00:12</v>
      </c>
      <c r="G102">
        <v>1</v>
      </c>
      <c r="H102" t="s">
        <v>56</v>
      </c>
      <c r="I102">
        <v>1</v>
      </c>
      <c r="L102" t="s">
        <v>72</v>
      </c>
      <c r="M102">
        <v>1.15603841604411</v>
      </c>
      <c r="N102">
        <f t="shared" si="19"/>
        <v>69</v>
      </c>
    </row>
    <row r="103" spans="2:15" x14ac:dyDescent="0.25">
      <c r="C103" s="15">
        <v>14</v>
      </c>
      <c r="D103" s="1">
        <f t="shared" si="27"/>
        <v>0.76736111111111105</v>
      </c>
      <c r="E103">
        <v>7</v>
      </c>
      <c r="F103" s="30" t="str">
        <f t="shared" si="26"/>
        <v>00:7</v>
      </c>
      <c r="G103">
        <v>1</v>
      </c>
      <c r="H103" t="s">
        <v>57</v>
      </c>
      <c r="I103">
        <v>1</v>
      </c>
      <c r="L103" t="s">
        <v>72</v>
      </c>
      <c r="M103">
        <v>1.38492688925384</v>
      </c>
      <c r="N103">
        <f t="shared" si="19"/>
        <v>83</v>
      </c>
    </row>
    <row r="104" spans="2:15" x14ac:dyDescent="0.25">
      <c r="C104" s="15">
        <v>15</v>
      </c>
      <c r="D104" s="1">
        <f t="shared" si="27"/>
        <v>0.77430555555555547</v>
      </c>
      <c r="E104">
        <v>10</v>
      </c>
      <c r="F104" s="30" t="str">
        <f t="shared" si="26"/>
        <v>00:10</v>
      </c>
      <c r="G104">
        <v>1</v>
      </c>
      <c r="H104" t="s">
        <v>56</v>
      </c>
      <c r="I104">
        <v>1</v>
      </c>
      <c r="L104" t="s">
        <v>73</v>
      </c>
      <c r="M104">
        <v>3.9455876181007099</v>
      </c>
      <c r="N104">
        <f t="shared" si="19"/>
        <v>4</v>
      </c>
    </row>
    <row r="105" spans="2:15" x14ac:dyDescent="0.25">
      <c r="C105" s="15">
        <v>16</v>
      </c>
      <c r="D105" s="1">
        <f t="shared" si="27"/>
        <v>0.77847222222222212</v>
      </c>
      <c r="E105">
        <v>6</v>
      </c>
      <c r="F105" s="30" t="str">
        <f t="shared" si="26"/>
        <v>00:6</v>
      </c>
      <c r="G105">
        <v>1</v>
      </c>
      <c r="H105" t="s">
        <v>57</v>
      </c>
      <c r="I105">
        <v>1</v>
      </c>
      <c r="L105" t="s">
        <v>75</v>
      </c>
      <c r="M105">
        <v>16.147905124241099</v>
      </c>
      <c r="N105">
        <f t="shared" si="19"/>
        <v>16</v>
      </c>
    </row>
    <row r="106" spans="2:15" x14ac:dyDescent="0.25">
      <c r="C106" s="15">
        <v>17</v>
      </c>
      <c r="D106" s="1">
        <f t="shared" si="27"/>
        <v>0.78749999999999987</v>
      </c>
      <c r="E106">
        <v>13</v>
      </c>
      <c r="F106" s="30" t="str">
        <f t="shared" si="26"/>
        <v>00:13</v>
      </c>
      <c r="G106">
        <v>1</v>
      </c>
      <c r="H106" t="s">
        <v>56</v>
      </c>
      <c r="I106">
        <v>1</v>
      </c>
      <c r="L106" t="s">
        <v>73</v>
      </c>
      <c r="M106">
        <v>5.9102409135612097</v>
      </c>
      <c r="N106">
        <f t="shared" si="19"/>
        <v>6</v>
      </c>
    </row>
    <row r="107" spans="2:15" x14ac:dyDescent="0.25">
      <c r="C107" s="15">
        <v>18</v>
      </c>
      <c r="D107" s="1">
        <f t="shared" si="27"/>
        <v>0.79374999999999984</v>
      </c>
      <c r="E107">
        <v>9</v>
      </c>
      <c r="F107" s="30" t="str">
        <f t="shared" si="26"/>
        <v>00:9</v>
      </c>
      <c r="G107">
        <v>1</v>
      </c>
      <c r="H107" t="s">
        <v>59</v>
      </c>
      <c r="I107">
        <v>1</v>
      </c>
      <c r="L107" t="s">
        <v>72</v>
      </c>
      <c r="M107">
        <v>1.46274233464828</v>
      </c>
    </row>
    <row r="108" spans="2:15" ht="15.75" thickBot="1" x14ac:dyDescent="0.3"/>
    <row r="109" spans="2:15" x14ac:dyDescent="0.25">
      <c r="J109" s="51" t="s">
        <v>70</v>
      </c>
      <c r="K109" s="57" t="s">
        <v>71</v>
      </c>
      <c r="L109" s="51" t="s">
        <v>76</v>
      </c>
      <c r="M109" s="57" t="s">
        <v>71</v>
      </c>
      <c r="N109" s="57" t="s">
        <v>77</v>
      </c>
      <c r="O109" s="52"/>
    </row>
    <row r="110" spans="2:15" x14ac:dyDescent="0.25">
      <c r="J110" s="53">
        <v>1</v>
      </c>
      <c r="K110" s="32">
        <f>COUNTIF($I$3:$I$107,"1")</f>
        <v>98</v>
      </c>
      <c r="L110" s="58" t="s">
        <v>72</v>
      </c>
      <c r="M110" s="32">
        <f>COUNTIF($L$3:$L$107,L110)</f>
        <v>51</v>
      </c>
      <c r="N110" s="32">
        <f>M110/105</f>
        <v>0.48571428571428571</v>
      </c>
      <c r="O110" s="54">
        <v>0.45</v>
      </c>
    </row>
    <row r="111" spans="2:15" x14ac:dyDescent="0.25">
      <c r="J111" s="53">
        <v>2</v>
      </c>
      <c r="K111" s="32">
        <f>COUNTIF($I$3:$I$107,"2")</f>
        <v>4</v>
      </c>
      <c r="L111" s="59" t="s">
        <v>73</v>
      </c>
      <c r="M111" s="32">
        <f t="shared" ref="M111:M113" si="28">COUNTIF($L$3:$L$107,L111)</f>
        <v>28</v>
      </c>
      <c r="N111" s="32">
        <f t="shared" ref="N111:N113" si="29">M111/105</f>
        <v>0.26666666666666666</v>
      </c>
      <c r="O111" s="54">
        <v>0.25</v>
      </c>
    </row>
    <row r="112" spans="2:15" ht="15.75" thickBot="1" x14ac:dyDescent="0.3">
      <c r="J112" s="55">
        <v>3</v>
      </c>
      <c r="K112" s="28">
        <f>COUNTIF($I$3:$I$107,"3")</f>
        <v>3</v>
      </c>
      <c r="L112" s="59" t="s">
        <v>74</v>
      </c>
      <c r="M112" s="32">
        <f t="shared" si="28"/>
        <v>17</v>
      </c>
      <c r="N112" s="32">
        <f t="shared" si="29"/>
        <v>0.16190476190476191</v>
      </c>
      <c r="O112" s="54">
        <v>0.21</v>
      </c>
    </row>
    <row r="113" spans="12:15" ht="15.75" thickBot="1" x14ac:dyDescent="0.3">
      <c r="L113" s="60" t="s">
        <v>75</v>
      </c>
      <c r="M113" s="28">
        <f t="shared" si="28"/>
        <v>9</v>
      </c>
      <c r="N113" s="28">
        <f t="shared" si="29"/>
        <v>8.5714285714285715E-2</v>
      </c>
      <c r="O113" s="56">
        <v>0.09</v>
      </c>
    </row>
    <row r="114" spans="12:15" ht="15.75" thickBot="1" x14ac:dyDescent="0.3">
      <c r="L114" s="55" t="s">
        <v>79</v>
      </c>
      <c r="M114" s="61">
        <f>SUM(M110:M113)</f>
        <v>105</v>
      </c>
      <c r="N114" s="61">
        <f>ROUND(M114/105,2)</f>
        <v>1</v>
      </c>
      <c r="O114" s="56">
        <f>SUM(O110:O113)</f>
        <v>0.99999999999999989</v>
      </c>
    </row>
    <row r="115" spans="12:15" x14ac:dyDescent="0.25">
      <c r="N115" s="14">
        <f>SUM(N110:N113)</f>
        <v>1</v>
      </c>
    </row>
    <row r="116" spans="12:15" x14ac:dyDescent="0.25">
      <c r="M116" t="s">
        <v>72</v>
      </c>
      <c r="N116" t="s">
        <v>84</v>
      </c>
    </row>
    <row r="117" spans="12:15" x14ac:dyDescent="0.25">
      <c r="M117" t="s">
        <v>72</v>
      </c>
      <c r="N117" t="s">
        <v>85</v>
      </c>
    </row>
    <row r="118" spans="12:15" x14ac:dyDescent="0.25">
      <c r="M118" t="s">
        <v>72</v>
      </c>
      <c r="N118" t="s">
        <v>86</v>
      </c>
    </row>
    <row r="119" spans="12:15" x14ac:dyDescent="0.25">
      <c r="M119" t="s">
        <v>73</v>
      </c>
      <c r="N119" t="s">
        <v>87</v>
      </c>
    </row>
    <row r="120" spans="12:15" x14ac:dyDescent="0.25">
      <c r="M120" t="s">
        <v>72</v>
      </c>
      <c r="N120" t="s">
        <v>88</v>
      </c>
    </row>
    <row r="121" spans="12:15" x14ac:dyDescent="0.25">
      <c r="M121" t="s">
        <v>74</v>
      </c>
      <c r="N121" t="s">
        <v>89</v>
      </c>
    </row>
    <row r="122" spans="12:15" x14ac:dyDescent="0.25">
      <c r="M122" t="s">
        <v>72</v>
      </c>
      <c r="N122" t="s">
        <v>90</v>
      </c>
    </row>
    <row r="123" spans="12:15" x14ac:dyDescent="0.25">
      <c r="M123" t="s">
        <v>75</v>
      </c>
      <c r="N123" t="s">
        <v>91</v>
      </c>
    </row>
    <row r="124" spans="12:15" x14ac:dyDescent="0.25">
      <c r="M124" t="s">
        <v>72</v>
      </c>
      <c r="N124" t="s">
        <v>92</v>
      </c>
    </row>
    <row r="125" spans="12:15" x14ac:dyDescent="0.25">
      <c r="M125" t="s">
        <v>75</v>
      </c>
      <c r="N125" t="s">
        <v>93</v>
      </c>
    </row>
    <row r="126" spans="12:15" x14ac:dyDescent="0.25">
      <c r="M126" t="s">
        <v>73</v>
      </c>
      <c r="N126" t="s">
        <v>94</v>
      </c>
    </row>
    <row r="127" spans="12:15" x14ac:dyDescent="0.25">
      <c r="M127" t="s">
        <v>73</v>
      </c>
      <c r="N127" t="s">
        <v>95</v>
      </c>
    </row>
    <row r="128" spans="12:15" x14ac:dyDescent="0.25">
      <c r="M128" t="s">
        <v>72</v>
      </c>
      <c r="N128" t="s">
        <v>96</v>
      </c>
    </row>
    <row r="129" spans="13:14" x14ac:dyDescent="0.25">
      <c r="M129" t="s">
        <v>72</v>
      </c>
      <c r="N129" t="s">
        <v>97</v>
      </c>
    </row>
    <row r="130" spans="13:14" x14ac:dyDescent="0.25">
      <c r="M130" t="s">
        <v>72</v>
      </c>
      <c r="N130" t="s">
        <v>98</v>
      </c>
    </row>
    <row r="131" spans="13:14" x14ac:dyDescent="0.25">
      <c r="M131" t="s">
        <v>73</v>
      </c>
      <c r="N131" t="s">
        <v>99</v>
      </c>
    </row>
    <row r="132" spans="13:14" x14ac:dyDescent="0.25">
      <c r="M132" t="s">
        <v>75</v>
      </c>
      <c r="N132" t="s">
        <v>100</v>
      </c>
    </row>
    <row r="133" spans="13:14" x14ac:dyDescent="0.25">
      <c r="M133" t="s">
        <v>75</v>
      </c>
      <c r="N133" t="s">
        <v>101</v>
      </c>
    </row>
    <row r="134" spans="13:14" x14ac:dyDescent="0.25">
      <c r="M134" t="s">
        <v>73</v>
      </c>
      <c r="N134" t="s">
        <v>102</v>
      </c>
    </row>
    <row r="135" spans="13:14" x14ac:dyDescent="0.25">
      <c r="M135" t="s">
        <v>74</v>
      </c>
      <c r="N135" t="s">
        <v>103</v>
      </c>
    </row>
    <row r="136" spans="13:14" x14ac:dyDescent="0.25">
      <c r="M136" t="s">
        <v>73</v>
      </c>
      <c r="N136" t="s">
        <v>104</v>
      </c>
    </row>
    <row r="137" spans="13:14" x14ac:dyDescent="0.25">
      <c r="M137" t="s">
        <v>72</v>
      </c>
      <c r="N137" t="s">
        <v>105</v>
      </c>
    </row>
    <row r="138" spans="13:14" x14ac:dyDescent="0.25">
      <c r="M138" t="s">
        <v>73</v>
      </c>
      <c r="N138" t="s">
        <v>106</v>
      </c>
    </row>
    <row r="139" spans="13:14" x14ac:dyDescent="0.25">
      <c r="M139" t="s">
        <v>73</v>
      </c>
      <c r="N139" t="s">
        <v>107</v>
      </c>
    </row>
    <row r="140" spans="13:14" x14ac:dyDescent="0.25">
      <c r="M140" t="s">
        <v>74</v>
      </c>
      <c r="N140" t="s">
        <v>108</v>
      </c>
    </row>
    <row r="141" spans="13:14" x14ac:dyDescent="0.25">
      <c r="M141" t="s">
        <v>73</v>
      </c>
      <c r="N141" t="s">
        <v>109</v>
      </c>
    </row>
    <row r="142" spans="13:14" x14ac:dyDescent="0.25">
      <c r="M142" t="s">
        <v>72</v>
      </c>
      <c r="N142" t="s">
        <v>110</v>
      </c>
    </row>
    <row r="143" spans="13:14" x14ac:dyDescent="0.25">
      <c r="M143" t="s">
        <v>72</v>
      </c>
      <c r="N143" t="s">
        <v>111</v>
      </c>
    </row>
    <row r="144" spans="13:14" x14ac:dyDescent="0.25">
      <c r="M144" t="s">
        <v>72</v>
      </c>
      <c r="N144" t="s">
        <v>112</v>
      </c>
    </row>
    <row r="145" spans="13:14" x14ac:dyDescent="0.25">
      <c r="M145" t="s">
        <v>75</v>
      </c>
      <c r="N145" t="s">
        <v>113</v>
      </c>
    </row>
    <row r="146" spans="13:14" x14ac:dyDescent="0.25">
      <c r="M146" t="s">
        <v>73</v>
      </c>
      <c r="N146" t="s">
        <v>114</v>
      </c>
    </row>
    <row r="147" spans="13:14" x14ac:dyDescent="0.25">
      <c r="M147" t="s">
        <v>72</v>
      </c>
      <c r="N147" t="s">
        <v>115</v>
      </c>
    </row>
    <row r="148" spans="13:14" x14ac:dyDescent="0.25">
      <c r="M148" t="s">
        <v>74</v>
      </c>
      <c r="N148" t="s">
        <v>116</v>
      </c>
    </row>
    <row r="149" spans="13:14" x14ac:dyDescent="0.25">
      <c r="M149" t="s">
        <v>72</v>
      </c>
      <c r="N149" t="s">
        <v>117</v>
      </c>
    </row>
    <row r="150" spans="13:14" x14ac:dyDescent="0.25">
      <c r="M150" t="s">
        <v>74</v>
      </c>
      <c r="N150" t="s">
        <v>118</v>
      </c>
    </row>
    <row r="151" spans="13:14" x14ac:dyDescent="0.25">
      <c r="M151" t="s">
        <v>72</v>
      </c>
      <c r="N151" t="s">
        <v>119</v>
      </c>
    </row>
    <row r="152" spans="13:14" x14ac:dyDescent="0.25">
      <c r="M152" t="s">
        <v>72</v>
      </c>
      <c r="N152" t="s">
        <v>120</v>
      </c>
    </row>
    <row r="153" spans="13:14" x14ac:dyDescent="0.25">
      <c r="M153" t="s">
        <v>74</v>
      </c>
      <c r="N153" t="s">
        <v>121</v>
      </c>
    </row>
    <row r="154" spans="13:14" x14ac:dyDescent="0.25">
      <c r="M154" t="s">
        <v>72</v>
      </c>
      <c r="N154" t="s">
        <v>122</v>
      </c>
    </row>
    <row r="155" spans="13:14" x14ac:dyDescent="0.25">
      <c r="M155" t="s">
        <v>72</v>
      </c>
      <c r="N155" t="s">
        <v>123</v>
      </c>
    </row>
    <row r="156" spans="13:14" x14ac:dyDescent="0.25">
      <c r="M156" t="s">
        <v>72</v>
      </c>
      <c r="N156" t="s">
        <v>124</v>
      </c>
    </row>
    <row r="157" spans="13:14" x14ac:dyDescent="0.25">
      <c r="M157" t="s">
        <v>72</v>
      </c>
      <c r="N157" t="s">
        <v>125</v>
      </c>
    </row>
    <row r="158" spans="13:14" x14ac:dyDescent="0.25">
      <c r="M158" t="s">
        <v>73</v>
      </c>
      <c r="N158" t="s">
        <v>126</v>
      </c>
    </row>
    <row r="159" spans="13:14" x14ac:dyDescent="0.25">
      <c r="M159" t="s">
        <v>74</v>
      </c>
      <c r="N159" t="s">
        <v>127</v>
      </c>
    </row>
    <row r="160" spans="13:14" x14ac:dyDescent="0.25">
      <c r="M160" t="s">
        <v>72</v>
      </c>
      <c r="N160" t="s">
        <v>128</v>
      </c>
    </row>
    <row r="161" spans="13:14" x14ac:dyDescent="0.25">
      <c r="M161" t="s">
        <v>72</v>
      </c>
      <c r="N161" t="s">
        <v>129</v>
      </c>
    </row>
    <row r="162" spans="13:14" x14ac:dyDescent="0.25">
      <c r="M162" t="s">
        <v>72</v>
      </c>
      <c r="N162" t="s">
        <v>130</v>
      </c>
    </row>
    <row r="163" spans="13:14" x14ac:dyDescent="0.25">
      <c r="M163" t="s">
        <v>72</v>
      </c>
      <c r="N163" t="s">
        <v>131</v>
      </c>
    </row>
    <row r="164" spans="13:14" x14ac:dyDescent="0.25">
      <c r="M164" t="s">
        <v>72</v>
      </c>
      <c r="N164" t="s">
        <v>132</v>
      </c>
    </row>
    <row r="165" spans="13:14" x14ac:dyDescent="0.25">
      <c r="M165" t="s">
        <v>73</v>
      </c>
      <c r="N165" t="s">
        <v>133</v>
      </c>
    </row>
    <row r="166" spans="13:14" x14ac:dyDescent="0.25">
      <c r="M166" t="s">
        <v>72</v>
      </c>
      <c r="N166" t="s">
        <v>134</v>
      </c>
    </row>
    <row r="167" spans="13:14" x14ac:dyDescent="0.25">
      <c r="M167" t="s">
        <v>74</v>
      </c>
      <c r="N167" t="s">
        <v>135</v>
      </c>
    </row>
    <row r="168" spans="13:14" x14ac:dyDescent="0.25">
      <c r="M168" t="s">
        <v>73</v>
      </c>
      <c r="N168" t="s">
        <v>136</v>
      </c>
    </row>
    <row r="169" spans="13:14" x14ac:dyDescent="0.25">
      <c r="M169" t="s">
        <v>72</v>
      </c>
      <c r="N169" t="s">
        <v>137</v>
      </c>
    </row>
    <row r="170" spans="13:14" x14ac:dyDescent="0.25">
      <c r="M170" t="s">
        <v>73</v>
      </c>
      <c r="N170" t="s">
        <v>138</v>
      </c>
    </row>
    <row r="171" spans="13:14" x14ac:dyDescent="0.25">
      <c r="M171" t="s">
        <v>75</v>
      </c>
      <c r="N171" t="s">
        <v>139</v>
      </c>
    </row>
    <row r="172" spans="13:14" x14ac:dyDescent="0.25">
      <c r="M172" t="s">
        <v>73</v>
      </c>
      <c r="N172" t="s">
        <v>140</v>
      </c>
    </row>
    <row r="173" spans="13:14" x14ac:dyDescent="0.25">
      <c r="M173" t="s">
        <v>74</v>
      </c>
      <c r="N173" t="s">
        <v>141</v>
      </c>
    </row>
    <row r="174" spans="13:14" x14ac:dyDescent="0.25">
      <c r="M174" t="s">
        <v>72</v>
      </c>
      <c r="N174" t="s">
        <v>142</v>
      </c>
    </row>
    <row r="175" spans="13:14" x14ac:dyDescent="0.25">
      <c r="M175" t="s">
        <v>72</v>
      </c>
      <c r="N175" t="s">
        <v>143</v>
      </c>
    </row>
    <row r="176" spans="13:14" x14ac:dyDescent="0.25">
      <c r="M176" t="s">
        <v>74</v>
      </c>
      <c r="N176" t="s">
        <v>144</v>
      </c>
    </row>
    <row r="177" spans="13:14" x14ac:dyDescent="0.25">
      <c r="M177" t="s">
        <v>73</v>
      </c>
      <c r="N177" t="s">
        <v>145</v>
      </c>
    </row>
    <row r="178" spans="13:14" x14ac:dyDescent="0.25">
      <c r="M178" t="s">
        <v>74</v>
      </c>
      <c r="N178" t="s">
        <v>146</v>
      </c>
    </row>
    <row r="179" spans="13:14" x14ac:dyDescent="0.25">
      <c r="M179" t="s">
        <v>73</v>
      </c>
      <c r="N179" t="s">
        <v>147</v>
      </c>
    </row>
    <row r="180" spans="13:14" x14ac:dyDescent="0.25">
      <c r="M180" t="s">
        <v>74</v>
      </c>
      <c r="N180" t="s">
        <v>148</v>
      </c>
    </row>
    <row r="181" spans="13:14" x14ac:dyDescent="0.25">
      <c r="M181" t="s">
        <v>73</v>
      </c>
      <c r="N181" t="s">
        <v>149</v>
      </c>
    </row>
    <row r="182" spans="13:14" x14ac:dyDescent="0.25">
      <c r="M182" t="s">
        <v>72</v>
      </c>
      <c r="N182" t="s">
        <v>150</v>
      </c>
    </row>
    <row r="183" spans="13:14" x14ac:dyDescent="0.25">
      <c r="M183" t="s">
        <v>72</v>
      </c>
      <c r="N183" t="s">
        <v>151</v>
      </c>
    </row>
    <row r="184" spans="13:14" x14ac:dyDescent="0.25">
      <c r="M184" t="s">
        <v>73</v>
      </c>
      <c r="N184" t="s">
        <v>152</v>
      </c>
    </row>
    <row r="185" spans="13:14" x14ac:dyDescent="0.25">
      <c r="M185" t="s">
        <v>72</v>
      </c>
      <c r="N185" t="s">
        <v>153</v>
      </c>
    </row>
    <row r="186" spans="13:14" x14ac:dyDescent="0.25">
      <c r="M186" t="s">
        <v>75</v>
      </c>
      <c r="N186" t="s">
        <v>154</v>
      </c>
    </row>
    <row r="187" spans="13:14" x14ac:dyDescent="0.25">
      <c r="M187" t="s">
        <v>72</v>
      </c>
      <c r="N187" t="s">
        <v>155</v>
      </c>
    </row>
    <row r="188" spans="13:14" x14ac:dyDescent="0.25">
      <c r="M188" t="s">
        <v>72</v>
      </c>
      <c r="N188" t="s">
        <v>156</v>
      </c>
    </row>
    <row r="189" spans="13:14" x14ac:dyDescent="0.25">
      <c r="M189" t="s">
        <v>73</v>
      </c>
      <c r="N189" t="s">
        <v>157</v>
      </c>
    </row>
    <row r="190" spans="13:14" x14ac:dyDescent="0.25">
      <c r="M190" t="s">
        <v>72</v>
      </c>
      <c r="N190" t="s">
        <v>158</v>
      </c>
    </row>
    <row r="191" spans="13:14" x14ac:dyDescent="0.25">
      <c r="M191" t="s">
        <v>72</v>
      </c>
      <c r="N191" t="s">
        <v>159</v>
      </c>
    </row>
    <row r="192" spans="13:14" x14ac:dyDescent="0.25">
      <c r="M192" t="s">
        <v>73</v>
      </c>
      <c r="N192" t="s">
        <v>160</v>
      </c>
    </row>
    <row r="193" spans="13:14" x14ac:dyDescent="0.25">
      <c r="M193" t="s">
        <v>72</v>
      </c>
      <c r="N193" t="s">
        <v>161</v>
      </c>
    </row>
    <row r="194" spans="13:14" x14ac:dyDescent="0.25">
      <c r="M194" t="s">
        <v>72</v>
      </c>
      <c r="N194" t="s">
        <v>162</v>
      </c>
    </row>
    <row r="195" spans="13:14" x14ac:dyDescent="0.25">
      <c r="M195" t="s">
        <v>73</v>
      </c>
      <c r="N195" t="s">
        <v>163</v>
      </c>
    </row>
    <row r="196" spans="13:14" x14ac:dyDescent="0.25">
      <c r="M196" t="s">
        <v>73</v>
      </c>
      <c r="N196" t="s">
        <v>164</v>
      </c>
    </row>
    <row r="197" spans="13:14" x14ac:dyDescent="0.25">
      <c r="M197" t="s">
        <v>74</v>
      </c>
      <c r="N197" t="s">
        <v>165</v>
      </c>
    </row>
    <row r="198" spans="13:14" x14ac:dyDescent="0.25">
      <c r="M198" t="s">
        <v>72</v>
      </c>
      <c r="N198" t="s">
        <v>166</v>
      </c>
    </row>
    <row r="199" spans="13:14" x14ac:dyDescent="0.25">
      <c r="M199" t="s">
        <v>74</v>
      </c>
      <c r="N199" t="s">
        <v>167</v>
      </c>
    </row>
    <row r="200" spans="13:14" x14ac:dyDescent="0.25">
      <c r="M200" t="s">
        <v>73</v>
      </c>
      <c r="N200" t="s">
        <v>168</v>
      </c>
    </row>
    <row r="201" spans="13:14" x14ac:dyDescent="0.25">
      <c r="M201" t="s">
        <v>72</v>
      </c>
      <c r="N201" t="s">
        <v>169</v>
      </c>
    </row>
    <row r="202" spans="13:14" x14ac:dyDescent="0.25">
      <c r="M202" t="s">
        <v>73</v>
      </c>
      <c r="N202" t="s">
        <v>170</v>
      </c>
    </row>
    <row r="203" spans="13:14" x14ac:dyDescent="0.25">
      <c r="M203" t="s">
        <v>72</v>
      </c>
      <c r="N203" t="s">
        <v>171</v>
      </c>
    </row>
    <row r="204" spans="13:14" x14ac:dyDescent="0.25">
      <c r="M204" t="s">
        <v>72</v>
      </c>
      <c r="N204" t="s">
        <v>172</v>
      </c>
    </row>
    <row r="205" spans="13:14" x14ac:dyDescent="0.25">
      <c r="M205" t="s">
        <v>74</v>
      </c>
      <c r="N205" t="s">
        <v>173</v>
      </c>
    </row>
    <row r="206" spans="13:14" x14ac:dyDescent="0.25">
      <c r="M206" t="s">
        <v>75</v>
      </c>
      <c r="N206" t="s">
        <v>174</v>
      </c>
    </row>
    <row r="207" spans="13:14" x14ac:dyDescent="0.25">
      <c r="M207" t="s">
        <v>72</v>
      </c>
      <c r="N207" t="s">
        <v>175</v>
      </c>
    </row>
    <row r="208" spans="13:14" x14ac:dyDescent="0.25">
      <c r="M208" t="s">
        <v>73</v>
      </c>
      <c r="N208" t="s">
        <v>176</v>
      </c>
    </row>
    <row r="209" spans="13:14" x14ac:dyDescent="0.25">
      <c r="M209" t="s">
        <v>74</v>
      </c>
      <c r="N209" t="s">
        <v>177</v>
      </c>
    </row>
    <row r="210" spans="13:14" x14ac:dyDescent="0.25">
      <c r="M210" t="s">
        <v>74</v>
      </c>
      <c r="N210" t="s">
        <v>178</v>
      </c>
    </row>
    <row r="211" spans="13:14" x14ac:dyDescent="0.25">
      <c r="M211" t="s">
        <v>72</v>
      </c>
      <c r="N211" t="s">
        <v>179</v>
      </c>
    </row>
    <row r="212" spans="13:14" x14ac:dyDescent="0.25">
      <c r="M212" t="s">
        <v>72</v>
      </c>
      <c r="N212" t="s">
        <v>180</v>
      </c>
    </row>
    <row r="213" spans="13:14" x14ac:dyDescent="0.25">
      <c r="M213" t="s">
        <v>72</v>
      </c>
      <c r="N213" t="s">
        <v>181</v>
      </c>
    </row>
    <row r="214" spans="13:14" x14ac:dyDescent="0.25">
      <c r="M214" t="s">
        <v>72</v>
      </c>
      <c r="N214" t="s">
        <v>182</v>
      </c>
    </row>
    <row r="215" spans="13:14" x14ac:dyDescent="0.25">
      <c r="M215" t="s">
        <v>72</v>
      </c>
      <c r="N215" t="s">
        <v>183</v>
      </c>
    </row>
    <row r="216" spans="13:14" x14ac:dyDescent="0.25">
      <c r="M216" t="s">
        <v>72</v>
      </c>
      <c r="N216" t="s">
        <v>184</v>
      </c>
    </row>
    <row r="217" spans="13:14" x14ac:dyDescent="0.25">
      <c r="M217" t="s">
        <v>73</v>
      </c>
      <c r="N217" t="s">
        <v>185</v>
      </c>
    </row>
    <row r="218" spans="13:14" x14ac:dyDescent="0.25">
      <c r="M218" t="s">
        <v>75</v>
      </c>
      <c r="N218" t="s">
        <v>186</v>
      </c>
    </row>
    <row r="219" spans="13:14" x14ac:dyDescent="0.25">
      <c r="M219" t="s">
        <v>73</v>
      </c>
      <c r="N219" t="s">
        <v>187</v>
      </c>
    </row>
    <row r="220" spans="13:14" x14ac:dyDescent="0.25">
      <c r="M220" t="s">
        <v>72</v>
      </c>
      <c r="N220" t="s">
        <v>188</v>
      </c>
    </row>
    <row r="221" spans="13:14" x14ac:dyDescent="0.25">
      <c r="M221" t="s">
        <v>74</v>
      </c>
      <c r="N221" t="s">
        <v>189</v>
      </c>
    </row>
    <row r="222" spans="13:14" x14ac:dyDescent="0.25">
      <c r="M222" t="s">
        <v>72</v>
      </c>
      <c r="N222" t="s">
        <v>190</v>
      </c>
    </row>
    <row r="223" spans="13:14" x14ac:dyDescent="0.25">
      <c r="M223" t="s">
        <v>73</v>
      </c>
      <c r="N223" t="s">
        <v>191</v>
      </c>
    </row>
    <row r="224" spans="13:14" x14ac:dyDescent="0.25">
      <c r="M224" t="s">
        <v>73</v>
      </c>
      <c r="N224" t="s">
        <v>192</v>
      </c>
    </row>
    <row r="225" spans="13:14" x14ac:dyDescent="0.25">
      <c r="M225" t="s">
        <v>72</v>
      </c>
      <c r="N225" t="s">
        <v>193</v>
      </c>
    </row>
  </sheetData>
  <mergeCells count="1">
    <mergeCell ref="E2:F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2"/>
  <sheetViews>
    <sheetView tabSelected="1" workbookViewId="0">
      <selection activeCell="B2" sqref="B2"/>
    </sheetView>
  </sheetViews>
  <sheetFormatPr defaultRowHeight="15" x14ac:dyDescent="0.25"/>
  <cols>
    <col min="2" max="2" width="17.28515625" bestFit="1" customWidth="1"/>
    <col min="3" max="3" width="7.85546875" bestFit="1" customWidth="1"/>
    <col min="4" max="4" width="11.85546875" bestFit="1" customWidth="1"/>
    <col min="5" max="5" width="18" customWidth="1"/>
    <col min="6" max="6" width="17.140625" customWidth="1"/>
    <col min="7" max="8" width="16" bestFit="1" customWidth="1"/>
    <col min="9" max="9" width="23.42578125" bestFit="1" customWidth="1"/>
  </cols>
  <sheetData>
    <row r="2" spans="2:10" x14ac:dyDescent="0.25">
      <c r="B2" s="2"/>
      <c r="C2" s="2" t="s">
        <v>1</v>
      </c>
      <c r="D2" s="2" t="s">
        <v>0</v>
      </c>
      <c r="E2" s="62" t="s">
        <v>3</v>
      </c>
      <c r="F2" s="62"/>
      <c r="G2" s="2" t="s">
        <v>2</v>
      </c>
      <c r="H2" s="2" t="s">
        <v>2</v>
      </c>
      <c r="I2" s="33" t="s">
        <v>67</v>
      </c>
      <c r="J2" s="33" t="s">
        <v>47</v>
      </c>
    </row>
    <row r="3" spans="2:10" x14ac:dyDescent="0.25">
      <c r="B3" s="37" t="s">
        <v>45</v>
      </c>
      <c r="C3" s="15">
        <v>1</v>
      </c>
      <c r="D3" s="1"/>
      <c r="E3" s="16"/>
      <c r="F3" s="14"/>
    </row>
    <row r="4" spans="2:10" x14ac:dyDescent="0.25">
      <c r="C4">
        <v>2</v>
      </c>
    </row>
    <row r="5" spans="2:10" x14ac:dyDescent="0.25">
      <c r="B5" t="s">
        <v>49</v>
      </c>
      <c r="C5" s="15">
        <v>3</v>
      </c>
    </row>
    <row r="6" spans="2:10" x14ac:dyDescent="0.25">
      <c r="B6" t="s">
        <v>60</v>
      </c>
      <c r="C6">
        <v>4</v>
      </c>
    </row>
    <row r="7" spans="2:10" x14ac:dyDescent="0.25">
      <c r="C7" s="15">
        <v>5</v>
      </c>
    </row>
    <row r="8" spans="2:10" x14ac:dyDescent="0.25">
      <c r="C8">
        <v>6</v>
      </c>
    </row>
    <row r="9" spans="2:10" x14ac:dyDescent="0.25">
      <c r="C9" s="15">
        <v>7</v>
      </c>
    </row>
    <row r="10" spans="2:10" x14ac:dyDescent="0.25">
      <c r="C10">
        <v>8</v>
      </c>
    </row>
    <row r="11" spans="2:10" x14ac:dyDescent="0.25">
      <c r="C11" s="15">
        <v>9</v>
      </c>
    </row>
    <row r="12" spans="2:10" x14ac:dyDescent="0.25">
      <c r="C12">
        <v>10</v>
      </c>
    </row>
    <row r="13" spans="2:10" x14ac:dyDescent="0.25">
      <c r="C13" s="15">
        <v>11</v>
      </c>
    </row>
    <row r="14" spans="2:10" x14ac:dyDescent="0.25">
      <c r="C14">
        <v>12</v>
      </c>
    </row>
    <row r="15" spans="2:10" x14ac:dyDescent="0.25">
      <c r="C15" s="15">
        <v>13</v>
      </c>
    </row>
    <row r="16" spans="2:10" x14ac:dyDescent="0.25">
      <c r="C16">
        <v>14</v>
      </c>
    </row>
    <row r="17" spans="3:3" x14ac:dyDescent="0.25">
      <c r="C17" s="15">
        <v>15</v>
      </c>
    </row>
    <row r="18" spans="3:3" x14ac:dyDescent="0.25">
      <c r="C18">
        <v>16</v>
      </c>
    </row>
    <row r="19" spans="3:3" x14ac:dyDescent="0.25">
      <c r="C19" s="15">
        <v>17</v>
      </c>
    </row>
    <row r="20" spans="3:3" x14ac:dyDescent="0.25">
      <c r="C20">
        <v>18</v>
      </c>
    </row>
    <row r="21" spans="3:3" x14ac:dyDescent="0.25">
      <c r="C21" s="15">
        <v>19</v>
      </c>
    </row>
    <row r="22" spans="3:3" x14ac:dyDescent="0.25">
      <c r="C22">
        <v>20</v>
      </c>
    </row>
    <row r="23" spans="3:3" x14ac:dyDescent="0.25">
      <c r="C23" s="15">
        <v>21</v>
      </c>
    </row>
    <row r="24" spans="3:3" x14ac:dyDescent="0.25">
      <c r="C24">
        <v>22</v>
      </c>
    </row>
    <row r="25" spans="3:3" x14ac:dyDescent="0.25">
      <c r="C25" s="15">
        <v>23</v>
      </c>
    </row>
    <row r="26" spans="3:3" x14ac:dyDescent="0.25">
      <c r="C26">
        <v>24</v>
      </c>
    </row>
    <row r="27" spans="3:3" x14ac:dyDescent="0.25">
      <c r="C27" s="15">
        <v>25</v>
      </c>
    </row>
    <row r="28" spans="3:3" x14ac:dyDescent="0.25">
      <c r="C28">
        <v>26</v>
      </c>
    </row>
    <row r="29" spans="3:3" x14ac:dyDescent="0.25">
      <c r="C29" s="15">
        <v>27</v>
      </c>
    </row>
    <row r="30" spans="3:3" x14ac:dyDescent="0.25">
      <c r="C30">
        <v>28</v>
      </c>
    </row>
    <row r="31" spans="3:3" x14ac:dyDescent="0.25">
      <c r="C31" s="15">
        <v>29</v>
      </c>
    </row>
    <row r="32" spans="3:3" x14ac:dyDescent="0.25">
      <c r="C32">
        <v>30</v>
      </c>
    </row>
    <row r="33" spans="3:3" x14ac:dyDescent="0.25">
      <c r="C33" s="15">
        <v>31</v>
      </c>
    </row>
    <row r="34" spans="3:3" x14ac:dyDescent="0.25">
      <c r="C34">
        <v>32</v>
      </c>
    </row>
    <row r="35" spans="3:3" x14ac:dyDescent="0.25">
      <c r="C35" s="15">
        <v>33</v>
      </c>
    </row>
    <row r="36" spans="3:3" x14ac:dyDescent="0.25">
      <c r="C36">
        <v>34</v>
      </c>
    </row>
    <row r="37" spans="3:3" x14ac:dyDescent="0.25">
      <c r="C37" s="15">
        <v>35</v>
      </c>
    </row>
    <row r="38" spans="3:3" x14ac:dyDescent="0.25">
      <c r="C38">
        <v>36</v>
      </c>
    </row>
    <row r="39" spans="3:3" x14ac:dyDescent="0.25">
      <c r="C39" s="15">
        <v>37</v>
      </c>
    </row>
    <row r="40" spans="3:3" x14ac:dyDescent="0.25">
      <c r="C40">
        <v>38</v>
      </c>
    </row>
    <row r="41" spans="3:3" x14ac:dyDescent="0.25">
      <c r="C41" s="15">
        <v>39</v>
      </c>
    </row>
    <row r="42" spans="3:3" x14ac:dyDescent="0.25">
      <c r="C42">
        <v>40</v>
      </c>
    </row>
    <row r="43" spans="3:3" x14ac:dyDescent="0.25">
      <c r="C43" s="15">
        <v>41</v>
      </c>
    </row>
    <row r="44" spans="3:3" x14ac:dyDescent="0.25">
      <c r="C44">
        <v>42</v>
      </c>
    </row>
    <row r="45" spans="3:3" x14ac:dyDescent="0.25">
      <c r="C45" s="15">
        <v>43</v>
      </c>
    </row>
    <row r="46" spans="3:3" x14ac:dyDescent="0.25">
      <c r="C46">
        <v>44</v>
      </c>
    </row>
    <row r="47" spans="3:3" x14ac:dyDescent="0.25">
      <c r="C47" s="15">
        <v>45</v>
      </c>
    </row>
    <row r="48" spans="3:3" x14ac:dyDescent="0.25">
      <c r="C48">
        <v>46</v>
      </c>
    </row>
    <row r="49" spans="3:3" x14ac:dyDescent="0.25">
      <c r="C49" s="15">
        <v>47</v>
      </c>
    </row>
    <row r="50" spans="3:3" x14ac:dyDescent="0.25">
      <c r="C50">
        <v>48</v>
      </c>
    </row>
    <row r="51" spans="3:3" x14ac:dyDescent="0.25">
      <c r="C51" s="15">
        <v>49</v>
      </c>
    </row>
    <row r="52" spans="3:3" x14ac:dyDescent="0.25">
      <c r="C52">
        <v>50</v>
      </c>
    </row>
    <row r="53" spans="3:3" x14ac:dyDescent="0.25">
      <c r="C53" s="15">
        <v>51</v>
      </c>
    </row>
    <row r="54" spans="3:3" x14ac:dyDescent="0.25">
      <c r="C54">
        <v>52</v>
      </c>
    </row>
    <row r="55" spans="3:3" x14ac:dyDescent="0.25">
      <c r="C55" s="15">
        <v>53</v>
      </c>
    </row>
    <row r="56" spans="3:3" x14ac:dyDescent="0.25">
      <c r="C56">
        <v>54</v>
      </c>
    </row>
    <row r="57" spans="3:3" x14ac:dyDescent="0.25">
      <c r="C57" s="15">
        <v>55</v>
      </c>
    </row>
    <row r="58" spans="3:3" x14ac:dyDescent="0.25">
      <c r="C58">
        <v>56</v>
      </c>
    </row>
    <row r="59" spans="3:3" x14ac:dyDescent="0.25">
      <c r="C59" s="15">
        <v>57</v>
      </c>
    </row>
    <row r="60" spans="3:3" x14ac:dyDescent="0.25">
      <c r="C60">
        <v>58</v>
      </c>
    </row>
    <row r="61" spans="3:3" x14ac:dyDescent="0.25">
      <c r="C61" s="15">
        <v>59</v>
      </c>
    </row>
    <row r="62" spans="3:3" x14ac:dyDescent="0.25">
      <c r="C62">
        <v>60</v>
      </c>
    </row>
    <row r="63" spans="3:3" x14ac:dyDescent="0.25">
      <c r="C63" s="15">
        <v>61</v>
      </c>
    </row>
    <row r="64" spans="3:3" x14ac:dyDescent="0.25">
      <c r="C64">
        <v>62</v>
      </c>
    </row>
    <row r="65" spans="3:3" x14ac:dyDescent="0.25">
      <c r="C65" s="15">
        <v>63</v>
      </c>
    </row>
    <row r="66" spans="3:3" x14ac:dyDescent="0.25">
      <c r="C66">
        <v>64</v>
      </c>
    </row>
    <row r="67" spans="3:3" x14ac:dyDescent="0.25">
      <c r="C67" s="15">
        <v>65</v>
      </c>
    </row>
    <row r="68" spans="3:3" x14ac:dyDescent="0.25">
      <c r="C68">
        <v>66</v>
      </c>
    </row>
    <row r="69" spans="3:3" x14ac:dyDescent="0.25">
      <c r="C69" s="15">
        <v>67</v>
      </c>
    </row>
    <row r="70" spans="3:3" x14ac:dyDescent="0.25">
      <c r="C70">
        <v>68</v>
      </c>
    </row>
    <row r="71" spans="3:3" x14ac:dyDescent="0.25">
      <c r="C71" s="15">
        <v>69</v>
      </c>
    </row>
    <row r="72" spans="3:3" x14ac:dyDescent="0.25">
      <c r="C72">
        <v>70</v>
      </c>
    </row>
    <row r="73" spans="3:3" x14ac:dyDescent="0.25">
      <c r="C73" s="15">
        <v>71</v>
      </c>
    </row>
    <row r="74" spans="3:3" x14ac:dyDescent="0.25">
      <c r="C74">
        <v>72</v>
      </c>
    </row>
    <row r="75" spans="3:3" x14ac:dyDescent="0.25">
      <c r="C75" s="15">
        <v>73</v>
      </c>
    </row>
    <row r="76" spans="3:3" x14ac:dyDescent="0.25">
      <c r="C76">
        <v>74</v>
      </c>
    </row>
    <row r="77" spans="3:3" x14ac:dyDescent="0.25">
      <c r="C77" s="15">
        <v>75</v>
      </c>
    </row>
    <row r="78" spans="3:3" x14ac:dyDescent="0.25">
      <c r="C78">
        <v>76</v>
      </c>
    </row>
    <row r="79" spans="3:3" x14ac:dyDescent="0.25">
      <c r="C79" s="15">
        <v>77</v>
      </c>
    </row>
    <row r="80" spans="3:3" x14ac:dyDescent="0.25">
      <c r="C80">
        <v>78</v>
      </c>
    </row>
    <row r="81" spans="3:3" x14ac:dyDescent="0.25">
      <c r="C81" s="15">
        <v>79</v>
      </c>
    </row>
    <row r="82" spans="3:3" x14ac:dyDescent="0.25">
      <c r="C82">
        <v>80</v>
      </c>
    </row>
    <row r="83" spans="3:3" x14ac:dyDescent="0.25">
      <c r="C83" s="15">
        <v>81</v>
      </c>
    </row>
    <row r="84" spans="3:3" x14ac:dyDescent="0.25">
      <c r="C84">
        <v>82</v>
      </c>
    </row>
    <row r="85" spans="3:3" x14ac:dyDescent="0.25">
      <c r="C85" s="15">
        <v>83</v>
      </c>
    </row>
    <row r="86" spans="3:3" x14ac:dyDescent="0.25">
      <c r="C86">
        <v>84</v>
      </c>
    </row>
    <row r="87" spans="3:3" x14ac:dyDescent="0.25">
      <c r="C87" s="15">
        <v>85</v>
      </c>
    </row>
    <row r="88" spans="3:3" x14ac:dyDescent="0.25">
      <c r="C88">
        <v>86</v>
      </c>
    </row>
    <row r="89" spans="3:3" x14ac:dyDescent="0.25">
      <c r="C89" s="15">
        <v>87</v>
      </c>
    </row>
    <row r="90" spans="3:3" x14ac:dyDescent="0.25">
      <c r="C90">
        <v>88</v>
      </c>
    </row>
    <row r="91" spans="3:3" x14ac:dyDescent="0.25">
      <c r="C91" s="15">
        <v>89</v>
      </c>
    </row>
    <row r="92" spans="3:3" x14ac:dyDescent="0.25">
      <c r="C92">
        <v>90</v>
      </c>
    </row>
    <row r="93" spans="3:3" x14ac:dyDescent="0.25">
      <c r="C93" s="15">
        <v>91</v>
      </c>
    </row>
    <row r="94" spans="3:3" x14ac:dyDescent="0.25">
      <c r="C94">
        <v>92</v>
      </c>
    </row>
    <row r="95" spans="3:3" x14ac:dyDescent="0.25">
      <c r="C95" s="15">
        <v>93</v>
      </c>
    </row>
    <row r="96" spans="3:3" x14ac:dyDescent="0.25">
      <c r="C96">
        <v>94</v>
      </c>
    </row>
    <row r="97" spans="3:3" x14ac:dyDescent="0.25">
      <c r="C97" s="15">
        <v>95</v>
      </c>
    </row>
    <row r="98" spans="3:3" x14ac:dyDescent="0.25">
      <c r="C98">
        <v>96</v>
      </c>
    </row>
    <row r="99" spans="3:3" x14ac:dyDescent="0.25">
      <c r="C99" s="15">
        <v>97</v>
      </c>
    </row>
    <row r="100" spans="3:3" x14ac:dyDescent="0.25">
      <c r="C100">
        <v>98</v>
      </c>
    </row>
    <row r="101" spans="3:3" x14ac:dyDescent="0.25">
      <c r="C101" s="15">
        <v>99</v>
      </c>
    </row>
    <row r="102" spans="3:3" x14ac:dyDescent="0.25">
      <c r="C102">
        <v>100</v>
      </c>
    </row>
    <row r="103" spans="3:3" x14ac:dyDescent="0.25">
      <c r="C103" s="15">
        <v>101</v>
      </c>
    </row>
    <row r="104" spans="3:3" x14ac:dyDescent="0.25">
      <c r="C104">
        <v>102</v>
      </c>
    </row>
    <row r="105" spans="3:3" x14ac:dyDescent="0.25">
      <c r="C105" s="15">
        <v>103</v>
      </c>
    </row>
    <row r="106" spans="3:3" x14ac:dyDescent="0.25">
      <c r="C106">
        <v>104</v>
      </c>
    </row>
    <row r="107" spans="3:3" x14ac:dyDescent="0.25">
      <c r="C107" s="15">
        <v>105</v>
      </c>
    </row>
    <row r="108" spans="3:3" x14ac:dyDescent="0.25">
      <c r="C108">
        <v>106</v>
      </c>
    </row>
    <row r="109" spans="3:3" x14ac:dyDescent="0.25">
      <c r="C109" s="15">
        <v>107</v>
      </c>
    </row>
    <row r="110" spans="3:3" x14ac:dyDescent="0.25">
      <c r="C110">
        <v>108</v>
      </c>
    </row>
    <row r="111" spans="3:3" x14ac:dyDescent="0.25">
      <c r="C111" s="15">
        <v>109</v>
      </c>
    </row>
    <row r="112" spans="3:3" x14ac:dyDescent="0.25">
      <c r="C112">
        <v>110</v>
      </c>
    </row>
    <row r="113" spans="3:3" x14ac:dyDescent="0.25">
      <c r="C113" s="15">
        <v>111</v>
      </c>
    </row>
    <row r="114" spans="3:3" x14ac:dyDescent="0.25">
      <c r="C114">
        <v>112</v>
      </c>
    </row>
    <row r="115" spans="3:3" x14ac:dyDescent="0.25">
      <c r="C115" s="15">
        <v>113</v>
      </c>
    </row>
    <row r="116" spans="3:3" x14ac:dyDescent="0.25">
      <c r="C116">
        <v>114</v>
      </c>
    </row>
    <row r="117" spans="3:3" x14ac:dyDescent="0.25">
      <c r="C117" s="15">
        <v>115</v>
      </c>
    </row>
    <row r="118" spans="3:3" x14ac:dyDescent="0.25">
      <c r="C118">
        <v>116</v>
      </c>
    </row>
    <row r="119" spans="3:3" x14ac:dyDescent="0.25">
      <c r="C119" s="15">
        <v>117</v>
      </c>
    </row>
    <row r="120" spans="3:3" x14ac:dyDescent="0.25">
      <c r="C120">
        <v>118</v>
      </c>
    </row>
    <row r="121" spans="3:3" x14ac:dyDescent="0.25">
      <c r="C121" s="15">
        <v>119</v>
      </c>
    </row>
    <row r="122" spans="3:3" x14ac:dyDescent="0.25">
      <c r="C122">
        <v>120</v>
      </c>
    </row>
    <row r="123" spans="3:3" x14ac:dyDescent="0.25">
      <c r="C123" s="15">
        <v>121</v>
      </c>
    </row>
    <row r="124" spans="3:3" x14ac:dyDescent="0.25">
      <c r="C124">
        <v>122</v>
      </c>
    </row>
    <row r="125" spans="3:3" x14ac:dyDescent="0.25">
      <c r="C125" s="15">
        <v>123</v>
      </c>
    </row>
    <row r="126" spans="3:3" x14ac:dyDescent="0.25">
      <c r="C126">
        <v>124</v>
      </c>
    </row>
    <row r="127" spans="3:3" x14ac:dyDescent="0.25">
      <c r="C127" s="15">
        <v>125</v>
      </c>
    </row>
    <row r="128" spans="3:3" x14ac:dyDescent="0.25">
      <c r="C128">
        <v>126</v>
      </c>
    </row>
    <row r="129" spans="3:3" x14ac:dyDescent="0.25">
      <c r="C129" s="15">
        <v>127</v>
      </c>
    </row>
    <row r="130" spans="3:3" x14ac:dyDescent="0.25">
      <c r="C130">
        <v>128</v>
      </c>
    </row>
    <row r="131" spans="3:3" x14ac:dyDescent="0.25">
      <c r="C131" s="15">
        <v>129</v>
      </c>
    </row>
    <row r="132" spans="3:3" x14ac:dyDescent="0.25">
      <c r="C132">
        <v>130</v>
      </c>
    </row>
    <row r="133" spans="3:3" x14ac:dyDescent="0.25">
      <c r="C133" s="15">
        <v>131</v>
      </c>
    </row>
    <row r="134" spans="3:3" x14ac:dyDescent="0.25">
      <c r="C134">
        <v>132</v>
      </c>
    </row>
    <row r="135" spans="3:3" x14ac:dyDescent="0.25">
      <c r="C135" s="15">
        <v>133</v>
      </c>
    </row>
    <row r="136" spans="3:3" x14ac:dyDescent="0.25">
      <c r="C136">
        <v>134</v>
      </c>
    </row>
    <row r="137" spans="3:3" x14ac:dyDescent="0.25">
      <c r="C137" s="15">
        <v>135</v>
      </c>
    </row>
    <row r="138" spans="3:3" x14ac:dyDescent="0.25">
      <c r="C138">
        <v>136</v>
      </c>
    </row>
    <row r="139" spans="3:3" x14ac:dyDescent="0.25">
      <c r="C139" s="15">
        <v>137</v>
      </c>
    </row>
    <row r="140" spans="3:3" x14ac:dyDescent="0.25">
      <c r="C140">
        <v>138</v>
      </c>
    </row>
    <row r="141" spans="3:3" x14ac:dyDescent="0.25">
      <c r="C141" s="15">
        <v>139</v>
      </c>
    </row>
    <row r="142" spans="3:3" x14ac:dyDescent="0.25">
      <c r="C142">
        <v>140</v>
      </c>
    </row>
    <row r="143" spans="3:3" x14ac:dyDescent="0.25">
      <c r="C143" s="15">
        <v>141</v>
      </c>
    </row>
    <row r="144" spans="3:3" x14ac:dyDescent="0.25">
      <c r="C144">
        <v>142</v>
      </c>
    </row>
    <row r="145" spans="3:3" x14ac:dyDescent="0.25">
      <c r="C145" s="15">
        <v>143</v>
      </c>
    </row>
    <row r="146" spans="3:3" x14ac:dyDescent="0.25">
      <c r="C146">
        <v>144</v>
      </c>
    </row>
    <row r="147" spans="3:3" x14ac:dyDescent="0.25">
      <c r="C147" s="15">
        <v>145</v>
      </c>
    </row>
    <row r="148" spans="3:3" x14ac:dyDescent="0.25">
      <c r="C148">
        <v>146</v>
      </c>
    </row>
    <row r="149" spans="3:3" x14ac:dyDescent="0.25">
      <c r="C149" s="15">
        <v>147</v>
      </c>
    </row>
    <row r="150" spans="3:3" x14ac:dyDescent="0.25">
      <c r="C150">
        <v>148</v>
      </c>
    </row>
    <row r="151" spans="3:3" x14ac:dyDescent="0.25">
      <c r="C151" s="15">
        <v>149</v>
      </c>
    </row>
    <row r="152" spans="3:3" x14ac:dyDescent="0.25">
      <c r="C152">
        <v>150</v>
      </c>
    </row>
    <row r="153" spans="3:3" x14ac:dyDescent="0.25">
      <c r="C153" s="15">
        <v>151</v>
      </c>
    </row>
    <row r="154" spans="3:3" x14ac:dyDescent="0.25">
      <c r="C154">
        <v>152</v>
      </c>
    </row>
    <row r="155" spans="3:3" x14ac:dyDescent="0.25">
      <c r="C155" s="15">
        <v>153</v>
      </c>
    </row>
    <row r="156" spans="3:3" x14ac:dyDescent="0.25">
      <c r="C156">
        <v>154</v>
      </c>
    </row>
    <row r="157" spans="3:3" x14ac:dyDescent="0.25">
      <c r="C157" s="15">
        <v>155</v>
      </c>
    </row>
    <row r="158" spans="3:3" x14ac:dyDescent="0.25">
      <c r="C158">
        <v>156</v>
      </c>
    </row>
    <row r="159" spans="3:3" x14ac:dyDescent="0.25">
      <c r="C159" s="15">
        <v>157</v>
      </c>
    </row>
    <row r="160" spans="3:3" x14ac:dyDescent="0.25">
      <c r="C160">
        <v>158</v>
      </c>
    </row>
    <row r="161" spans="3:3" x14ac:dyDescent="0.25">
      <c r="C161" s="15">
        <v>159</v>
      </c>
    </row>
    <row r="162" spans="3:3" x14ac:dyDescent="0.25">
      <c r="C162">
        <v>160</v>
      </c>
    </row>
    <row r="163" spans="3:3" x14ac:dyDescent="0.25">
      <c r="C163" s="15">
        <v>161</v>
      </c>
    </row>
    <row r="164" spans="3:3" x14ac:dyDescent="0.25">
      <c r="C164">
        <v>162</v>
      </c>
    </row>
    <row r="165" spans="3:3" x14ac:dyDescent="0.25">
      <c r="C165" s="15">
        <v>163</v>
      </c>
    </row>
    <row r="166" spans="3:3" x14ac:dyDescent="0.25">
      <c r="C166">
        <v>164</v>
      </c>
    </row>
    <row r="167" spans="3:3" x14ac:dyDescent="0.25">
      <c r="C167" s="15">
        <v>165</v>
      </c>
    </row>
    <row r="168" spans="3:3" x14ac:dyDescent="0.25">
      <c r="C168">
        <v>166</v>
      </c>
    </row>
    <row r="169" spans="3:3" x14ac:dyDescent="0.25">
      <c r="C169" s="15">
        <v>167</v>
      </c>
    </row>
    <row r="170" spans="3:3" x14ac:dyDescent="0.25">
      <c r="C170">
        <v>168</v>
      </c>
    </row>
    <row r="171" spans="3:3" x14ac:dyDescent="0.25">
      <c r="C171" s="15">
        <v>169</v>
      </c>
    </row>
    <row r="172" spans="3:3" x14ac:dyDescent="0.25">
      <c r="C172">
        <v>170</v>
      </c>
    </row>
    <row r="173" spans="3:3" x14ac:dyDescent="0.25">
      <c r="C173" s="15">
        <v>171</v>
      </c>
    </row>
    <row r="174" spans="3:3" x14ac:dyDescent="0.25">
      <c r="C174">
        <v>172</v>
      </c>
    </row>
    <row r="175" spans="3:3" x14ac:dyDescent="0.25">
      <c r="C175" s="15">
        <v>173</v>
      </c>
    </row>
    <row r="176" spans="3:3" x14ac:dyDescent="0.25">
      <c r="C176">
        <v>174</v>
      </c>
    </row>
    <row r="177" spans="3:3" x14ac:dyDescent="0.25">
      <c r="C177" s="15">
        <v>175</v>
      </c>
    </row>
    <row r="178" spans="3:3" x14ac:dyDescent="0.25">
      <c r="C178">
        <v>176</v>
      </c>
    </row>
    <row r="179" spans="3:3" x14ac:dyDescent="0.25">
      <c r="C179" s="15">
        <v>177</v>
      </c>
    </row>
    <row r="180" spans="3:3" x14ac:dyDescent="0.25">
      <c r="C180">
        <v>178</v>
      </c>
    </row>
    <row r="181" spans="3:3" x14ac:dyDescent="0.25">
      <c r="C181" s="15">
        <v>179</v>
      </c>
    </row>
    <row r="182" spans="3:3" x14ac:dyDescent="0.25">
      <c r="C182">
        <v>180</v>
      </c>
    </row>
    <row r="183" spans="3:3" x14ac:dyDescent="0.25">
      <c r="C183" s="15">
        <v>181</v>
      </c>
    </row>
    <row r="184" spans="3:3" x14ac:dyDescent="0.25">
      <c r="C184">
        <v>182</v>
      </c>
    </row>
    <row r="185" spans="3:3" x14ac:dyDescent="0.25">
      <c r="C185" s="15">
        <v>183</v>
      </c>
    </row>
    <row r="186" spans="3:3" x14ac:dyDescent="0.25">
      <c r="C186">
        <v>184</v>
      </c>
    </row>
    <row r="187" spans="3:3" x14ac:dyDescent="0.25">
      <c r="C187" s="15">
        <v>185</v>
      </c>
    </row>
    <row r="188" spans="3:3" x14ac:dyDescent="0.25">
      <c r="C188">
        <v>186</v>
      </c>
    </row>
    <row r="189" spans="3:3" x14ac:dyDescent="0.25">
      <c r="C189" s="15">
        <v>187</v>
      </c>
    </row>
    <row r="190" spans="3:3" x14ac:dyDescent="0.25">
      <c r="C190">
        <v>188</v>
      </c>
    </row>
    <row r="191" spans="3:3" x14ac:dyDescent="0.25">
      <c r="C191" s="15">
        <v>189</v>
      </c>
    </row>
    <row r="192" spans="3:3" x14ac:dyDescent="0.25">
      <c r="C192">
        <v>190</v>
      </c>
    </row>
    <row r="193" spans="3:3" x14ac:dyDescent="0.25">
      <c r="C193" s="15">
        <v>191</v>
      </c>
    </row>
    <row r="194" spans="3:3" x14ac:dyDescent="0.25">
      <c r="C194">
        <v>192</v>
      </c>
    </row>
    <row r="195" spans="3:3" x14ac:dyDescent="0.25">
      <c r="C195" s="15">
        <v>193</v>
      </c>
    </row>
    <row r="196" spans="3:3" x14ac:dyDescent="0.25">
      <c r="C196">
        <v>194</v>
      </c>
    </row>
    <row r="197" spans="3:3" x14ac:dyDescent="0.25">
      <c r="C197" s="15">
        <v>195</v>
      </c>
    </row>
    <row r="198" spans="3:3" x14ac:dyDescent="0.25">
      <c r="C198">
        <v>196</v>
      </c>
    </row>
    <row r="199" spans="3:3" x14ac:dyDescent="0.25">
      <c r="C199" s="15">
        <v>197</v>
      </c>
    </row>
    <row r="200" spans="3:3" x14ac:dyDescent="0.25">
      <c r="C200">
        <v>198</v>
      </c>
    </row>
    <row r="201" spans="3:3" x14ac:dyDescent="0.25">
      <c r="C201" s="15">
        <v>199</v>
      </c>
    </row>
    <row r="202" spans="3:3" x14ac:dyDescent="0.25">
      <c r="C202">
        <v>200</v>
      </c>
    </row>
  </sheetData>
  <mergeCells count="1">
    <mergeCell ref="E2:F2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>
      <selection activeCell="D3" sqref="D3:D49"/>
    </sheetView>
  </sheetViews>
  <sheetFormatPr defaultRowHeight="15" x14ac:dyDescent="0.25"/>
  <cols>
    <col min="3" max="3" width="20.140625" bestFit="1" customWidth="1"/>
    <col min="4" max="4" width="45.140625" bestFit="1" customWidth="1"/>
  </cols>
  <sheetData>
    <row r="2" spans="2:4" x14ac:dyDescent="0.25">
      <c r="B2" t="s">
        <v>1</v>
      </c>
      <c r="C2" t="s">
        <v>39</v>
      </c>
      <c r="D2" t="s">
        <v>80</v>
      </c>
    </row>
    <row r="3" spans="2:4" x14ac:dyDescent="0.25">
      <c r="B3">
        <v>1</v>
      </c>
      <c r="C3">
        <v>1.4879661542934099</v>
      </c>
      <c r="D3">
        <f>ROUND(C3,0)</f>
        <v>1</v>
      </c>
    </row>
    <row r="4" spans="2:4" x14ac:dyDescent="0.25">
      <c r="B4">
        <v>2</v>
      </c>
      <c r="C4">
        <v>1.1263961935812601</v>
      </c>
      <c r="D4">
        <f t="shared" ref="D4:D49" si="0">ROUND(C4,0)</f>
        <v>1</v>
      </c>
    </row>
    <row r="5" spans="2:4" x14ac:dyDescent="0.25">
      <c r="B5">
        <v>3</v>
      </c>
      <c r="C5">
        <v>1.5485972503519001</v>
      </c>
      <c r="D5">
        <f t="shared" si="0"/>
        <v>2</v>
      </c>
    </row>
    <row r="6" spans="2:4" x14ac:dyDescent="0.25">
      <c r="B6">
        <v>4</v>
      </c>
      <c r="C6">
        <v>1.69365035996792</v>
      </c>
      <c r="D6">
        <f t="shared" si="0"/>
        <v>2</v>
      </c>
    </row>
    <row r="7" spans="2:4" x14ac:dyDescent="0.25">
      <c r="B7">
        <v>5</v>
      </c>
      <c r="C7">
        <v>1.18646696122954</v>
      </c>
      <c r="D7">
        <f t="shared" si="0"/>
        <v>1</v>
      </c>
    </row>
    <row r="8" spans="2:4" x14ac:dyDescent="0.25">
      <c r="B8">
        <v>6</v>
      </c>
      <c r="C8">
        <v>1.0110709315356901</v>
      </c>
      <c r="D8">
        <f t="shared" si="0"/>
        <v>1</v>
      </c>
    </row>
    <row r="9" spans="2:4" x14ac:dyDescent="0.25">
      <c r="B9">
        <v>7</v>
      </c>
      <c r="C9">
        <v>1.0794412174945001</v>
      </c>
      <c r="D9">
        <f t="shared" si="0"/>
        <v>1</v>
      </c>
    </row>
    <row r="10" spans="2:4" x14ac:dyDescent="0.25">
      <c r="B10">
        <v>8</v>
      </c>
      <c r="C10">
        <v>1.2654292659067601</v>
      </c>
      <c r="D10">
        <f t="shared" si="0"/>
        <v>1</v>
      </c>
    </row>
    <row r="11" spans="2:4" x14ac:dyDescent="0.25">
      <c r="B11">
        <v>9</v>
      </c>
      <c r="C11">
        <v>1.75777007163166</v>
      </c>
      <c r="D11">
        <f t="shared" si="0"/>
        <v>2</v>
      </c>
    </row>
    <row r="12" spans="2:4" x14ac:dyDescent="0.25">
      <c r="B12">
        <v>10</v>
      </c>
      <c r="C12">
        <v>3.1515482942410999</v>
      </c>
      <c r="D12">
        <f t="shared" si="0"/>
        <v>3</v>
      </c>
    </row>
    <row r="13" spans="2:4" x14ac:dyDescent="0.25">
      <c r="B13">
        <v>11</v>
      </c>
      <c r="C13">
        <v>1.2532958334067901</v>
      </c>
      <c r="D13">
        <f t="shared" si="0"/>
        <v>1</v>
      </c>
    </row>
    <row r="14" spans="2:4" x14ac:dyDescent="0.25">
      <c r="B14">
        <v>12</v>
      </c>
      <c r="C14">
        <v>2.88328361378781</v>
      </c>
      <c r="D14">
        <f t="shared" si="0"/>
        <v>3</v>
      </c>
    </row>
    <row r="15" spans="2:4" x14ac:dyDescent="0.25">
      <c r="B15">
        <v>13</v>
      </c>
      <c r="C15">
        <v>1.2817302314296699</v>
      </c>
      <c r="D15">
        <f t="shared" si="0"/>
        <v>1</v>
      </c>
    </row>
    <row r="16" spans="2:4" x14ac:dyDescent="0.25">
      <c r="B16">
        <v>14</v>
      </c>
      <c r="C16">
        <v>2.1957815307798398</v>
      </c>
      <c r="D16">
        <f t="shared" si="0"/>
        <v>2</v>
      </c>
    </row>
    <row r="17" spans="2:4" x14ac:dyDescent="0.25">
      <c r="B17">
        <v>15</v>
      </c>
      <c r="C17">
        <v>1.8371656407497501</v>
      </c>
      <c r="D17">
        <f t="shared" si="0"/>
        <v>2</v>
      </c>
    </row>
    <row r="18" spans="2:4" x14ac:dyDescent="0.25">
      <c r="B18">
        <v>16</v>
      </c>
      <c r="C18">
        <v>1.4185728785126599</v>
      </c>
      <c r="D18">
        <f t="shared" si="0"/>
        <v>1</v>
      </c>
    </row>
    <row r="19" spans="2:4" x14ac:dyDescent="0.25">
      <c r="B19">
        <v>17</v>
      </c>
      <c r="C19">
        <v>1.30987501706528</v>
      </c>
      <c r="D19">
        <f t="shared" si="0"/>
        <v>1</v>
      </c>
    </row>
    <row r="20" spans="2:4" x14ac:dyDescent="0.25">
      <c r="B20">
        <v>18</v>
      </c>
      <c r="C20">
        <v>1.0551757422111301</v>
      </c>
      <c r="D20">
        <f t="shared" si="0"/>
        <v>1</v>
      </c>
    </row>
    <row r="21" spans="2:4" x14ac:dyDescent="0.25">
      <c r="B21">
        <v>19</v>
      </c>
      <c r="C21">
        <v>1.70701368012115</v>
      </c>
      <c r="D21">
        <f t="shared" si="0"/>
        <v>2</v>
      </c>
    </row>
    <row r="22" spans="2:4" x14ac:dyDescent="0.25">
      <c r="B22">
        <v>20</v>
      </c>
      <c r="C22">
        <v>1.4930463998104999</v>
      </c>
      <c r="D22">
        <f t="shared" si="0"/>
        <v>1</v>
      </c>
    </row>
    <row r="23" spans="2:4" x14ac:dyDescent="0.25">
      <c r="B23">
        <v>21</v>
      </c>
      <c r="C23">
        <v>1.5706368671728199</v>
      </c>
      <c r="D23">
        <f t="shared" si="0"/>
        <v>2</v>
      </c>
    </row>
    <row r="24" spans="2:4" x14ac:dyDescent="0.25">
      <c r="B24">
        <v>22</v>
      </c>
      <c r="C24">
        <v>1.08682216454781</v>
      </c>
      <c r="D24">
        <f t="shared" si="0"/>
        <v>1</v>
      </c>
    </row>
    <row r="25" spans="2:4" x14ac:dyDescent="0.25">
      <c r="B25">
        <v>23</v>
      </c>
      <c r="C25">
        <v>1.34350122429833</v>
      </c>
      <c r="D25">
        <f t="shared" si="0"/>
        <v>1</v>
      </c>
    </row>
    <row r="26" spans="2:4" x14ac:dyDescent="0.25">
      <c r="B26">
        <v>24</v>
      </c>
      <c r="C26">
        <v>1.07535832071496</v>
      </c>
      <c r="D26">
        <f t="shared" si="0"/>
        <v>1</v>
      </c>
    </row>
    <row r="27" spans="2:4" x14ac:dyDescent="0.25">
      <c r="B27">
        <v>25</v>
      </c>
      <c r="C27">
        <v>1.1958495549414401</v>
      </c>
      <c r="D27">
        <f t="shared" si="0"/>
        <v>1</v>
      </c>
    </row>
    <row r="28" spans="2:4" x14ac:dyDescent="0.25">
      <c r="B28">
        <v>26</v>
      </c>
      <c r="C28">
        <v>1.69437678516777</v>
      </c>
      <c r="D28">
        <f t="shared" si="0"/>
        <v>2</v>
      </c>
    </row>
    <row r="29" spans="2:4" x14ac:dyDescent="0.25">
      <c r="B29">
        <v>27</v>
      </c>
      <c r="C29">
        <v>1.13227987348523</v>
      </c>
      <c r="D29">
        <f t="shared" si="0"/>
        <v>1</v>
      </c>
    </row>
    <row r="30" spans="2:4" x14ac:dyDescent="0.25">
      <c r="B30">
        <v>28</v>
      </c>
      <c r="C30">
        <v>1.7320031710445301</v>
      </c>
      <c r="D30">
        <f t="shared" si="0"/>
        <v>2</v>
      </c>
    </row>
    <row r="31" spans="2:4" x14ac:dyDescent="0.25">
      <c r="B31">
        <v>29</v>
      </c>
      <c r="C31">
        <v>1.1862842100100499</v>
      </c>
      <c r="D31">
        <f t="shared" si="0"/>
        <v>1</v>
      </c>
    </row>
    <row r="32" spans="2:4" x14ac:dyDescent="0.25">
      <c r="B32">
        <v>30</v>
      </c>
      <c r="C32">
        <v>1.0013373050963901</v>
      </c>
      <c r="D32">
        <f t="shared" si="0"/>
        <v>1</v>
      </c>
    </row>
    <row r="33" spans="2:4" x14ac:dyDescent="0.25">
      <c r="B33">
        <v>31</v>
      </c>
      <c r="C33">
        <v>2.8007477918135901</v>
      </c>
      <c r="D33">
        <f t="shared" si="0"/>
        <v>3</v>
      </c>
    </row>
    <row r="34" spans="2:4" x14ac:dyDescent="0.25">
      <c r="B34">
        <v>32</v>
      </c>
      <c r="C34">
        <v>1.0446206094397299</v>
      </c>
      <c r="D34">
        <f t="shared" si="0"/>
        <v>1</v>
      </c>
    </row>
    <row r="35" spans="2:4" x14ac:dyDescent="0.25">
      <c r="B35">
        <v>33</v>
      </c>
      <c r="C35">
        <v>1.7024821680518001</v>
      </c>
      <c r="D35">
        <f t="shared" si="0"/>
        <v>2</v>
      </c>
    </row>
    <row r="36" spans="2:4" x14ac:dyDescent="0.25">
      <c r="B36">
        <v>34</v>
      </c>
      <c r="C36">
        <v>1.2177021949573801</v>
      </c>
      <c r="D36">
        <f t="shared" si="0"/>
        <v>1</v>
      </c>
    </row>
    <row r="37" spans="2:4" x14ac:dyDescent="0.25">
      <c r="B37">
        <v>35</v>
      </c>
      <c r="C37">
        <v>1.52345896481369</v>
      </c>
      <c r="D37">
        <f t="shared" si="0"/>
        <v>2</v>
      </c>
    </row>
    <row r="38" spans="2:4" x14ac:dyDescent="0.25">
      <c r="B38">
        <v>36</v>
      </c>
      <c r="C38">
        <v>1.58915805041147</v>
      </c>
      <c r="D38">
        <f t="shared" si="0"/>
        <v>2</v>
      </c>
    </row>
    <row r="39" spans="2:4" x14ac:dyDescent="0.25">
      <c r="B39">
        <v>37</v>
      </c>
      <c r="C39">
        <v>1.68260469237168</v>
      </c>
      <c r="D39">
        <f t="shared" si="0"/>
        <v>2</v>
      </c>
    </row>
    <row r="40" spans="2:4" x14ac:dyDescent="0.25">
      <c r="B40">
        <v>38</v>
      </c>
      <c r="C40">
        <v>1.1432308085661</v>
      </c>
      <c r="D40">
        <f t="shared" si="0"/>
        <v>1</v>
      </c>
    </row>
    <row r="41" spans="2:4" x14ac:dyDescent="0.25">
      <c r="B41">
        <v>39</v>
      </c>
      <c r="C41">
        <v>1.74411102056149</v>
      </c>
      <c r="D41">
        <f t="shared" si="0"/>
        <v>2</v>
      </c>
    </row>
    <row r="42" spans="2:4" x14ac:dyDescent="0.25">
      <c r="B42">
        <v>40</v>
      </c>
      <c r="C42">
        <v>1.44042357800958</v>
      </c>
      <c r="D42">
        <f t="shared" si="0"/>
        <v>1</v>
      </c>
    </row>
    <row r="43" spans="2:4" x14ac:dyDescent="0.25">
      <c r="B43">
        <v>41</v>
      </c>
      <c r="C43">
        <v>1.51045479592346</v>
      </c>
      <c r="D43">
        <f t="shared" si="0"/>
        <v>2</v>
      </c>
    </row>
    <row r="44" spans="2:4" x14ac:dyDescent="0.25">
      <c r="B44">
        <v>42</v>
      </c>
      <c r="C44">
        <v>1.51863232260029</v>
      </c>
      <c r="D44">
        <f t="shared" si="0"/>
        <v>2</v>
      </c>
    </row>
    <row r="45" spans="2:4" x14ac:dyDescent="0.25">
      <c r="B45">
        <v>43</v>
      </c>
      <c r="C45">
        <v>1.1550846350002</v>
      </c>
      <c r="D45">
        <f t="shared" si="0"/>
        <v>1</v>
      </c>
    </row>
    <row r="46" spans="2:4" x14ac:dyDescent="0.25">
      <c r="B46">
        <v>44</v>
      </c>
      <c r="C46">
        <v>1.0400274783274801</v>
      </c>
      <c r="D46">
        <f t="shared" si="0"/>
        <v>1</v>
      </c>
    </row>
    <row r="47" spans="2:4" x14ac:dyDescent="0.25">
      <c r="B47">
        <v>45</v>
      </c>
      <c r="C47">
        <v>1.0339179420898199</v>
      </c>
      <c r="D47">
        <f t="shared" si="0"/>
        <v>1</v>
      </c>
    </row>
    <row r="48" spans="2:4" x14ac:dyDescent="0.25">
      <c r="B48">
        <v>46</v>
      </c>
      <c r="C48">
        <v>2.4596197404954401</v>
      </c>
      <c r="D48">
        <f t="shared" si="0"/>
        <v>2</v>
      </c>
    </row>
    <row r="49" spans="2:4" x14ac:dyDescent="0.25">
      <c r="B49">
        <v>47</v>
      </c>
      <c r="C49">
        <v>1.4374842461808099</v>
      </c>
      <c r="D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2"/>
  <sheetViews>
    <sheetView workbookViewId="0">
      <selection activeCell="D3" sqref="D3"/>
    </sheetView>
  </sheetViews>
  <sheetFormatPr defaultRowHeight="15" x14ac:dyDescent="0.25"/>
  <cols>
    <col min="3" max="3" width="23.5703125" bestFit="1" customWidth="1"/>
    <col min="4" max="4" width="44.140625" bestFit="1" customWidth="1"/>
  </cols>
  <sheetData>
    <row r="2" spans="2:4" x14ac:dyDescent="0.25">
      <c r="B2" t="s">
        <v>1</v>
      </c>
      <c r="C2" t="s">
        <v>42</v>
      </c>
      <c r="D2" t="s">
        <v>81</v>
      </c>
    </row>
    <row r="3" spans="2:4" x14ac:dyDescent="0.25">
      <c r="B3">
        <v>1</v>
      </c>
      <c r="C3">
        <v>7.2850760746770202</v>
      </c>
      <c r="D3">
        <f>ROUND(C3,0)</f>
        <v>7</v>
      </c>
    </row>
    <row r="4" spans="2:4" x14ac:dyDescent="0.25">
      <c r="B4">
        <v>2</v>
      </c>
      <c r="C4">
        <v>4.9573105980849901</v>
      </c>
      <c r="D4">
        <f t="shared" ref="D4:D67" si="0">ROUND(C4,0)</f>
        <v>5</v>
      </c>
    </row>
    <row r="5" spans="2:4" x14ac:dyDescent="0.25">
      <c r="B5">
        <v>3</v>
      </c>
      <c r="C5">
        <v>13.6689895368925</v>
      </c>
      <c r="D5">
        <f t="shared" si="0"/>
        <v>14</v>
      </c>
    </row>
    <row r="6" spans="2:4" x14ac:dyDescent="0.25">
      <c r="B6">
        <v>4</v>
      </c>
      <c r="C6">
        <v>3.6326769148592799</v>
      </c>
      <c r="D6">
        <f t="shared" si="0"/>
        <v>4</v>
      </c>
    </row>
    <row r="7" spans="2:4" x14ac:dyDescent="0.25">
      <c r="B7">
        <v>5</v>
      </c>
      <c r="C7">
        <v>7.75045165247922</v>
      </c>
      <c r="D7">
        <f t="shared" si="0"/>
        <v>8</v>
      </c>
    </row>
    <row r="8" spans="2:4" x14ac:dyDescent="0.25">
      <c r="B8">
        <v>6</v>
      </c>
      <c r="C8">
        <v>4.19256459289321</v>
      </c>
      <c r="D8">
        <f t="shared" si="0"/>
        <v>4</v>
      </c>
    </row>
    <row r="9" spans="2:4" x14ac:dyDescent="0.25">
      <c r="B9">
        <v>7</v>
      </c>
      <c r="C9">
        <v>7.6751752103083497</v>
      </c>
      <c r="D9">
        <f t="shared" si="0"/>
        <v>8</v>
      </c>
    </row>
    <row r="10" spans="2:4" x14ac:dyDescent="0.25">
      <c r="B10">
        <v>8</v>
      </c>
      <c r="C10">
        <v>8.3680557614707105</v>
      </c>
      <c r="D10">
        <f t="shared" si="0"/>
        <v>8</v>
      </c>
    </row>
    <row r="11" spans="2:4" x14ac:dyDescent="0.25">
      <c r="B11">
        <v>9</v>
      </c>
      <c r="C11">
        <v>6.4049487830485798</v>
      </c>
      <c r="D11">
        <f t="shared" si="0"/>
        <v>6</v>
      </c>
    </row>
    <row r="12" spans="2:4" x14ac:dyDescent="0.25">
      <c r="B12">
        <v>10</v>
      </c>
      <c r="C12">
        <v>5.00848066091757</v>
      </c>
      <c r="D12">
        <f t="shared" si="0"/>
        <v>5</v>
      </c>
    </row>
    <row r="13" spans="2:4" x14ac:dyDescent="0.25">
      <c r="B13">
        <v>11</v>
      </c>
      <c r="C13">
        <v>11.980121318079499</v>
      </c>
      <c r="D13">
        <f t="shared" si="0"/>
        <v>12</v>
      </c>
    </row>
    <row r="14" spans="2:4" x14ac:dyDescent="0.25">
      <c r="B14">
        <v>12</v>
      </c>
      <c r="C14">
        <v>7.4203558644723397</v>
      </c>
      <c r="D14">
        <f t="shared" si="0"/>
        <v>7</v>
      </c>
    </row>
    <row r="15" spans="2:4" x14ac:dyDescent="0.25">
      <c r="B15">
        <v>13</v>
      </c>
      <c r="C15">
        <v>6.2784807141206302</v>
      </c>
      <c r="D15">
        <f t="shared" si="0"/>
        <v>6</v>
      </c>
    </row>
    <row r="16" spans="2:4" x14ac:dyDescent="0.25">
      <c r="B16">
        <v>14</v>
      </c>
      <c r="C16">
        <v>5.72833193552</v>
      </c>
      <c r="D16">
        <f t="shared" si="0"/>
        <v>6</v>
      </c>
    </row>
    <row r="17" spans="2:4" x14ac:dyDescent="0.25">
      <c r="B17">
        <v>15</v>
      </c>
      <c r="C17">
        <v>15.4572743609277</v>
      </c>
      <c r="D17">
        <f t="shared" si="0"/>
        <v>15</v>
      </c>
    </row>
    <row r="18" spans="2:4" x14ac:dyDescent="0.25">
      <c r="B18">
        <v>16</v>
      </c>
      <c r="C18">
        <v>7.1313683138810902</v>
      </c>
      <c r="D18">
        <f t="shared" si="0"/>
        <v>7</v>
      </c>
    </row>
    <row r="19" spans="2:4" x14ac:dyDescent="0.25">
      <c r="B19">
        <v>17</v>
      </c>
      <c r="C19">
        <v>5.9389039934440797</v>
      </c>
      <c r="D19">
        <f t="shared" si="0"/>
        <v>6</v>
      </c>
    </row>
    <row r="20" spans="2:4" x14ac:dyDescent="0.25">
      <c r="B20">
        <v>18</v>
      </c>
      <c r="C20">
        <v>3.5407467050823098</v>
      </c>
      <c r="D20">
        <f t="shared" si="0"/>
        <v>4</v>
      </c>
    </row>
    <row r="21" spans="2:4" x14ac:dyDescent="0.25">
      <c r="B21">
        <v>19</v>
      </c>
      <c r="C21">
        <v>4.68730298164723</v>
      </c>
      <c r="D21">
        <f t="shared" si="0"/>
        <v>5</v>
      </c>
    </row>
    <row r="22" spans="2:4" x14ac:dyDescent="0.25">
      <c r="B22">
        <v>20</v>
      </c>
      <c r="C22">
        <v>6.6078716964113902</v>
      </c>
      <c r="D22">
        <f t="shared" si="0"/>
        <v>7</v>
      </c>
    </row>
    <row r="23" spans="2:4" x14ac:dyDescent="0.25">
      <c r="B23">
        <v>21</v>
      </c>
      <c r="C23">
        <v>4.16325105338756</v>
      </c>
      <c r="D23">
        <f t="shared" si="0"/>
        <v>4</v>
      </c>
    </row>
    <row r="24" spans="2:4" x14ac:dyDescent="0.25">
      <c r="B24">
        <v>22</v>
      </c>
      <c r="C24">
        <v>6.7177863784624696</v>
      </c>
      <c r="D24">
        <f t="shared" si="0"/>
        <v>7</v>
      </c>
    </row>
    <row r="25" spans="2:4" x14ac:dyDescent="0.25">
      <c r="B25">
        <v>23</v>
      </c>
      <c r="C25">
        <v>3.8772731691464899</v>
      </c>
      <c r="D25">
        <f t="shared" si="0"/>
        <v>4</v>
      </c>
    </row>
    <row r="26" spans="2:4" x14ac:dyDescent="0.25">
      <c r="B26">
        <v>24</v>
      </c>
      <c r="C26">
        <v>11.6852748095229</v>
      </c>
      <c r="D26">
        <f t="shared" si="0"/>
        <v>12</v>
      </c>
    </row>
    <row r="27" spans="2:4" x14ac:dyDescent="0.25">
      <c r="B27">
        <v>25</v>
      </c>
      <c r="C27">
        <v>7.1656676507348003</v>
      </c>
      <c r="D27">
        <f t="shared" si="0"/>
        <v>7</v>
      </c>
    </row>
    <row r="28" spans="2:4" x14ac:dyDescent="0.25">
      <c r="B28">
        <v>26</v>
      </c>
      <c r="C28">
        <v>3.36191510930405</v>
      </c>
      <c r="D28">
        <f t="shared" si="0"/>
        <v>3</v>
      </c>
    </row>
    <row r="29" spans="2:4" x14ac:dyDescent="0.25">
      <c r="B29">
        <v>27</v>
      </c>
      <c r="C29">
        <v>10.634622738545801</v>
      </c>
      <c r="D29">
        <f t="shared" si="0"/>
        <v>11</v>
      </c>
    </row>
    <row r="30" spans="2:4" x14ac:dyDescent="0.25">
      <c r="B30">
        <v>28</v>
      </c>
      <c r="C30">
        <v>10.5183694715407</v>
      </c>
      <c r="D30">
        <f t="shared" si="0"/>
        <v>11</v>
      </c>
    </row>
    <row r="31" spans="2:4" x14ac:dyDescent="0.25">
      <c r="B31">
        <v>29</v>
      </c>
      <c r="C31">
        <v>9.4150727302224393</v>
      </c>
      <c r="D31">
        <f t="shared" si="0"/>
        <v>9</v>
      </c>
    </row>
    <row r="32" spans="2:4" x14ac:dyDescent="0.25">
      <c r="B32">
        <v>30</v>
      </c>
      <c r="C32">
        <v>3.44291456385502</v>
      </c>
      <c r="D32">
        <f t="shared" si="0"/>
        <v>3</v>
      </c>
    </row>
    <row r="33" spans="2:4" x14ac:dyDescent="0.25">
      <c r="B33">
        <v>31</v>
      </c>
      <c r="C33">
        <v>13.084893937212501</v>
      </c>
      <c r="D33">
        <f t="shared" si="0"/>
        <v>13</v>
      </c>
    </row>
    <row r="34" spans="2:4" x14ac:dyDescent="0.25">
      <c r="B34">
        <v>32</v>
      </c>
      <c r="C34">
        <v>5.4448766462643903</v>
      </c>
      <c r="D34">
        <f t="shared" si="0"/>
        <v>5</v>
      </c>
    </row>
    <row r="35" spans="2:4" x14ac:dyDescent="0.25">
      <c r="B35">
        <v>33</v>
      </c>
      <c r="C35">
        <v>5.9491236128891298</v>
      </c>
      <c r="D35">
        <f t="shared" si="0"/>
        <v>6</v>
      </c>
    </row>
    <row r="36" spans="2:4" x14ac:dyDescent="0.25">
      <c r="B36">
        <v>34</v>
      </c>
      <c r="C36">
        <v>3.0596264253127798</v>
      </c>
      <c r="D36">
        <f t="shared" si="0"/>
        <v>3</v>
      </c>
    </row>
    <row r="37" spans="2:4" x14ac:dyDescent="0.25">
      <c r="B37">
        <v>35</v>
      </c>
      <c r="C37">
        <v>4.2676428924416996</v>
      </c>
      <c r="D37">
        <f t="shared" si="0"/>
        <v>4</v>
      </c>
    </row>
    <row r="38" spans="2:4" x14ac:dyDescent="0.25">
      <c r="B38">
        <v>36</v>
      </c>
      <c r="C38">
        <v>4.0215913453445697</v>
      </c>
      <c r="D38">
        <f t="shared" si="0"/>
        <v>4</v>
      </c>
    </row>
    <row r="39" spans="2:4" x14ac:dyDescent="0.25">
      <c r="B39">
        <v>37</v>
      </c>
      <c r="C39">
        <v>6.3189516911658004</v>
      </c>
      <c r="D39">
        <f t="shared" si="0"/>
        <v>6</v>
      </c>
    </row>
    <row r="40" spans="2:4" x14ac:dyDescent="0.25">
      <c r="B40">
        <v>38</v>
      </c>
      <c r="C40">
        <v>4.5270629373489397</v>
      </c>
      <c r="D40">
        <f t="shared" si="0"/>
        <v>5</v>
      </c>
    </row>
    <row r="41" spans="2:4" x14ac:dyDescent="0.25">
      <c r="B41">
        <v>39</v>
      </c>
      <c r="C41">
        <v>8.2933517144123208</v>
      </c>
      <c r="D41">
        <f t="shared" si="0"/>
        <v>8</v>
      </c>
    </row>
    <row r="42" spans="2:4" x14ac:dyDescent="0.25">
      <c r="B42">
        <v>40</v>
      </c>
      <c r="C42">
        <v>15.64305808162</v>
      </c>
      <c r="D42">
        <f t="shared" si="0"/>
        <v>16</v>
      </c>
    </row>
    <row r="43" spans="2:4" x14ac:dyDescent="0.25">
      <c r="B43">
        <v>41</v>
      </c>
      <c r="C43">
        <v>12.234127388792899</v>
      </c>
      <c r="D43">
        <f t="shared" si="0"/>
        <v>12</v>
      </c>
    </row>
    <row r="44" spans="2:4" x14ac:dyDescent="0.25">
      <c r="B44">
        <v>42</v>
      </c>
      <c r="C44">
        <v>5.1858740184683798</v>
      </c>
      <c r="D44">
        <f t="shared" si="0"/>
        <v>5</v>
      </c>
    </row>
    <row r="45" spans="2:4" x14ac:dyDescent="0.25">
      <c r="B45">
        <v>43</v>
      </c>
      <c r="C45">
        <v>8.9044138458124795</v>
      </c>
      <c r="D45">
        <f t="shared" si="0"/>
        <v>9</v>
      </c>
    </row>
    <row r="46" spans="2:4" x14ac:dyDescent="0.25">
      <c r="B46">
        <v>44</v>
      </c>
      <c r="C46">
        <v>4.2310052015347397</v>
      </c>
      <c r="D46">
        <f t="shared" si="0"/>
        <v>4</v>
      </c>
    </row>
    <row r="47" spans="2:4" x14ac:dyDescent="0.25">
      <c r="B47">
        <v>45</v>
      </c>
      <c r="C47">
        <v>9.5990782249181699</v>
      </c>
      <c r="D47">
        <f t="shared" si="0"/>
        <v>10</v>
      </c>
    </row>
    <row r="48" spans="2:4" x14ac:dyDescent="0.25">
      <c r="B48">
        <v>46</v>
      </c>
      <c r="C48">
        <v>8.5523084382161301</v>
      </c>
      <c r="D48">
        <f t="shared" si="0"/>
        <v>9</v>
      </c>
    </row>
    <row r="49" spans="2:4" x14ac:dyDescent="0.25">
      <c r="B49">
        <v>47</v>
      </c>
      <c r="C49">
        <v>18.561509976277399</v>
      </c>
      <c r="D49">
        <f t="shared" si="0"/>
        <v>19</v>
      </c>
    </row>
    <row r="50" spans="2:4" x14ac:dyDescent="0.25">
      <c r="B50">
        <v>48</v>
      </c>
      <c r="C50">
        <v>3.8571907107182102</v>
      </c>
      <c r="D50">
        <f t="shared" si="0"/>
        <v>4</v>
      </c>
    </row>
    <row r="51" spans="2:4" x14ac:dyDescent="0.25">
      <c r="B51">
        <v>49</v>
      </c>
      <c r="C51">
        <v>3.0443813436190199</v>
      </c>
      <c r="D51">
        <f t="shared" si="0"/>
        <v>3</v>
      </c>
    </row>
    <row r="52" spans="2:4" x14ac:dyDescent="0.25">
      <c r="B52">
        <v>50</v>
      </c>
      <c r="C52">
        <v>7.6613022717150399</v>
      </c>
      <c r="D52">
        <f t="shared" si="0"/>
        <v>8</v>
      </c>
    </row>
    <row r="53" spans="2:4" x14ac:dyDescent="0.25">
      <c r="B53">
        <v>51</v>
      </c>
      <c r="C53">
        <v>5.7966636089792001</v>
      </c>
      <c r="D53">
        <f t="shared" si="0"/>
        <v>6</v>
      </c>
    </row>
    <row r="54" spans="2:4" x14ac:dyDescent="0.25">
      <c r="C54">
        <v>6.4430825252717296</v>
      </c>
      <c r="D54">
        <f t="shared" si="0"/>
        <v>6</v>
      </c>
    </row>
    <row r="55" spans="2:4" x14ac:dyDescent="0.25">
      <c r="C55">
        <v>15.9324014656444</v>
      </c>
      <c r="D55">
        <f t="shared" si="0"/>
        <v>16</v>
      </c>
    </row>
    <row r="56" spans="2:4" x14ac:dyDescent="0.25">
      <c r="C56">
        <v>6.5054108719716597</v>
      </c>
      <c r="D56">
        <f t="shared" si="0"/>
        <v>7</v>
      </c>
    </row>
    <row r="57" spans="2:4" x14ac:dyDescent="0.25">
      <c r="C57">
        <v>10.1790427329344</v>
      </c>
      <c r="D57">
        <f t="shared" si="0"/>
        <v>10</v>
      </c>
    </row>
    <row r="58" spans="2:4" x14ac:dyDescent="0.25">
      <c r="C58">
        <v>7.3074438174741001</v>
      </c>
      <c r="D58">
        <f t="shared" si="0"/>
        <v>7</v>
      </c>
    </row>
    <row r="59" spans="2:4" x14ac:dyDescent="0.25">
      <c r="C59">
        <v>11.255740091724601</v>
      </c>
      <c r="D59">
        <f t="shared" si="0"/>
        <v>11</v>
      </c>
    </row>
    <row r="60" spans="2:4" x14ac:dyDescent="0.25">
      <c r="C60">
        <v>9.7947716012851007</v>
      </c>
      <c r="D60">
        <f t="shared" si="0"/>
        <v>10</v>
      </c>
    </row>
    <row r="61" spans="2:4" x14ac:dyDescent="0.25">
      <c r="C61">
        <v>3.5307731358250201</v>
      </c>
      <c r="D61">
        <f t="shared" si="0"/>
        <v>4</v>
      </c>
    </row>
    <row r="62" spans="2:4" x14ac:dyDescent="0.25">
      <c r="C62">
        <v>7.6733837458939398</v>
      </c>
      <c r="D62">
        <f t="shared" si="0"/>
        <v>8</v>
      </c>
    </row>
    <row r="63" spans="2:4" x14ac:dyDescent="0.25">
      <c r="C63">
        <v>3.05671952301747</v>
      </c>
      <c r="D63">
        <f t="shared" si="0"/>
        <v>3</v>
      </c>
    </row>
    <row r="64" spans="2:4" x14ac:dyDescent="0.25">
      <c r="C64">
        <v>29.270379697462399</v>
      </c>
      <c r="D64">
        <f t="shared" si="0"/>
        <v>29</v>
      </c>
    </row>
    <row r="65" spans="3:4" x14ac:dyDescent="0.25">
      <c r="C65">
        <v>6.9889097148325101</v>
      </c>
      <c r="D65">
        <f t="shared" si="0"/>
        <v>7</v>
      </c>
    </row>
    <row r="66" spans="3:4" x14ac:dyDescent="0.25">
      <c r="C66">
        <v>38.869506483772398</v>
      </c>
      <c r="D66">
        <f t="shared" si="0"/>
        <v>39</v>
      </c>
    </row>
    <row r="67" spans="3:4" x14ac:dyDescent="0.25">
      <c r="C67">
        <v>3.3298054105757702</v>
      </c>
      <c r="D67">
        <f t="shared" si="0"/>
        <v>3</v>
      </c>
    </row>
    <row r="68" spans="3:4" x14ac:dyDescent="0.25">
      <c r="C68">
        <v>25.5109594536872</v>
      </c>
      <c r="D68">
        <f t="shared" ref="D68:D112" si="1">ROUND(C68,0)</f>
        <v>26</v>
      </c>
    </row>
    <row r="69" spans="3:4" x14ac:dyDescent="0.25">
      <c r="C69">
        <v>13.1942992266384</v>
      </c>
      <c r="D69">
        <f t="shared" si="1"/>
        <v>13</v>
      </c>
    </row>
    <row r="70" spans="3:4" x14ac:dyDescent="0.25">
      <c r="C70">
        <v>11.4798030087243</v>
      </c>
      <c r="D70">
        <f t="shared" si="1"/>
        <v>11</v>
      </c>
    </row>
    <row r="71" spans="3:4" x14ac:dyDescent="0.25">
      <c r="C71">
        <v>4.1355500124800502</v>
      </c>
      <c r="D71">
        <f t="shared" si="1"/>
        <v>4</v>
      </c>
    </row>
    <row r="72" spans="3:4" x14ac:dyDescent="0.25">
      <c r="C72">
        <v>6.7914825873423297</v>
      </c>
      <c r="D72">
        <f t="shared" si="1"/>
        <v>7</v>
      </c>
    </row>
    <row r="73" spans="3:4" x14ac:dyDescent="0.25">
      <c r="C73">
        <v>12.3137196533182</v>
      </c>
      <c r="D73">
        <f t="shared" si="1"/>
        <v>12</v>
      </c>
    </row>
    <row r="74" spans="3:4" x14ac:dyDescent="0.25">
      <c r="C74">
        <v>7.3707445508294898</v>
      </c>
      <c r="D74">
        <f t="shared" si="1"/>
        <v>7</v>
      </c>
    </row>
    <row r="75" spans="3:4" x14ac:dyDescent="0.25">
      <c r="C75">
        <v>8.1857696321263802</v>
      </c>
      <c r="D75">
        <f t="shared" si="1"/>
        <v>8</v>
      </c>
    </row>
    <row r="76" spans="3:4" x14ac:dyDescent="0.25">
      <c r="C76">
        <v>4.9767687125925004</v>
      </c>
      <c r="D76">
        <f t="shared" si="1"/>
        <v>5</v>
      </c>
    </row>
    <row r="77" spans="3:4" x14ac:dyDescent="0.25">
      <c r="C77">
        <v>4.8354648159325899</v>
      </c>
      <c r="D77">
        <f t="shared" si="1"/>
        <v>5</v>
      </c>
    </row>
    <row r="78" spans="3:4" x14ac:dyDescent="0.25">
      <c r="C78">
        <v>4.8754700751747997</v>
      </c>
      <c r="D78">
        <f t="shared" si="1"/>
        <v>5</v>
      </c>
    </row>
    <row r="79" spans="3:4" x14ac:dyDescent="0.25">
      <c r="C79">
        <v>6.88249343680274</v>
      </c>
      <c r="D79">
        <f t="shared" si="1"/>
        <v>7</v>
      </c>
    </row>
    <row r="80" spans="3:4" x14ac:dyDescent="0.25">
      <c r="C80">
        <v>4.7164978498172996</v>
      </c>
      <c r="D80">
        <f t="shared" si="1"/>
        <v>5</v>
      </c>
    </row>
    <row r="81" spans="3:4" x14ac:dyDescent="0.25">
      <c r="C81">
        <v>7.5025872996533201</v>
      </c>
      <c r="D81">
        <f t="shared" si="1"/>
        <v>8</v>
      </c>
    </row>
    <row r="82" spans="3:4" x14ac:dyDescent="0.25">
      <c r="C82">
        <v>4.0902050905789302</v>
      </c>
      <c r="D82">
        <f t="shared" si="1"/>
        <v>4</v>
      </c>
    </row>
    <row r="83" spans="3:4" x14ac:dyDescent="0.25">
      <c r="C83">
        <v>6.5775337544955601</v>
      </c>
      <c r="D83">
        <f t="shared" si="1"/>
        <v>7</v>
      </c>
    </row>
    <row r="84" spans="3:4" x14ac:dyDescent="0.25">
      <c r="C84">
        <v>5.4957365901325304</v>
      </c>
      <c r="D84">
        <f t="shared" si="1"/>
        <v>5</v>
      </c>
    </row>
    <row r="85" spans="3:4" x14ac:dyDescent="0.25">
      <c r="C85">
        <v>8.0812393617811704</v>
      </c>
      <c r="D85">
        <f t="shared" si="1"/>
        <v>8</v>
      </c>
    </row>
    <row r="86" spans="3:4" x14ac:dyDescent="0.25">
      <c r="C86">
        <v>10.5567865897724</v>
      </c>
      <c r="D86">
        <f t="shared" si="1"/>
        <v>11</v>
      </c>
    </row>
    <row r="87" spans="3:4" x14ac:dyDescent="0.25">
      <c r="C87">
        <v>7.4041213703661697</v>
      </c>
      <c r="D87">
        <f t="shared" si="1"/>
        <v>7</v>
      </c>
    </row>
    <row r="88" spans="3:4" x14ac:dyDescent="0.25">
      <c r="C88">
        <v>7.3840975418290702</v>
      </c>
      <c r="D88">
        <f t="shared" si="1"/>
        <v>7</v>
      </c>
    </row>
    <row r="89" spans="3:4" x14ac:dyDescent="0.25">
      <c r="C89">
        <v>6.9986651558664299</v>
      </c>
      <c r="D89">
        <f t="shared" si="1"/>
        <v>7</v>
      </c>
    </row>
    <row r="90" spans="3:4" x14ac:dyDescent="0.25">
      <c r="C90">
        <v>9.7960985196814292</v>
      </c>
      <c r="D90">
        <f t="shared" si="1"/>
        <v>10</v>
      </c>
    </row>
    <row r="91" spans="3:4" x14ac:dyDescent="0.25">
      <c r="C91">
        <v>5.4098892760866804</v>
      </c>
      <c r="D91">
        <f t="shared" si="1"/>
        <v>5</v>
      </c>
    </row>
    <row r="92" spans="3:4" x14ac:dyDescent="0.25">
      <c r="C92">
        <v>5.8938200179928799</v>
      </c>
      <c r="D92">
        <f t="shared" si="1"/>
        <v>6</v>
      </c>
    </row>
    <row r="93" spans="3:4" x14ac:dyDescent="0.25">
      <c r="C93">
        <v>3.7864211851220899</v>
      </c>
      <c r="D93">
        <f t="shared" si="1"/>
        <v>4</v>
      </c>
    </row>
    <row r="94" spans="3:4" x14ac:dyDescent="0.25">
      <c r="C94">
        <v>9.9571742834150392</v>
      </c>
      <c r="D94">
        <f t="shared" si="1"/>
        <v>10</v>
      </c>
    </row>
    <row r="95" spans="3:4" x14ac:dyDescent="0.25">
      <c r="C95">
        <v>14.0423887614068</v>
      </c>
      <c r="D95">
        <f t="shared" si="1"/>
        <v>14</v>
      </c>
    </row>
    <row r="96" spans="3:4" x14ac:dyDescent="0.25">
      <c r="C96">
        <v>7.5016641777118496</v>
      </c>
      <c r="D96">
        <f t="shared" si="1"/>
        <v>8</v>
      </c>
    </row>
    <row r="97" spans="3:4" x14ac:dyDescent="0.25">
      <c r="C97">
        <v>10.343142335454999</v>
      </c>
      <c r="D97">
        <f t="shared" si="1"/>
        <v>10</v>
      </c>
    </row>
    <row r="98" spans="3:4" x14ac:dyDescent="0.25">
      <c r="C98">
        <v>4.44388200613934</v>
      </c>
      <c r="D98">
        <f t="shared" si="1"/>
        <v>4</v>
      </c>
    </row>
    <row r="99" spans="3:4" x14ac:dyDescent="0.25">
      <c r="C99">
        <v>3.0113848977921398</v>
      </c>
      <c r="D99">
        <f t="shared" si="1"/>
        <v>3</v>
      </c>
    </row>
    <row r="100" spans="3:4" x14ac:dyDescent="0.25">
      <c r="C100">
        <v>6.7046022777408298</v>
      </c>
      <c r="D100">
        <f t="shared" si="1"/>
        <v>7</v>
      </c>
    </row>
    <row r="101" spans="3:4" x14ac:dyDescent="0.25">
      <c r="C101">
        <v>8.2131792070322192</v>
      </c>
      <c r="D101">
        <f t="shared" si="1"/>
        <v>8</v>
      </c>
    </row>
    <row r="102" spans="3:4" x14ac:dyDescent="0.25">
      <c r="C102">
        <v>3.4914428084557501</v>
      </c>
      <c r="D102">
        <f t="shared" si="1"/>
        <v>3</v>
      </c>
    </row>
    <row r="103" spans="3:4" x14ac:dyDescent="0.25">
      <c r="C103">
        <v>6.2005305874624801</v>
      </c>
      <c r="D103">
        <f t="shared" si="1"/>
        <v>6</v>
      </c>
    </row>
    <row r="104" spans="3:4" x14ac:dyDescent="0.25">
      <c r="C104">
        <v>10.215998549596801</v>
      </c>
      <c r="D104">
        <f t="shared" si="1"/>
        <v>10</v>
      </c>
    </row>
    <row r="105" spans="3:4" x14ac:dyDescent="0.25">
      <c r="C105">
        <v>18.564811490186401</v>
      </c>
      <c r="D105">
        <f t="shared" si="1"/>
        <v>19</v>
      </c>
    </row>
    <row r="106" spans="3:4" x14ac:dyDescent="0.25">
      <c r="C106">
        <v>11.839911785022601</v>
      </c>
      <c r="D106">
        <f t="shared" si="1"/>
        <v>12</v>
      </c>
    </row>
    <row r="107" spans="3:4" x14ac:dyDescent="0.25">
      <c r="C107">
        <v>4.0476286075806902</v>
      </c>
      <c r="D107">
        <f t="shared" si="1"/>
        <v>4</v>
      </c>
    </row>
    <row r="108" spans="3:4" x14ac:dyDescent="0.25">
      <c r="C108">
        <v>4.0777033150725401</v>
      </c>
      <c r="D108">
        <f t="shared" si="1"/>
        <v>4</v>
      </c>
    </row>
    <row r="109" spans="3:4" x14ac:dyDescent="0.25">
      <c r="C109">
        <v>5.1115777881911901</v>
      </c>
      <c r="D109">
        <f t="shared" si="1"/>
        <v>5</v>
      </c>
    </row>
    <row r="110" spans="3:4" x14ac:dyDescent="0.25">
      <c r="C110">
        <v>3.2741411929919102</v>
      </c>
      <c r="D110">
        <f t="shared" si="1"/>
        <v>3</v>
      </c>
    </row>
    <row r="111" spans="3:4" x14ac:dyDescent="0.25">
      <c r="C111">
        <v>14.7581425588334</v>
      </c>
      <c r="D111">
        <f t="shared" si="1"/>
        <v>15</v>
      </c>
    </row>
    <row r="112" spans="3:4" x14ac:dyDescent="0.25">
      <c r="C112">
        <v>6.3147626017848699</v>
      </c>
      <c r="D112">
        <f t="shared" si="1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5"/>
  <sheetViews>
    <sheetView topLeftCell="A41" workbookViewId="0">
      <selection activeCell="D3" sqref="D3:D105"/>
    </sheetView>
  </sheetViews>
  <sheetFormatPr defaultRowHeight="15" x14ac:dyDescent="0.25"/>
  <cols>
    <col min="3" max="3" width="22.28515625" bestFit="1" customWidth="1"/>
    <col min="4" max="4" width="47.28515625" bestFit="1" customWidth="1"/>
  </cols>
  <sheetData>
    <row r="2" spans="2:4" x14ac:dyDescent="0.25">
      <c r="B2" t="s">
        <v>1</v>
      </c>
      <c r="C2" t="s">
        <v>40</v>
      </c>
      <c r="D2" t="s">
        <v>82</v>
      </c>
    </row>
    <row r="3" spans="2:4" x14ac:dyDescent="0.25">
      <c r="B3">
        <v>1</v>
      </c>
      <c r="C3">
        <v>1.9737828514700799</v>
      </c>
      <c r="D3">
        <f>ROUND(C3,0)</f>
        <v>2</v>
      </c>
    </row>
    <row r="4" spans="2:4" x14ac:dyDescent="0.25">
      <c r="B4">
        <v>2</v>
      </c>
      <c r="C4">
        <v>1.0104767300217701</v>
      </c>
      <c r="D4">
        <f t="shared" ref="D4:D67" si="0">ROUND(C4,0)</f>
        <v>1</v>
      </c>
    </row>
    <row r="5" spans="2:4" x14ac:dyDescent="0.25">
      <c r="B5">
        <v>3</v>
      </c>
      <c r="C5">
        <v>1.0489350206219601</v>
      </c>
      <c r="D5">
        <f t="shared" si="0"/>
        <v>1</v>
      </c>
    </row>
    <row r="6" spans="2:4" x14ac:dyDescent="0.25">
      <c r="B6">
        <v>4</v>
      </c>
      <c r="C6">
        <v>1.6358271725812099</v>
      </c>
      <c r="D6">
        <f t="shared" si="0"/>
        <v>2</v>
      </c>
    </row>
    <row r="7" spans="2:4" x14ac:dyDescent="0.25">
      <c r="B7">
        <v>5</v>
      </c>
      <c r="C7">
        <v>2.6965291559155902</v>
      </c>
      <c r="D7">
        <f t="shared" si="0"/>
        <v>3</v>
      </c>
    </row>
    <row r="8" spans="2:4" x14ac:dyDescent="0.25">
      <c r="B8">
        <v>6</v>
      </c>
      <c r="C8">
        <v>1.0218034749045399</v>
      </c>
      <c r="D8">
        <f t="shared" si="0"/>
        <v>1</v>
      </c>
    </row>
    <row r="9" spans="2:4" x14ac:dyDescent="0.25">
      <c r="B9">
        <v>7</v>
      </c>
      <c r="C9">
        <v>1.4621866126384</v>
      </c>
      <c r="D9">
        <f t="shared" si="0"/>
        <v>1</v>
      </c>
    </row>
    <row r="10" spans="2:4" x14ac:dyDescent="0.25">
      <c r="B10">
        <v>8</v>
      </c>
      <c r="C10">
        <v>1.9961926500073299</v>
      </c>
      <c r="D10">
        <f t="shared" si="0"/>
        <v>2</v>
      </c>
    </row>
    <row r="11" spans="2:4" x14ac:dyDescent="0.25">
      <c r="B11">
        <v>9</v>
      </c>
      <c r="C11">
        <v>1.4975612919469601</v>
      </c>
      <c r="D11">
        <f t="shared" si="0"/>
        <v>1</v>
      </c>
    </row>
    <row r="12" spans="2:4" x14ac:dyDescent="0.25">
      <c r="B12">
        <v>10</v>
      </c>
      <c r="C12">
        <v>1.16154389806823</v>
      </c>
      <c r="D12">
        <f t="shared" si="0"/>
        <v>1</v>
      </c>
    </row>
    <row r="13" spans="2:4" x14ac:dyDescent="0.25">
      <c r="B13">
        <v>11</v>
      </c>
      <c r="C13">
        <v>1.04901903964784</v>
      </c>
      <c r="D13">
        <f t="shared" si="0"/>
        <v>1</v>
      </c>
    </row>
    <row r="14" spans="2:4" x14ac:dyDescent="0.25">
      <c r="B14">
        <v>12</v>
      </c>
      <c r="C14">
        <v>1.2864099950216901</v>
      </c>
      <c r="D14">
        <f t="shared" si="0"/>
        <v>1</v>
      </c>
    </row>
    <row r="15" spans="2:4" x14ac:dyDescent="0.25">
      <c r="B15">
        <v>13</v>
      </c>
      <c r="C15">
        <v>1.0077825451829701</v>
      </c>
      <c r="D15">
        <f t="shared" si="0"/>
        <v>1</v>
      </c>
    </row>
    <row r="16" spans="2:4" x14ac:dyDescent="0.25">
      <c r="B16">
        <v>14</v>
      </c>
      <c r="C16">
        <v>1.21673564228325</v>
      </c>
      <c r="D16">
        <f t="shared" si="0"/>
        <v>1</v>
      </c>
    </row>
    <row r="17" spans="2:4" x14ac:dyDescent="0.25">
      <c r="B17">
        <v>15</v>
      </c>
      <c r="C17">
        <v>2.1408620256568098</v>
      </c>
      <c r="D17">
        <f t="shared" si="0"/>
        <v>2</v>
      </c>
    </row>
    <row r="18" spans="2:4" x14ac:dyDescent="0.25">
      <c r="B18">
        <v>16</v>
      </c>
      <c r="C18">
        <v>1.2430195814392799</v>
      </c>
      <c r="D18">
        <f t="shared" si="0"/>
        <v>1</v>
      </c>
    </row>
    <row r="19" spans="2:4" x14ac:dyDescent="0.25">
      <c r="B19">
        <v>17</v>
      </c>
      <c r="C19">
        <v>1.3597709480407001</v>
      </c>
      <c r="D19">
        <f t="shared" si="0"/>
        <v>1</v>
      </c>
    </row>
    <row r="20" spans="2:4" x14ac:dyDescent="0.25">
      <c r="B20">
        <v>18</v>
      </c>
      <c r="C20">
        <v>1.1777154827168399</v>
      </c>
      <c r="D20">
        <f t="shared" si="0"/>
        <v>1</v>
      </c>
    </row>
    <row r="21" spans="2:4" x14ac:dyDescent="0.25">
      <c r="B21">
        <v>19</v>
      </c>
      <c r="C21">
        <v>1.7164032635161801</v>
      </c>
      <c r="D21">
        <f t="shared" si="0"/>
        <v>2</v>
      </c>
    </row>
    <row r="22" spans="2:4" x14ac:dyDescent="0.25">
      <c r="B22">
        <v>20</v>
      </c>
      <c r="C22">
        <v>1.32495602221044</v>
      </c>
      <c r="D22">
        <f t="shared" si="0"/>
        <v>1</v>
      </c>
    </row>
    <row r="23" spans="2:4" x14ac:dyDescent="0.25">
      <c r="B23">
        <v>21</v>
      </c>
      <c r="C23">
        <v>1.0823038851746101</v>
      </c>
      <c r="D23">
        <f t="shared" si="0"/>
        <v>1</v>
      </c>
    </row>
    <row r="24" spans="2:4" x14ac:dyDescent="0.25">
      <c r="B24">
        <v>22</v>
      </c>
      <c r="C24">
        <v>1.5678253465496801</v>
      </c>
      <c r="D24">
        <f t="shared" si="0"/>
        <v>2</v>
      </c>
    </row>
    <row r="25" spans="2:4" x14ac:dyDescent="0.25">
      <c r="B25">
        <v>23</v>
      </c>
      <c r="C25">
        <v>1.90021809416555</v>
      </c>
      <c r="D25">
        <f t="shared" si="0"/>
        <v>2</v>
      </c>
    </row>
    <row r="26" spans="2:4" x14ac:dyDescent="0.25">
      <c r="B26">
        <v>24</v>
      </c>
      <c r="C26">
        <v>1.01644899952179</v>
      </c>
      <c r="D26">
        <f t="shared" si="0"/>
        <v>1</v>
      </c>
    </row>
    <row r="27" spans="2:4" x14ac:dyDescent="0.25">
      <c r="B27">
        <v>25</v>
      </c>
      <c r="C27">
        <v>1.1180539772510001</v>
      </c>
      <c r="D27">
        <f t="shared" si="0"/>
        <v>1</v>
      </c>
    </row>
    <row r="28" spans="2:4" x14ac:dyDescent="0.25">
      <c r="B28">
        <v>26</v>
      </c>
      <c r="C28">
        <v>1.1213949395904499</v>
      </c>
      <c r="D28">
        <f t="shared" si="0"/>
        <v>1</v>
      </c>
    </row>
    <row r="29" spans="2:4" x14ac:dyDescent="0.25">
      <c r="B29">
        <v>27</v>
      </c>
      <c r="C29">
        <v>2.19395101763592</v>
      </c>
      <c r="D29">
        <f t="shared" si="0"/>
        <v>2</v>
      </c>
    </row>
    <row r="30" spans="2:4" x14ac:dyDescent="0.25">
      <c r="B30">
        <v>28</v>
      </c>
      <c r="C30">
        <v>1.8373073754393601</v>
      </c>
      <c r="D30">
        <f t="shared" si="0"/>
        <v>2</v>
      </c>
    </row>
    <row r="31" spans="2:4" x14ac:dyDescent="0.25">
      <c r="C31">
        <v>1.16980175728684</v>
      </c>
      <c r="D31">
        <f t="shared" si="0"/>
        <v>1</v>
      </c>
    </row>
    <row r="32" spans="2:4" x14ac:dyDescent="0.25">
      <c r="C32">
        <v>1.2605403500004899</v>
      </c>
      <c r="D32">
        <f t="shared" si="0"/>
        <v>1</v>
      </c>
    </row>
    <row r="33" spans="3:4" x14ac:dyDescent="0.25">
      <c r="C33">
        <v>2.2782410764921202</v>
      </c>
      <c r="D33">
        <f t="shared" si="0"/>
        <v>2</v>
      </c>
    </row>
    <row r="34" spans="3:4" x14ac:dyDescent="0.25">
      <c r="C34">
        <v>1.1625607749278399</v>
      </c>
      <c r="D34">
        <f t="shared" si="0"/>
        <v>1</v>
      </c>
    </row>
    <row r="35" spans="3:4" x14ac:dyDescent="0.25">
      <c r="C35">
        <v>1.86046569773861</v>
      </c>
      <c r="D35">
        <f t="shared" si="0"/>
        <v>2</v>
      </c>
    </row>
    <row r="36" spans="3:4" x14ac:dyDescent="0.25">
      <c r="C36">
        <v>1.0427613041896899</v>
      </c>
      <c r="D36">
        <f t="shared" si="0"/>
        <v>1</v>
      </c>
    </row>
    <row r="37" spans="3:4" x14ac:dyDescent="0.25">
      <c r="C37">
        <v>1.7634142005848601</v>
      </c>
      <c r="D37">
        <f t="shared" si="0"/>
        <v>2</v>
      </c>
    </row>
    <row r="38" spans="3:4" x14ac:dyDescent="0.25">
      <c r="C38">
        <v>1.27536782154186</v>
      </c>
      <c r="D38">
        <f t="shared" si="0"/>
        <v>1</v>
      </c>
    </row>
    <row r="39" spans="3:4" x14ac:dyDescent="0.25">
      <c r="C39">
        <v>2.6891095855738101</v>
      </c>
      <c r="D39">
        <f t="shared" si="0"/>
        <v>3</v>
      </c>
    </row>
    <row r="40" spans="3:4" x14ac:dyDescent="0.25">
      <c r="C40">
        <v>1.43414981600653</v>
      </c>
      <c r="D40">
        <f t="shared" si="0"/>
        <v>1</v>
      </c>
    </row>
    <row r="41" spans="3:4" x14ac:dyDescent="0.25">
      <c r="C41">
        <v>1.3753741685580301</v>
      </c>
      <c r="D41">
        <f t="shared" si="0"/>
        <v>1</v>
      </c>
    </row>
    <row r="42" spans="3:4" x14ac:dyDescent="0.25">
      <c r="C42">
        <v>1.5843912578994199</v>
      </c>
      <c r="D42">
        <f t="shared" si="0"/>
        <v>2</v>
      </c>
    </row>
    <row r="43" spans="3:4" x14ac:dyDescent="0.25">
      <c r="C43">
        <v>1.31930427458064</v>
      </c>
      <c r="D43">
        <f t="shared" si="0"/>
        <v>1</v>
      </c>
    </row>
    <row r="44" spans="3:4" x14ac:dyDescent="0.25">
      <c r="C44">
        <v>1.0524172870252599</v>
      </c>
      <c r="D44">
        <f t="shared" si="0"/>
        <v>1</v>
      </c>
    </row>
    <row r="45" spans="3:4" x14ac:dyDescent="0.25">
      <c r="C45">
        <v>2.3542376899982802</v>
      </c>
      <c r="D45">
        <f t="shared" si="0"/>
        <v>2</v>
      </c>
    </row>
    <row r="46" spans="3:4" x14ac:dyDescent="0.25">
      <c r="C46">
        <v>1.2447111006513201</v>
      </c>
      <c r="D46">
        <f t="shared" si="0"/>
        <v>1</v>
      </c>
    </row>
    <row r="47" spans="3:4" x14ac:dyDescent="0.25">
      <c r="C47">
        <v>1.1832305954909501</v>
      </c>
      <c r="D47">
        <f t="shared" si="0"/>
        <v>1</v>
      </c>
    </row>
    <row r="48" spans="3:4" x14ac:dyDescent="0.25">
      <c r="C48">
        <v>1.0932127923830399</v>
      </c>
      <c r="D48">
        <f t="shared" si="0"/>
        <v>1</v>
      </c>
    </row>
    <row r="49" spans="3:4" x14ac:dyDescent="0.25">
      <c r="C49">
        <v>1.07402782604253</v>
      </c>
      <c r="D49">
        <f t="shared" si="0"/>
        <v>1</v>
      </c>
    </row>
    <row r="50" spans="3:4" x14ac:dyDescent="0.25">
      <c r="C50">
        <v>1.73779563071798</v>
      </c>
      <c r="D50">
        <f t="shared" si="0"/>
        <v>2</v>
      </c>
    </row>
    <row r="51" spans="3:4" x14ac:dyDescent="0.25">
      <c r="C51">
        <v>1.2469015926126299</v>
      </c>
      <c r="D51">
        <f t="shared" si="0"/>
        <v>1</v>
      </c>
    </row>
    <row r="52" spans="3:4" x14ac:dyDescent="0.25">
      <c r="C52">
        <v>1.3843328974256699</v>
      </c>
      <c r="D52">
        <f t="shared" si="0"/>
        <v>1</v>
      </c>
    </row>
    <row r="53" spans="3:4" x14ac:dyDescent="0.25">
      <c r="C53">
        <v>1.7034418812182801</v>
      </c>
      <c r="D53">
        <f t="shared" si="0"/>
        <v>2</v>
      </c>
    </row>
    <row r="54" spans="3:4" x14ac:dyDescent="0.25">
      <c r="C54">
        <v>2.1984390724749101</v>
      </c>
      <c r="D54">
        <f t="shared" si="0"/>
        <v>2</v>
      </c>
    </row>
    <row r="55" spans="3:4" x14ac:dyDescent="0.25">
      <c r="C55">
        <v>2.1243072560234801</v>
      </c>
      <c r="D55">
        <f t="shared" si="0"/>
        <v>2</v>
      </c>
    </row>
    <row r="56" spans="3:4" x14ac:dyDescent="0.25">
      <c r="C56">
        <v>1.4802072657669201</v>
      </c>
      <c r="D56">
        <f t="shared" si="0"/>
        <v>1</v>
      </c>
    </row>
    <row r="57" spans="3:4" x14ac:dyDescent="0.25">
      <c r="C57">
        <v>3.5711971034392</v>
      </c>
      <c r="D57">
        <f t="shared" si="0"/>
        <v>4</v>
      </c>
    </row>
    <row r="58" spans="3:4" x14ac:dyDescent="0.25">
      <c r="C58">
        <v>1.1150423677376</v>
      </c>
      <c r="D58">
        <f t="shared" si="0"/>
        <v>1</v>
      </c>
    </row>
    <row r="59" spans="3:4" x14ac:dyDescent="0.25">
      <c r="C59">
        <v>1.7721614225868001</v>
      </c>
      <c r="D59">
        <f t="shared" si="0"/>
        <v>2</v>
      </c>
    </row>
    <row r="60" spans="3:4" x14ac:dyDescent="0.25">
      <c r="C60">
        <v>1.1820400202479899</v>
      </c>
      <c r="D60">
        <f t="shared" si="0"/>
        <v>1</v>
      </c>
    </row>
    <row r="61" spans="3:4" x14ac:dyDescent="0.25">
      <c r="C61">
        <v>1.6433459603879299</v>
      </c>
      <c r="D61">
        <f t="shared" si="0"/>
        <v>2</v>
      </c>
    </row>
    <row r="62" spans="3:4" x14ac:dyDescent="0.25">
      <c r="C62">
        <v>1.2013202780880099</v>
      </c>
      <c r="D62">
        <f t="shared" si="0"/>
        <v>1</v>
      </c>
    </row>
    <row r="63" spans="3:4" x14ac:dyDescent="0.25">
      <c r="C63">
        <v>1.11568819925173</v>
      </c>
      <c r="D63">
        <f t="shared" si="0"/>
        <v>1</v>
      </c>
    </row>
    <row r="64" spans="3:4" x14ac:dyDescent="0.25">
      <c r="C64">
        <v>1.0827132862401601</v>
      </c>
      <c r="D64">
        <f t="shared" si="0"/>
        <v>1</v>
      </c>
    </row>
    <row r="65" spans="3:4" x14ac:dyDescent="0.25">
      <c r="C65">
        <v>1.1586082982990999</v>
      </c>
      <c r="D65">
        <f t="shared" si="0"/>
        <v>1</v>
      </c>
    </row>
    <row r="66" spans="3:4" x14ac:dyDescent="0.25">
      <c r="C66">
        <v>1.6797371233926599</v>
      </c>
      <c r="D66">
        <f t="shared" si="0"/>
        <v>2</v>
      </c>
    </row>
    <row r="67" spans="3:4" x14ac:dyDescent="0.25">
      <c r="C67">
        <v>1.1150131532029901</v>
      </c>
      <c r="D67">
        <f t="shared" si="0"/>
        <v>1</v>
      </c>
    </row>
    <row r="68" spans="3:4" x14ac:dyDescent="0.25">
      <c r="C68">
        <v>1.10578303857425</v>
      </c>
      <c r="D68">
        <f t="shared" ref="D68:D105" si="1">ROUND(C68,0)</f>
        <v>1</v>
      </c>
    </row>
    <row r="69" spans="3:4" x14ac:dyDescent="0.25">
      <c r="C69">
        <v>1.34615092281046</v>
      </c>
      <c r="D69">
        <f t="shared" si="1"/>
        <v>1</v>
      </c>
    </row>
    <row r="70" spans="3:4" x14ac:dyDescent="0.25">
      <c r="C70">
        <v>1.6230840899569301</v>
      </c>
      <c r="D70">
        <f t="shared" si="1"/>
        <v>2</v>
      </c>
    </row>
    <row r="71" spans="3:4" x14ac:dyDescent="0.25">
      <c r="C71">
        <v>1.1743440433780199</v>
      </c>
      <c r="D71">
        <f t="shared" si="1"/>
        <v>1</v>
      </c>
    </row>
    <row r="72" spans="3:4" x14ac:dyDescent="0.25">
      <c r="C72">
        <v>1.00306583705321</v>
      </c>
      <c r="D72">
        <f t="shared" si="1"/>
        <v>1</v>
      </c>
    </row>
    <row r="73" spans="3:4" x14ac:dyDescent="0.25">
      <c r="C73">
        <v>1.97075908370243</v>
      </c>
      <c r="D73">
        <f t="shared" si="1"/>
        <v>2</v>
      </c>
    </row>
    <row r="74" spans="3:4" x14ac:dyDescent="0.25">
      <c r="C74">
        <v>2.36500340727661</v>
      </c>
      <c r="D74">
        <f t="shared" si="1"/>
        <v>2</v>
      </c>
    </row>
    <row r="75" spans="3:4" x14ac:dyDescent="0.25">
      <c r="C75">
        <v>1.1835617872332</v>
      </c>
      <c r="D75">
        <f t="shared" si="1"/>
        <v>1</v>
      </c>
    </row>
    <row r="76" spans="3:4" x14ac:dyDescent="0.25">
      <c r="C76">
        <v>1.44924404011749</v>
      </c>
      <c r="D76">
        <f t="shared" si="1"/>
        <v>1</v>
      </c>
    </row>
    <row r="77" spans="3:4" x14ac:dyDescent="0.25">
      <c r="C77">
        <v>2.2615034527020699</v>
      </c>
      <c r="D77">
        <f t="shared" si="1"/>
        <v>2</v>
      </c>
    </row>
    <row r="78" spans="3:4" x14ac:dyDescent="0.25">
      <c r="C78">
        <v>1.3595034868603699</v>
      </c>
      <c r="D78">
        <f t="shared" si="1"/>
        <v>1</v>
      </c>
    </row>
    <row r="79" spans="3:4" x14ac:dyDescent="0.25">
      <c r="C79">
        <v>1.1267031626108499</v>
      </c>
      <c r="D79">
        <f t="shared" si="1"/>
        <v>1</v>
      </c>
    </row>
    <row r="80" spans="3:4" x14ac:dyDescent="0.25">
      <c r="C80">
        <v>1.5210641509504499</v>
      </c>
      <c r="D80">
        <f t="shared" si="1"/>
        <v>2</v>
      </c>
    </row>
    <row r="81" spans="3:4" x14ac:dyDescent="0.25">
      <c r="C81">
        <v>1.6360797083326499</v>
      </c>
      <c r="D81">
        <f t="shared" si="1"/>
        <v>2</v>
      </c>
    </row>
    <row r="82" spans="3:4" x14ac:dyDescent="0.25">
      <c r="C82">
        <v>1.7220056792746099</v>
      </c>
      <c r="D82">
        <f t="shared" si="1"/>
        <v>2</v>
      </c>
    </row>
    <row r="83" spans="3:4" x14ac:dyDescent="0.25">
      <c r="C83">
        <v>1.40725900508834</v>
      </c>
      <c r="D83">
        <f t="shared" si="1"/>
        <v>1</v>
      </c>
    </row>
    <row r="84" spans="3:4" x14ac:dyDescent="0.25">
      <c r="C84">
        <v>1.25530976148081</v>
      </c>
      <c r="D84">
        <f t="shared" si="1"/>
        <v>1</v>
      </c>
    </row>
    <row r="85" spans="3:4" x14ac:dyDescent="0.25">
      <c r="C85">
        <v>3.4115031262564299</v>
      </c>
      <c r="D85">
        <f t="shared" si="1"/>
        <v>3</v>
      </c>
    </row>
    <row r="86" spans="3:4" x14ac:dyDescent="0.25">
      <c r="C86">
        <v>1.90276804594088</v>
      </c>
      <c r="D86">
        <f t="shared" si="1"/>
        <v>2</v>
      </c>
    </row>
    <row r="87" spans="3:4" x14ac:dyDescent="0.25">
      <c r="C87">
        <v>1.0583754509727801</v>
      </c>
      <c r="D87">
        <f t="shared" si="1"/>
        <v>1</v>
      </c>
    </row>
    <row r="88" spans="3:4" x14ac:dyDescent="0.25">
      <c r="C88">
        <v>1.60002676943213</v>
      </c>
      <c r="D88">
        <f t="shared" si="1"/>
        <v>2</v>
      </c>
    </row>
    <row r="89" spans="3:4" x14ac:dyDescent="0.25">
      <c r="C89">
        <v>1.04270803807025</v>
      </c>
      <c r="D89">
        <f t="shared" si="1"/>
        <v>1</v>
      </c>
    </row>
    <row r="90" spans="3:4" x14ac:dyDescent="0.25">
      <c r="C90">
        <v>1.10186195590699</v>
      </c>
      <c r="D90">
        <f t="shared" si="1"/>
        <v>1</v>
      </c>
    </row>
    <row r="91" spans="3:4" x14ac:dyDescent="0.25">
      <c r="C91">
        <v>1.46520802386817</v>
      </c>
      <c r="D91">
        <f t="shared" si="1"/>
        <v>1</v>
      </c>
    </row>
    <row r="92" spans="3:4" x14ac:dyDescent="0.25">
      <c r="C92">
        <v>1.27003870151565</v>
      </c>
      <c r="D92">
        <f t="shared" si="1"/>
        <v>1</v>
      </c>
    </row>
    <row r="93" spans="3:4" x14ac:dyDescent="0.25">
      <c r="C93">
        <v>1.7769636608286401</v>
      </c>
      <c r="D93">
        <f t="shared" si="1"/>
        <v>2</v>
      </c>
    </row>
    <row r="94" spans="3:4" x14ac:dyDescent="0.25">
      <c r="C94">
        <v>1.9892899753454001</v>
      </c>
      <c r="D94">
        <f t="shared" si="1"/>
        <v>2</v>
      </c>
    </row>
    <row r="95" spans="3:4" x14ac:dyDescent="0.25">
      <c r="C95">
        <v>1.8079510833949799</v>
      </c>
      <c r="D95">
        <f t="shared" si="1"/>
        <v>2</v>
      </c>
    </row>
    <row r="96" spans="3:4" x14ac:dyDescent="0.25">
      <c r="C96">
        <v>1.39638539431553</v>
      </c>
      <c r="D96">
        <f t="shared" si="1"/>
        <v>1</v>
      </c>
    </row>
    <row r="97" spans="3:4" x14ac:dyDescent="0.25">
      <c r="C97">
        <v>1.6317783380099999</v>
      </c>
      <c r="D97">
        <f t="shared" si="1"/>
        <v>2</v>
      </c>
    </row>
    <row r="98" spans="3:4" x14ac:dyDescent="0.25">
      <c r="C98">
        <v>1.32127215940431</v>
      </c>
      <c r="D98">
        <f t="shared" si="1"/>
        <v>1</v>
      </c>
    </row>
    <row r="99" spans="3:4" x14ac:dyDescent="0.25">
      <c r="C99">
        <v>1.1057444615144001</v>
      </c>
      <c r="D99">
        <f t="shared" si="1"/>
        <v>1</v>
      </c>
    </row>
    <row r="100" spans="3:4" x14ac:dyDescent="0.25">
      <c r="C100">
        <v>2.2683753374610598</v>
      </c>
      <c r="D100">
        <f t="shared" si="1"/>
        <v>2</v>
      </c>
    </row>
    <row r="101" spans="3:4" x14ac:dyDescent="0.25">
      <c r="C101">
        <v>1.1269671868490101</v>
      </c>
      <c r="D101">
        <f t="shared" si="1"/>
        <v>1</v>
      </c>
    </row>
    <row r="102" spans="3:4" x14ac:dyDescent="0.25">
      <c r="C102">
        <v>1.0755760244981001</v>
      </c>
      <c r="D102">
        <f t="shared" si="1"/>
        <v>1</v>
      </c>
    </row>
    <row r="103" spans="3:4" x14ac:dyDescent="0.25">
      <c r="C103">
        <v>1.12366577914053</v>
      </c>
      <c r="D103">
        <f t="shared" si="1"/>
        <v>1</v>
      </c>
    </row>
    <row r="104" spans="3:4" x14ac:dyDescent="0.25">
      <c r="C104">
        <v>1.2092185912508699</v>
      </c>
      <c r="D104">
        <f t="shared" si="1"/>
        <v>1</v>
      </c>
    </row>
    <row r="105" spans="3:4" x14ac:dyDescent="0.25">
      <c r="C105">
        <v>1.23436434841391</v>
      </c>
      <c r="D105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5"/>
  <sheetViews>
    <sheetView workbookViewId="0">
      <selection activeCell="D3" sqref="D3"/>
    </sheetView>
  </sheetViews>
  <sheetFormatPr defaultRowHeight="15" x14ac:dyDescent="0.25"/>
  <cols>
    <col min="3" max="3" width="23.5703125" bestFit="1" customWidth="1"/>
    <col min="4" max="4" width="47.42578125" bestFit="1" customWidth="1"/>
  </cols>
  <sheetData>
    <row r="2" spans="2:4" x14ac:dyDescent="0.25">
      <c r="B2" t="s">
        <v>1</v>
      </c>
      <c r="C2" t="s">
        <v>41</v>
      </c>
      <c r="D2" t="s">
        <v>83</v>
      </c>
    </row>
    <row r="3" spans="2:4" x14ac:dyDescent="0.25">
      <c r="B3">
        <v>1</v>
      </c>
      <c r="C3">
        <v>6.75698801753129</v>
      </c>
      <c r="D3">
        <f>ROUND(C3,0)</f>
        <v>7</v>
      </c>
    </row>
    <row r="4" spans="2:4" x14ac:dyDescent="0.25">
      <c r="B4">
        <v>2</v>
      </c>
      <c r="C4">
        <v>8.65432131674857</v>
      </c>
      <c r="D4">
        <f t="shared" ref="D4:D67" si="0">ROUND(C4,0)</f>
        <v>9</v>
      </c>
    </row>
    <row r="5" spans="2:4" x14ac:dyDescent="0.25">
      <c r="B5">
        <v>3</v>
      </c>
      <c r="C5">
        <v>5.4753214099349803</v>
      </c>
      <c r="D5">
        <f t="shared" si="0"/>
        <v>5</v>
      </c>
    </row>
    <row r="6" spans="2:4" x14ac:dyDescent="0.25">
      <c r="B6">
        <v>4</v>
      </c>
      <c r="C6">
        <v>6.6056557969990699</v>
      </c>
      <c r="D6">
        <f t="shared" si="0"/>
        <v>7</v>
      </c>
    </row>
    <row r="7" spans="2:4" x14ac:dyDescent="0.25">
      <c r="B7">
        <v>5</v>
      </c>
      <c r="C7">
        <v>20.111641545870299</v>
      </c>
      <c r="D7">
        <f t="shared" si="0"/>
        <v>20</v>
      </c>
    </row>
    <row r="8" spans="2:4" x14ac:dyDescent="0.25">
      <c r="B8">
        <v>6</v>
      </c>
      <c r="C8">
        <v>7.5047392819819798</v>
      </c>
      <c r="D8">
        <f t="shared" si="0"/>
        <v>8</v>
      </c>
    </row>
    <row r="9" spans="2:4" x14ac:dyDescent="0.25">
      <c r="B9">
        <v>7</v>
      </c>
      <c r="C9">
        <v>10.4768405022898</v>
      </c>
      <c r="D9">
        <f t="shared" si="0"/>
        <v>10</v>
      </c>
    </row>
    <row r="10" spans="2:4" x14ac:dyDescent="0.25">
      <c r="B10">
        <v>8</v>
      </c>
      <c r="C10">
        <v>14.058664532352299</v>
      </c>
      <c r="D10">
        <f t="shared" si="0"/>
        <v>14</v>
      </c>
    </row>
    <row r="11" spans="2:4" x14ac:dyDescent="0.25">
      <c r="B11">
        <v>9</v>
      </c>
      <c r="C11">
        <v>22.823114133468099</v>
      </c>
      <c r="D11">
        <f t="shared" si="0"/>
        <v>23</v>
      </c>
    </row>
    <row r="12" spans="2:4" x14ac:dyDescent="0.25">
      <c r="B12">
        <v>10</v>
      </c>
      <c r="C12">
        <v>13.5388214887928</v>
      </c>
      <c r="D12">
        <f t="shared" si="0"/>
        <v>14</v>
      </c>
    </row>
    <row r="13" spans="2:4" x14ac:dyDescent="0.25">
      <c r="B13">
        <v>11</v>
      </c>
      <c r="C13">
        <v>13.3728598740267</v>
      </c>
      <c r="D13">
        <f t="shared" si="0"/>
        <v>13</v>
      </c>
    </row>
    <row r="14" spans="2:4" x14ac:dyDescent="0.25">
      <c r="B14">
        <v>12</v>
      </c>
      <c r="C14">
        <v>7.8019258469793398</v>
      </c>
      <c r="D14">
        <f t="shared" si="0"/>
        <v>8</v>
      </c>
    </row>
    <row r="15" spans="2:4" x14ac:dyDescent="0.25">
      <c r="B15">
        <v>13</v>
      </c>
      <c r="C15">
        <v>6.5538104211010699</v>
      </c>
      <c r="D15">
        <f t="shared" si="0"/>
        <v>7</v>
      </c>
    </row>
    <row r="16" spans="2:4" x14ac:dyDescent="0.25">
      <c r="B16">
        <v>14</v>
      </c>
      <c r="C16">
        <v>5.2489680053605996</v>
      </c>
      <c r="D16">
        <f t="shared" si="0"/>
        <v>5</v>
      </c>
    </row>
    <row r="17" spans="2:4" x14ac:dyDescent="0.25">
      <c r="B17">
        <v>15</v>
      </c>
      <c r="C17">
        <v>9.4748639191665198</v>
      </c>
      <c r="D17">
        <f t="shared" si="0"/>
        <v>9</v>
      </c>
    </row>
    <row r="18" spans="2:4" x14ac:dyDescent="0.25">
      <c r="B18">
        <v>16</v>
      </c>
      <c r="C18">
        <v>5.3787848763422996</v>
      </c>
      <c r="D18">
        <f t="shared" si="0"/>
        <v>5</v>
      </c>
    </row>
    <row r="19" spans="2:4" x14ac:dyDescent="0.25">
      <c r="B19">
        <v>17</v>
      </c>
      <c r="C19">
        <v>9.2041151947181206</v>
      </c>
      <c r="D19">
        <f t="shared" si="0"/>
        <v>9</v>
      </c>
    </row>
    <row r="20" spans="2:4" x14ac:dyDescent="0.25">
      <c r="B20">
        <v>18</v>
      </c>
      <c r="C20">
        <v>5.5215894894532198</v>
      </c>
      <c r="D20">
        <f t="shared" si="0"/>
        <v>6</v>
      </c>
    </row>
    <row r="21" spans="2:4" x14ac:dyDescent="0.25">
      <c r="B21">
        <v>19</v>
      </c>
      <c r="C21">
        <v>8.37839441739313</v>
      </c>
      <c r="D21">
        <f t="shared" si="0"/>
        <v>8</v>
      </c>
    </row>
    <row r="22" spans="2:4" x14ac:dyDescent="0.25">
      <c r="B22">
        <v>20</v>
      </c>
      <c r="C22">
        <v>16.274630515670601</v>
      </c>
      <c r="D22">
        <f t="shared" si="0"/>
        <v>16</v>
      </c>
    </row>
    <row r="23" spans="2:4" x14ac:dyDescent="0.25">
      <c r="B23">
        <v>21</v>
      </c>
      <c r="C23">
        <v>6.6951475471543596</v>
      </c>
      <c r="D23">
        <f t="shared" si="0"/>
        <v>7</v>
      </c>
    </row>
    <row r="24" spans="2:4" x14ac:dyDescent="0.25">
      <c r="B24">
        <v>22</v>
      </c>
      <c r="C24">
        <v>19.623016902661298</v>
      </c>
      <c r="D24">
        <f t="shared" si="0"/>
        <v>20</v>
      </c>
    </row>
    <row r="25" spans="2:4" x14ac:dyDescent="0.25">
      <c r="B25">
        <v>23</v>
      </c>
      <c r="C25">
        <v>5.6854096908503999</v>
      </c>
      <c r="D25">
        <f t="shared" si="0"/>
        <v>6</v>
      </c>
    </row>
    <row r="26" spans="2:4" x14ac:dyDescent="0.25">
      <c r="B26">
        <v>24</v>
      </c>
      <c r="C26">
        <v>6.1855948339763804</v>
      </c>
      <c r="D26">
        <f t="shared" si="0"/>
        <v>6</v>
      </c>
    </row>
    <row r="27" spans="2:4" x14ac:dyDescent="0.25">
      <c r="B27">
        <v>25</v>
      </c>
      <c r="C27">
        <v>13.892815901752099</v>
      </c>
      <c r="D27">
        <f t="shared" si="0"/>
        <v>14</v>
      </c>
    </row>
    <row r="28" spans="2:4" x14ac:dyDescent="0.25">
      <c r="B28">
        <v>26</v>
      </c>
      <c r="C28">
        <v>8.9515587763143003</v>
      </c>
      <c r="D28">
        <f t="shared" si="0"/>
        <v>9</v>
      </c>
    </row>
    <row r="29" spans="2:4" x14ac:dyDescent="0.25">
      <c r="B29">
        <v>27</v>
      </c>
      <c r="C29">
        <v>10.1712891463483</v>
      </c>
      <c r="D29">
        <f t="shared" si="0"/>
        <v>10</v>
      </c>
    </row>
    <row r="30" spans="2:4" x14ac:dyDescent="0.25">
      <c r="B30">
        <v>28</v>
      </c>
      <c r="C30">
        <v>6.5522552839285497</v>
      </c>
      <c r="D30">
        <f t="shared" si="0"/>
        <v>7</v>
      </c>
    </row>
    <row r="31" spans="2:4" x14ac:dyDescent="0.25">
      <c r="B31">
        <v>29</v>
      </c>
      <c r="C31">
        <v>5.2425522052111502</v>
      </c>
      <c r="D31">
        <f t="shared" si="0"/>
        <v>5</v>
      </c>
    </row>
    <row r="32" spans="2:4" x14ac:dyDescent="0.25">
      <c r="B32">
        <v>30</v>
      </c>
      <c r="C32">
        <v>7.0259280212510404</v>
      </c>
      <c r="D32">
        <f t="shared" si="0"/>
        <v>7</v>
      </c>
    </row>
    <row r="33" spans="2:4" x14ac:dyDescent="0.25">
      <c r="B33">
        <v>31</v>
      </c>
      <c r="C33">
        <v>21.789063726067798</v>
      </c>
      <c r="D33">
        <f t="shared" si="0"/>
        <v>22</v>
      </c>
    </row>
    <row r="34" spans="2:4" x14ac:dyDescent="0.25">
      <c r="B34">
        <v>32</v>
      </c>
      <c r="C34">
        <v>7.8778340172389099</v>
      </c>
      <c r="D34">
        <f t="shared" si="0"/>
        <v>8</v>
      </c>
    </row>
    <row r="35" spans="2:4" x14ac:dyDescent="0.25">
      <c r="B35">
        <v>33</v>
      </c>
      <c r="C35">
        <v>7.5040790934377801</v>
      </c>
      <c r="D35">
        <f t="shared" si="0"/>
        <v>8</v>
      </c>
    </row>
    <row r="36" spans="2:4" x14ac:dyDescent="0.25">
      <c r="B36">
        <v>34</v>
      </c>
      <c r="C36">
        <v>5.4201262790155598</v>
      </c>
      <c r="D36">
        <f t="shared" si="0"/>
        <v>5</v>
      </c>
    </row>
    <row r="37" spans="2:4" x14ac:dyDescent="0.25">
      <c r="B37">
        <v>35</v>
      </c>
      <c r="C37">
        <v>9.7524540641626292</v>
      </c>
      <c r="D37">
        <f t="shared" si="0"/>
        <v>10</v>
      </c>
    </row>
    <row r="38" spans="2:4" x14ac:dyDescent="0.25">
      <c r="B38">
        <v>36</v>
      </c>
      <c r="C38">
        <v>7.0319618999096702</v>
      </c>
      <c r="D38">
        <f t="shared" si="0"/>
        <v>7</v>
      </c>
    </row>
    <row r="39" spans="2:4" x14ac:dyDescent="0.25">
      <c r="B39">
        <v>37</v>
      </c>
      <c r="C39">
        <v>8.0382891181368397</v>
      </c>
      <c r="D39">
        <f t="shared" si="0"/>
        <v>8</v>
      </c>
    </row>
    <row r="40" spans="2:4" x14ac:dyDescent="0.25">
      <c r="B40">
        <v>38</v>
      </c>
      <c r="C40">
        <v>12.6761856413309</v>
      </c>
      <c r="D40">
        <f t="shared" si="0"/>
        <v>13</v>
      </c>
    </row>
    <row r="41" spans="2:4" x14ac:dyDescent="0.25">
      <c r="B41">
        <v>39</v>
      </c>
      <c r="C41">
        <v>8.5970800444319995</v>
      </c>
      <c r="D41">
        <f t="shared" si="0"/>
        <v>9</v>
      </c>
    </row>
    <row r="42" spans="2:4" x14ac:dyDescent="0.25">
      <c r="B42">
        <v>40</v>
      </c>
      <c r="C42">
        <v>11.7692587321411</v>
      </c>
      <c r="D42">
        <f t="shared" si="0"/>
        <v>12</v>
      </c>
    </row>
    <row r="43" spans="2:4" x14ac:dyDescent="0.25">
      <c r="B43">
        <v>41</v>
      </c>
      <c r="C43">
        <v>7.10320731272963</v>
      </c>
      <c r="D43">
        <f t="shared" si="0"/>
        <v>7</v>
      </c>
    </row>
    <row r="44" spans="2:4" x14ac:dyDescent="0.25">
      <c r="B44">
        <v>42</v>
      </c>
      <c r="C44">
        <v>14.1137346558125</v>
      </c>
      <c r="D44">
        <f t="shared" si="0"/>
        <v>14</v>
      </c>
    </row>
    <row r="45" spans="2:4" x14ac:dyDescent="0.25">
      <c r="B45">
        <v>43</v>
      </c>
      <c r="C45">
        <v>11.408497586817999</v>
      </c>
      <c r="D45">
        <f t="shared" si="0"/>
        <v>11</v>
      </c>
    </row>
    <row r="46" spans="2:4" x14ac:dyDescent="0.25">
      <c r="B46">
        <v>44</v>
      </c>
      <c r="C46">
        <v>16.085790236721699</v>
      </c>
      <c r="D46">
        <f t="shared" si="0"/>
        <v>16</v>
      </c>
    </row>
    <row r="47" spans="2:4" x14ac:dyDescent="0.25">
      <c r="B47">
        <v>45</v>
      </c>
      <c r="C47">
        <v>12.5719341596375</v>
      </c>
      <c r="D47">
        <f t="shared" si="0"/>
        <v>13</v>
      </c>
    </row>
    <row r="48" spans="2:4" x14ac:dyDescent="0.25">
      <c r="B48">
        <v>46</v>
      </c>
      <c r="C48">
        <v>13.0713664286247</v>
      </c>
      <c r="D48">
        <f t="shared" si="0"/>
        <v>13</v>
      </c>
    </row>
    <row r="49" spans="2:4" x14ac:dyDescent="0.25">
      <c r="B49">
        <v>47</v>
      </c>
      <c r="C49">
        <v>7.5060112009525701</v>
      </c>
      <c r="D49">
        <f t="shared" si="0"/>
        <v>8</v>
      </c>
    </row>
    <row r="50" spans="2:4" x14ac:dyDescent="0.25">
      <c r="B50">
        <v>48</v>
      </c>
      <c r="C50">
        <v>7.3604510953211904</v>
      </c>
      <c r="D50">
        <f t="shared" si="0"/>
        <v>7</v>
      </c>
    </row>
    <row r="51" spans="2:4" x14ac:dyDescent="0.25">
      <c r="B51">
        <v>49</v>
      </c>
      <c r="C51">
        <v>10.323772466125</v>
      </c>
      <c r="D51">
        <f t="shared" si="0"/>
        <v>10</v>
      </c>
    </row>
    <row r="52" spans="2:4" x14ac:dyDescent="0.25">
      <c r="B52">
        <v>50</v>
      </c>
      <c r="C52">
        <v>5.49259216848486</v>
      </c>
      <c r="D52">
        <f t="shared" si="0"/>
        <v>5</v>
      </c>
    </row>
    <row r="53" spans="2:4" x14ac:dyDescent="0.25">
      <c r="B53">
        <v>51</v>
      </c>
      <c r="C53">
        <v>5.5097325729627702</v>
      </c>
      <c r="D53">
        <f t="shared" si="0"/>
        <v>6</v>
      </c>
    </row>
    <row r="54" spans="2:4" x14ac:dyDescent="0.25">
      <c r="B54">
        <v>52</v>
      </c>
      <c r="C54">
        <v>14.1148341618772</v>
      </c>
      <c r="D54">
        <f t="shared" si="0"/>
        <v>14</v>
      </c>
    </row>
    <row r="55" spans="2:4" x14ac:dyDescent="0.25">
      <c r="B55">
        <v>53</v>
      </c>
      <c r="C55">
        <v>9.1574478384006799</v>
      </c>
      <c r="D55">
        <f t="shared" si="0"/>
        <v>9</v>
      </c>
    </row>
    <row r="56" spans="2:4" x14ac:dyDescent="0.25">
      <c r="B56">
        <v>54</v>
      </c>
      <c r="C56">
        <v>7.4324767630282604</v>
      </c>
      <c r="D56">
        <f t="shared" si="0"/>
        <v>7</v>
      </c>
    </row>
    <row r="57" spans="2:4" x14ac:dyDescent="0.25">
      <c r="B57">
        <v>55</v>
      </c>
      <c r="C57">
        <v>7.4121450643692697</v>
      </c>
      <c r="D57">
        <f t="shared" si="0"/>
        <v>7</v>
      </c>
    </row>
    <row r="58" spans="2:4" x14ac:dyDescent="0.25">
      <c r="B58">
        <v>56</v>
      </c>
      <c r="C58">
        <v>11.7943440657131</v>
      </c>
      <c r="D58">
        <f t="shared" si="0"/>
        <v>12</v>
      </c>
    </row>
    <row r="59" spans="2:4" x14ac:dyDescent="0.25">
      <c r="B59">
        <v>57</v>
      </c>
      <c r="C59">
        <v>14.428734508468001</v>
      </c>
      <c r="D59">
        <f t="shared" si="0"/>
        <v>14</v>
      </c>
    </row>
    <row r="60" spans="2:4" x14ac:dyDescent="0.25">
      <c r="B60">
        <v>58</v>
      </c>
      <c r="C60">
        <v>7.9904662870284202</v>
      </c>
      <c r="D60">
        <f t="shared" si="0"/>
        <v>8</v>
      </c>
    </row>
    <row r="61" spans="2:4" x14ac:dyDescent="0.25">
      <c r="B61">
        <v>59</v>
      </c>
      <c r="C61">
        <v>7.5941616142002797</v>
      </c>
      <c r="D61">
        <f t="shared" si="0"/>
        <v>8</v>
      </c>
    </row>
    <row r="62" spans="2:4" x14ac:dyDescent="0.25">
      <c r="B62">
        <v>60</v>
      </c>
      <c r="C62">
        <v>9.2657485896901299</v>
      </c>
      <c r="D62">
        <f t="shared" si="0"/>
        <v>9</v>
      </c>
    </row>
    <row r="63" spans="2:4" x14ac:dyDescent="0.25">
      <c r="B63">
        <v>61</v>
      </c>
      <c r="C63">
        <v>6.7950281660779401</v>
      </c>
      <c r="D63">
        <f t="shared" si="0"/>
        <v>7</v>
      </c>
    </row>
    <row r="64" spans="2:4" x14ac:dyDescent="0.25">
      <c r="B64">
        <v>62</v>
      </c>
      <c r="C64">
        <v>5.72756146667541</v>
      </c>
      <c r="D64">
        <f t="shared" si="0"/>
        <v>6</v>
      </c>
    </row>
    <row r="65" spans="2:4" x14ac:dyDescent="0.25">
      <c r="B65">
        <v>63</v>
      </c>
      <c r="C65">
        <v>5.3604410354361098</v>
      </c>
      <c r="D65">
        <f t="shared" si="0"/>
        <v>5</v>
      </c>
    </row>
    <row r="66" spans="2:4" x14ac:dyDescent="0.25">
      <c r="B66">
        <v>64</v>
      </c>
      <c r="C66">
        <v>10.4684044850957</v>
      </c>
      <c r="D66">
        <f t="shared" si="0"/>
        <v>10</v>
      </c>
    </row>
    <row r="67" spans="2:4" x14ac:dyDescent="0.25">
      <c r="C67">
        <v>7.8778340172389099</v>
      </c>
      <c r="D67">
        <f t="shared" si="0"/>
        <v>8</v>
      </c>
    </row>
    <row r="68" spans="2:4" x14ac:dyDescent="0.25">
      <c r="C68">
        <v>7.5040790934377801</v>
      </c>
      <c r="D68">
        <f t="shared" ref="D68:D95" si="1">ROUND(C68,0)</f>
        <v>8</v>
      </c>
    </row>
    <row r="69" spans="2:4" x14ac:dyDescent="0.25">
      <c r="C69">
        <v>5.4201262790155598</v>
      </c>
      <c r="D69">
        <f t="shared" si="1"/>
        <v>5</v>
      </c>
    </row>
    <row r="70" spans="2:4" x14ac:dyDescent="0.25">
      <c r="C70">
        <v>9.7524540641626292</v>
      </c>
      <c r="D70">
        <f t="shared" si="1"/>
        <v>10</v>
      </c>
    </row>
    <row r="71" spans="2:4" x14ac:dyDescent="0.25">
      <c r="C71">
        <v>7.0319618999096702</v>
      </c>
      <c r="D71">
        <f t="shared" si="1"/>
        <v>7</v>
      </c>
    </row>
    <row r="72" spans="2:4" x14ac:dyDescent="0.25">
      <c r="C72">
        <v>8.0382891181368397</v>
      </c>
      <c r="D72">
        <f t="shared" si="1"/>
        <v>8</v>
      </c>
    </row>
    <row r="73" spans="2:4" x14ac:dyDescent="0.25">
      <c r="C73">
        <v>12.6761856413309</v>
      </c>
      <c r="D73">
        <f t="shared" si="1"/>
        <v>13</v>
      </c>
    </row>
    <row r="74" spans="2:4" x14ac:dyDescent="0.25">
      <c r="C74">
        <v>8.5970800444319995</v>
      </c>
      <c r="D74">
        <f t="shared" si="1"/>
        <v>9</v>
      </c>
    </row>
    <row r="75" spans="2:4" x14ac:dyDescent="0.25">
      <c r="C75">
        <v>11.7692587321411</v>
      </c>
      <c r="D75">
        <f t="shared" si="1"/>
        <v>12</v>
      </c>
    </row>
    <row r="76" spans="2:4" x14ac:dyDescent="0.25">
      <c r="C76">
        <v>7.10320731272963</v>
      </c>
      <c r="D76">
        <f t="shared" si="1"/>
        <v>7</v>
      </c>
    </row>
    <row r="77" spans="2:4" x14ac:dyDescent="0.25">
      <c r="C77">
        <v>14.1137346558125</v>
      </c>
      <c r="D77">
        <f t="shared" si="1"/>
        <v>14</v>
      </c>
    </row>
    <row r="78" spans="2:4" x14ac:dyDescent="0.25">
      <c r="C78">
        <v>11.408497586817999</v>
      </c>
      <c r="D78">
        <f t="shared" si="1"/>
        <v>11</v>
      </c>
    </row>
    <row r="79" spans="2:4" x14ac:dyDescent="0.25">
      <c r="C79">
        <v>16.085790236721699</v>
      </c>
      <c r="D79">
        <f t="shared" si="1"/>
        <v>16</v>
      </c>
    </row>
    <row r="80" spans="2:4" x14ac:dyDescent="0.25">
      <c r="C80">
        <v>12.5719341596375</v>
      </c>
      <c r="D80">
        <f t="shared" si="1"/>
        <v>13</v>
      </c>
    </row>
    <row r="81" spans="3:4" x14ac:dyDescent="0.25">
      <c r="C81">
        <v>13.0713664286247</v>
      </c>
      <c r="D81">
        <f t="shared" si="1"/>
        <v>13</v>
      </c>
    </row>
    <row r="82" spans="3:4" x14ac:dyDescent="0.25">
      <c r="C82">
        <v>7.5060112009525701</v>
      </c>
      <c r="D82">
        <f t="shared" si="1"/>
        <v>8</v>
      </c>
    </row>
    <row r="83" spans="3:4" x14ac:dyDescent="0.25">
      <c r="C83">
        <v>7.3604510953211904</v>
      </c>
      <c r="D83">
        <f t="shared" si="1"/>
        <v>7</v>
      </c>
    </row>
    <row r="84" spans="3:4" x14ac:dyDescent="0.25">
      <c r="C84">
        <v>10.323772466125</v>
      </c>
      <c r="D84">
        <f t="shared" si="1"/>
        <v>10</v>
      </c>
    </row>
    <row r="85" spans="3:4" x14ac:dyDescent="0.25">
      <c r="C85">
        <v>5.49259216848486</v>
      </c>
      <c r="D85">
        <f t="shared" si="1"/>
        <v>5</v>
      </c>
    </row>
    <row r="86" spans="3:4" x14ac:dyDescent="0.25">
      <c r="C86">
        <v>5.5097325729627702</v>
      </c>
      <c r="D86">
        <f t="shared" si="1"/>
        <v>6</v>
      </c>
    </row>
    <row r="87" spans="3:4" x14ac:dyDescent="0.25">
      <c r="C87">
        <v>5.6045986900692197</v>
      </c>
      <c r="D87">
        <f t="shared" si="1"/>
        <v>6</v>
      </c>
    </row>
    <row r="88" spans="3:4" x14ac:dyDescent="0.25">
      <c r="C88">
        <v>20.4690408560941</v>
      </c>
      <c r="D88">
        <f t="shared" si="1"/>
        <v>20</v>
      </c>
    </row>
    <row r="89" spans="3:4" x14ac:dyDescent="0.25">
      <c r="C89">
        <v>5.73328685778369</v>
      </c>
      <c r="D89">
        <f t="shared" si="1"/>
        <v>6</v>
      </c>
    </row>
    <row r="90" spans="3:4" x14ac:dyDescent="0.25">
      <c r="C90">
        <v>6.6394793442043403</v>
      </c>
      <c r="D90">
        <f t="shared" si="1"/>
        <v>7</v>
      </c>
    </row>
    <row r="91" spans="3:4" x14ac:dyDescent="0.25">
      <c r="C91">
        <v>5.9268758312464298</v>
      </c>
      <c r="D91">
        <f t="shared" si="1"/>
        <v>6</v>
      </c>
    </row>
    <row r="92" spans="3:4" x14ac:dyDescent="0.25">
      <c r="C92">
        <v>8.5923772016731093</v>
      </c>
      <c r="D92">
        <f t="shared" si="1"/>
        <v>9</v>
      </c>
    </row>
    <row r="93" spans="3:4" x14ac:dyDescent="0.25">
      <c r="C93">
        <v>9.5475356904980799</v>
      </c>
      <c r="D93">
        <f t="shared" si="1"/>
        <v>10</v>
      </c>
    </row>
    <row r="94" spans="3:4" x14ac:dyDescent="0.25">
      <c r="C94">
        <v>8.27204318669237</v>
      </c>
      <c r="D94">
        <f t="shared" si="1"/>
        <v>8</v>
      </c>
    </row>
    <row r="95" spans="3:4" x14ac:dyDescent="0.25">
      <c r="C95">
        <v>5.0792519963183604</v>
      </c>
      <c r="D95">
        <f t="shared" si="1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C2" sqref="C2"/>
    </sheetView>
  </sheetViews>
  <sheetFormatPr defaultRowHeight="15" x14ac:dyDescent="0.25"/>
  <cols>
    <col min="2" max="2" width="23.140625" bestFit="1" customWidth="1"/>
    <col min="3" max="3" width="17.85546875" bestFit="1" customWidth="1"/>
    <col min="4" max="4" width="24.85546875" bestFit="1" customWidth="1"/>
    <col min="5" max="5" width="27.42578125" bestFit="1" customWidth="1"/>
    <col min="6" max="6" width="21" bestFit="1" customWidth="1"/>
    <col min="7" max="7" width="22.28515625" bestFit="1" customWidth="1"/>
  </cols>
  <sheetData>
    <row r="1" spans="2:6" x14ac:dyDescent="0.25">
      <c r="B1" s="63" t="s">
        <v>194</v>
      </c>
      <c r="C1" s="63"/>
      <c r="D1" s="63"/>
      <c r="E1" s="63"/>
      <c r="F1" s="63"/>
    </row>
    <row r="2" spans="2:6" ht="15.75" thickBot="1" x14ac:dyDescent="0.3">
      <c r="B2" s="28" t="s">
        <v>28</v>
      </c>
      <c r="C2" s="28" t="s">
        <v>29</v>
      </c>
      <c r="D2" s="28" t="s">
        <v>30</v>
      </c>
      <c r="E2" s="28" t="s">
        <v>31</v>
      </c>
      <c r="F2" s="28" t="s">
        <v>32</v>
      </c>
    </row>
    <row r="3" spans="2:6" x14ac:dyDescent="0.25">
      <c r="B3">
        <v>8</v>
      </c>
      <c r="C3">
        <v>54</v>
      </c>
      <c r="D3">
        <f>_xlfn.EXPON.DIST($B3,$C$12,TRUE)</f>
        <v>0.53236947690370484</v>
      </c>
      <c r="E3">
        <f>$C$9*D3</f>
        <v>52.704578213466782</v>
      </c>
      <c r="F3">
        <f>(C3-E3)^2/E3</f>
        <v>3.1840072758539437E-2</v>
      </c>
    </row>
    <row r="4" spans="2:6" x14ac:dyDescent="0.25">
      <c r="B4">
        <v>16</v>
      </c>
      <c r="C4">
        <v>24</v>
      </c>
      <c r="D4">
        <f>_xlfn.EXPON.DIST($B4,$C$12,TRUE) - D3</f>
        <v>0.24895221696498049</v>
      </c>
      <c r="E4">
        <f t="shared" ref="E4:E7" si="0">$C$9*D4</f>
        <v>24.646269479533068</v>
      </c>
      <c r="F4">
        <f t="shared" ref="F4:F7" si="1">(C4-E4)^2/E4</f>
        <v>1.6946347215864938E-2</v>
      </c>
    </row>
    <row r="5" spans="2:6" x14ac:dyDescent="0.25">
      <c r="B5">
        <v>24</v>
      </c>
      <c r="C5">
        <v>12</v>
      </c>
      <c r="D5">
        <f>_xlfn.EXPON.DIST($B5,$C$12,TRUE) - D3 - D4</f>
        <v>0.11641765544531624</v>
      </c>
      <c r="E5">
        <f t="shared" si="0"/>
        <v>11.525347889086307</v>
      </c>
      <c r="F5">
        <f t="shared" si="1"/>
        <v>1.9547750624357554E-2</v>
      </c>
    </row>
    <row r="6" spans="2:6" x14ac:dyDescent="0.25">
      <c r="B6">
        <v>32</v>
      </c>
      <c r="C6">
        <v>6</v>
      </c>
      <c r="D6">
        <f>_xlfn.EXPON.DIST($B6,$C$12,TRUE) - D3 - D4 - D5</f>
        <v>5.4440449113537515E-2</v>
      </c>
      <c r="E6">
        <f t="shared" si="0"/>
        <v>5.3896044622402144</v>
      </c>
      <c r="F6">
        <f t="shared" si="1"/>
        <v>6.912988051857745E-2</v>
      </c>
    </row>
    <row r="7" spans="2:6" x14ac:dyDescent="0.25">
      <c r="B7">
        <v>90</v>
      </c>
      <c r="C7">
        <v>3</v>
      </c>
      <c r="D7">
        <f>1 - D3 - D4 - D5 - D6</f>
        <v>4.7820201572460919E-2</v>
      </c>
      <c r="E7">
        <f t="shared" si="0"/>
        <v>4.7341999556736312</v>
      </c>
      <c r="F7">
        <f t="shared" si="1"/>
        <v>0.63526034270145082</v>
      </c>
    </row>
    <row r="8" spans="2:6" x14ac:dyDescent="0.25">
      <c r="B8" s="25"/>
    </row>
    <row r="9" spans="2:6" x14ac:dyDescent="0.25">
      <c r="C9">
        <f>SUM(C3:C8)</f>
        <v>99</v>
      </c>
      <c r="E9" s="26" t="s">
        <v>34</v>
      </c>
      <c r="F9" s="26">
        <f>SUM(F3:F8)</f>
        <v>0.77272439381879021</v>
      </c>
    </row>
    <row r="10" spans="2:6" x14ac:dyDescent="0.25">
      <c r="E10" t="s">
        <v>37</v>
      </c>
      <c r="F10">
        <f>5-1-1</f>
        <v>3</v>
      </c>
    </row>
    <row r="11" spans="2:6" x14ac:dyDescent="0.25">
      <c r="E11" s="29" t="s">
        <v>43</v>
      </c>
      <c r="F11" s="29">
        <v>0.05</v>
      </c>
    </row>
    <row r="12" spans="2:6" x14ac:dyDescent="0.25">
      <c r="B12" s="23" t="s">
        <v>26</v>
      </c>
      <c r="C12" s="23">
        <v>9.5009596928982726E-2</v>
      </c>
      <c r="E12" s="27" t="s">
        <v>35</v>
      </c>
      <c r="F12" s="27">
        <v>7.8150000000000004</v>
      </c>
    </row>
    <row r="13" spans="2:6" x14ac:dyDescent="0.25">
      <c r="E13" s="25" t="s">
        <v>38</v>
      </c>
      <c r="F13" s="22" t="s">
        <v>36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9</vt:i4>
      </vt:variant>
      <vt:variant>
        <vt:lpstr>Pomenované rozsahy</vt:lpstr>
      </vt:variant>
      <vt:variant>
        <vt:i4>1</vt:i4>
      </vt:variant>
    </vt:vector>
  </HeadingPairs>
  <TitlesOfParts>
    <vt:vector size="10" baseType="lpstr">
      <vt:lpstr>Príchody zákazníkov</vt:lpstr>
      <vt:lpstr>Prichody zakaznikov-oprava</vt:lpstr>
      <vt:lpstr>Prichody zakaznikov-rc1</vt:lpstr>
      <vt:lpstr>Prichody zakaznikov-rc2</vt:lpstr>
      <vt:lpstr>Platba faktury</vt:lpstr>
      <vt:lpstr>Informovat sa</vt:lpstr>
      <vt:lpstr>Kupa kreditu</vt:lpstr>
      <vt:lpstr>Kupa telefonu</vt:lpstr>
      <vt:lpstr>chi kvadrat testy dobrej zhody</vt:lpstr>
      <vt:lpstr>pocet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2015-11-16T20:52:06Z</dcterms:modified>
</cp:coreProperties>
</file>