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 activeTab="3"/>
  </bookViews>
  <sheets>
    <sheet name="PR1" sheetId="1" r:id="rId1"/>
    <sheet name="PR2" sheetId="3" r:id="rId2"/>
    <sheet name="PR2-RMM" sheetId="5" r:id="rId3"/>
    <sheet name="PR3" sheetId="13" r:id="rId4"/>
    <sheet name="PR4" sheetId="6" r:id="rId5"/>
    <sheet name="PR5" sheetId="10" r:id="rId6"/>
    <sheet name="PR6" sheetId="8" r:id="rId7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'PR1'!$C$26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D18" i="13" l="1"/>
  <c r="D19" i="13" s="1"/>
  <c r="D20" i="13" s="1"/>
  <c r="D21" i="13" s="1"/>
  <c r="D17" i="13"/>
  <c r="D16" i="13"/>
  <c r="C16" i="13" a="1"/>
  <c r="C19" i="13" s="1"/>
  <c r="M5" i="13"/>
  <c r="N5" i="13"/>
  <c r="O5" i="13"/>
  <c r="P5" i="13"/>
  <c r="Q5" i="13"/>
  <c r="R5" i="13"/>
  <c r="S5" i="13"/>
  <c r="M6" i="13"/>
  <c r="N6" i="13"/>
  <c r="O6" i="13"/>
  <c r="P6" i="13"/>
  <c r="Q6" i="13"/>
  <c r="R6" i="13"/>
  <c r="S6" i="13"/>
  <c r="M7" i="13"/>
  <c r="N7" i="13"/>
  <c r="O7" i="13"/>
  <c r="P7" i="13"/>
  <c r="Q7" i="13"/>
  <c r="R7" i="13"/>
  <c r="S7" i="13"/>
  <c r="M8" i="13"/>
  <c r="N8" i="13"/>
  <c r="O8" i="13"/>
  <c r="P8" i="13"/>
  <c r="Q8" i="13"/>
  <c r="R8" i="13"/>
  <c r="S8" i="13"/>
  <c r="M9" i="13"/>
  <c r="N9" i="13"/>
  <c r="O9" i="13"/>
  <c r="P9" i="13"/>
  <c r="Q9" i="13"/>
  <c r="R9" i="13"/>
  <c r="S9" i="13"/>
  <c r="L6" i="13"/>
  <c r="L7" i="13"/>
  <c r="L8" i="13"/>
  <c r="L9" i="13"/>
  <c r="L5" i="13"/>
  <c r="S42" i="3"/>
  <c r="S43" i="3" s="1"/>
  <c r="S44" i="3" s="1"/>
  <c r="S45" i="3" s="1"/>
  <c r="S46" i="3" s="1"/>
  <c r="S41" i="3"/>
  <c r="S40" i="3"/>
  <c r="R41" i="3"/>
  <c r="R42" i="3"/>
  <c r="R43" i="3"/>
  <c r="R44" i="3"/>
  <c r="R45" i="3"/>
  <c r="R46" i="3"/>
  <c r="R40" i="3"/>
  <c r="Q41" i="3"/>
  <c r="Q42" i="3"/>
  <c r="Q43" i="3" s="1"/>
  <c r="Q44" i="3" s="1"/>
  <c r="Q45" i="3" s="1"/>
  <c r="Q46" i="3" s="1"/>
  <c r="Q40" i="3"/>
  <c r="P40" i="3" a="1"/>
  <c r="P41" i="3" s="1"/>
  <c r="O41" i="3"/>
  <c r="O42" i="3"/>
  <c r="O43" i="3"/>
  <c r="O44" i="3"/>
  <c r="O45" i="3"/>
  <c r="O46" i="3"/>
  <c r="O40" i="3"/>
  <c r="N41" i="3"/>
  <c r="N42" i="3"/>
  <c r="N43" i="3"/>
  <c r="N44" i="3"/>
  <c r="N45" i="3"/>
  <c r="N46" i="3"/>
  <c r="N40" i="3"/>
  <c r="L41" i="3"/>
  <c r="M41" i="3" s="1"/>
  <c r="L42" i="3" s="1"/>
  <c r="M42" i="3" s="1"/>
  <c r="M40" i="3"/>
  <c r="L40" i="3"/>
  <c r="I34" i="3"/>
  <c r="R34" i="3"/>
  <c r="S34" i="3" s="1"/>
  <c r="O36" i="3"/>
  <c r="O35" i="3"/>
  <c r="O34" i="3"/>
  <c r="N75" i="1"/>
  <c r="N74" i="1"/>
  <c r="N73" i="1"/>
  <c r="N72" i="1"/>
  <c r="N71" i="1"/>
  <c r="N70" i="1"/>
  <c r="N69" i="1"/>
  <c r="K27" i="1"/>
  <c r="M28" i="1"/>
  <c r="M29" i="1"/>
  <c r="M30" i="1"/>
  <c r="M27" i="1"/>
  <c r="M26" i="1"/>
  <c r="L26" i="1"/>
  <c r="L27" i="1"/>
  <c r="L28" i="1"/>
  <c r="L29" i="1"/>
  <c r="L30" i="1"/>
  <c r="K28" i="1"/>
  <c r="K29" i="1" s="1"/>
  <c r="K30" i="1" s="1"/>
  <c r="K26" i="1"/>
  <c r="J26" i="1" a="1"/>
  <c r="J26" i="1" s="1"/>
  <c r="C18" i="13" l="1"/>
  <c r="C21" i="13"/>
  <c r="C17" i="13"/>
  <c r="C20" i="13"/>
  <c r="C16" i="13"/>
  <c r="P44" i="3"/>
  <c r="P40" i="3"/>
  <c r="P43" i="3"/>
  <c r="P46" i="3"/>
  <c r="P42" i="3"/>
  <c r="P45" i="3"/>
  <c r="L43" i="3"/>
  <c r="M43" i="3" s="1"/>
  <c r="R35" i="3"/>
  <c r="S35" i="3" s="1"/>
  <c r="R37" i="3" s="1"/>
  <c r="J28" i="1"/>
  <c r="J27" i="1"/>
  <c r="J29" i="1"/>
  <c r="J30" i="1"/>
  <c r="I71" i="1"/>
  <c r="I70" i="1"/>
  <c r="I69" i="1"/>
  <c r="L44" i="3" l="1"/>
  <c r="M44" i="3" s="1"/>
  <c r="E40" i="3" a="1"/>
  <c r="E40" i="3" s="1"/>
  <c r="D36" i="3"/>
  <c r="D35" i="3"/>
  <c r="J37" i="3" s="1"/>
  <c r="D34" i="3"/>
  <c r="L45" i="3" l="1"/>
  <c r="M45" i="3" s="1"/>
  <c r="E43" i="3"/>
  <c r="E42" i="3"/>
  <c r="E46" i="3"/>
  <c r="E45" i="3"/>
  <c r="E41" i="3"/>
  <c r="E44" i="3"/>
  <c r="I35" i="3"/>
  <c r="I75" i="1"/>
  <c r="I74" i="1"/>
  <c r="I73" i="1"/>
  <c r="I72" i="1"/>
  <c r="C26" i="1" a="1"/>
  <c r="C26" i="1" s="1"/>
  <c r="L46" i="3" l="1"/>
  <c r="M46" i="3" s="1"/>
  <c r="F46" i="3"/>
  <c r="G40" i="3" s="1"/>
  <c r="F42" i="3"/>
  <c r="H42" i="3" s="1"/>
  <c r="F45" i="3"/>
  <c r="H45" i="3" s="1"/>
  <c r="F41" i="3"/>
  <c r="H41" i="3" s="1"/>
  <c r="F44" i="3"/>
  <c r="H44" i="3" s="1"/>
  <c r="F40" i="3"/>
  <c r="H40" i="3" s="1"/>
  <c r="F43" i="3"/>
  <c r="H43" i="3" s="1"/>
  <c r="D26" i="1"/>
  <c r="C28" i="1"/>
  <c r="C29" i="1"/>
  <c r="C27" i="1"/>
  <c r="D29" i="1" s="1"/>
  <c r="C30" i="1"/>
  <c r="H46" i="3" l="1"/>
  <c r="G41" i="3"/>
  <c r="G46" i="3"/>
  <c r="G44" i="3"/>
  <c r="G43" i="3"/>
  <c r="G45" i="3"/>
  <c r="G42" i="3"/>
  <c r="D27" i="1"/>
  <c r="D28" i="1"/>
  <c r="D30" i="1"/>
  <c r="E28" i="1" s="1"/>
  <c r="F28" i="1" l="1"/>
  <c r="E29" i="1"/>
  <c r="E27" i="1"/>
  <c r="F27" i="1"/>
  <c r="F26" i="1"/>
  <c r="F30" i="1"/>
  <c r="E26" i="1"/>
  <c r="E30" i="1"/>
  <c r="F29" i="1"/>
</calcChain>
</file>

<file path=xl/sharedStrings.xml><?xml version="1.0" encoding="utf-8"?>
<sst xmlns="http://schemas.openxmlformats.org/spreadsheetml/2006/main" count="261" uniqueCount="129">
  <si>
    <t>PR1.:</t>
  </si>
  <si>
    <t>Riešenie:  - návod</t>
  </si>
  <si>
    <t>a) Vytvorte frekvenčnú tabuľku, určte príslušné početnosti a výsledky v tabuľke interpretujte!</t>
  </si>
  <si>
    <t>pre a):</t>
  </si>
  <si>
    <t>pre b):</t>
  </si>
  <si>
    <t>pre c):</t>
  </si>
  <si>
    <t>x_i</t>
  </si>
  <si>
    <t>n_i</t>
  </si>
  <si>
    <t>N_i</t>
  </si>
  <si>
    <t>F_i</t>
  </si>
  <si>
    <t>x_min=</t>
  </si>
  <si>
    <t>x_max=</t>
  </si>
  <si>
    <t>Bin</t>
  </si>
  <si>
    <t>More</t>
  </si>
  <si>
    <t>Frequency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</si>
  <si>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</si>
  <si>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</si>
  <si>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</si>
  <si>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</si>
  <si>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</si>
  <si>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</si>
  <si>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</si>
  <si>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</si>
  <si>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</si>
  <si>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</si>
  <si>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</si>
  <si>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</si>
  <si>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</si>
  <si>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</si>
  <si>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Písomka z matematiky v 3.B triede bola ohodnotená známkami:</t>
  </si>
  <si>
    <t>PR2.:</t>
  </si>
  <si>
    <t>Merali sme minimálnu  kapacitu dolaďovacích kondenzátorov s týmito výsledkami:</t>
  </si>
  <si>
    <t xml:space="preserve">pre a): </t>
  </si>
  <si>
    <t>1. sledovaný znak utriedime do tried - intervalov</t>
  </si>
  <si>
    <t>k=</t>
  </si>
  <si>
    <t>h=</t>
  </si>
  <si>
    <t>n=</t>
  </si>
  <si>
    <t>PR3.:</t>
  </si>
  <si>
    <t>Arit. priemer=</t>
  </si>
  <si>
    <t>Medián=</t>
  </si>
  <si>
    <t>Modus=</t>
  </si>
  <si>
    <t>Výberová disperzia=</t>
  </si>
  <si>
    <t>Smer. odchýlka=</t>
  </si>
  <si>
    <t>f_i</t>
  </si>
  <si>
    <t>b) Graficky znázornite hodnoty a ich absolútne početnosti.</t>
  </si>
  <si>
    <t>c) Vypočítajte číselné charakteristiky.</t>
  </si>
  <si>
    <r>
      <t xml:space="preserve">výberová disperzia - </t>
    </r>
    <r>
      <rPr>
        <b/>
        <sz val="11"/>
        <color theme="1"/>
        <rFont val="Calibri"/>
        <family val="2"/>
        <charset val="238"/>
        <scheme val="minor"/>
      </rPr>
      <t xml:space="preserve"> VAR()</t>
    </r>
  </si>
  <si>
    <r>
      <t xml:space="preserve">smerodaj. odchýlka - </t>
    </r>
    <r>
      <rPr>
        <b/>
        <sz val="11"/>
        <color theme="1"/>
        <rFont val="Calibri"/>
        <family val="2"/>
        <charset val="238"/>
        <scheme val="minor"/>
      </rPr>
      <t>STDEV()</t>
    </r>
  </si>
  <si>
    <r>
      <t xml:space="preserve">medián - </t>
    </r>
    <r>
      <rPr>
        <b/>
        <sz val="11"/>
        <color theme="1"/>
        <rFont val="Calibri"/>
        <family val="2"/>
        <charset val="238"/>
        <scheme val="minor"/>
      </rPr>
      <t>MEDIAN()</t>
    </r>
  </si>
  <si>
    <r>
      <t xml:space="preserve">modus - </t>
    </r>
    <r>
      <rPr>
        <b/>
        <sz val="11"/>
        <color theme="1"/>
        <rFont val="Calibri"/>
        <family val="2"/>
        <charset val="238"/>
        <scheme val="minor"/>
      </rPr>
      <t>MODE()</t>
    </r>
  </si>
  <si>
    <t>t_i</t>
  </si>
  <si>
    <t>t_1=x_min + h/2=</t>
  </si>
  <si>
    <t>(2,05;2,15&gt;</t>
  </si>
  <si>
    <t>(2,15;2,25&gt;</t>
  </si>
  <si>
    <t>(2,25;2,35&gt;</t>
  </si>
  <si>
    <t>(2,35;2,45&gt;</t>
  </si>
  <si>
    <t>(2,45;2,55&gt;</t>
  </si>
  <si>
    <t>(1,95;2,05&gt;</t>
  </si>
  <si>
    <t>(2,55;2,65&gt;</t>
  </si>
  <si>
    <t>medián:</t>
  </si>
  <si>
    <t>modus:</t>
  </si>
  <si>
    <t>(1,95; 2,05&gt;</t>
  </si>
  <si>
    <t>(2,05; 2,15&gt;</t>
  </si>
  <si>
    <t>(2,15; 2,25&gt;</t>
  </si>
  <si>
    <r>
      <rPr>
        <sz val="11"/>
        <color rgb="FFFF0000"/>
        <rFont val="Calibri"/>
        <family val="2"/>
        <charset val="238"/>
        <scheme val="minor"/>
      </rPr>
      <t>(2,25</t>
    </r>
    <r>
      <rPr>
        <sz val="11"/>
        <color theme="1"/>
        <rFont val="Calibri"/>
        <family val="2"/>
        <charset val="238"/>
        <scheme val="minor"/>
      </rPr>
      <t>; 2,35&gt;</t>
    </r>
  </si>
  <si>
    <t>(2,35; 2,45&gt;</t>
  </si>
  <si>
    <t>(2,45; 2,55&gt;</t>
  </si>
  <si>
    <t>(2,55; 2,65&gt;</t>
  </si>
  <si>
    <t>(2,25; 2,35&gt;</t>
  </si>
  <si>
    <t>mediánový interval -  kde sa nachádza n/2 -</t>
  </si>
  <si>
    <t>modusový interval - najväčšia početnosť n_i -</t>
  </si>
  <si>
    <t>Na jednom pracovisku pri testovaní IQ testov boli namerané tieto hodnoty</t>
  </si>
  <si>
    <t>Údaje-Analýza dát-Popisná  štatistika-Celkový prehľad</t>
  </si>
  <si>
    <t>PR4.:</t>
  </si>
  <si>
    <t>Roztrieďte dané hodnoty do 7 tried, graficky znázornite a spravte analýzu dát.</t>
  </si>
  <si>
    <t>Na pracovisku výstupnej kontroly boli na jednej výrobnej sérii súčiastok namerané tieto rozmery v mm:</t>
  </si>
  <si>
    <t>PR5.:</t>
  </si>
  <si>
    <t>Sledovaný štatistický znak nadobudol tieto hodnoty:</t>
  </si>
  <si>
    <t>c) Spravte analýzu dát.</t>
  </si>
  <si>
    <t xml:space="preserve">                                                                                                                                                            </t>
  </si>
  <si>
    <r>
      <t xml:space="preserve">1. vytvoríme triedy pre jednotlive hodnoty známok - zapíšeme do stĺpca </t>
    </r>
    <r>
      <rPr>
        <b/>
        <sz val="11"/>
        <color theme="1"/>
        <rFont val="Calibri"/>
        <family val="2"/>
        <charset val="238"/>
        <scheme val="minor"/>
      </rPr>
      <t>x_i</t>
    </r>
  </si>
  <si>
    <r>
      <t xml:space="preserve">2. vedľa stĺpca hodnôt x_i označíme pole, v kt. budú výsledky triedenia - absolutné početnosti </t>
    </r>
    <r>
      <rPr>
        <b/>
        <sz val="11"/>
        <color theme="1"/>
        <rFont val="Calibri"/>
        <family val="2"/>
        <charset val="238"/>
        <scheme val="minor"/>
      </rPr>
      <t>n_i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</si>
  <si>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3. v ďalších stĺpcoch určíme ďalšie početnosti (na základe ich definícií) : kumulatívnu N_i a relatívne </t>
    </r>
    <r>
      <rPr>
        <b/>
        <sz val="11"/>
        <rFont val="Calibri"/>
        <family val="2"/>
        <charset val="238"/>
        <scheme val="minor"/>
      </rPr>
      <t>f_i</t>
    </r>
    <r>
      <rPr>
        <sz val="11"/>
        <rFont val="Calibri"/>
        <family val="2"/>
        <charset val="238"/>
        <scheme val="minor"/>
      </rPr>
      <t xml:space="preserve"> a </t>
    </r>
    <r>
      <rPr>
        <b/>
        <sz val="11"/>
        <rFont val="Calibri"/>
        <family val="2"/>
        <charset val="238"/>
        <scheme val="minor"/>
      </rPr>
      <t>F_i</t>
    </r>
  </si>
  <si>
    <r>
      <t xml:space="preserve">1.spôsob - pomocou </t>
    </r>
    <r>
      <rPr>
        <b/>
        <sz val="11"/>
        <color theme="1"/>
        <rFont val="Calibri"/>
        <family val="2"/>
        <charset val="238"/>
        <scheme val="minor"/>
      </rPr>
      <t>Vložíť</t>
    </r>
    <r>
      <rPr>
        <sz val="11"/>
        <color theme="1"/>
        <rFont val="Calibri"/>
        <family val="2"/>
        <charset val="238"/>
        <scheme val="minor"/>
      </rPr>
      <t xml:space="preserve"> - graf</t>
    </r>
  </si>
  <si>
    <t>2.spôsob - využijeme štatistické nástroje Excelu:</t>
  </si>
  <si>
    <t xml:space="preserve">    Údaje-Analýza dat-Histogram-Vytvoriť graf</t>
  </si>
  <si>
    <t xml:space="preserve">  -  ako zdrojové údaje použiť absolútne početnosti z tabuľky</t>
  </si>
  <si>
    <t xml:space="preserve">  -  ako zdrojové údaje použiť pôvodné údaje</t>
  </si>
  <si>
    <t>1.spôsob - použijeme základné štatistické funkcie Excelu:</t>
  </si>
  <si>
    <t>2.spôsob - použijeme štatistické nástroje Excelu:</t>
  </si>
  <si>
    <t xml:space="preserve">    - počet intervalov určíme pomocou jedného zo vzťahov:</t>
  </si>
  <si>
    <r>
      <t xml:space="preserve">       k=1+3,3log n </t>
    </r>
    <r>
      <rPr>
        <sz val="11"/>
        <color theme="1"/>
        <rFont val="Calibri"/>
        <family val="2"/>
        <charset val="238"/>
        <scheme val="minor"/>
      </rPr>
      <t>alebo</t>
    </r>
    <r>
      <rPr>
        <b/>
        <sz val="11"/>
        <color theme="1"/>
        <rFont val="Calibri"/>
        <family val="2"/>
        <charset val="238"/>
        <scheme val="minor"/>
      </rPr>
      <t xml:space="preserve"> k=sqrt n </t>
    </r>
    <r>
      <rPr>
        <sz val="11"/>
        <color theme="1"/>
        <rFont val="Calibri"/>
        <family val="2"/>
        <charset val="238"/>
        <scheme val="minor"/>
      </rPr>
      <t>alebo</t>
    </r>
    <r>
      <rPr>
        <b/>
        <sz val="11"/>
        <color theme="1"/>
        <rFont val="Calibri"/>
        <family val="2"/>
        <charset val="238"/>
        <scheme val="minor"/>
      </rPr>
      <t xml:space="preserve"> k=5log n</t>
    </r>
  </si>
  <si>
    <t xml:space="preserve">    - určíme šírku intervalov podľa vzorca</t>
  </si>
  <si>
    <t xml:space="preserve">       h=(x_max - x_min)/k</t>
  </si>
  <si>
    <r>
      <t xml:space="preserve">2. vytvoríme triedy - intervaly pre jednotlive hodnoty  - do stĺpca </t>
    </r>
    <r>
      <rPr>
        <b/>
        <sz val="11"/>
        <color theme="1"/>
        <rFont val="Calibri"/>
        <family val="2"/>
        <charset val="238"/>
        <scheme val="minor"/>
      </rPr>
      <t>t_i</t>
    </r>
    <r>
      <rPr>
        <sz val="11"/>
        <color theme="1"/>
        <rFont val="Calibri"/>
        <family val="2"/>
        <charset val="238"/>
        <scheme val="minor"/>
      </rPr>
      <t xml:space="preserve"> zapíšeme horné hranice intervalov</t>
    </r>
  </si>
  <si>
    <r>
      <t xml:space="preserve">    -  vedľa stĺpca hodnôt t_i označíme pole, v kt. budú výsledky triedenia - absolutné početnosti </t>
    </r>
    <r>
      <rPr>
        <b/>
        <sz val="11"/>
        <color theme="1"/>
        <rFont val="Calibri"/>
        <family val="2"/>
        <charset val="238"/>
        <scheme val="minor"/>
      </rPr>
      <t>n_i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</si>
  <si>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        </t>
    </r>
    <r>
      <rPr>
        <sz val="11"/>
        <rFont val="Calibri"/>
        <family val="2"/>
        <charset val="238"/>
        <scheme val="minor"/>
      </rPr>
      <t>pre určenie početnosti vo všetkých triedach treba namiesto OK použiť</t>
    </r>
    <r>
      <rPr>
        <sz val="11"/>
        <color rgb="FFFF0000"/>
        <rFont val="Calibri"/>
        <family val="2"/>
        <charset val="238"/>
        <scheme val="minor"/>
      </rPr>
      <t xml:space="preserve"> CTRL+SHIFT+ENTER</t>
    </r>
  </si>
  <si>
    <t>použijeme štatistické nástroje Excelu:</t>
  </si>
  <si>
    <t xml:space="preserve">  -  pričom zdrojové údaje musia byť uložené v stĺpci (resp. v riadku)</t>
  </si>
  <si>
    <t>PR2 - riešenie pre medián a modus pri intervalovom triedeni údajov</t>
  </si>
  <si>
    <t>FREKVENČNÁ TABUĽKA</t>
  </si>
  <si>
    <r>
      <t xml:space="preserve">     absolutné početnosti  priradíme triedam pomocou funkcie </t>
    </r>
    <r>
      <rPr>
        <b/>
        <sz val="11"/>
        <color theme="1"/>
        <rFont val="Calibri"/>
        <family val="2"/>
        <charset val="238"/>
        <scheme val="minor"/>
      </rPr>
      <t>FREQUENCY()</t>
    </r>
  </si>
  <si>
    <r>
      <t xml:space="preserve">    </t>
    </r>
    <r>
      <rPr>
        <sz val="11"/>
        <rFont val="Calibri"/>
        <family val="2"/>
        <charset val="238"/>
        <scheme val="minor"/>
      </rPr>
      <t xml:space="preserve"> -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pre určenie početnosti vo všetkých triedach treba namiesto OK použiť</t>
    </r>
    <r>
      <rPr>
        <sz val="11"/>
        <color rgb="FFFF0000"/>
        <rFont val="Calibri"/>
        <family val="2"/>
        <charset val="238"/>
        <scheme val="minor"/>
      </rPr>
      <t xml:space="preserve"> CTRL+SHIFT+ENTER</t>
    </r>
  </si>
  <si>
    <r>
      <t xml:space="preserve">koeficient špicatosti - </t>
    </r>
    <r>
      <rPr>
        <b/>
        <sz val="11"/>
        <color theme="1"/>
        <rFont val="Calibri"/>
        <family val="2"/>
        <charset val="238"/>
        <scheme val="minor"/>
      </rPr>
      <t>KURT()</t>
    </r>
  </si>
  <si>
    <r>
      <t xml:space="preserve">koeficient šikmosti - </t>
    </r>
    <r>
      <rPr>
        <b/>
        <sz val="11"/>
        <color theme="1"/>
        <rFont val="Calibri"/>
        <family val="2"/>
        <charset val="238"/>
        <scheme val="minor"/>
      </rPr>
      <t>SKEW()</t>
    </r>
  </si>
  <si>
    <t>Koef. špicatosti=</t>
  </si>
  <si>
    <t>Koef. šikmosti=</t>
  </si>
  <si>
    <t>Row1</t>
  </si>
  <si>
    <r>
      <t xml:space="preserve">     - rozsah súboru </t>
    </r>
    <r>
      <rPr>
        <b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 xml:space="preserve"> zistíme pomocou funkcie </t>
    </r>
    <r>
      <rPr>
        <b/>
        <sz val="11"/>
        <color theme="1"/>
        <rFont val="Calibri"/>
        <family val="2"/>
        <charset val="238"/>
        <scheme val="minor"/>
      </rPr>
      <t>COUNT()</t>
    </r>
  </si>
  <si>
    <r>
      <t xml:space="preserve">    - nájdeme minimálnu hodnotu</t>
    </r>
    <r>
      <rPr>
        <b/>
        <sz val="11"/>
        <color theme="1"/>
        <rFont val="Calibri"/>
        <family val="2"/>
        <charset val="238"/>
        <scheme val="minor"/>
      </rPr>
      <t xml:space="preserve"> x_min</t>
    </r>
    <r>
      <rPr>
        <sz val="11"/>
        <color theme="1"/>
        <rFont val="Calibri"/>
        <family val="2"/>
        <charset val="238"/>
        <scheme val="minor"/>
      </rPr>
      <t xml:space="preserve"> pomocou funkcie </t>
    </r>
    <r>
      <rPr>
        <b/>
        <sz val="11"/>
        <color theme="1"/>
        <rFont val="Calibri"/>
        <family val="2"/>
        <charset val="238"/>
        <scheme val="minor"/>
      </rPr>
      <t>MIN()</t>
    </r>
  </si>
  <si>
    <r>
      <t xml:space="preserve">    - nájdeme maximálnu hodnotu </t>
    </r>
    <r>
      <rPr>
        <b/>
        <sz val="11"/>
        <color theme="1"/>
        <rFont val="Calibri"/>
        <family val="2"/>
        <charset val="238"/>
        <scheme val="minor"/>
      </rPr>
      <t>x_max</t>
    </r>
    <r>
      <rPr>
        <sz val="11"/>
        <color theme="1"/>
        <rFont val="Calibri"/>
        <family val="2"/>
        <charset val="238"/>
        <scheme val="minor"/>
      </rPr>
      <t xml:space="preserve"> pomocou funkcie </t>
    </r>
    <r>
      <rPr>
        <b/>
        <sz val="11"/>
        <color theme="1"/>
        <rFont val="Calibri"/>
        <family val="2"/>
        <charset val="238"/>
        <scheme val="minor"/>
      </rPr>
      <t>MAX()</t>
    </r>
  </si>
  <si>
    <r>
      <t xml:space="preserve">    -  triedam  priradíme absolutné početnosti pomocou funkcie </t>
    </r>
    <r>
      <rPr>
        <b/>
        <sz val="11"/>
        <color theme="1"/>
        <rFont val="Calibri"/>
        <family val="2"/>
        <charset val="238"/>
        <scheme val="minor"/>
      </rPr>
      <t>FREQUENCY()</t>
    </r>
  </si>
  <si>
    <r>
      <t>3. v ďalších stĺpcoch určíme ďalšie početnosti (na základe ich definícií) : kumulatívnu</t>
    </r>
    <r>
      <rPr>
        <b/>
        <sz val="11"/>
        <rFont val="Calibri"/>
        <family val="2"/>
        <charset val="238"/>
        <scheme val="minor"/>
      </rPr>
      <t xml:space="preserve"> N_i</t>
    </r>
    <r>
      <rPr>
        <sz val="11"/>
        <rFont val="Calibri"/>
        <family val="2"/>
        <charset val="238"/>
        <scheme val="minor"/>
      </rPr>
      <t xml:space="preserve"> a relatívne </t>
    </r>
    <r>
      <rPr>
        <b/>
        <sz val="11"/>
        <rFont val="Calibri"/>
        <family val="2"/>
        <charset val="238"/>
        <scheme val="minor"/>
      </rPr>
      <t>f_i</t>
    </r>
    <r>
      <rPr>
        <sz val="11"/>
        <rFont val="Calibri"/>
        <family val="2"/>
        <charset val="238"/>
        <scheme val="minor"/>
      </rPr>
      <t xml:space="preserve"> a </t>
    </r>
    <r>
      <rPr>
        <b/>
        <sz val="11"/>
        <rFont val="Calibri"/>
        <family val="2"/>
        <charset val="238"/>
        <scheme val="minor"/>
      </rPr>
      <t>F_i</t>
    </r>
  </si>
  <si>
    <t xml:space="preserve"> (zaokruhlene)</t>
  </si>
  <si>
    <t>Jano zisťoval rozdiel počtu zápaliek v jednej krabičke od predpísaného počtu 50 kusov.</t>
  </si>
  <si>
    <t>Napočítal tieto hodnoty:</t>
  </si>
  <si>
    <t>PR6.:</t>
  </si>
  <si>
    <r>
      <t xml:space="preserve">aritmetický priemer - </t>
    </r>
    <r>
      <rPr>
        <b/>
        <sz val="11"/>
        <color theme="1"/>
        <rFont val="Calibri"/>
        <family val="2"/>
        <charset val="238"/>
        <scheme val="minor"/>
      </rPr>
      <t>AVERAGE()</t>
    </r>
  </si>
  <si>
    <t>xi</t>
  </si>
  <si>
    <t>ni</t>
  </si>
  <si>
    <t>Ni</t>
  </si>
  <si>
    <t>fi</t>
  </si>
  <si>
    <t>Fi</t>
  </si>
  <si>
    <t>zaokruhlene</t>
  </si>
  <si>
    <t>interval od</t>
  </si>
  <si>
    <t>x_i (stredy intervalov)</t>
  </si>
  <si>
    <t xml:space="preserve">musime do prveho intervalu yahrnut aj minimum!!! </t>
  </si>
  <si>
    <t>do - sprava uzavrety</t>
  </si>
  <si>
    <t>radsej zaokruhlovat hranice smerom nahor!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</si>
</sst>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Continuous"/>
    </xf>
    <xf numFmtId="2" fontId="0" fillId="0" borderId="0" xfId="0" applyNumberFormat="1"/>
    <xf numFmtId="2" fontId="0" fillId="0" borderId="0" xfId="0" applyNumberForma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2" fontId="0" fillId="0" borderId="1" xfId="0" applyNumberFormat="1" applyBorder="1"/>
    <xf numFmtId="0" fontId="6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Border="1"/>
    <xf numFmtId="164" fontId="0" fillId="0" borderId="0" xfId="0" applyNumberFormat="1"/>
    <xf numFmtId="0" fontId="7" fillId="0" borderId="0" xfId="0" applyFont="1"/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2" xfId="0" applyBorder="1"/>
  </cellXfs>
  <cellStyles count="2">
    <cellStyle name="Normal" xfId="0" builtinId="0"/>
    <cellStyle name="Normáln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'PR1'!$C$26:$C$30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987416"/>
        <c:axId val="381991728"/>
      </c:barChart>
      <c:catAx>
        <c:axId val="38198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81991728"/>
        <c:crosses val="autoZero"/>
        <c:auto val="1"/>
        <c:lblAlgn val="ctr"/>
        <c:lblOffset val="100"/>
        <c:noMultiLvlLbl val="0"/>
      </c:catAx>
      <c:valAx>
        <c:axId val="3819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8198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'PR1'!$B$57:$B$62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'PR1'!$C$57:$C$62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989376"/>
        <c:axId val="381986240"/>
      </c:barChart>
      <c:catAx>
        <c:axId val="38198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6240"/>
        <c:crosses val="autoZero"/>
        <c:auto val="1"/>
        <c:lblAlgn val="ctr"/>
        <c:lblOffset val="100"/>
        <c:noMultiLvlLbl val="0"/>
      </c:catAx>
      <c:valAx>
        <c:axId val="381986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'PR1'!$I$26:$I$30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'PR1'!$J$26:$J$30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553984"/>
        <c:axId val="306550064"/>
      </c:barChart>
      <c:catAx>
        <c:axId val="3065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06550064"/>
        <c:crosses val="autoZero"/>
        <c:auto val="1"/>
        <c:lblAlgn val="ctr"/>
        <c:lblOffset val="100"/>
        <c:noMultiLvlLbl val="0"/>
      </c:catAx>
      <c:valAx>
        <c:axId val="30655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065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'PR1'!$L$57:$L$62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'PR1'!$M$57:$M$62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954776"/>
        <c:axId val="390955560"/>
      </c:barChart>
      <c:catAx>
        <c:axId val="39095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955560"/>
        <c:crosses val="autoZero"/>
        <c:auto val="1"/>
        <c:lblAlgn val="ctr"/>
        <c:lblOffset val="100"/>
        <c:noMultiLvlLbl val="0"/>
      </c:catAx>
      <c:valAx>
        <c:axId val="390955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954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'PR2'!$B$73:$B$80</c:f>
              <c:strCache>
                <c:ptCount val="8"/>
                <c:pt idx="0">
                  <c:v>2,05</c:v>
                </c:pt>
                <c:pt idx="1">
                  <c:v>2,15</c:v>
                </c:pt>
                <c:pt idx="2">
                  <c:v>2,25</c:v>
                </c:pt>
                <c:pt idx="3">
                  <c:v>2,35</c:v>
                </c:pt>
                <c:pt idx="4">
                  <c:v>2,45</c:v>
                </c:pt>
                <c:pt idx="5">
                  <c:v>2,55</c:v>
                </c:pt>
                <c:pt idx="6">
                  <c:v>2,65</c:v>
                </c:pt>
                <c:pt idx="7">
                  <c:v>More</c:v>
                </c:pt>
              </c:strCache>
            </c:strRef>
          </c:cat>
          <c:val>
            <c:numRef>
              <c:f>'PR2'!$C$73:$C$80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987808"/>
        <c:axId val="381984672"/>
      </c:barChart>
      <c:catAx>
        <c:axId val="38198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4672"/>
        <c:crosses val="autoZero"/>
        <c:auto val="1"/>
        <c:lblAlgn val="ctr"/>
        <c:lblOffset val="100"/>
        <c:noMultiLvlLbl val="0"/>
      </c:catAx>
      <c:valAx>
        <c:axId val="381984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'PR2'!$C$40:$C$46</c:f>
              <c:numCache>
                <c:formatCode>0.00</c:formatCode>
                <c:ptCount val="7"/>
                <c:pt idx="0">
                  <c:v>2.0499999999999998</c:v>
                </c:pt>
                <c:pt idx="1">
                  <c:v>2.15</c:v>
                </c:pt>
                <c:pt idx="2">
                  <c:v>2.25</c:v>
                </c:pt>
                <c:pt idx="3">
                  <c:v>2.35</c:v>
                </c:pt>
                <c:pt idx="4">
                  <c:v>2.4500000000000002</c:v>
                </c:pt>
                <c:pt idx="5">
                  <c:v>2.5499999999999998</c:v>
                </c:pt>
                <c:pt idx="6">
                  <c:v>2.65</c:v>
                </c:pt>
              </c:numCache>
            </c:numRef>
          </c:cat>
          <c:val>
            <c:numRef>
              <c:f>'PR2'!$E$40:$E$46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990944"/>
        <c:axId val="381983104"/>
      </c:barChart>
      <c:catAx>
        <c:axId val="3819909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81983104"/>
        <c:crosses val="autoZero"/>
        <c:auto val="1"/>
        <c:lblAlgn val="ctr"/>
        <c:lblOffset val="100"/>
        <c:noMultiLvlLbl val="0"/>
      </c:catAx>
      <c:valAx>
        <c:axId val="3819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8199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'PR2'!$N$40:$N$46</c:f>
              <c:numCache>
                <c:formatCode>General</c:formatCode>
                <c:ptCount val="7"/>
                <c:pt idx="0">
                  <c:v>2.0499999999999998</c:v>
                </c:pt>
                <c:pt idx="1">
                  <c:v>2.15</c:v>
                </c:pt>
                <c:pt idx="2">
                  <c:v>2.25</c:v>
                </c:pt>
                <c:pt idx="3">
                  <c:v>2.35</c:v>
                </c:pt>
                <c:pt idx="4">
                  <c:v>2.4500000000000002</c:v>
                </c:pt>
                <c:pt idx="5">
                  <c:v>2.5500000000000003</c:v>
                </c:pt>
                <c:pt idx="6">
                  <c:v>2.6500000000000004</c:v>
                </c:pt>
              </c:numCache>
            </c:numRef>
          </c:cat>
          <c:val>
            <c:numRef>
              <c:f>'PR2'!$P$40:$P$46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950856"/>
        <c:axId val="390949680"/>
      </c:barChart>
      <c:catAx>
        <c:axId val="39095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90949680"/>
        <c:crosses val="autoZero"/>
        <c:auto val="1"/>
        <c:lblAlgn val="ctr"/>
        <c:lblOffset val="100"/>
        <c:noMultiLvlLbl val="0"/>
      </c:catAx>
      <c:valAx>
        <c:axId val="3909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9095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'PR2'!$L$73:$L$80</c:f>
              <c:strCache>
                <c:ptCount val="8"/>
                <c:pt idx="0">
                  <c:v>2,05</c:v>
                </c:pt>
                <c:pt idx="1">
                  <c:v>2,15</c:v>
                </c:pt>
                <c:pt idx="2">
                  <c:v>2,25</c:v>
                </c:pt>
                <c:pt idx="3">
                  <c:v>2,35</c:v>
                </c:pt>
                <c:pt idx="4">
                  <c:v>2,45</c:v>
                </c:pt>
                <c:pt idx="5">
                  <c:v>2,55</c:v>
                </c:pt>
                <c:pt idx="6">
                  <c:v>2,65</c:v>
                </c:pt>
                <c:pt idx="7">
                  <c:v>More</c:v>
                </c:pt>
              </c:strCache>
            </c:strRef>
          </c:cat>
          <c:val>
            <c:numRef>
              <c:f>'PR2'!$M$73:$M$80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794120"/>
        <c:axId val="301794512"/>
      </c:barChart>
      <c:catAx>
        <c:axId val="30179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794512"/>
        <c:crosses val="autoZero"/>
        <c:auto val="1"/>
        <c:lblAlgn val="ctr"/>
        <c:lblOffset val="100"/>
        <c:noMultiLvlLbl val="0"/>
      </c:catAx>
      <c:valAx>
        <c:axId val="30179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794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'PR3'!$B$16:$B$21</c:f>
              <c:numCache>
                <c:formatCode>General</c:formatCode>
                <c:ptCount val="6"/>
                <c:pt idx="0">
                  <c:v>48</c:v>
                </c:pt>
                <c:pt idx="1">
                  <c:v>49</c:v>
                </c:pt>
                <c:pt idx="2">
                  <c:v>50</c:v>
                </c:pt>
                <c:pt idx="3">
                  <c:v>51</c:v>
                </c:pt>
                <c:pt idx="4">
                  <c:v>52</c:v>
                </c:pt>
                <c:pt idx="5">
                  <c:v>53</c:v>
                </c:pt>
              </c:numCache>
            </c:numRef>
          </c:cat>
          <c:val>
            <c:numRef>
              <c:f>'PR3'!$C$16:$C$21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16</c:v>
                </c:pt>
                <c:pt idx="3">
                  <c:v>10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552024"/>
        <c:axId val="306550456"/>
      </c:barChart>
      <c:catAx>
        <c:axId val="30655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06550456"/>
        <c:crosses val="autoZero"/>
        <c:auto val="1"/>
        <c:lblAlgn val="ctr"/>
        <c:lblOffset val="100"/>
        <c:noMultiLvlLbl val="0"/>
      </c:catAx>
      <c:valAx>
        <c:axId val="30655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0655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38</xdr:row>
      <xdr:rowOff>19050</xdr:rowOff>
    </xdr:from>
    <xdr:to>
      <xdr:col>8</xdr:col>
      <xdr:colOff>257175</xdr:colOff>
      <xdr:row>52</xdr:row>
      <xdr:rowOff>95250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55</xdr:row>
      <xdr:rowOff>19050</xdr:rowOff>
    </xdr:from>
    <xdr:to>
      <xdr:col>10</xdr:col>
      <xdr:colOff>0</xdr:colOff>
      <xdr:row>65</xdr:row>
      <xdr:rowOff>9525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37</xdr:row>
      <xdr:rowOff>166687</xdr:rowOff>
    </xdr:from>
    <xdr:to>
      <xdr:col>16</xdr:col>
      <xdr:colOff>542925</xdr:colOff>
      <xdr:row>52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142875</xdr:colOff>
      <xdr:row>53</xdr:row>
      <xdr:rowOff>152400</xdr:rowOff>
    </xdr:from>
    <xdr:to>
      <xdr:col>20</xdr:col>
      <xdr:colOff>180975</xdr:colOff>
      <xdr:row>64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71</xdr:row>
      <xdr:rowOff>19050</xdr:rowOff>
    </xdr:from>
    <xdr:to>
      <xdr:col>10</xdr:col>
      <xdr:colOff>9525</xdr:colOff>
      <xdr:row>81</xdr:row>
      <xdr:rowOff>9525</xdr:rowOff>
    </xdr:to>
    <xdr:graphicFrame macro="">
      <xdr:nvGraphicFramePr>
        <xdr:cNvPr id="8" name="Graf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54</xdr:row>
      <xdr:rowOff>33337</xdr:rowOff>
    </xdr:from>
    <xdr:to>
      <xdr:col>8</xdr:col>
      <xdr:colOff>190500</xdr:colOff>
      <xdr:row>68</xdr:row>
      <xdr:rowOff>109537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142875</xdr:colOff>
      <xdr:row>53</xdr:row>
      <xdr:rowOff>61912</xdr:rowOff>
    </xdr:from>
    <xdr:to>
      <xdr:col>15</xdr:col>
      <xdr:colOff>28575</xdr:colOff>
      <xdr:row>67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190501</xdr:colOff>
      <xdr:row>70</xdr:row>
      <xdr:rowOff>85725</xdr:rowOff>
    </xdr:from>
    <xdr:to>
      <xdr:col>17</xdr:col>
      <xdr:colOff>9525</xdr:colOff>
      <xdr:row>81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13</xdr:row>
          <xdr:rowOff>104775</xdr:rowOff>
        </xdr:from>
        <xdr:to>
          <xdr:col>5</xdr:col>
          <xdr:colOff>133350</xdr:colOff>
          <xdr:row>17</xdr:row>
          <xdr:rowOff>123825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180976</xdr:colOff>
      <xdr:row>8</xdr:row>
      <xdr:rowOff>0</xdr:rowOff>
    </xdr:from>
    <xdr:to>
      <xdr:col>3</xdr:col>
      <xdr:colOff>161925</xdr:colOff>
      <xdr:row>15</xdr:row>
      <xdr:rowOff>180975</xdr:rowOff>
    </xdr:to>
    <xdr:cxnSp macro="">
      <xdr:nvCxnSpPr>
        <xdr:cNvPr id="6" name="Rovná spojovacia šípka 5"/>
        <xdr:cNvCxnSpPr/>
      </xdr:nvCxnSpPr>
      <xdr:spPr>
        <a:xfrm flipH="1" flipV="1">
          <a:off x="1400176" y="1524000"/>
          <a:ext cx="733424" cy="15144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0</xdr:rowOff>
    </xdr:from>
    <xdr:to>
      <xdr:col>6</xdr:col>
      <xdr:colOff>447675</xdr:colOff>
      <xdr:row>14</xdr:row>
      <xdr:rowOff>57150</xdr:rowOff>
    </xdr:to>
    <xdr:cxnSp macro="">
      <xdr:nvCxnSpPr>
        <xdr:cNvPr id="8" name="Rovná spojovacia šípka 7"/>
        <xdr:cNvCxnSpPr/>
      </xdr:nvCxnSpPr>
      <xdr:spPr>
        <a:xfrm flipV="1">
          <a:off x="3219450" y="1333500"/>
          <a:ext cx="1028700" cy="13906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0</xdr:rowOff>
    </xdr:from>
    <xdr:to>
      <xdr:col>5</xdr:col>
      <xdr:colOff>438150</xdr:colOff>
      <xdr:row>16</xdr:row>
      <xdr:rowOff>95250</xdr:rowOff>
    </xdr:to>
    <xdr:cxnSp macro="">
      <xdr:nvCxnSpPr>
        <xdr:cNvPr id="10" name="Rovná spojovacia šípka 9"/>
        <xdr:cNvCxnSpPr/>
      </xdr:nvCxnSpPr>
      <xdr:spPr>
        <a:xfrm flipV="1">
          <a:off x="2924175" y="1524000"/>
          <a:ext cx="704850" cy="1619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31</xdr:row>
          <xdr:rowOff>152400</xdr:rowOff>
        </xdr:from>
        <xdr:to>
          <xdr:col>7</xdr:col>
          <xdr:colOff>428625</xdr:colOff>
          <xdr:row>35</xdr:row>
          <xdr:rowOff>57150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114300</xdr:colOff>
      <xdr:row>25</xdr:row>
      <xdr:rowOff>161925</xdr:rowOff>
    </xdr:from>
    <xdr:to>
      <xdr:col>4</xdr:col>
      <xdr:colOff>428625</xdr:colOff>
      <xdr:row>32</xdr:row>
      <xdr:rowOff>180976</xdr:rowOff>
    </xdr:to>
    <xdr:cxnSp macro="">
      <xdr:nvCxnSpPr>
        <xdr:cNvPr id="17" name="Rovná spojovacia šípka 16"/>
        <xdr:cNvCxnSpPr/>
      </xdr:nvCxnSpPr>
      <xdr:spPr>
        <a:xfrm flipV="1">
          <a:off x="2085975" y="4924425"/>
          <a:ext cx="923925" cy="135255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27</xdr:row>
      <xdr:rowOff>9525</xdr:rowOff>
    </xdr:from>
    <xdr:to>
      <xdr:col>5</xdr:col>
      <xdr:colOff>485775</xdr:colOff>
      <xdr:row>32</xdr:row>
      <xdr:rowOff>66675</xdr:rowOff>
    </xdr:to>
    <xdr:cxnSp macro="">
      <xdr:nvCxnSpPr>
        <xdr:cNvPr id="19" name="Rovná spojovacia šípka 18"/>
        <xdr:cNvCxnSpPr/>
      </xdr:nvCxnSpPr>
      <xdr:spPr>
        <a:xfrm flipV="1">
          <a:off x="5095875" y="5153025"/>
          <a:ext cx="228600" cy="10096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24</xdr:row>
      <xdr:rowOff>171451</xdr:rowOff>
    </xdr:from>
    <xdr:to>
      <xdr:col>6</xdr:col>
      <xdr:colOff>257175</xdr:colOff>
      <xdr:row>32</xdr:row>
      <xdr:rowOff>57150</xdr:rowOff>
    </xdr:to>
    <xdr:cxnSp macro="">
      <xdr:nvCxnSpPr>
        <xdr:cNvPr id="24" name="Rovná spojovacia šípka 23"/>
        <xdr:cNvCxnSpPr/>
      </xdr:nvCxnSpPr>
      <xdr:spPr>
        <a:xfrm flipH="1" flipV="1">
          <a:off x="3781425" y="4743451"/>
          <a:ext cx="276225" cy="1409699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25</xdr:row>
      <xdr:rowOff>133352</xdr:rowOff>
    </xdr:from>
    <xdr:to>
      <xdr:col>5</xdr:col>
      <xdr:colOff>438150</xdr:colOff>
      <xdr:row>33</xdr:row>
      <xdr:rowOff>142875</xdr:rowOff>
    </xdr:to>
    <xdr:cxnSp macro="">
      <xdr:nvCxnSpPr>
        <xdr:cNvPr id="27" name="Rovná spojovacia šípka 26"/>
        <xdr:cNvCxnSpPr/>
      </xdr:nvCxnSpPr>
      <xdr:spPr>
        <a:xfrm flipV="1">
          <a:off x="3162300" y="4895852"/>
          <a:ext cx="466725" cy="1533523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14</xdr:row>
          <xdr:rowOff>161925</xdr:rowOff>
        </xdr:from>
        <xdr:to>
          <xdr:col>8</xdr:col>
          <xdr:colOff>190500</xdr:colOff>
          <xdr:row>16</xdr:row>
          <xdr:rowOff>9525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32</xdr:row>
          <xdr:rowOff>171450</xdr:rowOff>
        </xdr:from>
        <xdr:to>
          <xdr:col>10</xdr:col>
          <xdr:colOff>28575</xdr:colOff>
          <xdr:row>34</xdr:row>
          <xdr:rowOff>19050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13</xdr:row>
      <xdr:rowOff>109537</xdr:rowOff>
    </xdr:from>
    <xdr:to>
      <xdr:col>12</xdr:col>
      <xdr:colOff>523875</xdr:colOff>
      <xdr:row>27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11"/>
  <sheetViews>
    <sheetView topLeftCell="A64" zoomScaleNormal="100" workbookViewId="0">
      <selection activeCell="L65" sqref="L65"/>
    </sheetView>
  </sheetViews>
  <sheetFormatPr defaultRowHeight="15" x14ac:dyDescent="0.25"/>
  <cols>
    <col min="1" max="1" width="7.140625" customWidth="1"/>
    <col min="2" max="2" width="9.42578125" bestFit="1" customWidth="1"/>
    <col min="11" max="11" width="18" customWidth="1"/>
  </cols>
  <sheetData>
    <row r="2" spans="1:19" x14ac:dyDescent="0.25">
      <c r="A2" s="30" t="s">
        <v>100</v>
      </c>
      <c r="B2" s="1"/>
      <c r="C2" s="1"/>
    </row>
    <row r="4" spans="1:19" x14ac:dyDescent="0.25">
      <c r="A4" s="1" t="s">
        <v>0</v>
      </c>
    </row>
    <row r="6" spans="1:19" x14ac:dyDescent="0.25">
      <c r="A6" t="s">
        <v>29</v>
      </c>
    </row>
    <row r="7" spans="1:19" x14ac:dyDescent="0.25">
      <c r="B7">
        <v>2</v>
      </c>
      <c r="C7">
        <v>2</v>
      </c>
      <c r="D7">
        <v>2</v>
      </c>
      <c r="E7">
        <v>4</v>
      </c>
      <c r="F7">
        <v>2</v>
      </c>
      <c r="G7">
        <v>1</v>
      </c>
    </row>
    <row r="8" spans="1:19" x14ac:dyDescent="0.25">
      <c r="B8">
        <v>3</v>
      </c>
      <c r="C8">
        <v>3</v>
      </c>
      <c r="D8">
        <v>3</v>
      </c>
      <c r="E8">
        <v>3</v>
      </c>
      <c r="F8">
        <v>1</v>
      </c>
      <c r="G8">
        <v>3</v>
      </c>
    </row>
    <row r="9" spans="1:19" x14ac:dyDescent="0.25">
      <c r="B9">
        <v>4</v>
      </c>
      <c r="C9">
        <v>5</v>
      </c>
      <c r="D9">
        <v>2</v>
      </c>
      <c r="E9">
        <v>3</v>
      </c>
      <c r="F9">
        <v>2</v>
      </c>
      <c r="G9">
        <v>2</v>
      </c>
    </row>
    <row r="10" spans="1:19" x14ac:dyDescent="0.25">
      <c r="B10">
        <v>1</v>
      </c>
      <c r="C10">
        <v>1</v>
      </c>
      <c r="D10">
        <v>3</v>
      </c>
      <c r="E10">
        <v>1</v>
      </c>
      <c r="F10">
        <v>3</v>
      </c>
      <c r="G10">
        <v>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B11">
        <v>2</v>
      </c>
      <c r="C11">
        <v>4</v>
      </c>
      <c r="D11">
        <v>4</v>
      </c>
      <c r="E11">
        <v>2</v>
      </c>
      <c r="F11">
        <v>2</v>
      </c>
      <c r="G11">
        <v>5</v>
      </c>
      <c r="K11" s="8"/>
      <c r="L11" s="8" t="s">
        <v>79</v>
      </c>
      <c r="M11" s="8"/>
      <c r="N11" s="8"/>
      <c r="O11" s="8"/>
      <c r="P11" s="8"/>
      <c r="Q11" s="8"/>
      <c r="R11" s="8"/>
      <c r="S11" s="8"/>
    </row>
    <row r="12" spans="1:19" x14ac:dyDescent="0.25">
      <c r="A12" t="s">
        <v>2</v>
      </c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t="s">
        <v>44</v>
      </c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t="s">
        <v>45</v>
      </c>
    </row>
    <row r="17" spans="1:13" x14ac:dyDescent="0.25">
      <c r="A17" t="s">
        <v>1</v>
      </c>
    </row>
    <row r="18" spans="1:13" x14ac:dyDescent="0.25">
      <c r="B18" s="1"/>
      <c r="C18" s="1"/>
    </row>
    <row r="19" spans="1:13" x14ac:dyDescent="0.25">
      <c r="A19" t="s">
        <v>3</v>
      </c>
      <c r="B19" t="s">
        <v>80</v>
      </c>
    </row>
    <row r="20" spans="1:13" x14ac:dyDescent="0.25">
      <c r="B20" t="s">
        <v>81</v>
      </c>
      <c r="C20" s="2"/>
      <c r="D20" s="2"/>
      <c r="E20" s="2"/>
    </row>
    <row r="21" spans="1:13" x14ac:dyDescent="0.25">
      <c r="B21" t="s">
        <v>101</v>
      </c>
      <c r="C21" s="2"/>
      <c r="D21" s="2"/>
      <c r="E21" s="2"/>
    </row>
    <row r="22" spans="1:13" x14ac:dyDescent="0.25">
      <c r="B22" s="3" t="s">
        <v>102</v>
      </c>
      <c r="C22" s="3"/>
      <c r="D22" s="3"/>
      <c r="E22" s="3"/>
      <c r="F22" s="3"/>
    </row>
    <row r="23" spans="1:13" x14ac:dyDescent="0.25">
      <c r="B23" s="5" t="s">
        <v>82</v>
      </c>
      <c r="C23" s="3"/>
      <c r="D23" s="3"/>
      <c r="E23" s="3"/>
      <c r="F23" s="3"/>
    </row>
    <row r="24" spans="1:13" x14ac:dyDescent="0.25">
      <c r="B24" s="5"/>
      <c r="C24" s="3"/>
      <c r="D24" s="3"/>
      <c r="E24" s="3"/>
      <c r="F24" s="3"/>
    </row>
    <row r="25" spans="1:13" x14ac:dyDescent="0.25">
      <c r="B25" s="6" t="s">
        <v>6</v>
      </c>
      <c r="C25" s="6" t="s">
        <v>7</v>
      </c>
      <c r="D25" s="6" t="s">
        <v>8</v>
      </c>
      <c r="E25" s="6" t="s">
        <v>43</v>
      </c>
      <c r="F25" s="6" t="s">
        <v>9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 x14ac:dyDescent="0.25">
      <c r="B26" s="6">
        <v>1</v>
      </c>
      <c r="C26" s="6">
        <f t="array" ref="C26:C30">FREQUENCY(B7:G11,B26:B30)</f>
        <v>5</v>
      </c>
      <c r="D26" s="6">
        <f>C26</f>
        <v>5</v>
      </c>
      <c r="E26" s="6">
        <f>C26/$D$30</f>
        <v>0.16666666666666666</v>
      </c>
      <c r="F26" s="6">
        <f>D26/$D$30</f>
        <v>0.16666666666666666</v>
      </c>
      <c r="I26">
        <v>1</v>
      </c>
      <c r="J26">
        <f t="array" ref="J26:J30">FREQUENCY(B7:G11,I26:I30)</f>
        <v>5</v>
      </c>
      <c r="K26">
        <f>J26</f>
        <v>5</v>
      </c>
      <c r="L26">
        <f t="shared" ref="L26:L30" si="0">J26/$K$30</f>
        <v>0.16666666666666666</v>
      </c>
      <c r="M26">
        <f>L26</f>
        <v>0.16666666666666666</v>
      </c>
    </row>
    <row r="27" spans="1:13" x14ac:dyDescent="0.25">
      <c r="B27" s="6">
        <v>2</v>
      </c>
      <c r="C27" s="6">
        <v>10</v>
      </c>
      <c r="D27" s="6">
        <f>SUM(C26,C27)</f>
        <v>15</v>
      </c>
      <c r="E27" s="6">
        <f t="shared" ref="E27:E30" si="1">C27/$D$30</f>
        <v>0.33333333333333331</v>
      </c>
      <c r="F27" s="6">
        <f t="shared" ref="F27:F30" si="2">D27/$D$30</f>
        <v>0.5</v>
      </c>
      <c r="I27">
        <v>2</v>
      </c>
      <c r="J27">
        <v>10</v>
      </c>
      <c r="K27">
        <f>K26+J27</f>
        <v>15</v>
      </c>
      <c r="L27">
        <f t="shared" si="0"/>
        <v>0.33333333333333331</v>
      </c>
      <c r="M27">
        <f>M26+L27</f>
        <v>0.5</v>
      </c>
    </row>
    <row r="28" spans="1:13" x14ac:dyDescent="0.25">
      <c r="B28" s="6">
        <v>3</v>
      </c>
      <c r="C28" s="6">
        <v>9</v>
      </c>
      <c r="D28">
        <f>SUM(C26:C28)</f>
        <v>24</v>
      </c>
      <c r="E28" s="6">
        <f t="shared" si="1"/>
        <v>0.3</v>
      </c>
      <c r="F28" s="6">
        <f t="shared" si="2"/>
        <v>0.8</v>
      </c>
      <c r="I28">
        <v>3</v>
      </c>
      <c r="J28">
        <v>9</v>
      </c>
      <c r="K28">
        <f t="shared" ref="K28:K30" si="3">K27+J28</f>
        <v>24</v>
      </c>
      <c r="L28">
        <f t="shared" si="0"/>
        <v>0.3</v>
      </c>
      <c r="M28">
        <f t="shared" ref="M28:M30" si="4">M27+L28</f>
        <v>0.8</v>
      </c>
    </row>
    <row r="29" spans="1:13" x14ac:dyDescent="0.25">
      <c r="B29" s="6">
        <v>4</v>
      </c>
      <c r="C29" s="6">
        <v>4</v>
      </c>
      <c r="D29">
        <f>SUM(C26:C29)</f>
        <v>28</v>
      </c>
      <c r="E29" s="6">
        <f t="shared" si="1"/>
        <v>0.13333333333333333</v>
      </c>
      <c r="F29" s="6">
        <f t="shared" si="2"/>
        <v>0.93333333333333335</v>
      </c>
      <c r="I29">
        <v>4</v>
      </c>
      <c r="J29">
        <v>4</v>
      </c>
      <c r="K29">
        <f t="shared" si="3"/>
        <v>28</v>
      </c>
      <c r="L29">
        <f t="shared" si="0"/>
        <v>0.13333333333333333</v>
      </c>
      <c r="M29">
        <f t="shared" si="4"/>
        <v>0.93333333333333335</v>
      </c>
    </row>
    <row r="30" spans="1:13" x14ac:dyDescent="0.25">
      <c r="B30" s="6">
        <v>5</v>
      </c>
      <c r="C30" s="6">
        <v>2</v>
      </c>
      <c r="D30" s="6">
        <f>SUM(C26:C30)</f>
        <v>30</v>
      </c>
      <c r="E30" s="6">
        <f t="shared" si="1"/>
        <v>6.6666666666666666E-2</v>
      </c>
      <c r="F30" s="6">
        <f t="shared" si="2"/>
        <v>1</v>
      </c>
      <c r="I30">
        <v>5</v>
      </c>
      <c r="J30">
        <v>2</v>
      </c>
      <c r="K30">
        <f t="shared" si="3"/>
        <v>30</v>
      </c>
      <c r="L30">
        <f t="shared" si="0"/>
        <v>6.6666666666666666E-2</v>
      </c>
      <c r="M30">
        <f t="shared" si="4"/>
        <v>1</v>
      </c>
    </row>
    <row r="31" spans="1:13" x14ac:dyDescent="0.25">
      <c r="B31" s="5"/>
      <c r="C31" s="3"/>
      <c r="D31" s="3"/>
      <c r="E31" s="3"/>
      <c r="F31" s="3"/>
    </row>
    <row r="32" spans="1:13" x14ac:dyDescent="0.25">
      <c r="B32" s="1"/>
    </row>
    <row r="33" spans="1:20" x14ac:dyDescent="0.25">
      <c r="A33" t="s">
        <v>4</v>
      </c>
      <c r="B33" s="4" t="s">
        <v>83</v>
      </c>
    </row>
    <row r="34" spans="1:20" x14ac:dyDescent="0.25">
      <c r="B34" s="4" t="s">
        <v>86</v>
      </c>
    </row>
    <row r="35" spans="1:20" x14ac:dyDescent="0.25">
      <c r="B35" s="4" t="s">
        <v>84</v>
      </c>
    </row>
    <row r="36" spans="1:20" x14ac:dyDescent="0.25">
      <c r="B36" s="1" t="s">
        <v>85</v>
      </c>
    </row>
    <row r="37" spans="1:20" x14ac:dyDescent="0.25">
      <c r="B37" s="4" t="s">
        <v>87</v>
      </c>
      <c r="Q37" s="8"/>
      <c r="R37" s="8"/>
      <c r="S37" s="8"/>
      <c r="T37" s="8"/>
    </row>
    <row r="38" spans="1:20" x14ac:dyDescent="0.25">
      <c r="B38" s="4"/>
      <c r="Q38" s="8"/>
      <c r="R38" s="8"/>
      <c r="S38" s="8"/>
      <c r="T38" s="8"/>
    </row>
    <row r="39" spans="1:20" x14ac:dyDescent="0.25">
      <c r="B39" s="4"/>
      <c r="Q39" s="8"/>
      <c r="R39" s="8"/>
      <c r="S39" s="8"/>
      <c r="T39" s="8"/>
    </row>
    <row r="40" spans="1:20" x14ac:dyDescent="0.25">
      <c r="B40" s="4"/>
      <c r="Q40" s="8"/>
      <c r="R40" s="8"/>
      <c r="S40" s="8"/>
      <c r="T40" s="8"/>
    </row>
    <row r="41" spans="1:20" x14ac:dyDescent="0.25">
      <c r="B41" s="4"/>
      <c r="Q41" s="8"/>
      <c r="R41" s="8"/>
      <c r="S41" s="8"/>
      <c r="T41" s="8"/>
    </row>
    <row r="42" spans="1:20" x14ac:dyDescent="0.25">
      <c r="B42" s="4"/>
      <c r="Q42" s="8"/>
      <c r="R42" s="8"/>
      <c r="S42" s="8"/>
      <c r="T42" s="8"/>
    </row>
    <row r="43" spans="1:20" x14ac:dyDescent="0.25">
      <c r="B43" s="4"/>
      <c r="Q43" s="8"/>
      <c r="R43" s="8"/>
      <c r="S43" s="8"/>
      <c r="T43" s="8"/>
    </row>
    <row r="44" spans="1:20" x14ac:dyDescent="0.25">
      <c r="B44" s="4"/>
      <c r="Q44" s="8"/>
      <c r="R44" s="8"/>
      <c r="S44" s="8"/>
      <c r="T44" s="8"/>
    </row>
    <row r="45" spans="1:20" x14ac:dyDescent="0.25">
      <c r="B45" s="4"/>
      <c r="Q45" s="8"/>
      <c r="R45" s="8"/>
      <c r="S45" s="8"/>
      <c r="T45" s="8"/>
    </row>
    <row r="46" spans="1:20" x14ac:dyDescent="0.25">
      <c r="B46" s="4"/>
      <c r="Q46" s="8"/>
      <c r="R46" s="8"/>
      <c r="S46" s="8"/>
      <c r="T46" s="8"/>
    </row>
    <row r="47" spans="1:20" x14ac:dyDescent="0.25">
      <c r="B47" s="4"/>
      <c r="Q47" s="8"/>
      <c r="R47" s="8"/>
      <c r="S47" s="8"/>
      <c r="T47" s="8"/>
    </row>
    <row r="48" spans="1:20" x14ac:dyDescent="0.25">
      <c r="B48" s="4"/>
      <c r="Q48" s="8"/>
      <c r="R48" s="8"/>
      <c r="S48" s="8"/>
      <c r="T48" s="8"/>
    </row>
    <row r="49" spans="2:20" x14ac:dyDescent="0.25">
      <c r="B49" s="4"/>
      <c r="Q49" s="8"/>
      <c r="R49" s="8"/>
      <c r="S49" s="8"/>
      <c r="T49" s="8"/>
    </row>
    <row r="50" spans="2:20" x14ac:dyDescent="0.25">
      <c r="B50" s="4"/>
      <c r="Q50" s="8"/>
      <c r="R50" s="8"/>
      <c r="S50" s="8"/>
      <c r="T50" s="8"/>
    </row>
    <row r="51" spans="2:20" x14ac:dyDescent="0.25">
      <c r="B51" s="4"/>
      <c r="Q51" s="8"/>
      <c r="R51" s="8"/>
      <c r="S51" s="8"/>
      <c r="T51" s="8"/>
    </row>
    <row r="52" spans="2:20" x14ac:dyDescent="0.25">
      <c r="B52" s="4"/>
      <c r="Q52" s="8"/>
      <c r="R52" s="8"/>
      <c r="S52" s="8"/>
      <c r="T52" s="8"/>
    </row>
    <row r="53" spans="2:20" x14ac:dyDescent="0.25">
      <c r="B53" s="4"/>
      <c r="Q53" s="8"/>
      <c r="R53" s="8"/>
      <c r="S53" s="8"/>
      <c r="T53" s="8"/>
    </row>
    <row r="54" spans="2:20" x14ac:dyDescent="0.25">
      <c r="B54" s="4"/>
      <c r="Q54" s="8"/>
      <c r="R54" s="8"/>
      <c r="S54" s="8"/>
      <c r="T54" s="8"/>
    </row>
    <row r="55" spans="2:20" ht="15.75" thickBot="1" x14ac:dyDescent="0.3"/>
    <row r="56" spans="2:20" x14ac:dyDescent="0.25">
      <c r="B56" s="13" t="s">
        <v>12</v>
      </c>
      <c r="C56" s="13" t="s">
        <v>14</v>
      </c>
      <c r="L56" s="13" t="s">
        <v>12</v>
      </c>
      <c r="M56" s="13" t="s">
        <v>14</v>
      </c>
    </row>
    <row r="57" spans="2:20" x14ac:dyDescent="0.25">
      <c r="B57" s="16">
        <v>1</v>
      </c>
      <c r="C57" s="7">
        <v>5</v>
      </c>
      <c r="L57" s="16">
        <v>1</v>
      </c>
      <c r="M57" s="7">
        <v>5</v>
      </c>
    </row>
    <row r="58" spans="2:20" x14ac:dyDescent="0.25">
      <c r="B58" s="16">
        <v>2</v>
      </c>
      <c r="C58" s="7">
        <v>10</v>
      </c>
      <c r="L58" s="16">
        <v>2</v>
      </c>
      <c r="M58" s="7">
        <v>10</v>
      </c>
    </row>
    <row r="59" spans="2:20" x14ac:dyDescent="0.25">
      <c r="B59" s="16">
        <v>3</v>
      </c>
      <c r="C59" s="7">
        <v>9</v>
      </c>
      <c r="L59" s="16">
        <v>3</v>
      </c>
      <c r="M59" s="7">
        <v>9</v>
      </c>
    </row>
    <row r="60" spans="2:20" x14ac:dyDescent="0.25">
      <c r="B60" s="16">
        <v>4</v>
      </c>
      <c r="C60" s="7">
        <v>4</v>
      </c>
      <c r="L60" s="16">
        <v>4</v>
      </c>
      <c r="M60" s="7">
        <v>4</v>
      </c>
    </row>
    <row r="61" spans="2:20" x14ac:dyDescent="0.25">
      <c r="B61" s="16">
        <v>5</v>
      </c>
      <c r="C61" s="7">
        <v>2</v>
      </c>
      <c r="L61" s="16">
        <v>5</v>
      </c>
      <c r="M61" s="7">
        <v>2</v>
      </c>
    </row>
    <row r="62" spans="2:20" ht="15.75" thickBot="1" x14ac:dyDescent="0.3">
      <c r="B62" s="9" t="s">
        <v>13</v>
      </c>
      <c r="C62" s="9">
        <v>0</v>
      </c>
      <c r="L62" s="9" t="s">
        <v>13</v>
      </c>
      <c r="M62" s="9">
        <v>0</v>
      </c>
    </row>
    <row r="66" spans="1:31" x14ac:dyDescent="0.25">
      <c r="B66" s="4"/>
      <c r="Q66" s="8"/>
      <c r="R66" s="8"/>
      <c r="S66" s="8"/>
      <c r="T66" s="8"/>
    </row>
    <row r="67" spans="1:31" x14ac:dyDescent="0.25">
      <c r="Q67" s="8"/>
      <c r="R67" s="14"/>
      <c r="S67" s="14"/>
      <c r="T67" s="8"/>
    </row>
    <row r="68" spans="1:31" x14ac:dyDescent="0.25">
      <c r="A68" t="s">
        <v>5</v>
      </c>
      <c r="B68" t="s">
        <v>88</v>
      </c>
      <c r="Q68" s="8"/>
      <c r="R68" s="16"/>
      <c r="S68" s="7"/>
      <c r="T68" s="8"/>
    </row>
    <row r="69" spans="1:31" x14ac:dyDescent="0.25">
      <c r="B69" t="s">
        <v>117</v>
      </c>
      <c r="G69" t="s">
        <v>38</v>
      </c>
      <c r="I69" s="15">
        <f>AVERAGE(B7:G11)</f>
        <v>2.6</v>
      </c>
      <c r="L69" t="s">
        <v>38</v>
      </c>
      <c r="N69" s="15">
        <f>AVERAGE($B$7:$G$11)</f>
        <v>2.6</v>
      </c>
      <c r="Q69" s="8"/>
      <c r="R69" s="16"/>
      <c r="S69" s="7"/>
      <c r="T69" s="8"/>
    </row>
    <row r="70" spans="1:31" x14ac:dyDescent="0.25">
      <c r="B70" t="s">
        <v>46</v>
      </c>
      <c r="G70" t="s">
        <v>41</v>
      </c>
      <c r="I70">
        <f>VAR(B7:G11)</f>
        <v>1.2827586206896548</v>
      </c>
      <c r="L70" t="s">
        <v>41</v>
      </c>
      <c r="N70">
        <f>VAR($B$7:$G$11)</f>
        <v>1.2827586206896548</v>
      </c>
      <c r="Q70" s="8"/>
      <c r="R70" s="16"/>
      <c r="S70" s="7"/>
      <c r="T70" s="8"/>
    </row>
    <row r="71" spans="1:31" x14ac:dyDescent="0.25">
      <c r="B71" t="s">
        <v>47</v>
      </c>
      <c r="G71" t="s">
        <v>42</v>
      </c>
      <c r="I71">
        <f>STDEV(B7:G11)</f>
        <v>1.132589343358684</v>
      </c>
      <c r="L71" t="s">
        <v>42</v>
      </c>
      <c r="N71">
        <f>STDEV($B$7:$G$11)</f>
        <v>1.132589343358684</v>
      </c>
      <c r="Q71" s="8"/>
      <c r="R71" s="16"/>
      <c r="S71" s="7"/>
      <c r="T71" s="8"/>
    </row>
    <row r="72" spans="1:31" x14ac:dyDescent="0.25">
      <c r="B72" t="s">
        <v>48</v>
      </c>
      <c r="G72" t="s">
        <v>39</v>
      </c>
      <c r="I72">
        <f>MEDIAN(B7:G11)</f>
        <v>2.5</v>
      </c>
      <c r="L72" t="s">
        <v>39</v>
      </c>
      <c r="N72">
        <f>MEDIAN($B$7:$G$11)</f>
        <v>2.5</v>
      </c>
      <c r="Q72" s="8"/>
      <c r="R72" s="16"/>
      <c r="S72" s="7"/>
      <c r="T72" s="8"/>
    </row>
    <row r="73" spans="1:31" x14ac:dyDescent="0.25">
      <c r="B73" t="s">
        <v>49</v>
      </c>
      <c r="G73" t="s">
        <v>40</v>
      </c>
      <c r="I73">
        <f>MODE(B7:G11)</f>
        <v>2</v>
      </c>
      <c r="L73" t="s">
        <v>40</v>
      </c>
      <c r="N73">
        <f>MODE($B$7:$G$11)</f>
        <v>2</v>
      </c>
      <c r="Q73" s="8"/>
      <c r="R73" s="7"/>
      <c r="S73" s="7"/>
      <c r="T73" s="8"/>
    </row>
    <row r="74" spans="1:31" x14ac:dyDescent="0.25">
      <c r="B74" t="s">
        <v>103</v>
      </c>
      <c r="G74" t="s">
        <v>105</v>
      </c>
      <c r="I74">
        <f>KURT(B7:G11)</f>
        <v>-0.34647550776582881</v>
      </c>
      <c r="L74" t="s">
        <v>105</v>
      </c>
      <c r="N74">
        <f>KURT($B$7:$G$11)</f>
        <v>-0.34647550776582881</v>
      </c>
      <c r="Q74" s="8"/>
      <c r="R74" s="7"/>
      <c r="S74" s="7"/>
      <c r="T74" s="8"/>
    </row>
    <row r="75" spans="1:31" x14ac:dyDescent="0.25">
      <c r="B75" t="s">
        <v>104</v>
      </c>
      <c r="G75" t="s">
        <v>106</v>
      </c>
      <c r="I75">
        <f>SKEW(B7:G11)</f>
        <v>0.42112220827648406</v>
      </c>
      <c r="L75" t="s">
        <v>106</v>
      </c>
      <c r="N75">
        <f>SKEW($B$7:$G$11)</f>
        <v>0.42112220827648406</v>
      </c>
      <c r="Q75" s="8"/>
      <c r="R75" s="7"/>
      <c r="S75" s="7"/>
      <c r="T75" s="8"/>
    </row>
    <row r="76" spans="1:31" x14ac:dyDescent="0.25">
      <c r="Q76" s="8"/>
      <c r="R76" s="7"/>
      <c r="S76" s="7"/>
      <c r="T76" s="8"/>
    </row>
    <row r="77" spans="1:31" x14ac:dyDescent="0.25">
      <c r="B77" t="s">
        <v>89</v>
      </c>
      <c r="Q77" s="8"/>
      <c r="R77" s="8"/>
      <c r="S77" s="8"/>
      <c r="T77" s="8"/>
    </row>
    <row r="78" spans="1:31" x14ac:dyDescent="0.25">
      <c r="B78" s="1" t="s">
        <v>72</v>
      </c>
      <c r="C78" s="1"/>
      <c r="D78" s="1"/>
      <c r="E78" s="1"/>
      <c r="F78" s="1"/>
      <c r="G78" s="1"/>
      <c r="Q78" s="8"/>
      <c r="R78" s="8"/>
      <c r="S78" s="8"/>
      <c r="T78" s="8"/>
    </row>
    <row r="79" spans="1:31" x14ac:dyDescent="0.25">
      <c r="B79" s="4" t="s">
        <v>98</v>
      </c>
      <c r="Q79" s="8"/>
      <c r="R79" s="8"/>
      <c r="S79" s="8"/>
      <c r="T79" s="8"/>
    </row>
    <row r="80" spans="1:31" x14ac:dyDescent="0.25">
      <c r="B80">
        <v>2</v>
      </c>
      <c r="C80">
        <v>2</v>
      </c>
      <c r="D80">
        <v>2</v>
      </c>
      <c r="E80">
        <v>4</v>
      </c>
      <c r="F80">
        <v>2</v>
      </c>
      <c r="G80">
        <v>1</v>
      </c>
      <c r="H80">
        <v>3</v>
      </c>
      <c r="I80">
        <v>3</v>
      </c>
      <c r="J80">
        <v>3</v>
      </c>
      <c r="K80">
        <v>3</v>
      </c>
      <c r="L80">
        <v>1</v>
      </c>
      <c r="M80">
        <v>3</v>
      </c>
      <c r="N80">
        <v>4</v>
      </c>
      <c r="O80">
        <v>5</v>
      </c>
      <c r="P80">
        <v>2</v>
      </c>
      <c r="Q80">
        <v>3</v>
      </c>
      <c r="R80">
        <v>2</v>
      </c>
      <c r="S80">
        <v>2</v>
      </c>
      <c r="T80">
        <v>1</v>
      </c>
      <c r="U80">
        <v>1</v>
      </c>
      <c r="V80">
        <v>3</v>
      </c>
      <c r="W80">
        <v>1</v>
      </c>
      <c r="X80">
        <v>3</v>
      </c>
      <c r="Y80">
        <v>3</v>
      </c>
      <c r="Z80">
        <v>2</v>
      </c>
      <c r="AA80">
        <v>4</v>
      </c>
      <c r="AB80">
        <v>4</v>
      </c>
      <c r="AC80">
        <v>2</v>
      </c>
      <c r="AD80">
        <v>2</v>
      </c>
      <c r="AE80">
        <v>5</v>
      </c>
    </row>
    <row r="81" spans="4:20" ht="15.75" thickBot="1" x14ac:dyDescent="0.3">
      <c r="D81" s="15"/>
    </row>
    <row r="82" spans="4:20" x14ac:dyDescent="0.25">
      <c r="K82" s="10" t="s">
        <v>107</v>
      </c>
      <c r="L82" s="10"/>
      <c r="Q82">
        <v>2</v>
      </c>
      <c r="S82" s="10" t="s">
        <v>15</v>
      </c>
      <c r="T82" s="10"/>
    </row>
    <row r="83" spans="4:20" x14ac:dyDescent="0.25">
      <c r="K83" s="7"/>
      <c r="L83" s="7"/>
      <c r="Q83">
        <v>3</v>
      </c>
      <c r="S83" s="7"/>
      <c r="T83" s="7"/>
    </row>
    <row r="84" spans="4:20" x14ac:dyDescent="0.25">
      <c r="K84" s="7" t="s">
        <v>16</v>
      </c>
      <c r="L84" s="7">
        <v>2.6</v>
      </c>
      <c r="Q84">
        <v>4</v>
      </c>
      <c r="S84" s="7" t="s">
        <v>16</v>
      </c>
      <c r="T84" s="7">
        <v>2.6</v>
      </c>
    </row>
    <row r="85" spans="4:20" x14ac:dyDescent="0.25">
      <c r="K85" s="7" t="s">
        <v>17</v>
      </c>
      <c r="L85" s="7">
        <v>0.20678157724917171</v>
      </c>
      <c r="Q85">
        <v>1</v>
      </c>
      <c r="S85" s="7" t="s">
        <v>17</v>
      </c>
      <c r="T85" s="7">
        <v>0.20678157724917171</v>
      </c>
    </row>
    <row r="86" spans="4:20" x14ac:dyDescent="0.25">
      <c r="K86" s="7" t="s">
        <v>18</v>
      </c>
      <c r="L86" s="7">
        <v>2.5</v>
      </c>
      <c r="Q86">
        <v>2</v>
      </c>
      <c r="S86" s="7" t="s">
        <v>18</v>
      </c>
      <c r="T86" s="7">
        <v>2.5</v>
      </c>
    </row>
    <row r="87" spans="4:20" x14ac:dyDescent="0.25">
      <c r="K87" s="7" t="s">
        <v>19</v>
      </c>
      <c r="L87" s="7">
        <v>2</v>
      </c>
      <c r="Q87">
        <v>2</v>
      </c>
      <c r="S87" s="7" t="s">
        <v>19</v>
      </c>
      <c r="T87" s="7">
        <v>2</v>
      </c>
    </row>
    <row r="88" spans="4:20" x14ac:dyDescent="0.25">
      <c r="K88" s="7" t="s">
        <v>20</v>
      </c>
      <c r="L88" s="7">
        <v>1.132589343358684</v>
      </c>
      <c r="Q88">
        <v>3</v>
      </c>
      <c r="S88" s="7" t="s">
        <v>20</v>
      </c>
      <c r="T88" s="7">
        <v>1.132589343358684</v>
      </c>
    </row>
    <row r="89" spans="4:20" x14ac:dyDescent="0.25">
      <c r="K89" s="7" t="s">
        <v>21</v>
      </c>
      <c r="L89" s="7">
        <v>1.2827586206896548</v>
      </c>
      <c r="Q89">
        <v>5</v>
      </c>
      <c r="S89" s="7" t="s">
        <v>21</v>
      </c>
      <c r="T89" s="7">
        <v>1.2827586206896548</v>
      </c>
    </row>
    <row r="90" spans="4:20" x14ac:dyDescent="0.25">
      <c r="K90" s="7" t="s">
        <v>22</v>
      </c>
      <c r="L90" s="7">
        <v>-0.34647550776582881</v>
      </c>
      <c r="Q90">
        <v>1</v>
      </c>
      <c r="S90" s="7" t="s">
        <v>22</v>
      </c>
      <c r="T90" s="7">
        <v>-0.34647550776582969</v>
      </c>
    </row>
    <row r="91" spans="4:20" x14ac:dyDescent="0.25">
      <c r="K91" s="7" t="s">
        <v>23</v>
      </c>
      <c r="L91" s="7">
        <v>0.42112220827648406</v>
      </c>
      <c r="Q91">
        <v>4</v>
      </c>
      <c r="S91" s="7" t="s">
        <v>23</v>
      </c>
      <c r="T91" s="7">
        <v>0.42112220827648406</v>
      </c>
    </row>
    <row r="92" spans="4:20" x14ac:dyDescent="0.25">
      <c r="K92" s="7" t="s">
        <v>24</v>
      </c>
      <c r="L92" s="7">
        <v>4</v>
      </c>
      <c r="Q92">
        <v>2</v>
      </c>
      <c r="S92" s="7" t="s">
        <v>24</v>
      </c>
      <c r="T92" s="7">
        <v>4</v>
      </c>
    </row>
    <row r="93" spans="4:20" x14ac:dyDescent="0.25">
      <c r="K93" s="7" t="s">
        <v>25</v>
      </c>
      <c r="L93" s="7">
        <v>1</v>
      </c>
      <c r="Q93">
        <v>3</v>
      </c>
      <c r="S93" s="7" t="s">
        <v>25</v>
      </c>
      <c r="T93" s="7">
        <v>1</v>
      </c>
    </row>
    <row r="94" spans="4:20" x14ac:dyDescent="0.25">
      <c r="K94" s="7" t="s">
        <v>26</v>
      </c>
      <c r="L94" s="7">
        <v>5</v>
      </c>
      <c r="Q94">
        <v>2</v>
      </c>
      <c r="S94" s="7" t="s">
        <v>26</v>
      </c>
      <c r="T94" s="7">
        <v>5</v>
      </c>
    </row>
    <row r="95" spans="4:20" x14ac:dyDescent="0.25">
      <c r="K95" s="7" t="s">
        <v>27</v>
      </c>
      <c r="L95" s="7">
        <v>78</v>
      </c>
      <c r="Q95">
        <v>3</v>
      </c>
      <c r="S95" s="7" t="s">
        <v>27</v>
      </c>
      <c r="T95" s="7">
        <v>78</v>
      </c>
    </row>
    <row r="96" spans="4:20" ht="15.75" thickBot="1" x14ac:dyDescent="0.3">
      <c r="K96" s="9" t="s">
        <v>28</v>
      </c>
      <c r="L96" s="9">
        <v>30</v>
      </c>
      <c r="Q96">
        <v>4</v>
      </c>
      <c r="S96" s="9" t="s">
        <v>28</v>
      </c>
      <c r="T96" s="9">
        <v>30</v>
      </c>
    </row>
    <row r="97" spans="17:17" x14ac:dyDescent="0.25">
      <c r="Q97">
        <v>4</v>
      </c>
    </row>
    <row r="98" spans="17:17" x14ac:dyDescent="0.25">
      <c r="Q98">
        <v>3</v>
      </c>
    </row>
    <row r="99" spans="17:17" x14ac:dyDescent="0.25">
      <c r="Q99">
        <v>3</v>
      </c>
    </row>
    <row r="100" spans="17:17" x14ac:dyDescent="0.25">
      <c r="Q100">
        <v>1</v>
      </c>
    </row>
    <row r="101" spans="17:17" x14ac:dyDescent="0.25">
      <c r="Q101">
        <v>2</v>
      </c>
    </row>
    <row r="102" spans="17:17" x14ac:dyDescent="0.25">
      <c r="Q102">
        <v>2</v>
      </c>
    </row>
    <row r="103" spans="17:17" x14ac:dyDescent="0.25">
      <c r="Q103">
        <v>1</v>
      </c>
    </row>
    <row r="104" spans="17:17" x14ac:dyDescent="0.25">
      <c r="Q104">
        <v>2</v>
      </c>
    </row>
    <row r="105" spans="17:17" x14ac:dyDescent="0.25">
      <c r="Q105">
        <v>3</v>
      </c>
    </row>
    <row r="106" spans="17:17" x14ac:dyDescent="0.25">
      <c r="Q106">
        <v>2</v>
      </c>
    </row>
    <row r="107" spans="17:17" x14ac:dyDescent="0.25">
      <c r="Q107">
        <v>1</v>
      </c>
    </row>
    <row r="108" spans="17:17" x14ac:dyDescent="0.25">
      <c r="Q108">
        <v>3</v>
      </c>
    </row>
    <row r="109" spans="17:17" x14ac:dyDescent="0.25">
      <c r="Q109">
        <v>2</v>
      </c>
    </row>
    <row r="110" spans="17:17" x14ac:dyDescent="0.25">
      <c r="Q110">
        <v>3</v>
      </c>
    </row>
    <row r="111" spans="17:17" x14ac:dyDescent="0.25">
      <c r="Q111">
        <v>5</v>
      </c>
    </row>
  </sheetData>
  <sortState ref="L57:L61">
    <sortCondition ref="L57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opLeftCell="A76" zoomScaleNormal="100" workbookViewId="0">
      <selection activeCell="M87" sqref="M87"/>
    </sheetView>
  </sheetViews>
  <sheetFormatPr defaultRowHeight="15" x14ac:dyDescent="0.25"/>
  <cols>
    <col min="2" max="2" width="10.140625" customWidth="1"/>
    <col min="3" max="3" width="9.140625" customWidth="1"/>
    <col min="9" max="9" width="15.7109375" customWidth="1"/>
    <col min="10" max="10" width="9.140625" customWidth="1"/>
    <col min="11" max="11" width="13.42578125" customWidth="1"/>
    <col min="12" max="12" width="10.5703125" bestFit="1" customWidth="1"/>
    <col min="13" max="13" width="18.85546875" bestFit="1" customWidth="1"/>
    <col min="14" max="14" width="7.7109375" bestFit="1" customWidth="1"/>
    <col min="15" max="15" width="33.140625" customWidth="1"/>
    <col min="17" max="17" width="16.140625" bestFit="1" customWidth="1"/>
    <col min="20" max="20" width="12" bestFit="1" customWidth="1"/>
  </cols>
  <sheetData>
    <row r="1" spans="1:7" x14ac:dyDescent="0.25">
      <c r="A1" s="1" t="s">
        <v>30</v>
      </c>
    </row>
    <row r="3" spans="1:7" x14ac:dyDescent="0.25">
      <c r="A3" t="s">
        <v>31</v>
      </c>
    </row>
    <row r="4" spans="1:7" x14ac:dyDescent="0.25">
      <c r="B4">
        <v>2.04</v>
      </c>
      <c r="C4">
        <v>2.27</v>
      </c>
      <c r="D4">
        <v>2.34</v>
      </c>
      <c r="E4">
        <v>2.09</v>
      </c>
      <c r="F4">
        <v>2.14</v>
      </c>
      <c r="G4">
        <v>2.02</v>
      </c>
    </row>
    <row r="5" spans="1:7" x14ac:dyDescent="0.25">
      <c r="B5">
        <v>2.5099999999999998</v>
      </c>
      <c r="C5">
        <v>2.39</v>
      </c>
      <c r="D5" s="11">
        <v>2.4</v>
      </c>
      <c r="E5">
        <v>2.29</v>
      </c>
      <c r="F5">
        <v>2.34</v>
      </c>
      <c r="G5">
        <v>2.41</v>
      </c>
    </row>
    <row r="6" spans="1:7" x14ac:dyDescent="0.25">
      <c r="B6">
        <v>2.4700000000000002</v>
      </c>
      <c r="C6">
        <v>2.52</v>
      </c>
      <c r="D6">
        <v>2.37</v>
      </c>
      <c r="E6">
        <v>2.33</v>
      </c>
      <c r="F6">
        <v>2.34</v>
      </c>
      <c r="G6">
        <v>2.17</v>
      </c>
    </row>
    <row r="7" spans="1:7" x14ac:dyDescent="0.25">
      <c r="B7">
        <v>2.4700000000000002</v>
      </c>
      <c r="C7">
        <v>2.27</v>
      </c>
      <c r="D7">
        <v>2.63</v>
      </c>
      <c r="E7">
        <v>2.11</v>
      </c>
      <c r="F7">
        <v>2.38</v>
      </c>
      <c r="G7">
        <v>2.41</v>
      </c>
    </row>
    <row r="8" spans="1:7" x14ac:dyDescent="0.25">
      <c r="B8">
        <v>2.37</v>
      </c>
      <c r="C8">
        <v>2.06</v>
      </c>
      <c r="D8">
        <v>2.0699999999999998</v>
      </c>
      <c r="E8">
        <v>2.31</v>
      </c>
      <c r="F8">
        <v>2.27</v>
      </c>
      <c r="G8">
        <v>2.5099999999999998</v>
      </c>
    </row>
    <row r="9" spans="1:7" x14ac:dyDescent="0.25">
      <c r="B9">
        <v>2.27</v>
      </c>
      <c r="C9">
        <v>2.58</v>
      </c>
      <c r="D9" s="11">
        <v>2</v>
      </c>
      <c r="E9">
        <v>2.17</v>
      </c>
      <c r="F9">
        <v>2.17</v>
      </c>
      <c r="G9">
        <v>2.2200000000000002</v>
      </c>
    </row>
    <row r="10" spans="1:7" x14ac:dyDescent="0.25">
      <c r="B10">
        <v>2.37</v>
      </c>
      <c r="C10">
        <v>2.41</v>
      </c>
      <c r="D10">
        <v>2.14</v>
      </c>
      <c r="E10">
        <v>2.5299999999999998</v>
      </c>
      <c r="F10">
        <v>2.33</v>
      </c>
      <c r="G10">
        <v>2.54</v>
      </c>
    </row>
    <row r="11" spans="1:7" x14ac:dyDescent="0.25">
      <c r="B11">
        <v>2.17</v>
      </c>
      <c r="C11">
        <v>2.2400000000000002</v>
      </c>
      <c r="D11">
        <v>2.2799999999999998</v>
      </c>
      <c r="E11">
        <v>2.31</v>
      </c>
      <c r="F11">
        <v>2.5099999999999998</v>
      </c>
      <c r="G11">
        <v>2.4300000000000002</v>
      </c>
    </row>
    <row r="12" spans="1:7" x14ac:dyDescent="0.25">
      <c r="B12">
        <v>2.16</v>
      </c>
      <c r="C12">
        <v>2.12</v>
      </c>
      <c r="D12">
        <v>2.41</v>
      </c>
      <c r="E12">
        <v>2.58</v>
      </c>
      <c r="F12">
        <v>2.23</v>
      </c>
      <c r="G12">
        <v>2.04</v>
      </c>
    </row>
    <row r="13" spans="1:7" x14ac:dyDescent="0.25">
      <c r="B13" s="11">
        <v>2.1</v>
      </c>
      <c r="C13">
        <v>2.61</v>
      </c>
      <c r="D13">
        <v>2.2200000000000002</v>
      </c>
      <c r="E13">
        <v>2.48</v>
      </c>
      <c r="F13">
        <v>2.19</v>
      </c>
      <c r="G13">
        <v>2.63</v>
      </c>
    </row>
    <row r="14" spans="1:7" x14ac:dyDescent="0.25">
      <c r="A14" t="s">
        <v>2</v>
      </c>
    </row>
    <row r="15" spans="1:7" x14ac:dyDescent="0.25">
      <c r="A15" t="s">
        <v>44</v>
      </c>
    </row>
    <row r="16" spans="1:7" x14ac:dyDescent="0.25">
      <c r="A16" t="s">
        <v>78</v>
      </c>
    </row>
    <row r="18" spans="1:15" x14ac:dyDescent="0.25">
      <c r="A18" t="s">
        <v>1</v>
      </c>
    </row>
    <row r="20" spans="1:15" x14ac:dyDescent="0.25">
      <c r="A20" t="s">
        <v>32</v>
      </c>
      <c r="B20" t="s">
        <v>33</v>
      </c>
      <c r="L20" s="2"/>
      <c r="M20" s="2"/>
      <c r="N20" s="2"/>
    </row>
    <row r="21" spans="1:15" x14ac:dyDescent="0.25">
      <c r="B21" t="s">
        <v>108</v>
      </c>
      <c r="L21" s="2"/>
      <c r="M21" s="2"/>
      <c r="N21" s="2"/>
    </row>
    <row r="22" spans="1:15" x14ac:dyDescent="0.25">
      <c r="B22" t="s">
        <v>90</v>
      </c>
      <c r="K22" s="3"/>
      <c r="L22" s="3"/>
      <c r="M22" s="3"/>
      <c r="N22" s="3"/>
      <c r="O22" s="3"/>
    </row>
    <row r="23" spans="1:15" x14ac:dyDescent="0.25">
      <c r="B23" s="1" t="s">
        <v>91</v>
      </c>
      <c r="C23" s="1"/>
      <c r="K23" s="5"/>
      <c r="L23" s="3"/>
      <c r="M23" s="3"/>
      <c r="N23" s="3"/>
      <c r="O23" s="3"/>
    </row>
    <row r="24" spans="1:15" x14ac:dyDescent="0.25">
      <c r="B24" t="s">
        <v>109</v>
      </c>
      <c r="K24" s="1"/>
    </row>
    <row r="25" spans="1:15" x14ac:dyDescent="0.25">
      <c r="B25" t="s">
        <v>110</v>
      </c>
    </row>
    <row r="26" spans="1:15" x14ac:dyDescent="0.25">
      <c r="B26" t="s">
        <v>92</v>
      </c>
    </row>
    <row r="27" spans="1:15" x14ac:dyDescent="0.25">
      <c r="B27" s="1" t="s">
        <v>93</v>
      </c>
    </row>
    <row r="28" spans="1:15" x14ac:dyDescent="0.25">
      <c r="B28" t="s">
        <v>94</v>
      </c>
    </row>
    <row r="29" spans="1:15" x14ac:dyDescent="0.25">
      <c r="B29" t="s">
        <v>95</v>
      </c>
      <c r="C29" s="2"/>
      <c r="D29" s="2"/>
      <c r="E29" s="2"/>
    </row>
    <row r="30" spans="1:15" x14ac:dyDescent="0.25">
      <c r="B30" t="s">
        <v>111</v>
      </c>
      <c r="C30" s="2"/>
      <c r="D30" s="2"/>
      <c r="E30" s="2"/>
    </row>
    <row r="31" spans="1:15" x14ac:dyDescent="0.25">
      <c r="B31" s="3" t="s">
        <v>96</v>
      </c>
      <c r="C31" s="3"/>
      <c r="D31" s="3"/>
      <c r="E31" s="3"/>
      <c r="F31" s="3"/>
    </row>
    <row r="32" spans="1:15" x14ac:dyDescent="0.25">
      <c r="B32" s="5" t="s">
        <v>112</v>
      </c>
      <c r="C32" s="3"/>
      <c r="D32" s="3"/>
      <c r="E32" s="3"/>
      <c r="F32" s="3"/>
    </row>
    <row r="33" spans="2:22" ht="15.75" thickBot="1" x14ac:dyDescent="0.3">
      <c r="B33" s="5"/>
      <c r="C33" s="3"/>
      <c r="D33" s="3"/>
      <c r="E33" s="3"/>
      <c r="F33" s="3"/>
    </row>
    <row r="34" spans="2:22" x14ac:dyDescent="0.25">
      <c r="C34" t="s">
        <v>36</v>
      </c>
      <c r="D34">
        <f>COUNT(B4:G13)</f>
        <v>60</v>
      </c>
      <c r="E34" s="5"/>
      <c r="F34" s="5"/>
      <c r="H34" t="s">
        <v>34</v>
      </c>
      <c r="I34">
        <f>1+3.3*LOG(D34)</f>
        <v>6.8678991262660238</v>
      </c>
      <c r="J34" s="1">
        <v>7</v>
      </c>
      <c r="K34" t="s">
        <v>113</v>
      </c>
      <c r="N34" t="s">
        <v>36</v>
      </c>
      <c r="O34">
        <f>COUNT(B4:G13)</f>
        <v>60</v>
      </c>
      <c r="Q34" s="33" t="s">
        <v>34</v>
      </c>
      <c r="R34" s="37">
        <f>1+3.3*LOG(O34)</f>
        <v>6.8678991262660238</v>
      </c>
      <c r="S34" s="37">
        <f>ROUND(R34,0)</f>
        <v>7</v>
      </c>
      <c r="T34" s="34" t="s">
        <v>123</v>
      </c>
    </row>
    <row r="35" spans="2:22" ht="15.75" thickBot="1" x14ac:dyDescent="0.3">
      <c r="C35" t="s">
        <v>10</v>
      </c>
      <c r="D35">
        <f>MIN(B4:G13)</f>
        <v>2</v>
      </c>
      <c r="H35" t="s">
        <v>35</v>
      </c>
      <c r="I35">
        <f>(D36-D35)/I34</f>
        <v>9.1731108511857493E-2</v>
      </c>
      <c r="J35" s="1">
        <v>0.1</v>
      </c>
      <c r="K35" t="s">
        <v>113</v>
      </c>
      <c r="N35" t="s">
        <v>10</v>
      </c>
      <c r="O35">
        <f>MIN(B4:G13)</f>
        <v>2</v>
      </c>
      <c r="Q35" s="35" t="s">
        <v>35</v>
      </c>
      <c r="R35" s="38">
        <f>(O36-O35)/R34</f>
        <v>9.1731108511857493E-2</v>
      </c>
      <c r="S35" s="38">
        <f>ROUND(R35,1)</f>
        <v>0.1</v>
      </c>
      <c r="T35" s="36" t="s">
        <v>123</v>
      </c>
    </row>
    <row r="36" spans="2:22" x14ac:dyDescent="0.25">
      <c r="C36" t="s">
        <v>11</v>
      </c>
      <c r="D36">
        <f>MAX(B4:G13)</f>
        <v>2.63</v>
      </c>
      <c r="E36" s="3"/>
      <c r="F36" s="3"/>
      <c r="N36" t="s">
        <v>11</v>
      </c>
      <c r="O36">
        <f>MAX(B4:G13)</f>
        <v>2.63</v>
      </c>
      <c r="V36" t="s">
        <v>128</v>
      </c>
    </row>
    <row r="37" spans="2:22" x14ac:dyDescent="0.25">
      <c r="D37" s="1"/>
      <c r="E37" s="3"/>
      <c r="F37" s="3"/>
      <c r="I37" t="s">
        <v>51</v>
      </c>
      <c r="J37">
        <f>D35+J35/2</f>
        <v>2.0499999999999998</v>
      </c>
      <c r="Q37" t="s">
        <v>51</v>
      </c>
      <c r="R37">
        <f>O35+S35/2</f>
        <v>2.0499999999999998</v>
      </c>
      <c r="V37" t="s">
        <v>126</v>
      </c>
    </row>
    <row r="38" spans="2:22" x14ac:dyDescent="0.25">
      <c r="B38" s="17"/>
      <c r="C38" s="8"/>
      <c r="D38" s="8"/>
      <c r="E38" s="8"/>
      <c r="F38" s="8"/>
      <c r="G38" s="8"/>
      <c r="H38" s="8"/>
    </row>
    <row r="39" spans="2:22" x14ac:dyDescent="0.25">
      <c r="B39" s="17"/>
      <c r="C39" s="6" t="s">
        <v>50</v>
      </c>
      <c r="D39" s="6" t="s">
        <v>125</v>
      </c>
      <c r="E39" s="6" t="s">
        <v>7</v>
      </c>
      <c r="F39" s="6" t="s">
        <v>8</v>
      </c>
      <c r="G39" s="6" t="s">
        <v>43</v>
      </c>
      <c r="H39" s="6" t="s">
        <v>9</v>
      </c>
      <c r="L39" t="s">
        <v>124</v>
      </c>
      <c r="M39" t="s">
        <v>127</v>
      </c>
      <c r="N39" s="6" t="s">
        <v>50</v>
      </c>
      <c r="O39" s="6" t="s">
        <v>125</v>
      </c>
      <c r="P39" s="6" t="s">
        <v>7</v>
      </c>
      <c r="Q39" s="6" t="s">
        <v>8</v>
      </c>
      <c r="R39" s="6" t="s">
        <v>43</v>
      </c>
      <c r="S39" s="6" t="s">
        <v>9</v>
      </c>
    </row>
    <row r="40" spans="2:22" x14ac:dyDescent="0.25">
      <c r="B40" t="s">
        <v>57</v>
      </c>
      <c r="C40" s="24">
        <v>2.0499999999999998</v>
      </c>
      <c r="D40" s="6">
        <v>2</v>
      </c>
      <c r="E40" s="6">
        <f t="array" ref="E40:E46">FREQUENCY(B4:G13,C40:C46)</f>
        <v>4</v>
      </c>
      <c r="F40" s="6">
        <f>E40</f>
        <v>4</v>
      </c>
      <c r="G40" s="6">
        <f>E40/$F$46</f>
        <v>6.6666666666666666E-2</v>
      </c>
      <c r="H40" s="6">
        <f>F40/$F$46</f>
        <v>6.6666666666666666E-2</v>
      </c>
      <c r="L40">
        <f>R37-S35</f>
        <v>1.9499999999999997</v>
      </c>
      <c r="M40">
        <f>R37</f>
        <v>2.0499999999999998</v>
      </c>
      <c r="N40">
        <f>M40</f>
        <v>2.0499999999999998</v>
      </c>
      <c r="O40">
        <f>(M40+L40)/2</f>
        <v>1.9999999999999998</v>
      </c>
      <c r="P40">
        <f t="array" ref="P40:P46">FREQUENCY(B4:G13,C40:C46)</f>
        <v>4</v>
      </c>
      <c r="Q40">
        <f>P40</f>
        <v>4</v>
      </c>
      <c r="R40">
        <f>P40/$Q$46</f>
        <v>6.6666666666666666E-2</v>
      </c>
      <c r="S40">
        <f>R40</f>
        <v>6.6666666666666666E-2</v>
      </c>
    </row>
    <row r="41" spans="2:22" x14ac:dyDescent="0.25">
      <c r="B41" t="s">
        <v>52</v>
      </c>
      <c r="C41" s="24">
        <v>2.15</v>
      </c>
      <c r="D41" s="6">
        <v>2.1</v>
      </c>
      <c r="E41" s="6">
        <v>8</v>
      </c>
      <c r="F41" s="6">
        <f>SUM(E40:E41)</f>
        <v>12</v>
      </c>
      <c r="G41" s="6">
        <f t="shared" ref="G41:G46" si="0">E41/$F$46</f>
        <v>0.13333333333333333</v>
      </c>
      <c r="H41" s="6">
        <f t="shared" ref="H41:H46" si="1">F41/$F$46</f>
        <v>0.2</v>
      </c>
      <c r="L41">
        <f>M40</f>
        <v>2.0499999999999998</v>
      </c>
      <c r="M41">
        <f>L41+$S$35</f>
        <v>2.15</v>
      </c>
      <c r="N41">
        <f t="shared" ref="N41:N46" si="2">M41</f>
        <v>2.15</v>
      </c>
      <c r="O41">
        <f t="shared" ref="O41:O46" si="3">(M41+L41)/2</f>
        <v>2.0999999999999996</v>
      </c>
      <c r="P41">
        <v>8</v>
      </c>
      <c r="Q41">
        <f>Q40+P41</f>
        <v>12</v>
      </c>
      <c r="R41">
        <f t="shared" ref="R41:R46" si="4">P41/$Q$46</f>
        <v>0.13333333333333333</v>
      </c>
      <c r="S41">
        <f>S40+R41</f>
        <v>0.2</v>
      </c>
    </row>
    <row r="42" spans="2:22" x14ac:dyDescent="0.25">
      <c r="B42" t="s">
        <v>53</v>
      </c>
      <c r="C42" s="24">
        <v>2.25</v>
      </c>
      <c r="D42" s="6">
        <v>2.2000000000000002</v>
      </c>
      <c r="E42" s="6">
        <v>10</v>
      </c>
      <c r="F42" s="6">
        <f>SUM(E40:E42)</f>
        <v>22</v>
      </c>
      <c r="G42" s="6">
        <f t="shared" si="0"/>
        <v>0.16666666666666666</v>
      </c>
      <c r="H42" s="6">
        <f t="shared" si="1"/>
        <v>0.36666666666666664</v>
      </c>
      <c r="L42">
        <f>M41</f>
        <v>2.15</v>
      </c>
      <c r="M42">
        <f t="shared" ref="M42:M46" si="5">L42+$S$35</f>
        <v>2.25</v>
      </c>
      <c r="N42">
        <f t="shared" si="2"/>
        <v>2.25</v>
      </c>
      <c r="O42">
        <f t="shared" si="3"/>
        <v>2.2000000000000002</v>
      </c>
      <c r="P42">
        <v>10</v>
      </c>
      <c r="Q42">
        <f t="shared" ref="Q42:Q46" si="6">Q41+P42</f>
        <v>22</v>
      </c>
      <c r="R42">
        <f t="shared" si="4"/>
        <v>0.16666666666666666</v>
      </c>
      <c r="S42">
        <f t="shared" ref="S42:S46" si="7">S41+R42</f>
        <v>0.3666666666666667</v>
      </c>
    </row>
    <row r="43" spans="2:22" x14ac:dyDescent="0.25">
      <c r="B43" t="s">
        <v>54</v>
      </c>
      <c r="C43" s="24">
        <v>2.35</v>
      </c>
      <c r="D43" s="6">
        <v>2.2999999999999998</v>
      </c>
      <c r="E43" s="6">
        <v>13</v>
      </c>
      <c r="F43" s="6">
        <f>SUM(E40:E43)</f>
        <v>35</v>
      </c>
      <c r="G43" s="6">
        <f t="shared" si="0"/>
        <v>0.21666666666666667</v>
      </c>
      <c r="H43" s="6">
        <f t="shared" si="1"/>
        <v>0.58333333333333337</v>
      </c>
      <c r="L43">
        <f>M42</f>
        <v>2.25</v>
      </c>
      <c r="M43">
        <f t="shared" si="5"/>
        <v>2.35</v>
      </c>
      <c r="N43">
        <f t="shared" si="2"/>
        <v>2.35</v>
      </c>
      <c r="O43">
        <f t="shared" si="3"/>
        <v>2.2999999999999998</v>
      </c>
      <c r="P43">
        <v>13</v>
      </c>
      <c r="Q43">
        <f t="shared" si="6"/>
        <v>35</v>
      </c>
      <c r="R43">
        <f t="shared" si="4"/>
        <v>0.21666666666666667</v>
      </c>
      <c r="S43">
        <f t="shared" si="7"/>
        <v>0.58333333333333337</v>
      </c>
    </row>
    <row r="44" spans="2:22" x14ac:dyDescent="0.25">
      <c r="B44" t="s">
        <v>55</v>
      </c>
      <c r="C44" s="24">
        <v>2.4500000000000002</v>
      </c>
      <c r="D44" s="6">
        <v>2.4</v>
      </c>
      <c r="E44" s="6">
        <v>11</v>
      </c>
      <c r="F44" s="6">
        <f>SUM(E40:E44)</f>
        <v>46</v>
      </c>
      <c r="G44" s="6">
        <f t="shared" si="0"/>
        <v>0.18333333333333332</v>
      </c>
      <c r="H44" s="6">
        <f t="shared" si="1"/>
        <v>0.76666666666666672</v>
      </c>
      <c r="L44">
        <f>M43</f>
        <v>2.35</v>
      </c>
      <c r="M44">
        <f t="shared" si="5"/>
        <v>2.4500000000000002</v>
      </c>
      <c r="N44">
        <f t="shared" si="2"/>
        <v>2.4500000000000002</v>
      </c>
      <c r="O44">
        <f t="shared" si="3"/>
        <v>2.4000000000000004</v>
      </c>
      <c r="P44">
        <v>11</v>
      </c>
      <c r="Q44">
        <f t="shared" si="6"/>
        <v>46</v>
      </c>
      <c r="R44">
        <f t="shared" si="4"/>
        <v>0.18333333333333332</v>
      </c>
      <c r="S44">
        <f t="shared" si="7"/>
        <v>0.76666666666666672</v>
      </c>
    </row>
    <row r="45" spans="2:22" x14ac:dyDescent="0.25">
      <c r="B45" t="s">
        <v>56</v>
      </c>
      <c r="C45" s="24">
        <v>2.5499999999999998</v>
      </c>
      <c r="D45" s="6">
        <v>2.5</v>
      </c>
      <c r="E45" s="6">
        <v>9</v>
      </c>
      <c r="F45" s="6">
        <f>SUM(E40:E45)</f>
        <v>55</v>
      </c>
      <c r="G45" s="6">
        <f t="shared" si="0"/>
        <v>0.15</v>
      </c>
      <c r="H45" s="6">
        <f t="shared" si="1"/>
        <v>0.91666666666666663</v>
      </c>
      <c r="L45">
        <f>M44</f>
        <v>2.4500000000000002</v>
      </c>
      <c r="M45">
        <f t="shared" si="5"/>
        <v>2.5500000000000003</v>
      </c>
      <c r="N45">
        <f t="shared" si="2"/>
        <v>2.5500000000000003</v>
      </c>
      <c r="O45">
        <f t="shared" si="3"/>
        <v>2.5</v>
      </c>
      <c r="P45">
        <v>9</v>
      </c>
      <c r="Q45">
        <f t="shared" si="6"/>
        <v>55</v>
      </c>
      <c r="R45">
        <f t="shared" si="4"/>
        <v>0.15</v>
      </c>
      <c r="S45">
        <f t="shared" si="7"/>
        <v>0.91666666666666674</v>
      </c>
    </row>
    <row r="46" spans="2:22" x14ac:dyDescent="0.25">
      <c r="B46" t="s">
        <v>58</v>
      </c>
      <c r="C46" s="24">
        <v>2.65</v>
      </c>
      <c r="D46" s="6">
        <v>2.6</v>
      </c>
      <c r="E46" s="6">
        <v>5</v>
      </c>
      <c r="F46" s="6">
        <f>SUM(E40:E46)</f>
        <v>60</v>
      </c>
      <c r="G46" s="6">
        <f t="shared" si="0"/>
        <v>8.3333333333333329E-2</v>
      </c>
      <c r="H46" s="6">
        <f t="shared" si="1"/>
        <v>1</v>
      </c>
      <c r="L46">
        <f>M45</f>
        <v>2.5500000000000003</v>
      </c>
      <c r="M46">
        <f t="shared" si="5"/>
        <v>2.6500000000000004</v>
      </c>
      <c r="N46">
        <f t="shared" si="2"/>
        <v>2.6500000000000004</v>
      </c>
      <c r="O46">
        <f t="shared" si="3"/>
        <v>2.6000000000000005</v>
      </c>
      <c r="P46">
        <v>5</v>
      </c>
      <c r="Q46">
        <f t="shared" si="6"/>
        <v>60</v>
      </c>
      <c r="R46">
        <f t="shared" si="4"/>
        <v>8.3333333333333329E-2</v>
      </c>
      <c r="S46">
        <f t="shared" si="7"/>
        <v>1</v>
      </c>
    </row>
    <row r="47" spans="2:22" x14ac:dyDescent="0.25">
      <c r="C47" s="31"/>
      <c r="D47" s="8"/>
      <c r="E47" s="8"/>
      <c r="F47" s="8"/>
      <c r="G47" s="8"/>
      <c r="H47" s="8"/>
    </row>
    <row r="48" spans="2:22" x14ac:dyDescent="0.25">
      <c r="C48" s="31"/>
      <c r="D48" s="8"/>
      <c r="E48" s="8"/>
      <c r="F48" s="8"/>
      <c r="G48" s="8"/>
      <c r="H48" s="8"/>
    </row>
    <row r="49" spans="1:2" x14ac:dyDescent="0.25">
      <c r="A49" t="s">
        <v>4</v>
      </c>
      <c r="B49" s="4" t="s">
        <v>83</v>
      </c>
    </row>
    <row r="50" spans="1:2" x14ac:dyDescent="0.25">
      <c r="B50" s="4" t="s">
        <v>86</v>
      </c>
    </row>
    <row r="51" spans="1:2" x14ac:dyDescent="0.25">
      <c r="B51" s="4" t="s">
        <v>84</v>
      </c>
    </row>
    <row r="52" spans="1:2" x14ac:dyDescent="0.25">
      <c r="B52" s="1" t="s">
        <v>85</v>
      </c>
    </row>
    <row r="53" spans="1:2" x14ac:dyDescent="0.25">
      <c r="B53" s="4" t="s">
        <v>87</v>
      </c>
    </row>
    <row r="54" spans="1:2" x14ac:dyDescent="0.25">
      <c r="B54" s="4"/>
    </row>
    <row r="71" spans="1:13" ht="15.75" thickBot="1" x14ac:dyDescent="0.3"/>
    <row r="72" spans="1:13" x14ac:dyDescent="0.25">
      <c r="A72" s="8"/>
      <c r="B72" s="13" t="s">
        <v>12</v>
      </c>
      <c r="C72" s="13" t="s">
        <v>14</v>
      </c>
      <c r="D72" s="8"/>
      <c r="E72" s="8"/>
      <c r="F72" s="8"/>
      <c r="G72" s="8"/>
      <c r="H72" s="8"/>
      <c r="I72" s="8"/>
      <c r="J72" s="8"/>
      <c r="K72" s="8"/>
      <c r="L72" s="13" t="s">
        <v>12</v>
      </c>
      <c r="M72" s="13" t="s">
        <v>14</v>
      </c>
    </row>
    <row r="73" spans="1:13" x14ac:dyDescent="0.25">
      <c r="A73" s="8"/>
      <c r="B73" s="12">
        <v>2.0499999999999998</v>
      </c>
      <c r="C73" s="7">
        <v>4</v>
      </c>
      <c r="D73" s="8"/>
      <c r="E73" s="8"/>
      <c r="F73" s="8"/>
      <c r="G73" s="8"/>
      <c r="H73" s="8"/>
      <c r="I73" s="8"/>
      <c r="J73" s="8"/>
      <c r="K73" s="8"/>
      <c r="L73" s="16">
        <v>2.0499999999999998</v>
      </c>
      <c r="M73" s="7">
        <v>4</v>
      </c>
    </row>
    <row r="74" spans="1:13" x14ac:dyDescent="0.25">
      <c r="A74" s="8"/>
      <c r="B74" s="12">
        <v>2.15</v>
      </c>
      <c r="C74" s="7">
        <v>8</v>
      </c>
      <c r="D74" s="8"/>
      <c r="E74" s="8"/>
      <c r="F74" s="8"/>
      <c r="G74" s="8"/>
      <c r="H74" s="8"/>
      <c r="I74" s="8"/>
      <c r="J74" s="8"/>
      <c r="K74" s="8"/>
      <c r="L74" s="16">
        <v>2.15</v>
      </c>
      <c r="M74" s="7">
        <v>8</v>
      </c>
    </row>
    <row r="75" spans="1:13" x14ac:dyDescent="0.25">
      <c r="A75" s="8"/>
      <c r="B75" s="12">
        <v>2.25</v>
      </c>
      <c r="C75" s="7">
        <v>10</v>
      </c>
      <c r="D75" s="8"/>
      <c r="E75" s="8"/>
      <c r="F75" s="8"/>
      <c r="G75" s="8"/>
      <c r="H75" s="8"/>
      <c r="I75" s="8"/>
      <c r="J75" s="8"/>
      <c r="K75" s="8"/>
      <c r="L75" s="16">
        <v>2.25</v>
      </c>
      <c r="M75" s="7">
        <v>10</v>
      </c>
    </row>
    <row r="76" spans="1:13" x14ac:dyDescent="0.25">
      <c r="A76" s="8"/>
      <c r="B76" s="12">
        <v>2.35</v>
      </c>
      <c r="C76" s="7">
        <v>13</v>
      </c>
      <c r="D76" s="8"/>
      <c r="E76" s="8"/>
      <c r="F76" s="8"/>
      <c r="G76" s="8"/>
      <c r="H76" s="8"/>
      <c r="I76" s="8"/>
      <c r="J76" s="8"/>
      <c r="K76" s="8"/>
      <c r="L76" s="16">
        <v>2.35</v>
      </c>
      <c r="M76" s="7">
        <v>13</v>
      </c>
    </row>
    <row r="77" spans="1:13" x14ac:dyDescent="0.25">
      <c r="A77" s="8"/>
      <c r="B77" s="12">
        <v>2.4500000000000002</v>
      </c>
      <c r="C77" s="7">
        <v>11</v>
      </c>
      <c r="D77" s="8"/>
      <c r="E77" s="8"/>
      <c r="F77" s="8"/>
      <c r="G77" s="8"/>
      <c r="H77" s="8"/>
      <c r="I77" s="8"/>
      <c r="J77" s="8"/>
      <c r="K77" s="8"/>
      <c r="L77" s="16">
        <v>2.4500000000000002</v>
      </c>
      <c r="M77" s="7">
        <v>11</v>
      </c>
    </row>
    <row r="78" spans="1:13" x14ac:dyDescent="0.25">
      <c r="A78" s="8"/>
      <c r="B78" s="12">
        <v>2.5499999999999998</v>
      </c>
      <c r="C78" s="7">
        <v>9</v>
      </c>
      <c r="D78" s="8"/>
      <c r="E78" s="8"/>
      <c r="F78" s="8"/>
      <c r="G78" s="8"/>
      <c r="H78" s="8"/>
      <c r="I78" s="8"/>
      <c r="J78" s="8"/>
      <c r="K78" s="8"/>
      <c r="L78" s="16">
        <v>2.5500000000000003</v>
      </c>
      <c r="M78" s="7">
        <v>9</v>
      </c>
    </row>
    <row r="79" spans="1:13" x14ac:dyDescent="0.25">
      <c r="A79" s="8"/>
      <c r="B79" s="12">
        <v>2.65</v>
      </c>
      <c r="C79" s="7">
        <v>5</v>
      </c>
      <c r="D79" s="8"/>
      <c r="E79" s="8"/>
      <c r="F79" s="8"/>
      <c r="G79" s="8"/>
      <c r="H79" s="8"/>
      <c r="I79" s="8"/>
      <c r="J79" s="8"/>
      <c r="K79" s="8"/>
      <c r="L79" s="16">
        <v>2.6500000000000004</v>
      </c>
      <c r="M79" s="7">
        <v>5</v>
      </c>
    </row>
    <row r="80" spans="1:13" ht="15.75" thickBot="1" x14ac:dyDescent="0.3">
      <c r="A80" s="8"/>
      <c r="B80" s="9" t="s">
        <v>13</v>
      </c>
      <c r="C80" s="9">
        <v>0</v>
      </c>
      <c r="D80" s="8"/>
      <c r="E80" s="8"/>
      <c r="F80" s="8"/>
      <c r="G80" s="8"/>
      <c r="H80" s="8"/>
      <c r="I80" s="8"/>
      <c r="J80" s="8"/>
      <c r="K80" s="8"/>
      <c r="L80" s="9" t="s">
        <v>13</v>
      </c>
      <c r="M80" s="9">
        <v>0</v>
      </c>
    </row>
    <row r="81" spans="1:14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4" x14ac:dyDescent="0.25">
      <c r="A82" s="8"/>
      <c r="B82" s="32"/>
      <c r="C82" s="8"/>
      <c r="D82" s="8"/>
      <c r="E82" s="8"/>
      <c r="F82" s="8"/>
      <c r="G82" s="8"/>
      <c r="H82" s="8"/>
      <c r="I82" s="8"/>
      <c r="J82" s="8"/>
      <c r="K82" s="8"/>
    </row>
    <row r="84" spans="1:14" x14ac:dyDescent="0.25">
      <c r="A84" t="s">
        <v>5</v>
      </c>
      <c r="B84" t="s">
        <v>97</v>
      </c>
    </row>
    <row r="85" spans="1:14" x14ac:dyDescent="0.25">
      <c r="B85" s="1" t="s">
        <v>72</v>
      </c>
      <c r="C85" s="1"/>
      <c r="D85" s="1"/>
      <c r="E85" s="1"/>
      <c r="F85" s="1"/>
      <c r="G85" s="1"/>
    </row>
    <row r="86" spans="1:14" x14ac:dyDescent="0.25">
      <c r="B86" s="4" t="s">
        <v>98</v>
      </c>
    </row>
    <row r="87" spans="1:14" ht="15.75" thickBot="1" x14ac:dyDescent="0.3"/>
    <row r="88" spans="1:14" x14ac:dyDescent="0.25">
      <c r="B88">
        <v>2.04</v>
      </c>
      <c r="C88" s="8"/>
      <c r="D88" s="8"/>
      <c r="E88" s="8"/>
      <c r="F88" s="8"/>
      <c r="G88" s="8"/>
      <c r="H88" s="8"/>
      <c r="I88" s="10" t="s">
        <v>15</v>
      </c>
      <c r="J88" s="10"/>
      <c r="K88" s="8"/>
      <c r="L88" s="8"/>
      <c r="M88" s="10" t="s">
        <v>15</v>
      </c>
      <c r="N88" s="10"/>
    </row>
    <row r="89" spans="1:14" x14ac:dyDescent="0.25">
      <c r="B89">
        <v>2.5099999999999998</v>
      </c>
      <c r="C89" s="8"/>
      <c r="D89" s="8"/>
      <c r="E89" s="8"/>
      <c r="F89" s="8"/>
      <c r="G89" s="8"/>
      <c r="H89" s="8"/>
      <c r="I89" s="7"/>
      <c r="J89" s="7"/>
      <c r="K89" s="8"/>
      <c r="L89" s="8"/>
      <c r="M89" s="7"/>
      <c r="N89" s="7"/>
    </row>
    <row r="90" spans="1:14" x14ac:dyDescent="0.25">
      <c r="B90">
        <v>2.4700000000000002</v>
      </c>
      <c r="C90" s="8"/>
      <c r="D90" s="8"/>
      <c r="E90" s="8"/>
      <c r="F90" s="8"/>
      <c r="G90" s="8"/>
      <c r="H90" s="8"/>
      <c r="I90" s="7" t="s">
        <v>16</v>
      </c>
      <c r="J90" s="7">
        <v>2.3123333333333336</v>
      </c>
      <c r="K90" s="8"/>
      <c r="L90" s="8"/>
      <c r="M90" s="7" t="s">
        <v>16</v>
      </c>
      <c r="N90" s="7">
        <v>2.3123333333333336</v>
      </c>
    </row>
    <row r="91" spans="1:14" x14ac:dyDescent="0.25">
      <c r="B91">
        <v>2.4700000000000002</v>
      </c>
      <c r="C91" s="8"/>
      <c r="D91" s="8"/>
      <c r="E91" s="8"/>
      <c r="F91" s="8"/>
      <c r="G91" s="8"/>
      <c r="H91" s="8"/>
      <c r="I91" s="7" t="s">
        <v>17</v>
      </c>
      <c r="J91" s="7">
        <v>2.1893897540848917E-2</v>
      </c>
      <c r="K91" s="8"/>
      <c r="L91" s="8"/>
      <c r="M91" s="7" t="s">
        <v>17</v>
      </c>
      <c r="N91" s="7">
        <v>2.1893897540848917E-2</v>
      </c>
    </row>
    <row r="92" spans="1:14" x14ac:dyDescent="0.25">
      <c r="B92">
        <v>2.37</v>
      </c>
      <c r="C92" s="8"/>
      <c r="D92" s="8"/>
      <c r="E92" s="8"/>
      <c r="F92" s="8"/>
      <c r="G92" s="8"/>
      <c r="H92" s="8"/>
      <c r="I92" s="7" t="s">
        <v>18</v>
      </c>
      <c r="J92" s="7">
        <v>2.3200000000000003</v>
      </c>
      <c r="K92" s="8"/>
      <c r="L92" s="8"/>
      <c r="M92" s="7" t="s">
        <v>18</v>
      </c>
      <c r="N92" s="7">
        <v>2.3200000000000003</v>
      </c>
    </row>
    <row r="93" spans="1:14" x14ac:dyDescent="0.25">
      <c r="B93">
        <v>2.27</v>
      </c>
      <c r="C93" s="8"/>
      <c r="D93" s="8"/>
      <c r="E93" s="8"/>
      <c r="F93" s="8"/>
      <c r="G93" s="8"/>
      <c r="H93" s="8"/>
      <c r="I93" s="7" t="s">
        <v>19</v>
      </c>
      <c r="J93" s="7">
        <v>2.27</v>
      </c>
      <c r="K93" s="8"/>
      <c r="L93" s="8"/>
      <c r="M93" s="7" t="s">
        <v>19</v>
      </c>
      <c r="N93" s="7">
        <v>2.27</v>
      </c>
    </row>
    <row r="94" spans="1:14" x14ac:dyDescent="0.25">
      <c r="B94">
        <v>2.37</v>
      </c>
      <c r="C94" s="8"/>
      <c r="D94" s="8"/>
      <c r="E94" s="8"/>
      <c r="F94" s="8"/>
      <c r="G94" s="8"/>
      <c r="H94" s="8"/>
      <c r="I94" s="7" t="s">
        <v>20</v>
      </c>
      <c r="J94" s="7">
        <v>0.16958940111855875</v>
      </c>
      <c r="K94" s="8"/>
      <c r="L94" s="8"/>
      <c r="M94" s="7" t="s">
        <v>20</v>
      </c>
      <c r="N94" s="7">
        <v>0.16958940111855875</v>
      </c>
    </row>
    <row r="95" spans="1:14" x14ac:dyDescent="0.25">
      <c r="B95">
        <v>2.17</v>
      </c>
      <c r="C95" s="8"/>
      <c r="D95" s="8"/>
      <c r="E95" s="8"/>
      <c r="F95" s="8"/>
      <c r="G95" s="8"/>
      <c r="H95" s="8"/>
      <c r="I95" s="7" t="s">
        <v>21</v>
      </c>
      <c r="J95" s="7">
        <v>2.8760564971751414E-2</v>
      </c>
      <c r="K95" s="8"/>
      <c r="L95" s="8"/>
      <c r="M95" s="7" t="s">
        <v>21</v>
      </c>
      <c r="N95" s="7">
        <v>2.8760564971751414E-2</v>
      </c>
    </row>
    <row r="96" spans="1:14" x14ac:dyDescent="0.25">
      <c r="B96">
        <v>2.16</v>
      </c>
      <c r="C96" s="8"/>
      <c r="D96" s="8"/>
      <c r="E96" s="8"/>
      <c r="F96" s="8"/>
      <c r="G96" s="8"/>
      <c r="H96" s="8"/>
      <c r="I96" s="7" t="s">
        <v>22</v>
      </c>
      <c r="J96" s="7">
        <v>-0.89412631968463474</v>
      </c>
      <c r="K96" s="8"/>
      <c r="L96" s="8"/>
      <c r="M96" s="7" t="s">
        <v>22</v>
      </c>
      <c r="N96" s="7">
        <v>-0.89412631968463474</v>
      </c>
    </row>
    <row r="97" spans="2:14" x14ac:dyDescent="0.25">
      <c r="B97" s="11">
        <v>2.1</v>
      </c>
      <c r="C97" s="8"/>
      <c r="D97" s="8"/>
      <c r="E97" s="8"/>
      <c r="F97" s="8"/>
      <c r="G97" s="8"/>
      <c r="H97" s="8"/>
      <c r="I97" s="7" t="s">
        <v>23</v>
      </c>
      <c r="J97" s="7">
        <v>3.9503740260829721E-2</v>
      </c>
      <c r="K97" s="8"/>
      <c r="L97" s="8"/>
      <c r="M97" s="7" t="s">
        <v>23</v>
      </c>
      <c r="N97" s="7">
        <v>3.9503740260829721E-2</v>
      </c>
    </row>
    <row r="98" spans="2:14" x14ac:dyDescent="0.25">
      <c r="B98">
        <v>2.27</v>
      </c>
      <c r="C98" s="8"/>
      <c r="D98" s="8"/>
      <c r="E98" s="8"/>
      <c r="F98" s="8"/>
      <c r="G98" s="8"/>
      <c r="H98" s="8"/>
      <c r="I98" s="7" t="s">
        <v>24</v>
      </c>
      <c r="J98" s="7">
        <v>0.62999999999999989</v>
      </c>
      <c r="K98" s="8"/>
      <c r="L98" s="8"/>
      <c r="M98" s="7" t="s">
        <v>24</v>
      </c>
      <c r="N98" s="7">
        <v>0.62999999999999989</v>
      </c>
    </row>
    <row r="99" spans="2:14" x14ac:dyDescent="0.25">
      <c r="B99">
        <v>2.39</v>
      </c>
      <c r="C99" s="8"/>
      <c r="D99" s="8"/>
      <c r="E99" s="8"/>
      <c r="F99" s="8"/>
      <c r="G99" s="8"/>
      <c r="H99" s="8"/>
      <c r="I99" s="7" t="s">
        <v>25</v>
      </c>
      <c r="J99" s="7">
        <v>2</v>
      </c>
      <c r="K99" s="8"/>
      <c r="L99" s="8"/>
      <c r="M99" s="7" t="s">
        <v>25</v>
      </c>
      <c r="N99" s="7">
        <v>2</v>
      </c>
    </row>
    <row r="100" spans="2:14" x14ac:dyDescent="0.25">
      <c r="B100">
        <v>2.52</v>
      </c>
      <c r="C100" s="8"/>
      <c r="D100" s="8"/>
      <c r="E100" s="8"/>
      <c r="F100" s="8"/>
      <c r="G100" s="8"/>
      <c r="H100" s="8"/>
      <c r="I100" s="7" t="s">
        <v>26</v>
      </c>
      <c r="J100" s="7">
        <v>2.63</v>
      </c>
      <c r="K100" s="8"/>
      <c r="L100" s="8"/>
      <c r="M100" s="7" t="s">
        <v>26</v>
      </c>
      <c r="N100" s="7">
        <v>2.63</v>
      </c>
    </row>
    <row r="101" spans="2:14" x14ac:dyDescent="0.25">
      <c r="B101">
        <v>2.27</v>
      </c>
      <c r="C101" s="8"/>
      <c r="D101" s="8"/>
      <c r="E101" s="8"/>
      <c r="F101" s="8"/>
      <c r="G101" s="8"/>
      <c r="H101" s="8"/>
      <c r="I101" s="7" t="s">
        <v>27</v>
      </c>
      <c r="J101" s="7">
        <v>138.74</v>
      </c>
      <c r="K101" s="8"/>
      <c r="L101" s="8"/>
      <c r="M101" s="7" t="s">
        <v>27</v>
      </c>
      <c r="N101" s="7">
        <v>138.74</v>
      </c>
    </row>
    <row r="102" spans="2:14" ht="15.75" thickBot="1" x14ac:dyDescent="0.3">
      <c r="B102">
        <v>2.06</v>
      </c>
      <c r="C102" s="8"/>
      <c r="D102" s="8"/>
      <c r="E102" s="8"/>
      <c r="F102" s="8"/>
      <c r="G102" s="8"/>
      <c r="H102" s="8"/>
      <c r="I102" s="9" t="s">
        <v>28</v>
      </c>
      <c r="J102" s="9">
        <v>60</v>
      </c>
      <c r="K102" s="8"/>
      <c r="L102" s="8"/>
      <c r="M102" s="9" t="s">
        <v>28</v>
      </c>
      <c r="N102" s="9">
        <v>60</v>
      </c>
    </row>
    <row r="103" spans="2:14" x14ac:dyDescent="0.25">
      <c r="B103">
        <v>2.58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4" x14ac:dyDescent="0.25">
      <c r="B104">
        <v>2.41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4" x14ac:dyDescent="0.25">
      <c r="B105">
        <v>2.2400000000000002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4" x14ac:dyDescent="0.25">
      <c r="B106">
        <v>2.12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4" x14ac:dyDescent="0.25">
      <c r="B107">
        <v>2.61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4" x14ac:dyDescent="0.25">
      <c r="B108">
        <v>2.34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4" x14ac:dyDescent="0.25">
      <c r="B109" s="11">
        <v>2.4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4" x14ac:dyDescent="0.25">
      <c r="B110">
        <v>2.37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4" x14ac:dyDescent="0.25">
      <c r="B111">
        <v>2.63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4" x14ac:dyDescent="0.25">
      <c r="B112">
        <v>2.0699999999999998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 x14ac:dyDescent="0.25">
      <c r="B113" s="11">
        <v>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 x14ac:dyDescent="0.25">
      <c r="B114">
        <v>2.14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 x14ac:dyDescent="0.25">
      <c r="B115">
        <v>2.2799999999999998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 x14ac:dyDescent="0.25">
      <c r="B116">
        <v>2.41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 x14ac:dyDescent="0.25">
      <c r="B117">
        <v>2.2200000000000002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 x14ac:dyDescent="0.25">
      <c r="B118">
        <v>2.09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 x14ac:dyDescent="0.25">
      <c r="B119">
        <v>2.29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 x14ac:dyDescent="0.25">
      <c r="B120">
        <v>2.33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 x14ac:dyDescent="0.25">
      <c r="B121">
        <v>2.11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 x14ac:dyDescent="0.25">
      <c r="B122">
        <v>2.31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 x14ac:dyDescent="0.25">
      <c r="B123">
        <v>2.17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 x14ac:dyDescent="0.25">
      <c r="B124">
        <v>2.5299999999999998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 x14ac:dyDescent="0.25">
      <c r="B125">
        <v>2.31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 x14ac:dyDescent="0.25">
      <c r="B126">
        <v>2.58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 x14ac:dyDescent="0.25">
      <c r="B127">
        <v>2.48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 x14ac:dyDescent="0.25">
      <c r="B128">
        <v>2.14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 x14ac:dyDescent="0.25">
      <c r="B129">
        <v>2.34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 x14ac:dyDescent="0.25">
      <c r="B130">
        <v>2.34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 x14ac:dyDescent="0.25">
      <c r="B131">
        <v>2.38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 x14ac:dyDescent="0.25">
      <c r="B132">
        <v>2.27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 x14ac:dyDescent="0.25">
      <c r="B133">
        <v>2.17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 x14ac:dyDescent="0.25">
      <c r="B134">
        <v>2.33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 x14ac:dyDescent="0.25">
      <c r="B135">
        <v>2.5099999999999998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 x14ac:dyDescent="0.25">
      <c r="B136">
        <v>2.23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 x14ac:dyDescent="0.25">
      <c r="B137">
        <v>2.19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 x14ac:dyDescent="0.25">
      <c r="B138">
        <v>2.02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 x14ac:dyDescent="0.25">
      <c r="B139">
        <v>2.41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 x14ac:dyDescent="0.25">
      <c r="B140">
        <v>2.17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 x14ac:dyDescent="0.25">
      <c r="B141">
        <v>2.41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 x14ac:dyDescent="0.25">
      <c r="B142">
        <v>2.5099999999999998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 x14ac:dyDescent="0.25">
      <c r="B143">
        <v>2.2200000000000002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 x14ac:dyDescent="0.25">
      <c r="B144">
        <v>2.54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 x14ac:dyDescent="0.25">
      <c r="B145">
        <v>2.4300000000000002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 x14ac:dyDescent="0.25">
      <c r="B146">
        <v>2.04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 x14ac:dyDescent="0.25">
      <c r="B147">
        <v>2.63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</sheetData>
  <sortState ref="L73:L79">
    <sortCondition ref="L73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opLeftCell="A4" zoomScaleNormal="100" workbookViewId="0">
      <selection activeCell="C22" sqref="C22"/>
    </sheetView>
  </sheetViews>
  <sheetFormatPr defaultRowHeight="15" x14ac:dyDescent="0.25"/>
  <cols>
    <col min="2" max="2" width="33.85546875" customWidth="1"/>
    <col min="3" max="3" width="11.28515625" customWidth="1"/>
    <col min="10" max="10" width="9.42578125" bestFit="1" customWidth="1"/>
  </cols>
  <sheetData>
    <row r="1" spans="1:9" x14ac:dyDescent="0.25">
      <c r="A1" s="1" t="s">
        <v>99</v>
      </c>
    </row>
    <row r="4" spans="1:9" x14ac:dyDescent="0.25">
      <c r="A4" t="s">
        <v>59</v>
      </c>
      <c r="D4" t="s">
        <v>50</v>
      </c>
      <c r="E4" t="s">
        <v>6</v>
      </c>
      <c r="F4" t="s">
        <v>7</v>
      </c>
      <c r="G4" t="s">
        <v>8</v>
      </c>
      <c r="H4" t="s">
        <v>43</v>
      </c>
      <c r="I4" t="s">
        <v>9</v>
      </c>
    </row>
    <row r="5" spans="1:9" x14ac:dyDescent="0.25">
      <c r="C5" t="s">
        <v>61</v>
      </c>
      <c r="D5">
        <v>2.0499999999999998</v>
      </c>
      <c r="E5">
        <v>2</v>
      </c>
      <c r="F5">
        <v>4</v>
      </c>
      <c r="G5">
        <v>4</v>
      </c>
      <c r="H5">
        <v>6.6666666666666666E-2</v>
      </c>
      <c r="I5">
        <v>6.6666666666666666E-2</v>
      </c>
    </row>
    <row r="6" spans="1:9" x14ac:dyDescent="0.25">
      <c r="C6" t="s">
        <v>62</v>
      </c>
      <c r="D6">
        <v>2.15</v>
      </c>
      <c r="E6">
        <v>2.1</v>
      </c>
      <c r="F6">
        <v>8</v>
      </c>
      <c r="G6">
        <v>12</v>
      </c>
      <c r="H6">
        <v>0.13333333333333333</v>
      </c>
      <c r="I6">
        <v>0.2</v>
      </c>
    </row>
    <row r="7" spans="1:9" x14ac:dyDescent="0.25">
      <c r="C7" t="s">
        <v>63</v>
      </c>
      <c r="D7">
        <v>2.25</v>
      </c>
      <c r="E7">
        <v>2.2000000000000002</v>
      </c>
      <c r="F7">
        <v>10</v>
      </c>
      <c r="G7" s="3">
        <v>22</v>
      </c>
      <c r="H7">
        <v>0.16666666666666666</v>
      </c>
      <c r="I7">
        <v>0.3666666666666667</v>
      </c>
    </row>
    <row r="8" spans="1:9" x14ac:dyDescent="0.25">
      <c r="B8" s="23" t="s">
        <v>69</v>
      </c>
      <c r="C8" s="6" t="s">
        <v>64</v>
      </c>
      <c r="D8" s="8">
        <v>2.35</v>
      </c>
      <c r="E8" s="8">
        <v>2.2999999999999998</v>
      </c>
      <c r="F8" s="22">
        <v>13</v>
      </c>
      <c r="G8" s="8">
        <v>35</v>
      </c>
      <c r="H8" s="8">
        <v>0.21666666666666667</v>
      </c>
      <c r="I8" s="8">
        <v>0.58333333333333337</v>
      </c>
    </row>
    <row r="9" spans="1:9" x14ac:dyDescent="0.25">
      <c r="C9" t="s">
        <v>65</v>
      </c>
      <c r="D9">
        <v>2.4500000000000002</v>
      </c>
      <c r="E9">
        <v>2.4</v>
      </c>
      <c r="F9">
        <v>11</v>
      </c>
      <c r="G9">
        <v>46</v>
      </c>
      <c r="H9">
        <v>0.18333333333333332</v>
      </c>
      <c r="I9">
        <v>0.76666666666666672</v>
      </c>
    </row>
    <row r="10" spans="1:9" x14ac:dyDescent="0.25">
      <c r="C10" t="s">
        <v>66</v>
      </c>
      <c r="D10">
        <v>2.5499999999999998</v>
      </c>
      <c r="E10">
        <v>2.5</v>
      </c>
      <c r="F10">
        <v>9</v>
      </c>
      <c r="G10">
        <v>55</v>
      </c>
      <c r="H10">
        <v>0.15</v>
      </c>
      <c r="I10">
        <v>0.91666666666666674</v>
      </c>
    </row>
    <row r="11" spans="1:9" x14ac:dyDescent="0.25">
      <c r="C11" t="s">
        <v>67</v>
      </c>
      <c r="D11">
        <v>2.65</v>
      </c>
      <c r="E11">
        <v>2.6</v>
      </c>
      <c r="F11">
        <v>5</v>
      </c>
      <c r="G11">
        <v>60</v>
      </c>
      <c r="H11">
        <v>8.3333333333333329E-2</v>
      </c>
      <c r="I11">
        <v>1</v>
      </c>
    </row>
    <row r="22" spans="1:9" x14ac:dyDescent="0.25">
      <c r="A22" t="s">
        <v>60</v>
      </c>
      <c r="D22" t="s">
        <v>50</v>
      </c>
      <c r="E22" t="s">
        <v>6</v>
      </c>
      <c r="F22" t="s">
        <v>7</v>
      </c>
      <c r="G22" t="s">
        <v>8</v>
      </c>
      <c r="H22" t="s">
        <v>43</v>
      </c>
      <c r="I22" t="s">
        <v>9</v>
      </c>
    </row>
    <row r="23" spans="1:9" x14ac:dyDescent="0.25">
      <c r="C23" t="s">
        <v>61</v>
      </c>
      <c r="D23">
        <v>2.0499999999999998</v>
      </c>
      <c r="E23">
        <v>2</v>
      </c>
      <c r="F23">
        <v>4</v>
      </c>
      <c r="G23">
        <v>4</v>
      </c>
      <c r="H23">
        <v>6.6666666666666666E-2</v>
      </c>
      <c r="I23">
        <v>6.6666666666666666E-2</v>
      </c>
    </row>
    <row r="24" spans="1:9" x14ac:dyDescent="0.25">
      <c r="C24" t="s">
        <v>62</v>
      </c>
      <c r="D24">
        <v>2.15</v>
      </c>
      <c r="E24">
        <v>2.1</v>
      </c>
      <c r="F24">
        <v>8</v>
      </c>
      <c r="G24">
        <v>12</v>
      </c>
      <c r="H24">
        <v>0.13333333333333333</v>
      </c>
      <c r="I24">
        <v>0.2</v>
      </c>
    </row>
    <row r="25" spans="1:9" x14ac:dyDescent="0.25">
      <c r="C25" s="5" t="s">
        <v>63</v>
      </c>
      <c r="D25" s="5">
        <v>2.25</v>
      </c>
      <c r="E25" s="5">
        <v>2.2000000000000002</v>
      </c>
      <c r="F25" s="18">
        <v>10</v>
      </c>
      <c r="G25" s="5">
        <v>22</v>
      </c>
      <c r="H25">
        <v>0.16666666666666666</v>
      </c>
      <c r="I25">
        <v>0.3666666666666667</v>
      </c>
    </row>
    <row r="26" spans="1:9" x14ac:dyDescent="0.25">
      <c r="B26" s="23" t="s">
        <v>70</v>
      </c>
      <c r="C26" s="19" t="s">
        <v>68</v>
      </c>
      <c r="D26" s="20">
        <v>2.35</v>
      </c>
      <c r="E26" s="21">
        <v>2.2999999999999998</v>
      </c>
      <c r="F26" s="21">
        <v>13</v>
      </c>
      <c r="G26" s="20">
        <v>35</v>
      </c>
      <c r="H26" s="8">
        <v>0.21666666666666667</v>
      </c>
      <c r="I26" s="8">
        <v>0.58333333333333337</v>
      </c>
    </row>
    <row r="27" spans="1:9" x14ac:dyDescent="0.25">
      <c r="C27" t="s">
        <v>65</v>
      </c>
      <c r="D27">
        <v>2.4500000000000002</v>
      </c>
      <c r="E27">
        <v>2.4</v>
      </c>
      <c r="F27" s="18">
        <v>11</v>
      </c>
      <c r="G27">
        <v>46</v>
      </c>
      <c r="H27">
        <v>0.18333333333333332</v>
      </c>
      <c r="I27">
        <v>0.76666666666666672</v>
      </c>
    </row>
    <row r="28" spans="1:9" x14ac:dyDescent="0.25">
      <c r="C28" t="s">
        <v>66</v>
      </c>
      <c r="D28">
        <v>2.5499999999999998</v>
      </c>
      <c r="E28">
        <v>2.5</v>
      </c>
      <c r="F28">
        <v>9</v>
      </c>
      <c r="G28">
        <v>55</v>
      </c>
      <c r="H28">
        <v>0.15</v>
      </c>
      <c r="I28">
        <v>0.91666666666666674</v>
      </c>
    </row>
    <row r="29" spans="1:9" x14ac:dyDescent="0.25">
      <c r="C29" t="s">
        <v>67</v>
      </c>
      <c r="D29">
        <v>2.65</v>
      </c>
      <c r="E29">
        <v>2.6</v>
      </c>
      <c r="F29">
        <v>5</v>
      </c>
      <c r="G29">
        <v>60</v>
      </c>
      <c r="H29">
        <v>8.3333333333333329E-2</v>
      </c>
      <c r="I29">
        <v>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5122" r:id="rId4">
          <objectPr defaultSize="0" r:id="rId5">
            <anchor moveWithCells="1">
              <from>
                <xdr:col>2</xdr:col>
                <xdr:colOff>352425</xdr:colOff>
                <xdr:row>13</xdr:row>
                <xdr:rowOff>104775</xdr:rowOff>
              </from>
              <to>
                <xdr:col>5</xdr:col>
                <xdr:colOff>133350</xdr:colOff>
                <xdr:row>17</xdr:row>
                <xdr:rowOff>123825</xdr:rowOff>
              </to>
            </anchor>
          </objectPr>
        </oleObject>
      </mc:Choice>
      <mc:Fallback>
        <oleObject progId="Equation.3" shapeId="5122" r:id="rId4"/>
      </mc:Fallback>
    </mc:AlternateContent>
    <mc:AlternateContent xmlns:mc="http://schemas.openxmlformats.org/markup-compatibility/2006">
      <mc:Choice Requires="x14">
        <oleObject progId="Equation.3" shapeId="5123" r:id="rId6">
          <objectPr defaultSize="0" autoPict="0" r:id="rId7">
            <anchor moveWithCells="1">
              <from>
                <xdr:col>2</xdr:col>
                <xdr:colOff>95250</xdr:colOff>
                <xdr:row>31</xdr:row>
                <xdr:rowOff>152400</xdr:rowOff>
              </from>
              <to>
                <xdr:col>7</xdr:col>
                <xdr:colOff>428625</xdr:colOff>
                <xdr:row>35</xdr:row>
                <xdr:rowOff>57150</xdr:rowOff>
              </to>
            </anchor>
          </objectPr>
        </oleObject>
      </mc:Choice>
      <mc:Fallback>
        <oleObject progId="Equation.3" shapeId="5123" r:id="rId6"/>
      </mc:Fallback>
    </mc:AlternateContent>
    <mc:AlternateContent xmlns:mc="http://schemas.openxmlformats.org/markup-compatibility/2006">
      <mc:Choice Requires="x14">
        <oleObject progId="Equation.3" shapeId="5125" r:id="rId8">
          <objectPr defaultSize="0" r:id="rId9">
            <anchor moveWithCells="1">
              <from>
                <xdr:col>6</xdr:col>
                <xdr:colOff>581025</xdr:colOff>
                <xdr:row>14</xdr:row>
                <xdr:rowOff>161925</xdr:rowOff>
              </from>
              <to>
                <xdr:col>8</xdr:col>
                <xdr:colOff>190500</xdr:colOff>
                <xdr:row>16</xdr:row>
                <xdr:rowOff>9525</xdr:rowOff>
              </to>
            </anchor>
          </objectPr>
        </oleObject>
      </mc:Choice>
      <mc:Fallback>
        <oleObject progId="Equation.3" shapeId="5125" r:id="rId8"/>
      </mc:Fallback>
    </mc:AlternateContent>
    <mc:AlternateContent xmlns:mc="http://schemas.openxmlformats.org/markup-compatibility/2006">
      <mc:Choice Requires="x14">
        <oleObject progId="Equation.3" shapeId="5126" r:id="rId10">
          <objectPr defaultSize="0" r:id="rId11">
            <anchor moveWithCells="1">
              <from>
                <xdr:col>8</xdr:col>
                <xdr:colOff>590550</xdr:colOff>
                <xdr:row>32</xdr:row>
                <xdr:rowOff>171450</xdr:rowOff>
              </from>
              <to>
                <xdr:col>10</xdr:col>
                <xdr:colOff>28575</xdr:colOff>
                <xdr:row>34</xdr:row>
                <xdr:rowOff>19050</xdr:rowOff>
              </to>
            </anchor>
          </objectPr>
        </oleObject>
      </mc:Choice>
      <mc:Fallback>
        <oleObject progId="Equation.3" shapeId="5126" r:id="rId1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5" workbookViewId="0">
      <selection activeCell="V19" sqref="V19"/>
    </sheetView>
  </sheetViews>
  <sheetFormatPr defaultRowHeight="15" x14ac:dyDescent="0.25"/>
  <cols>
    <col min="19" max="19" width="18.140625" bestFit="1" customWidth="1"/>
  </cols>
  <sheetData>
    <row r="1" spans="1:19" x14ac:dyDescent="0.25">
      <c r="A1" s="1" t="s">
        <v>37</v>
      </c>
    </row>
    <row r="3" spans="1:19" x14ac:dyDescent="0.25">
      <c r="A3" t="s">
        <v>114</v>
      </c>
      <c r="K3" t="s">
        <v>36</v>
      </c>
      <c r="L3">
        <v>50</v>
      </c>
    </row>
    <row r="4" spans="1:19" x14ac:dyDescent="0.25">
      <c r="A4" t="s">
        <v>115</v>
      </c>
    </row>
    <row r="5" spans="1:19" x14ac:dyDescent="0.25">
      <c r="A5">
        <v>1</v>
      </c>
      <c r="B5">
        <v>-1</v>
      </c>
      <c r="C5">
        <v>2</v>
      </c>
      <c r="D5">
        <v>1</v>
      </c>
      <c r="E5">
        <v>0</v>
      </c>
      <c r="F5">
        <v>0</v>
      </c>
      <c r="G5">
        <v>-1</v>
      </c>
      <c r="H5">
        <v>0</v>
      </c>
      <c r="L5">
        <f>$L$3+A5</f>
        <v>51</v>
      </c>
      <c r="M5">
        <f t="shared" ref="M5:S9" si="0">$L$3+B5</f>
        <v>49</v>
      </c>
      <c r="N5">
        <f t="shared" si="0"/>
        <v>52</v>
      </c>
      <c r="O5">
        <f t="shared" si="0"/>
        <v>51</v>
      </c>
      <c r="P5">
        <f t="shared" si="0"/>
        <v>50</v>
      </c>
      <c r="Q5">
        <f t="shared" si="0"/>
        <v>50</v>
      </c>
      <c r="R5">
        <f t="shared" si="0"/>
        <v>49</v>
      </c>
      <c r="S5">
        <f t="shared" si="0"/>
        <v>50</v>
      </c>
    </row>
    <row r="6" spans="1:19" x14ac:dyDescent="0.25">
      <c r="A6">
        <v>0</v>
      </c>
      <c r="B6">
        <v>1</v>
      </c>
      <c r="C6">
        <v>1</v>
      </c>
      <c r="D6">
        <v>1</v>
      </c>
      <c r="E6">
        <v>2</v>
      </c>
      <c r="F6">
        <v>0</v>
      </c>
      <c r="G6">
        <v>0</v>
      </c>
      <c r="H6">
        <v>-2</v>
      </c>
      <c r="L6">
        <f t="shared" ref="L6:L9" si="1">$L$3+A6</f>
        <v>50</v>
      </c>
      <c r="M6">
        <f t="shared" si="0"/>
        <v>51</v>
      </c>
      <c r="N6">
        <f t="shared" si="0"/>
        <v>51</v>
      </c>
      <c r="O6">
        <f t="shared" si="0"/>
        <v>51</v>
      </c>
      <c r="P6">
        <f t="shared" si="0"/>
        <v>52</v>
      </c>
      <c r="Q6">
        <f t="shared" si="0"/>
        <v>50</v>
      </c>
      <c r="R6">
        <f t="shared" si="0"/>
        <v>50</v>
      </c>
      <c r="S6">
        <f t="shared" si="0"/>
        <v>48</v>
      </c>
    </row>
    <row r="7" spans="1:19" x14ac:dyDescent="0.25">
      <c r="A7">
        <v>-2</v>
      </c>
      <c r="B7">
        <v>2</v>
      </c>
      <c r="C7">
        <v>1</v>
      </c>
      <c r="D7">
        <v>0</v>
      </c>
      <c r="E7">
        <v>0</v>
      </c>
      <c r="F7">
        <v>1</v>
      </c>
      <c r="G7">
        <v>-1</v>
      </c>
      <c r="H7">
        <v>0</v>
      </c>
      <c r="L7">
        <f t="shared" si="1"/>
        <v>48</v>
      </c>
      <c r="M7">
        <f t="shared" si="0"/>
        <v>52</v>
      </c>
      <c r="N7">
        <f t="shared" si="0"/>
        <v>51</v>
      </c>
      <c r="O7">
        <f t="shared" si="0"/>
        <v>50</v>
      </c>
      <c r="P7">
        <f t="shared" si="0"/>
        <v>50</v>
      </c>
      <c r="Q7">
        <f t="shared" si="0"/>
        <v>51</v>
      </c>
      <c r="R7">
        <f t="shared" si="0"/>
        <v>49</v>
      </c>
      <c r="S7">
        <f t="shared" si="0"/>
        <v>50</v>
      </c>
    </row>
    <row r="8" spans="1:19" x14ac:dyDescent="0.25">
      <c r="A8">
        <v>0</v>
      </c>
      <c r="B8">
        <v>0</v>
      </c>
      <c r="C8">
        <v>3</v>
      </c>
      <c r="D8">
        <v>0</v>
      </c>
      <c r="E8">
        <v>-1</v>
      </c>
      <c r="F8">
        <v>1</v>
      </c>
      <c r="G8">
        <v>2</v>
      </c>
      <c r="H8">
        <v>-2</v>
      </c>
      <c r="L8">
        <f t="shared" si="1"/>
        <v>50</v>
      </c>
      <c r="M8">
        <f t="shared" si="0"/>
        <v>50</v>
      </c>
      <c r="N8">
        <f t="shared" si="0"/>
        <v>53</v>
      </c>
      <c r="O8">
        <f t="shared" si="0"/>
        <v>50</v>
      </c>
      <c r="P8">
        <f t="shared" si="0"/>
        <v>49</v>
      </c>
      <c r="Q8">
        <f t="shared" si="0"/>
        <v>51</v>
      </c>
      <c r="R8">
        <f t="shared" si="0"/>
        <v>52</v>
      </c>
      <c r="S8">
        <f t="shared" si="0"/>
        <v>48</v>
      </c>
    </row>
    <row r="9" spans="1:19" x14ac:dyDescent="0.25">
      <c r="A9">
        <v>1</v>
      </c>
      <c r="B9">
        <v>0</v>
      </c>
      <c r="C9">
        <v>0</v>
      </c>
      <c r="D9">
        <v>0</v>
      </c>
      <c r="E9">
        <v>2</v>
      </c>
      <c r="F9">
        <v>0</v>
      </c>
      <c r="G9">
        <v>1</v>
      </c>
      <c r="H9">
        <v>-1</v>
      </c>
      <c r="L9">
        <f t="shared" si="1"/>
        <v>51</v>
      </c>
      <c r="M9">
        <f t="shared" si="0"/>
        <v>50</v>
      </c>
      <c r="N9">
        <f t="shared" si="0"/>
        <v>50</v>
      </c>
      <c r="O9">
        <f t="shared" si="0"/>
        <v>50</v>
      </c>
      <c r="P9">
        <f t="shared" si="0"/>
        <v>52</v>
      </c>
      <c r="Q9">
        <f t="shared" si="0"/>
        <v>50</v>
      </c>
      <c r="R9">
        <f t="shared" si="0"/>
        <v>51</v>
      </c>
      <c r="S9">
        <f t="shared" si="0"/>
        <v>49</v>
      </c>
    </row>
    <row r="10" spans="1:19" x14ac:dyDescent="0.25">
      <c r="A10" t="s">
        <v>2</v>
      </c>
    </row>
    <row r="11" spans="1:19" x14ac:dyDescent="0.25">
      <c r="A11" t="s">
        <v>44</v>
      </c>
    </row>
    <row r="12" spans="1:19" x14ac:dyDescent="0.25">
      <c r="A12" t="s">
        <v>45</v>
      </c>
    </row>
    <row r="15" spans="1:19" x14ac:dyDescent="0.25">
      <c r="B15" t="s">
        <v>118</v>
      </c>
      <c r="C15" t="s">
        <v>119</v>
      </c>
      <c r="D15" t="s">
        <v>120</v>
      </c>
    </row>
    <row r="16" spans="1:19" ht="15.75" thickBot="1" x14ac:dyDescent="0.3">
      <c r="B16">
        <v>48</v>
      </c>
      <c r="C16">
        <f t="array" ref="C16:C21">FREQUENCY(L5:S9,B16:B21)</f>
        <v>3</v>
      </c>
      <c r="D16">
        <f>C16</f>
        <v>3</v>
      </c>
    </row>
    <row r="17" spans="2:20" x14ac:dyDescent="0.25">
      <c r="B17">
        <v>49</v>
      </c>
      <c r="C17">
        <v>5</v>
      </c>
      <c r="D17">
        <f>D16+C17</f>
        <v>8</v>
      </c>
      <c r="Q17">
        <v>51</v>
      </c>
      <c r="S17" s="10" t="s">
        <v>15</v>
      </c>
      <c r="T17" s="10"/>
    </row>
    <row r="18" spans="2:20" x14ac:dyDescent="0.25">
      <c r="B18">
        <v>50</v>
      </c>
      <c r="C18">
        <v>16</v>
      </c>
      <c r="D18">
        <f t="shared" ref="D18:D21" si="2">D17+C18</f>
        <v>24</v>
      </c>
      <c r="Q18">
        <v>50</v>
      </c>
      <c r="S18" s="7"/>
      <c r="T18" s="7"/>
    </row>
    <row r="19" spans="2:20" x14ac:dyDescent="0.25">
      <c r="B19">
        <v>51</v>
      </c>
      <c r="C19">
        <v>10</v>
      </c>
      <c r="D19">
        <f t="shared" si="2"/>
        <v>34</v>
      </c>
      <c r="Q19">
        <v>48</v>
      </c>
      <c r="S19" s="7" t="s">
        <v>16</v>
      </c>
      <c r="T19" s="7">
        <v>50.3</v>
      </c>
    </row>
    <row r="20" spans="2:20" x14ac:dyDescent="0.25">
      <c r="B20">
        <v>52</v>
      </c>
      <c r="C20">
        <v>5</v>
      </c>
      <c r="D20">
        <f t="shared" si="2"/>
        <v>39</v>
      </c>
      <c r="Q20">
        <v>50</v>
      </c>
      <c r="S20" s="7" t="s">
        <v>17</v>
      </c>
      <c r="T20" s="7">
        <v>0.18327504901034286</v>
      </c>
    </row>
    <row r="21" spans="2:20" x14ac:dyDescent="0.25">
      <c r="B21">
        <v>53</v>
      </c>
      <c r="C21">
        <v>1</v>
      </c>
      <c r="D21">
        <f t="shared" si="2"/>
        <v>40</v>
      </c>
      <c r="Q21">
        <v>51</v>
      </c>
      <c r="S21" s="7" t="s">
        <v>18</v>
      </c>
      <c r="T21" s="7">
        <v>50</v>
      </c>
    </row>
    <row r="22" spans="2:20" x14ac:dyDescent="0.25">
      <c r="Q22">
        <v>49</v>
      </c>
      <c r="S22" s="7" t="s">
        <v>19</v>
      </c>
      <c r="T22" s="7">
        <v>50</v>
      </c>
    </row>
    <row r="23" spans="2:20" x14ac:dyDescent="0.25">
      <c r="Q23">
        <v>51</v>
      </c>
      <c r="S23" s="7" t="s">
        <v>20</v>
      </c>
      <c r="T23" s="7">
        <v>1.1591331863033443</v>
      </c>
    </row>
    <row r="24" spans="2:20" x14ac:dyDescent="0.25">
      <c r="Q24">
        <v>52</v>
      </c>
      <c r="S24" s="7" t="s">
        <v>21</v>
      </c>
      <c r="T24" s="7">
        <v>1.3435897435897433</v>
      </c>
    </row>
    <row r="25" spans="2:20" x14ac:dyDescent="0.25">
      <c r="Q25">
        <v>50</v>
      </c>
      <c r="S25" s="7" t="s">
        <v>22</v>
      </c>
      <c r="T25" s="7">
        <v>-3.6206347334086786E-3</v>
      </c>
    </row>
    <row r="26" spans="2:20" x14ac:dyDescent="0.25">
      <c r="Q26">
        <v>50</v>
      </c>
      <c r="S26" s="7" t="s">
        <v>23</v>
      </c>
      <c r="T26" s="7">
        <v>-4.1593264653708942E-3</v>
      </c>
    </row>
    <row r="27" spans="2:20" x14ac:dyDescent="0.25">
      <c r="Q27">
        <v>52</v>
      </c>
      <c r="S27" s="7" t="s">
        <v>24</v>
      </c>
      <c r="T27" s="7">
        <v>5</v>
      </c>
    </row>
    <row r="28" spans="2:20" x14ac:dyDescent="0.25">
      <c r="Q28">
        <v>51</v>
      </c>
      <c r="S28" s="7" t="s">
        <v>25</v>
      </c>
      <c r="T28" s="7">
        <v>48</v>
      </c>
    </row>
    <row r="29" spans="2:20" x14ac:dyDescent="0.25">
      <c r="Q29">
        <v>51</v>
      </c>
      <c r="S29" s="7" t="s">
        <v>26</v>
      </c>
      <c r="T29" s="7">
        <v>53</v>
      </c>
    </row>
    <row r="30" spans="2:20" x14ac:dyDescent="0.25">
      <c r="Q30">
        <v>53</v>
      </c>
      <c r="S30" s="7" t="s">
        <v>27</v>
      </c>
      <c r="T30" s="7">
        <v>2012</v>
      </c>
    </row>
    <row r="31" spans="2:20" ht="15.75" thickBot="1" x14ac:dyDescent="0.3">
      <c r="Q31">
        <v>50</v>
      </c>
      <c r="S31" s="9" t="s">
        <v>28</v>
      </c>
      <c r="T31" s="9">
        <v>40</v>
      </c>
    </row>
    <row r="32" spans="2:20" x14ac:dyDescent="0.25">
      <c r="Q32">
        <v>51</v>
      </c>
    </row>
    <row r="33" spans="17:17" x14ac:dyDescent="0.25">
      <c r="Q33">
        <v>51</v>
      </c>
    </row>
    <row r="34" spans="17:17" x14ac:dyDescent="0.25">
      <c r="Q34">
        <v>50</v>
      </c>
    </row>
    <row r="35" spans="17:17" x14ac:dyDescent="0.25">
      <c r="Q35">
        <v>50</v>
      </c>
    </row>
    <row r="36" spans="17:17" x14ac:dyDescent="0.25">
      <c r="Q36">
        <v>50</v>
      </c>
    </row>
    <row r="37" spans="17:17" x14ac:dyDescent="0.25">
      <c r="Q37">
        <v>50</v>
      </c>
    </row>
    <row r="38" spans="17:17" x14ac:dyDescent="0.25">
      <c r="Q38">
        <v>52</v>
      </c>
    </row>
    <row r="39" spans="17:17" x14ac:dyDescent="0.25">
      <c r="Q39">
        <v>50</v>
      </c>
    </row>
    <row r="40" spans="17:17" x14ac:dyDescent="0.25">
      <c r="Q40">
        <v>49</v>
      </c>
    </row>
    <row r="41" spans="17:17" x14ac:dyDescent="0.25">
      <c r="Q41">
        <v>52</v>
      </c>
    </row>
    <row r="42" spans="17:17" x14ac:dyDescent="0.25">
      <c r="Q42">
        <v>50</v>
      </c>
    </row>
    <row r="43" spans="17:17" x14ac:dyDescent="0.25">
      <c r="Q43">
        <v>50</v>
      </c>
    </row>
    <row r="44" spans="17:17" x14ac:dyDescent="0.25">
      <c r="Q44">
        <v>51</v>
      </c>
    </row>
    <row r="45" spans="17:17" x14ac:dyDescent="0.25">
      <c r="Q45">
        <v>51</v>
      </c>
    </row>
    <row r="46" spans="17:17" x14ac:dyDescent="0.25">
      <c r="Q46">
        <v>50</v>
      </c>
    </row>
    <row r="47" spans="17:17" x14ac:dyDescent="0.25">
      <c r="Q47">
        <v>49</v>
      </c>
    </row>
    <row r="48" spans="17:17" x14ac:dyDescent="0.25">
      <c r="Q48">
        <v>50</v>
      </c>
    </row>
    <row r="49" spans="17:17" x14ac:dyDescent="0.25">
      <c r="Q49">
        <v>49</v>
      </c>
    </row>
    <row r="50" spans="17:17" x14ac:dyDescent="0.25">
      <c r="Q50">
        <v>52</v>
      </c>
    </row>
    <row r="51" spans="17:17" x14ac:dyDescent="0.25">
      <c r="Q51">
        <v>51</v>
      </c>
    </row>
    <row r="52" spans="17:17" x14ac:dyDescent="0.25">
      <c r="Q52">
        <v>50</v>
      </c>
    </row>
    <row r="53" spans="17:17" x14ac:dyDescent="0.25">
      <c r="Q53">
        <v>48</v>
      </c>
    </row>
    <row r="54" spans="17:17" x14ac:dyDescent="0.25">
      <c r="Q54">
        <v>50</v>
      </c>
    </row>
    <row r="55" spans="17:17" x14ac:dyDescent="0.25">
      <c r="Q55">
        <v>48</v>
      </c>
    </row>
    <row r="56" spans="17:17" x14ac:dyDescent="0.25">
      <c r="Q56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1" t="s">
        <v>73</v>
      </c>
    </row>
    <row r="3" spans="1:6" x14ac:dyDescent="0.25">
      <c r="A3" t="s">
        <v>71</v>
      </c>
    </row>
    <row r="4" spans="1:6" x14ac:dyDescent="0.25">
      <c r="A4" s="25"/>
      <c r="B4" s="25">
        <v>68</v>
      </c>
      <c r="C4" s="25">
        <v>71</v>
      </c>
      <c r="D4" s="25">
        <v>71</v>
      </c>
      <c r="E4" s="25">
        <v>78</v>
      </c>
      <c r="F4" s="25">
        <v>82</v>
      </c>
    </row>
    <row r="5" spans="1:6" x14ac:dyDescent="0.25">
      <c r="A5" s="25"/>
      <c r="B5" s="25">
        <v>82</v>
      </c>
      <c r="C5" s="25">
        <v>87</v>
      </c>
      <c r="D5" s="25">
        <v>91</v>
      </c>
      <c r="E5" s="25">
        <v>92</v>
      </c>
      <c r="F5" s="25">
        <v>92</v>
      </c>
    </row>
    <row r="6" spans="1:6" x14ac:dyDescent="0.25">
      <c r="A6" s="25"/>
      <c r="B6" s="25">
        <v>95</v>
      </c>
      <c r="C6" s="25">
        <v>97</v>
      </c>
      <c r="D6" s="25">
        <v>102</v>
      </c>
      <c r="E6" s="25">
        <v>102</v>
      </c>
      <c r="F6" s="25">
        <v>102</v>
      </c>
    </row>
    <row r="7" spans="1:6" x14ac:dyDescent="0.25">
      <c r="A7" s="26"/>
      <c r="B7" s="26">
        <v>103</v>
      </c>
      <c r="C7" s="26">
        <v>105</v>
      </c>
      <c r="D7" s="26">
        <v>105</v>
      </c>
      <c r="E7" s="26">
        <v>109</v>
      </c>
      <c r="F7" s="25">
        <v>110</v>
      </c>
    </row>
    <row r="8" spans="1:6" x14ac:dyDescent="0.25">
      <c r="A8" s="25"/>
      <c r="B8" s="25">
        <v>111</v>
      </c>
      <c r="C8" s="25">
        <v>111</v>
      </c>
      <c r="D8" s="25">
        <v>111</v>
      </c>
      <c r="E8" s="25">
        <v>112</v>
      </c>
      <c r="F8" s="25">
        <v>112</v>
      </c>
    </row>
    <row r="9" spans="1:6" x14ac:dyDescent="0.25">
      <c r="A9" s="25"/>
      <c r="B9" s="25">
        <v>114</v>
      </c>
      <c r="C9" s="25">
        <v>114</v>
      </c>
      <c r="D9" s="25">
        <v>114</v>
      </c>
      <c r="E9" s="25">
        <v>115</v>
      </c>
      <c r="F9" s="25">
        <v>116</v>
      </c>
    </row>
    <row r="10" spans="1:6" x14ac:dyDescent="0.25">
      <c r="A10" s="25"/>
      <c r="B10" s="25">
        <v>118</v>
      </c>
      <c r="C10" s="25">
        <v>119</v>
      </c>
      <c r="D10" s="25">
        <v>121</v>
      </c>
      <c r="E10" s="25">
        <v>122</v>
      </c>
      <c r="F10" s="25">
        <v>122</v>
      </c>
    </row>
    <row r="11" spans="1:6" x14ac:dyDescent="0.25">
      <c r="A11" s="26"/>
      <c r="B11" s="26">
        <v>124</v>
      </c>
      <c r="C11" s="26">
        <v>126</v>
      </c>
      <c r="D11" s="26">
        <v>131</v>
      </c>
      <c r="E11" s="26">
        <v>133</v>
      </c>
      <c r="F11" s="26">
        <v>137</v>
      </c>
    </row>
    <row r="12" spans="1:6" x14ac:dyDescent="0.25">
      <c r="A12" t="s">
        <v>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" t="s">
        <v>76</v>
      </c>
    </row>
    <row r="3" spans="1:4" x14ac:dyDescent="0.25">
      <c r="A3" t="s">
        <v>77</v>
      </c>
    </row>
    <row r="5" spans="1:4" x14ac:dyDescent="0.25">
      <c r="B5">
        <v>105</v>
      </c>
      <c r="D5" t="s">
        <v>2</v>
      </c>
    </row>
    <row r="6" spans="1:4" x14ac:dyDescent="0.25">
      <c r="B6">
        <v>101</v>
      </c>
      <c r="D6" t="s">
        <v>44</v>
      </c>
    </row>
    <row r="7" spans="1:4" x14ac:dyDescent="0.25">
      <c r="B7">
        <v>98</v>
      </c>
      <c r="D7" t="s">
        <v>78</v>
      </c>
    </row>
    <row r="8" spans="1:4" x14ac:dyDescent="0.25">
      <c r="B8">
        <v>98</v>
      </c>
    </row>
    <row r="9" spans="1:4" x14ac:dyDescent="0.25">
      <c r="B9">
        <v>101</v>
      </c>
    </row>
    <row r="10" spans="1:4" x14ac:dyDescent="0.25">
      <c r="B10">
        <v>95</v>
      </c>
    </row>
    <row r="11" spans="1:4" x14ac:dyDescent="0.25">
      <c r="B11">
        <v>99</v>
      </c>
    </row>
    <row r="12" spans="1:4" x14ac:dyDescent="0.25">
      <c r="B12">
        <v>90</v>
      </c>
    </row>
    <row r="13" spans="1:4" x14ac:dyDescent="0.25">
      <c r="B13">
        <v>102</v>
      </c>
    </row>
    <row r="14" spans="1:4" x14ac:dyDescent="0.25">
      <c r="B14">
        <v>103</v>
      </c>
    </row>
    <row r="15" spans="1:4" x14ac:dyDescent="0.25">
      <c r="B15">
        <v>102</v>
      </c>
    </row>
    <row r="16" spans="1:4" x14ac:dyDescent="0.25">
      <c r="B16">
        <v>101</v>
      </c>
    </row>
    <row r="17" spans="2:2" x14ac:dyDescent="0.25">
      <c r="B17">
        <v>95</v>
      </c>
    </row>
    <row r="18" spans="2:2" x14ac:dyDescent="0.25">
      <c r="B18">
        <v>102</v>
      </c>
    </row>
    <row r="19" spans="2:2" x14ac:dyDescent="0.25">
      <c r="B19">
        <v>100</v>
      </c>
    </row>
    <row r="20" spans="2:2" x14ac:dyDescent="0.25">
      <c r="B20">
        <v>96</v>
      </c>
    </row>
    <row r="21" spans="2:2" x14ac:dyDescent="0.25">
      <c r="B21">
        <v>97</v>
      </c>
    </row>
    <row r="22" spans="2:2" x14ac:dyDescent="0.25">
      <c r="B22">
        <v>100</v>
      </c>
    </row>
    <row r="23" spans="2:2" x14ac:dyDescent="0.25">
      <c r="B23">
        <v>98</v>
      </c>
    </row>
    <row r="24" spans="2:2" x14ac:dyDescent="0.25">
      <c r="B24">
        <v>107</v>
      </c>
    </row>
    <row r="25" spans="2:2" x14ac:dyDescent="0.25">
      <c r="B25">
        <v>106</v>
      </c>
    </row>
    <row r="26" spans="2:2" x14ac:dyDescent="0.25">
      <c r="B26">
        <v>98</v>
      </c>
    </row>
    <row r="27" spans="2:2" x14ac:dyDescent="0.25">
      <c r="B27">
        <v>100</v>
      </c>
    </row>
    <row r="28" spans="2:2" x14ac:dyDescent="0.25">
      <c r="B28">
        <v>91</v>
      </c>
    </row>
    <row r="29" spans="2:2" x14ac:dyDescent="0.25">
      <c r="B29">
        <v>105</v>
      </c>
    </row>
    <row r="30" spans="2:2" x14ac:dyDescent="0.25">
      <c r="B30">
        <v>93</v>
      </c>
    </row>
    <row r="31" spans="2:2" x14ac:dyDescent="0.25">
      <c r="B31">
        <v>100</v>
      </c>
    </row>
    <row r="32" spans="2:2" x14ac:dyDescent="0.25">
      <c r="B32">
        <v>91</v>
      </c>
    </row>
    <row r="33" spans="2:2" x14ac:dyDescent="0.25">
      <c r="B33">
        <v>100</v>
      </c>
    </row>
    <row r="34" spans="2:2" x14ac:dyDescent="0.25">
      <c r="B34">
        <v>104</v>
      </c>
    </row>
    <row r="35" spans="2:2" x14ac:dyDescent="0.25">
      <c r="B35">
        <v>98</v>
      </c>
    </row>
    <row r="36" spans="2:2" x14ac:dyDescent="0.25">
      <c r="B36">
        <v>98</v>
      </c>
    </row>
    <row r="37" spans="2:2" x14ac:dyDescent="0.25">
      <c r="B37">
        <v>93</v>
      </c>
    </row>
    <row r="38" spans="2:2" x14ac:dyDescent="0.25">
      <c r="B38">
        <v>101</v>
      </c>
    </row>
    <row r="39" spans="2:2" x14ac:dyDescent="0.25">
      <c r="B39">
        <v>105</v>
      </c>
    </row>
    <row r="40" spans="2:2" x14ac:dyDescent="0.25">
      <c r="B40">
        <v>97</v>
      </c>
    </row>
    <row r="41" spans="2:2" x14ac:dyDescent="0.25">
      <c r="B41">
        <v>105</v>
      </c>
    </row>
    <row r="42" spans="2:2" x14ac:dyDescent="0.25">
      <c r="B42">
        <v>99</v>
      </c>
    </row>
    <row r="43" spans="2:2" x14ac:dyDescent="0.25">
      <c r="B43">
        <v>95</v>
      </c>
    </row>
    <row r="44" spans="2:2" x14ac:dyDescent="0.25">
      <c r="B44">
        <v>101</v>
      </c>
    </row>
    <row r="45" spans="2:2" x14ac:dyDescent="0.25">
      <c r="B45">
        <v>111</v>
      </c>
    </row>
    <row r="46" spans="2:2" x14ac:dyDescent="0.25">
      <c r="B46">
        <v>102</v>
      </c>
    </row>
    <row r="47" spans="2:2" x14ac:dyDescent="0.25">
      <c r="B47">
        <v>92</v>
      </c>
    </row>
    <row r="48" spans="2:2" x14ac:dyDescent="0.25">
      <c r="B48">
        <v>96</v>
      </c>
    </row>
    <row r="49" spans="2:2" x14ac:dyDescent="0.25">
      <c r="B49">
        <v>89</v>
      </c>
    </row>
    <row r="50" spans="2:2" x14ac:dyDescent="0.25">
      <c r="B50">
        <v>101</v>
      </c>
    </row>
    <row r="51" spans="2:2" x14ac:dyDescent="0.25">
      <c r="B51">
        <v>99</v>
      </c>
    </row>
    <row r="52" spans="2:2" x14ac:dyDescent="0.25">
      <c r="B52">
        <v>97</v>
      </c>
    </row>
    <row r="53" spans="2:2" x14ac:dyDescent="0.25">
      <c r="B53">
        <v>101</v>
      </c>
    </row>
    <row r="54" spans="2:2" x14ac:dyDescent="0.25">
      <c r="B54">
        <v>105</v>
      </c>
    </row>
    <row r="55" spans="2:2" x14ac:dyDescent="0.25">
      <c r="B55">
        <v>98</v>
      </c>
    </row>
    <row r="56" spans="2:2" x14ac:dyDescent="0.25">
      <c r="B56">
        <v>95</v>
      </c>
    </row>
    <row r="57" spans="2:2" x14ac:dyDescent="0.25">
      <c r="B57">
        <v>97</v>
      </c>
    </row>
    <row r="58" spans="2:2" x14ac:dyDescent="0.25">
      <c r="B58">
        <v>99</v>
      </c>
    </row>
    <row r="59" spans="2:2" x14ac:dyDescent="0.25">
      <c r="B59">
        <v>98</v>
      </c>
    </row>
    <row r="60" spans="2:2" x14ac:dyDescent="0.25">
      <c r="B60">
        <v>101</v>
      </c>
    </row>
    <row r="61" spans="2:2" x14ac:dyDescent="0.25">
      <c r="B61">
        <v>106</v>
      </c>
    </row>
    <row r="62" spans="2:2" x14ac:dyDescent="0.25">
      <c r="B62">
        <v>109</v>
      </c>
    </row>
    <row r="63" spans="2:2" x14ac:dyDescent="0.25">
      <c r="B63">
        <v>110</v>
      </c>
    </row>
    <row r="64" spans="2:2" x14ac:dyDescent="0.25">
      <c r="B64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5" x14ac:dyDescent="0.25"/>
  <cols>
    <col min="6" max="6" width="14.140625" bestFit="1" customWidth="1"/>
  </cols>
  <sheetData>
    <row r="1" spans="1:9" x14ac:dyDescent="0.25">
      <c r="A1" s="1" t="s">
        <v>116</v>
      </c>
    </row>
    <row r="2" spans="1:9" x14ac:dyDescent="0.25">
      <c r="A2" s="1"/>
    </row>
    <row r="3" spans="1:9" x14ac:dyDescent="0.25">
      <c r="A3" t="s">
        <v>75</v>
      </c>
      <c r="B3" s="27"/>
    </row>
    <row r="4" spans="1:9" x14ac:dyDescent="0.25">
      <c r="B4" s="27"/>
      <c r="E4" s="27"/>
    </row>
    <row r="5" spans="1:9" x14ac:dyDescent="0.25">
      <c r="B5" s="29">
        <v>11.9</v>
      </c>
      <c r="D5" t="s">
        <v>2</v>
      </c>
    </row>
    <row r="6" spans="1:9" x14ac:dyDescent="0.25">
      <c r="B6" s="29">
        <v>10</v>
      </c>
      <c r="D6" t="s">
        <v>44</v>
      </c>
    </row>
    <row r="7" spans="1:9" x14ac:dyDescent="0.25">
      <c r="B7" s="29">
        <v>10.5</v>
      </c>
      <c r="D7" t="s">
        <v>78</v>
      </c>
    </row>
    <row r="8" spans="1:9" x14ac:dyDescent="0.25">
      <c r="B8" s="29">
        <v>9.1999999999999993</v>
      </c>
    </row>
    <row r="9" spans="1:9" x14ac:dyDescent="0.25">
      <c r="B9" s="29">
        <v>9.8000000000000007</v>
      </c>
      <c r="F9" s="8"/>
      <c r="G9" s="8"/>
      <c r="H9" s="8"/>
      <c r="I9" s="8"/>
    </row>
    <row r="10" spans="1:9" x14ac:dyDescent="0.25">
      <c r="B10" s="29">
        <v>10.1</v>
      </c>
      <c r="F10" s="8"/>
      <c r="G10" s="14"/>
      <c r="H10" s="14"/>
      <c r="I10" s="8"/>
    </row>
    <row r="11" spans="1:9" x14ac:dyDescent="0.25">
      <c r="B11" s="29">
        <v>10.7</v>
      </c>
      <c r="F11" s="8"/>
      <c r="G11" s="16"/>
      <c r="H11" s="7"/>
      <c r="I11" s="8"/>
    </row>
    <row r="12" spans="1:9" x14ac:dyDescent="0.25">
      <c r="B12" s="29">
        <v>11.3</v>
      </c>
      <c r="F12" s="8"/>
      <c r="G12" s="16"/>
      <c r="H12" s="7"/>
      <c r="I12" s="8"/>
    </row>
    <row r="13" spans="1:9" x14ac:dyDescent="0.25">
      <c r="B13" s="29">
        <v>9.5</v>
      </c>
      <c r="F13" s="8"/>
      <c r="G13" s="16"/>
      <c r="H13" s="7"/>
      <c r="I13" s="8"/>
    </row>
    <row r="14" spans="1:9" x14ac:dyDescent="0.25">
      <c r="B14" s="29">
        <v>10.6</v>
      </c>
      <c r="F14" s="8"/>
      <c r="G14" s="16"/>
      <c r="H14" s="7"/>
      <c r="I14" s="8"/>
    </row>
    <row r="15" spans="1:9" x14ac:dyDescent="0.25">
      <c r="B15" s="29">
        <v>9.1</v>
      </c>
      <c r="F15" s="8"/>
      <c r="G15" s="16"/>
      <c r="H15" s="7"/>
      <c r="I15" s="8"/>
    </row>
    <row r="16" spans="1:9" x14ac:dyDescent="0.25">
      <c r="B16" s="29">
        <v>8.6</v>
      </c>
      <c r="F16" s="8"/>
      <c r="G16" s="16"/>
      <c r="H16" s="7"/>
      <c r="I16" s="8"/>
    </row>
    <row r="17" spans="2:9" x14ac:dyDescent="0.25">
      <c r="B17" s="29">
        <v>10.199999999999999</v>
      </c>
      <c r="F17" s="8"/>
      <c r="G17" s="16"/>
      <c r="H17" s="7"/>
      <c r="I17" s="8"/>
    </row>
    <row r="18" spans="2:9" x14ac:dyDescent="0.25">
      <c r="B18" s="29">
        <v>10.4</v>
      </c>
      <c r="F18" s="8"/>
      <c r="G18" s="16"/>
      <c r="H18" s="7"/>
      <c r="I18" s="8"/>
    </row>
    <row r="19" spans="2:9" x14ac:dyDescent="0.25">
      <c r="B19" s="29">
        <v>9.9</v>
      </c>
      <c r="F19" s="8"/>
      <c r="G19" s="16"/>
      <c r="H19" s="7"/>
      <c r="I19" s="8"/>
    </row>
    <row r="20" spans="2:9" x14ac:dyDescent="0.25">
      <c r="B20" s="29">
        <v>10.6</v>
      </c>
      <c r="F20" s="8"/>
      <c r="G20" s="16"/>
      <c r="H20" s="7"/>
      <c r="I20" s="8"/>
    </row>
    <row r="21" spans="2:9" x14ac:dyDescent="0.25">
      <c r="B21" s="29">
        <v>10.8</v>
      </c>
      <c r="F21" s="8"/>
      <c r="G21" s="16"/>
      <c r="H21" s="7"/>
      <c r="I21" s="8"/>
    </row>
    <row r="22" spans="2:9" x14ac:dyDescent="0.25">
      <c r="B22" s="29">
        <v>12.1</v>
      </c>
      <c r="F22" s="8"/>
      <c r="G22" s="7"/>
      <c r="H22" s="7"/>
      <c r="I22" s="8"/>
    </row>
    <row r="23" spans="2:9" x14ac:dyDescent="0.25">
      <c r="B23" s="29">
        <v>10.9</v>
      </c>
      <c r="F23" s="8"/>
      <c r="G23" s="8"/>
      <c r="H23" s="8"/>
      <c r="I23" s="8"/>
    </row>
    <row r="24" spans="2:9" x14ac:dyDescent="0.25">
      <c r="B24" s="29">
        <v>10.1</v>
      </c>
      <c r="F24" s="8"/>
      <c r="G24" s="8"/>
      <c r="H24" s="8"/>
      <c r="I24" s="8"/>
    </row>
    <row r="25" spans="2:9" x14ac:dyDescent="0.25">
      <c r="B25" s="29">
        <v>11.1</v>
      </c>
      <c r="F25" s="28"/>
      <c r="G25" s="8"/>
      <c r="H25" s="8"/>
      <c r="I25" s="8"/>
    </row>
    <row r="26" spans="2:9" x14ac:dyDescent="0.25">
      <c r="B26" s="29">
        <v>9.1</v>
      </c>
    </row>
    <row r="27" spans="2:9" x14ac:dyDescent="0.25">
      <c r="B27" s="29">
        <v>10.199999999999999</v>
      </c>
    </row>
    <row r="28" spans="2:9" x14ac:dyDescent="0.25">
      <c r="B28" s="29">
        <v>11.3</v>
      </c>
    </row>
    <row r="29" spans="2:9" x14ac:dyDescent="0.25">
      <c r="B29" s="29">
        <v>10</v>
      </c>
    </row>
    <row r="30" spans="2:9" x14ac:dyDescent="0.25">
      <c r="B30" s="29">
        <v>10.199999999999999</v>
      </c>
    </row>
    <row r="31" spans="2:9" x14ac:dyDescent="0.25">
      <c r="B31" s="29">
        <v>8.9</v>
      </c>
    </row>
    <row r="32" spans="2:9" x14ac:dyDescent="0.25">
      <c r="B32" s="29">
        <v>9.4</v>
      </c>
    </row>
    <row r="33" spans="2:2" x14ac:dyDescent="0.25">
      <c r="B33" s="29">
        <v>10.4</v>
      </c>
    </row>
    <row r="34" spans="2:2" x14ac:dyDescent="0.25">
      <c r="B34" s="29">
        <v>10.8</v>
      </c>
    </row>
    <row r="35" spans="2:2" x14ac:dyDescent="0.25">
      <c r="B35" s="29">
        <v>10.3</v>
      </c>
    </row>
    <row r="36" spans="2:2" x14ac:dyDescent="0.25">
      <c r="B36" s="29">
        <v>11.1</v>
      </c>
    </row>
    <row r="37" spans="2:2" x14ac:dyDescent="0.25">
      <c r="B37" s="29">
        <v>10.3</v>
      </c>
    </row>
    <row r="38" spans="2:2" x14ac:dyDescent="0.25">
      <c r="B38" s="29">
        <v>8.4</v>
      </c>
    </row>
    <row r="39" spans="2:2" x14ac:dyDescent="0.25">
      <c r="B39" s="29">
        <v>11</v>
      </c>
    </row>
    <row r="40" spans="2:2" x14ac:dyDescent="0.25">
      <c r="B40" s="29">
        <v>9.8000000000000007</v>
      </c>
    </row>
    <row r="41" spans="2:2" x14ac:dyDescent="0.25">
      <c r="B41" s="29">
        <v>10.1</v>
      </c>
    </row>
    <row r="42" spans="2:2" x14ac:dyDescent="0.25">
      <c r="B42" s="29">
        <v>11.2</v>
      </c>
    </row>
    <row r="43" spans="2:2" x14ac:dyDescent="0.25">
      <c r="B43" s="29">
        <v>9.1</v>
      </c>
    </row>
    <row r="44" spans="2:2" x14ac:dyDescent="0.25">
      <c r="B44" s="29">
        <v>9.9</v>
      </c>
    </row>
    <row r="45" spans="2:2" x14ac:dyDescent="0.25">
      <c r="B45" s="29">
        <v>7.8</v>
      </c>
    </row>
    <row r="46" spans="2:2" x14ac:dyDescent="0.25">
      <c r="B46" s="29">
        <v>10.6</v>
      </c>
    </row>
    <row r="47" spans="2:2" x14ac:dyDescent="0.25">
      <c r="B47" s="29">
        <v>10.8</v>
      </c>
    </row>
    <row r="48" spans="2:2" x14ac:dyDescent="0.25">
      <c r="B48" s="29">
        <v>11.2</v>
      </c>
    </row>
    <row r="49" spans="2:2" x14ac:dyDescent="0.25">
      <c r="B49" s="29">
        <v>9.8000000000000007</v>
      </c>
    </row>
    <row r="50" spans="2:2" x14ac:dyDescent="0.25">
      <c r="B50" s="29">
        <v>10.6</v>
      </c>
    </row>
    <row r="51" spans="2:2" x14ac:dyDescent="0.25">
      <c r="B51" s="29">
        <v>9.4</v>
      </c>
    </row>
    <row r="52" spans="2:2" x14ac:dyDescent="0.25">
      <c r="B52" s="29">
        <v>10.9</v>
      </c>
    </row>
    <row r="53" spans="2:2" x14ac:dyDescent="0.25">
      <c r="B53" s="29">
        <v>9.4</v>
      </c>
    </row>
    <row r="54" spans="2:2" x14ac:dyDescent="0.25">
      <c r="B54" s="29">
        <v>8.6</v>
      </c>
    </row>
    <row r="55" spans="2:2" x14ac:dyDescent="0.25">
      <c r="B55" s="29">
        <v>8.3000000000000007</v>
      </c>
    </row>
    <row r="56" spans="2:2" x14ac:dyDescent="0.25">
      <c r="B56" s="29">
        <v>8.8000000000000007</v>
      </c>
    </row>
    <row r="57" spans="2:2" x14ac:dyDescent="0.25">
      <c r="B57" s="29">
        <v>9.1</v>
      </c>
    </row>
    <row r="58" spans="2:2" x14ac:dyDescent="0.25">
      <c r="B58" s="29">
        <v>11.8</v>
      </c>
    </row>
    <row r="59" spans="2:2" x14ac:dyDescent="0.25">
      <c r="B59" s="29">
        <v>9.4</v>
      </c>
    </row>
    <row r="60" spans="2:2" x14ac:dyDescent="0.25">
      <c r="B60" s="29">
        <v>8.3000000000000007</v>
      </c>
    </row>
    <row r="61" spans="2:2" x14ac:dyDescent="0.25">
      <c r="B61" s="29">
        <v>10.3</v>
      </c>
    </row>
    <row r="62" spans="2:2" x14ac:dyDescent="0.25">
      <c r="B62" s="29">
        <v>10.4</v>
      </c>
    </row>
    <row r="63" spans="2:2" x14ac:dyDescent="0.25">
      <c r="B63" s="29">
        <v>12</v>
      </c>
    </row>
    <row r="64" spans="2:2" x14ac:dyDescent="0.25">
      <c r="B64" s="29">
        <v>10.3</v>
      </c>
    </row>
    <row r="65" spans="2:2" x14ac:dyDescent="0.25">
      <c r="B65" s="29">
        <v>9.1</v>
      </c>
    </row>
    <row r="66" spans="2:2" x14ac:dyDescent="0.25">
      <c r="B66" s="29">
        <v>11.3</v>
      </c>
    </row>
    <row r="67" spans="2:2" x14ac:dyDescent="0.25">
      <c r="B67" s="29">
        <v>8.6</v>
      </c>
    </row>
    <row r="68" spans="2:2" x14ac:dyDescent="0.25">
      <c r="B68" s="29">
        <v>9.9</v>
      </c>
    </row>
    <row r="69" spans="2:2" x14ac:dyDescent="0.25">
      <c r="B69" s="29">
        <v>9.1</v>
      </c>
    </row>
    <row r="70" spans="2:2" x14ac:dyDescent="0.25">
      <c r="B70" s="29">
        <v>10.6</v>
      </c>
    </row>
    <row r="71" spans="2:2" x14ac:dyDescent="0.25">
      <c r="B71" s="29">
        <v>10.4</v>
      </c>
    </row>
    <row r="72" spans="2:2" x14ac:dyDescent="0.25">
      <c r="B72" s="29">
        <v>8.6</v>
      </c>
    </row>
    <row r="73" spans="2:2" x14ac:dyDescent="0.25">
      <c r="B73" s="29">
        <v>11.7</v>
      </c>
    </row>
    <row r="74" spans="2:2" x14ac:dyDescent="0.25">
      <c r="B74" s="29">
        <v>9.8000000000000007</v>
      </c>
    </row>
    <row r="75" spans="2:2" x14ac:dyDescent="0.25">
      <c r="B75" s="29">
        <v>10.5</v>
      </c>
    </row>
    <row r="76" spans="2:2" x14ac:dyDescent="0.25">
      <c r="B76" s="29">
        <v>10.6</v>
      </c>
    </row>
    <row r="77" spans="2:2" x14ac:dyDescent="0.25">
      <c r="B77" s="29">
        <v>8.4</v>
      </c>
    </row>
    <row r="78" spans="2:2" x14ac:dyDescent="0.25">
      <c r="B78" s="29">
        <v>9.6</v>
      </c>
    </row>
    <row r="79" spans="2:2" x14ac:dyDescent="0.25">
      <c r="B79" s="29">
        <v>9.1999999999999993</v>
      </c>
    </row>
    <row r="80" spans="2:2" x14ac:dyDescent="0.25">
      <c r="B80" s="29">
        <v>7.1</v>
      </c>
    </row>
    <row r="81" spans="2:2" x14ac:dyDescent="0.25">
      <c r="B81" s="29">
        <v>8.3000000000000007</v>
      </c>
    </row>
    <row r="82" spans="2:2" x14ac:dyDescent="0.25">
      <c r="B82" s="29">
        <v>9.6999999999999993</v>
      </c>
    </row>
    <row r="83" spans="2:2" x14ac:dyDescent="0.25">
      <c r="B83" s="29">
        <v>9.9</v>
      </c>
    </row>
    <row r="84" spans="2:2" x14ac:dyDescent="0.25">
      <c r="B84" s="29">
        <v>7.7</v>
      </c>
    </row>
    <row r="85" spans="2:2" x14ac:dyDescent="0.25">
      <c r="B85" s="29">
        <v>11.4</v>
      </c>
    </row>
    <row r="86" spans="2:2" x14ac:dyDescent="0.25">
      <c r="B86" s="29">
        <v>9.1</v>
      </c>
    </row>
    <row r="87" spans="2:2" x14ac:dyDescent="0.25">
      <c r="B87" s="29">
        <v>9.9</v>
      </c>
    </row>
    <row r="88" spans="2:2" x14ac:dyDescent="0.25">
      <c r="B88" s="29">
        <v>8.6999999999999993</v>
      </c>
    </row>
    <row r="89" spans="2:2" x14ac:dyDescent="0.25">
      <c r="B89" s="29">
        <v>8.1</v>
      </c>
    </row>
    <row r="90" spans="2:2" x14ac:dyDescent="0.25">
      <c r="B90" s="29">
        <v>12.4</v>
      </c>
    </row>
    <row r="91" spans="2:2" x14ac:dyDescent="0.25">
      <c r="B91" s="29">
        <v>7.5</v>
      </c>
    </row>
    <row r="92" spans="2:2" x14ac:dyDescent="0.25">
      <c r="B92" s="29">
        <v>9.9</v>
      </c>
    </row>
    <row r="93" spans="2:2" x14ac:dyDescent="0.25">
      <c r="B93" s="29">
        <v>9.8000000000000007</v>
      </c>
    </row>
    <row r="94" spans="2:2" x14ac:dyDescent="0.25">
      <c r="B94" s="29">
        <v>9</v>
      </c>
    </row>
    <row r="95" spans="2:2" x14ac:dyDescent="0.25">
      <c r="B95" s="29">
        <v>10</v>
      </c>
    </row>
    <row r="96" spans="2:2" x14ac:dyDescent="0.25">
      <c r="B96" s="29">
        <v>9.5</v>
      </c>
    </row>
    <row r="97" spans="2:2" x14ac:dyDescent="0.25">
      <c r="B97" s="29">
        <v>10</v>
      </c>
    </row>
    <row r="98" spans="2:2" x14ac:dyDescent="0.25">
      <c r="B98" s="29">
        <v>9</v>
      </c>
    </row>
    <row r="99" spans="2:2" x14ac:dyDescent="0.25">
      <c r="B99" s="29">
        <v>10.1</v>
      </c>
    </row>
    <row r="100" spans="2:2" x14ac:dyDescent="0.25">
      <c r="B100" s="29">
        <v>11.5</v>
      </c>
    </row>
    <row r="101" spans="2:2" x14ac:dyDescent="0.25">
      <c r="B101" s="29">
        <v>11.2</v>
      </c>
    </row>
    <row r="102" spans="2:2" x14ac:dyDescent="0.25">
      <c r="B102" s="29">
        <v>9.1999999999999993</v>
      </c>
    </row>
    <row r="103" spans="2:2" x14ac:dyDescent="0.25">
      <c r="B103" s="29">
        <v>10</v>
      </c>
    </row>
    <row r="104" spans="2:2" x14ac:dyDescent="0.25">
      <c r="B104" s="29">
        <v>9.6</v>
      </c>
    </row>
    <row r="105" spans="2:2" x14ac:dyDescent="0.25">
      <c r="B105" s="29">
        <v>9.6</v>
      </c>
    </row>
  </sheetData>
  <sortState ref="G10:G20">
    <sortCondition ref="G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PR1</vt:lpstr>
      <vt:lpstr>PR2</vt:lpstr>
      <vt:lpstr>PR2-RMM</vt:lpstr>
      <vt:lpstr>PR3</vt:lpstr>
      <vt:lpstr>PR4</vt:lpstr>
      <vt:lpstr>PR5</vt:lpstr>
      <vt:lpstr>PR6</vt:lpstr>
    </vt:vector>
  </TitlesOfParts>
  <Company>FRI ŽU v Žiline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Klaudinyová</dc:creator>
  <cp:lastModifiedBy>student</cp:lastModifiedBy>
  <cp:lastPrinted>2016-04-17T18:09:36Z</cp:lastPrinted>
  <dcterms:created xsi:type="dcterms:W3CDTF">2014-04-02T07:53:07Z</dcterms:created>
  <dcterms:modified xsi:type="dcterms:W3CDTF">2016-04-20T12:23:07Z</dcterms:modified>
</cp:coreProperties>
</file>