
<file path=[Content_Types].xml><?xml version="1.0" encoding="utf-8"?>
<Types xmlns="http://schemas.openxmlformats.org/package/2006/content-types">
  <Default Extension="png" ContentType="image/png"/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S254 - Metodos Numericos I\SIS254-MetodosNumericos\Desafio_4\"/>
    </mc:Choice>
  </mc:AlternateContent>
  <xr:revisionPtr revIDLastSave="0" documentId="8_{40303986-CFF2-4F77-BF0E-24411D343DAF}" xr6:coauthVersionLast="36" xr6:coauthVersionMax="36" xr10:uidLastSave="{00000000-0000-0000-0000-000000000000}"/>
  <bookViews>
    <workbookView xWindow="0" yWindow="0" windowWidth="17256" windowHeight="5640" firstSheet="1" activeTab="3" xr2:uid="{CCDBCC45-2E0B-45B0-9DA5-D2115E833957}"/>
  </bookViews>
  <sheets>
    <sheet name="Ejercicio clase" sheetId="1" r:id="rId1"/>
    <sheet name="Ejercicio1" sheetId="2" r:id="rId2"/>
    <sheet name="Ejercicio2" sheetId="3" r:id="rId3"/>
    <sheet name="Ejercicio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4" l="1"/>
  <c r="C41" i="4"/>
  <c r="C37" i="4"/>
  <c r="C31" i="4"/>
  <c r="C33" i="4" s="1"/>
  <c r="C25" i="4"/>
  <c r="C29" i="4"/>
  <c r="C27" i="4"/>
  <c r="H34" i="3"/>
  <c r="D34" i="3"/>
  <c r="D30" i="3"/>
  <c r="D26" i="3"/>
  <c r="F19" i="3"/>
  <c r="F16" i="3"/>
  <c r="F13" i="3"/>
  <c r="F10" i="3"/>
  <c r="F7" i="3"/>
  <c r="D36" i="2"/>
  <c r="D34" i="2"/>
  <c r="D29" i="2"/>
  <c r="F26" i="2"/>
  <c r="F27" i="2"/>
  <c r="F25" i="2"/>
  <c r="F10" i="2"/>
  <c r="F14" i="2"/>
  <c r="F12" i="2"/>
  <c r="G29" i="1"/>
  <c r="G28" i="1"/>
  <c r="G23" i="1"/>
  <c r="G25" i="1"/>
  <c r="G21" i="1"/>
  <c r="G18" i="1"/>
  <c r="C21" i="1"/>
  <c r="C24" i="1" s="1"/>
</calcChain>
</file>

<file path=xl/sharedStrings.xml><?xml version="1.0" encoding="utf-8"?>
<sst xmlns="http://schemas.openxmlformats.org/spreadsheetml/2006/main" count="38" uniqueCount="33">
  <si>
    <t>Valor</t>
  </si>
  <si>
    <t>Error</t>
  </si>
  <si>
    <t>A</t>
  </si>
  <si>
    <t>e</t>
  </si>
  <si>
    <t>T</t>
  </si>
  <si>
    <t>cte</t>
  </si>
  <si>
    <t>H</t>
  </si>
  <si>
    <t>eH=</t>
  </si>
  <si>
    <t>H - eH</t>
  </si>
  <si>
    <t>H + eH</t>
  </si>
  <si>
    <t>f(x) = -62</t>
  </si>
  <si>
    <t>f'(x) = 70*(x-1)</t>
  </si>
  <si>
    <t>f''(x) = 138/fac(2)*(x-1)^2</t>
  </si>
  <si>
    <t>f'''(x) = 150/fac(3)*(x-1)^3</t>
  </si>
  <si>
    <t>=</t>
  </si>
  <si>
    <t>f(3)</t>
  </si>
  <si>
    <t>f'(3)</t>
  </si>
  <si>
    <t>f''(3)</t>
  </si>
  <si>
    <t>f'''(3)</t>
  </si>
  <si>
    <t>f(3) =</t>
  </si>
  <si>
    <t xml:space="preserve">f(3) = </t>
  </si>
  <si>
    <t xml:space="preserve">et = </t>
  </si>
  <si>
    <t>Error relativo porcentual verdadero es 0%.</t>
  </si>
  <si>
    <t>Valor exacto</t>
  </si>
  <si>
    <t>Error relativo</t>
  </si>
  <si>
    <t>et</t>
  </si>
  <si>
    <t>Error relativo porcentual</t>
  </si>
  <si>
    <t>B</t>
  </si>
  <si>
    <t>n</t>
  </si>
  <si>
    <t>S</t>
  </si>
  <si>
    <t>Derivada parcial</t>
  </si>
  <si>
    <t>Error total en Q</t>
  </si>
  <si>
    <t>Incertidumbres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</si>
</sst>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2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tmp"/><Relationship Id="rId2" Type="http://schemas.openxmlformats.org/officeDocument/2006/relationships/image" Target="../media/image6.tmp"/><Relationship Id="rId1" Type="http://schemas.openxmlformats.org/officeDocument/2006/relationships/image" Target="../media/image5.png"/><Relationship Id="rId5" Type="http://schemas.openxmlformats.org/officeDocument/2006/relationships/image" Target="../media/image9.tmp"/><Relationship Id="rId4" Type="http://schemas.openxmlformats.org/officeDocument/2006/relationships/image" Target="../media/image8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tmp"/><Relationship Id="rId2" Type="http://schemas.openxmlformats.org/officeDocument/2006/relationships/image" Target="../media/image11.tmp"/><Relationship Id="rId1" Type="http://schemas.openxmlformats.org/officeDocument/2006/relationships/image" Target="../media/image10.png"/><Relationship Id="rId5" Type="http://schemas.openxmlformats.org/officeDocument/2006/relationships/image" Target="../media/image14.tmp"/><Relationship Id="rId4" Type="http://schemas.openxmlformats.org/officeDocument/2006/relationships/image" Target="../media/image13.tm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tmp"/><Relationship Id="rId3" Type="http://schemas.openxmlformats.org/officeDocument/2006/relationships/image" Target="../media/image17.tmp"/><Relationship Id="rId7" Type="http://schemas.openxmlformats.org/officeDocument/2006/relationships/image" Target="../media/image21.tmp"/><Relationship Id="rId2" Type="http://schemas.openxmlformats.org/officeDocument/2006/relationships/image" Target="../media/image16.tmp"/><Relationship Id="rId1" Type="http://schemas.openxmlformats.org/officeDocument/2006/relationships/image" Target="../media/image15.png"/><Relationship Id="rId6" Type="http://schemas.openxmlformats.org/officeDocument/2006/relationships/image" Target="../media/image20.tmp"/><Relationship Id="rId5" Type="http://schemas.openxmlformats.org/officeDocument/2006/relationships/image" Target="../media/image19.tmp"/><Relationship Id="rId10" Type="http://schemas.openxmlformats.org/officeDocument/2006/relationships/image" Target="../media/image24.tmp"/><Relationship Id="rId4" Type="http://schemas.openxmlformats.org/officeDocument/2006/relationships/image" Target="../media/image18.tmp"/><Relationship Id="rId9" Type="http://schemas.openxmlformats.org/officeDocument/2006/relationships/image" Target="../media/image2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708660</xdr:colOff>
      <xdr:row>0</xdr:row>
      <xdr:rowOff>38101</xdr:rowOff>
    </xdr:from>
    <xdr:to>
      <xdr:col>7</xdr:col>
      <xdr:colOff>434777</xdr:colOff>
      <xdr:row>14</xdr:row>
      <xdr:rowOff>121921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0AAA31-DEAD-4ED3-B80B-AC65CBDD26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73" b="14043"/>
        <a:stretch/>
      </xdr:blipFill>
      <xdr:spPr>
        <a:xfrm>
          <a:off x="708660" y="38101"/>
          <a:ext cx="5273477" cy="2644140"/>
        </a:xfrm>
        <a:prstGeom prst="rect">
          <a:avLst/>
        </a:prstGeom>
      </xdr:spPr>
    </xdr:pic>
    <xdr:clientData/>
  </xdr:twoCellAnchor>
  <xdr:twoCellAnchor editAs="oneCell">
    <xdr:from>
      <xdr:col>5</xdr:col>
      <xdr:colOff>38686</xdr:colOff>
      <xdr:row>16</xdr:row>
      <xdr:rowOff>152400</xdr:rowOff>
    </xdr:from>
    <xdr:to>
      <xdr:col>5</xdr:col>
      <xdr:colOff>601980</xdr:colOff>
      <xdr:row>18</xdr:row>
      <xdr:rowOff>68580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DFA06F-7CAA-4DA3-89E4-008814F517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9213" r="24058" b="24277"/>
        <a:stretch/>
      </xdr:blipFill>
      <xdr:spPr>
        <a:xfrm>
          <a:off x="4001086" y="3078480"/>
          <a:ext cx="563294" cy="28194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19</xdr:row>
      <xdr:rowOff>1354</xdr:rowOff>
    </xdr:from>
    <xdr:to>
      <xdr:col>5</xdr:col>
      <xdr:colOff>719504</xdr:colOff>
      <xdr:row>21</xdr:row>
      <xdr:rowOff>17215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B1D747-DABF-42BD-B89A-5AC079976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0" y="3476074"/>
          <a:ext cx="681404" cy="3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</xdr:colOff>
      <xdr:row>21</xdr:row>
      <xdr:rowOff>114301</xdr:rowOff>
    </xdr:from>
    <xdr:to>
      <xdr:col>5</xdr:col>
      <xdr:colOff>493987</xdr:colOff>
      <xdr:row>23</xdr:row>
      <xdr:rowOff>76201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BAB37DC-30C4-4107-BA08-C4FB90347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5740" y="3954781"/>
          <a:ext cx="440647" cy="327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121920</xdr:rowOff>
    </xdr:from>
    <xdr:to>
      <xdr:col>7</xdr:col>
      <xdr:colOff>686072</xdr:colOff>
      <xdr:row>8</xdr:row>
      <xdr:rowOff>135471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A68685-71F1-4AF7-9460-F5EC46FF60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627"/>
        <a:stretch/>
      </xdr:blipFill>
      <xdr:spPr>
        <a:xfrm>
          <a:off x="0" y="121920"/>
          <a:ext cx="6233432" cy="147659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11</xdr:row>
      <xdr:rowOff>15241</xdr:rowOff>
    </xdr:from>
    <xdr:to>
      <xdr:col>4</xdr:col>
      <xdr:colOff>769620</xdr:colOff>
      <xdr:row>12</xdr:row>
      <xdr:rowOff>175261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5CB90B0-2A50-4E66-AC18-4EE69A751F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11" b="68752"/>
        <a:stretch/>
      </xdr:blipFill>
      <xdr:spPr>
        <a:xfrm>
          <a:off x="3192780" y="1844041"/>
          <a:ext cx="746760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13</xdr:row>
      <xdr:rowOff>15241</xdr:rowOff>
    </xdr:from>
    <xdr:to>
      <xdr:col>4</xdr:col>
      <xdr:colOff>769620</xdr:colOff>
      <xdr:row>14</xdr:row>
      <xdr:rowOff>175261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2D8A3D-D57C-43D5-B614-BBF40E0A30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79" t="35414" r="72832" b="33338"/>
        <a:stretch/>
      </xdr:blipFill>
      <xdr:spPr>
        <a:xfrm>
          <a:off x="3192780" y="2209801"/>
          <a:ext cx="746760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15</xdr:row>
      <xdr:rowOff>30480</xdr:rowOff>
    </xdr:from>
    <xdr:to>
      <xdr:col>4</xdr:col>
      <xdr:colOff>769620</xdr:colOff>
      <xdr:row>17</xdr:row>
      <xdr:rowOff>7620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A3DF5DF-73D4-49E7-8752-3B13B60D57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91" t="70829" r="46420" b="-2077"/>
        <a:stretch/>
      </xdr:blipFill>
      <xdr:spPr>
        <a:xfrm>
          <a:off x="3192780" y="2590800"/>
          <a:ext cx="74676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9</xdr:row>
      <xdr:rowOff>7620</xdr:rowOff>
    </xdr:from>
    <xdr:to>
      <xdr:col>3</xdr:col>
      <xdr:colOff>358366</xdr:colOff>
      <xdr:row>17</xdr:row>
      <xdr:rowOff>114436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DD9970-B4F2-458B-86B2-A385E2E49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653540"/>
          <a:ext cx="2606266" cy="1569856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9</xdr:row>
      <xdr:rowOff>15240</xdr:rowOff>
    </xdr:from>
    <xdr:to>
      <xdr:col>4</xdr:col>
      <xdr:colOff>716336</xdr:colOff>
      <xdr:row>11</xdr:row>
      <xdr:rowOff>30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E82BAD9-B05D-4DF9-A848-51D91BA20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661160"/>
          <a:ext cx="647756" cy="35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18</xdr:row>
      <xdr:rowOff>121920</xdr:rowOff>
    </xdr:from>
    <xdr:to>
      <xdr:col>7</xdr:col>
      <xdr:colOff>8089</xdr:colOff>
      <xdr:row>21</xdr:row>
      <xdr:rowOff>99106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8DBFC31-0A9D-4583-9538-5FF558193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3413760"/>
          <a:ext cx="5410669" cy="525826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647700</xdr:colOff>
      <xdr:row>29</xdr:row>
      <xdr:rowOff>175260</xdr:rowOff>
    </xdr:from>
    <xdr:to>
      <xdr:col>5</xdr:col>
      <xdr:colOff>84046</xdr:colOff>
      <xdr:row>31</xdr:row>
      <xdr:rowOff>175260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EA8B81E-E6A4-4B72-95A3-C4122B5AEE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6701"/>
        <a:stretch/>
      </xdr:blipFill>
      <xdr:spPr>
        <a:xfrm>
          <a:off x="1440180" y="5478780"/>
          <a:ext cx="2606266" cy="365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45720</xdr:rowOff>
    </xdr:from>
    <xdr:to>
      <xdr:col>6</xdr:col>
      <xdr:colOff>430948</xdr:colOff>
      <xdr:row>4</xdr:row>
      <xdr:rowOff>159325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F35D1F-7536-45E6-8008-545980340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45720"/>
          <a:ext cx="5140108" cy="845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6</xdr:row>
      <xdr:rowOff>38100</xdr:rowOff>
    </xdr:from>
    <xdr:to>
      <xdr:col>2</xdr:col>
      <xdr:colOff>762133</xdr:colOff>
      <xdr:row>19</xdr:row>
      <xdr:rowOff>175478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A99032-97AD-4DB4-9060-2263363F9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1135380"/>
          <a:ext cx="1531753" cy="2514818"/>
        </a:xfrm>
        <a:prstGeom prst="rect">
          <a:avLst/>
        </a:prstGeom>
      </xdr:spPr>
    </xdr:pic>
    <xdr:clientData/>
  </xdr:twoCellAnchor>
  <xdr:twoCellAnchor editAs="oneCell">
    <xdr:from>
      <xdr:col>3</xdr:col>
      <xdr:colOff>312420</xdr:colOff>
      <xdr:row>6</xdr:row>
      <xdr:rowOff>7620</xdr:rowOff>
    </xdr:from>
    <xdr:to>
      <xdr:col>4</xdr:col>
      <xdr:colOff>320040</xdr:colOff>
      <xdr:row>7</xdr:row>
      <xdr:rowOff>175260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363D44-4C3D-4184-ABE0-9B12908FBF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071" b="85671"/>
        <a:stretch/>
      </xdr:blipFill>
      <xdr:spPr>
        <a:xfrm>
          <a:off x="2689860" y="1104900"/>
          <a:ext cx="800100" cy="350520"/>
        </a:xfrm>
        <a:prstGeom prst="rect">
          <a:avLst/>
        </a:prstGeom>
      </xdr:spPr>
    </xdr:pic>
    <xdr:clientData/>
  </xdr:twoCellAnchor>
  <xdr:oneCellAnchor>
    <xdr:from>
      <xdr:col>3</xdr:col>
      <xdr:colOff>312420</xdr:colOff>
      <xdr:row>9</xdr:row>
      <xdr:rowOff>7620</xdr:rowOff>
    </xdr:from>
    <xdr:ext cx="800100" cy="350520"/>
    <xdr:pic>
      <xdr:nvPicPr>
        <xdr:cNvPr id="7" name="Imagen 6">
          <a:extLst>
            <a:ext uri="{FF2B5EF4-FFF2-40B4-BE49-F238E27FC236}">
              <a16:creationId xmlns:a16="http://schemas.microsoft.com/office/drawing/2014/main" id="{FA445023-3833-42D9-886A-BE5A3788BF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76" t="19001" r="49795" b="66670"/>
        <a:stretch/>
      </xdr:blipFill>
      <xdr:spPr>
        <a:xfrm>
          <a:off x="2689860" y="1104900"/>
          <a:ext cx="800100" cy="350520"/>
        </a:xfrm>
        <a:prstGeom prst="rect">
          <a:avLst/>
        </a:prstGeom>
      </xdr:spPr>
    </xdr:pic>
    <xdr:clientData/>
  </xdr:oneCellAnchor>
  <xdr:oneCellAnchor>
    <xdr:from>
      <xdr:col>3</xdr:col>
      <xdr:colOff>312420</xdr:colOff>
      <xdr:row>12</xdr:row>
      <xdr:rowOff>7620</xdr:rowOff>
    </xdr:from>
    <xdr:ext cx="800100" cy="350520"/>
    <xdr:pic>
      <xdr:nvPicPr>
        <xdr:cNvPr id="8" name="Imagen 7">
          <a:extLst>
            <a:ext uri="{FF2B5EF4-FFF2-40B4-BE49-F238E27FC236}">
              <a16:creationId xmlns:a16="http://schemas.microsoft.com/office/drawing/2014/main" id="{8D85BEB6-4DA5-4865-8C38-654D4B4BC2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807" r="56071" b="44864"/>
        <a:stretch/>
      </xdr:blipFill>
      <xdr:spPr>
        <a:xfrm>
          <a:off x="2689860" y="1104900"/>
          <a:ext cx="800100" cy="350520"/>
        </a:xfrm>
        <a:prstGeom prst="rect">
          <a:avLst/>
        </a:prstGeom>
      </xdr:spPr>
    </xdr:pic>
    <xdr:clientData/>
  </xdr:oneCellAnchor>
  <xdr:oneCellAnchor>
    <xdr:from>
      <xdr:col>3</xdr:col>
      <xdr:colOff>312420</xdr:colOff>
      <xdr:row>15</xdr:row>
      <xdr:rowOff>7620</xdr:rowOff>
    </xdr:from>
    <xdr:ext cx="800100" cy="350520"/>
    <xdr:pic>
      <xdr:nvPicPr>
        <xdr:cNvPr id="9" name="Imagen 8">
          <a:extLst>
            <a:ext uri="{FF2B5EF4-FFF2-40B4-BE49-F238E27FC236}">
              <a16:creationId xmlns:a16="http://schemas.microsoft.com/office/drawing/2014/main" id="{C7F76795-67A4-4A23-B823-C88E435238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76" t="61365" r="49795" b="24306"/>
        <a:stretch/>
      </xdr:blipFill>
      <xdr:spPr>
        <a:xfrm>
          <a:off x="2689860" y="1104900"/>
          <a:ext cx="800100" cy="350520"/>
        </a:xfrm>
        <a:prstGeom prst="rect">
          <a:avLst/>
        </a:prstGeom>
      </xdr:spPr>
    </xdr:pic>
    <xdr:clientData/>
  </xdr:oneCellAnchor>
  <xdr:oneCellAnchor>
    <xdr:from>
      <xdr:col>3</xdr:col>
      <xdr:colOff>312420</xdr:colOff>
      <xdr:row>18</xdr:row>
      <xdr:rowOff>7620</xdr:rowOff>
    </xdr:from>
    <xdr:ext cx="800100" cy="350520"/>
    <xdr:pic>
      <xdr:nvPicPr>
        <xdr:cNvPr id="10" name="Imagen 9">
          <a:extLst>
            <a:ext uri="{FF2B5EF4-FFF2-40B4-BE49-F238E27FC236}">
              <a16:creationId xmlns:a16="http://schemas.microsoft.com/office/drawing/2014/main" id="{A280D972-3A30-4C58-873B-B5D98EC945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" t="83171" r="54397" b="2500"/>
        <a:stretch/>
      </xdr:blipFill>
      <xdr:spPr>
        <a:xfrm>
          <a:off x="2689860" y="1104900"/>
          <a:ext cx="800100" cy="350520"/>
        </a:xfrm>
        <a:prstGeom prst="rect">
          <a:avLst/>
        </a:prstGeom>
      </xdr:spPr>
    </xdr:pic>
    <xdr:clientData/>
  </xdr:oneCellAnchor>
  <xdr:twoCellAnchor editAs="oneCell">
    <xdr:from>
      <xdr:col>0</xdr:col>
      <xdr:colOff>213360</xdr:colOff>
      <xdr:row>21</xdr:row>
      <xdr:rowOff>30480</xdr:rowOff>
    </xdr:from>
    <xdr:to>
      <xdr:col>7</xdr:col>
      <xdr:colOff>206220</xdr:colOff>
      <xdr:row>24</xdr:row>
      <xdr:rowOff>7666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6E7F645-1047-4474-992B-AFAB282A6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3870960"/>
          <a:ext cx="5540220" cy="52582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373380</xdr:colOff>
      <xdr:row>25</xdr:row>
      <xdr:rowOff>30481</xdr:rowOff>
    </xdr:from>
    <xdr:to>
      <xdr:col>2</xdr:col>
      <xdr:colOff>403931</xdr:colOff>
      <xdr:row>26</xdr:row>
      <xdr:rowOff>175261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57B0CB-F3ED-489F-9286-5BCF0C8D3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" y="4602481"/>
          <a:ext cx="823031" cy="327660"/>
        </a:xfrm>
        <a:prstGeom prst="rect">
          <a:avLst/>
        </a:prstGeom>
      </xdr:spPr>
    </xdr:pic>
    <xdr:clientData/>
  </xdr:twoCellAnchor>
  <xdr:oneCellAnchor>
    <xdr:from>
      <xdr:col>1</xdr:col>
      <xdr:colOff>373380</xdr:colOff>
      <xdr:row>29</xdr:row>
      <xdr:rowOff>30481</xdr:rowOff>
    </xdr:from>
    <xdr:ext cx="823031" cy="327660"/>
    <xdr:pic>
      <xdr:nvPicPr>
        <xdr:cNvPr id="15" name="Imagen 14">
          <a:extLst>
            <a:ext uri="{FF2B5EF4-FFF2-40B4-BE49-F238E27FC236}">
              <a16:creationId xmlns:a16="http://schemas.microsoft.com/office/drawing/2014/main" id="{4FEE0F47-D707-464F-9B16-7B5569F9A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" y="4602481"/>
          <a:ext cx="823031" cy="32766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6</xdr:col>
      <xdr:colOff>67423</xdr:colOff>
      <xdr:row>18</xdr:row>
      <xdr:rowOff>150166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96AC34-910D-4F86-B3E6-99DB85779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"/>
          <a:ext cx="5591923" cy="3388666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24</xdr:row>
      <xdr:rowOff>22860</xdr:rowOff>
    </xdr:from>
    <xdr:to>
      <xdr:col>1</xdr:col>
      <xdr:colOff>739193</xdr:colOff>
      <xdr:row>25</xdr:row>
      <xdr:rowOff>144806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A8FF852-0992-4683-80D0-5B1943934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" y="4442460"/>
          <a:ext cx="609653" cy="304826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182881</xdr:colOff>
      <xdr:row>26</xdr:row>
      <xdr:rowOff>30480</xdr:rowOff>
    </xdr:from>
    <xdr:to>
      <xdr:col>1</xdr:col>
      <xdr:colOff>632461</xdr:colOff>
      <xdr:row>27</xdr:row>
      <xdr:rowOff>175672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79AD230-C6BB-400B-B7A1-DD862B90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1" y="4815840"/>
          <a:ext cx="449580" cy="328072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28</xdr:row>
      <xdr:rowOff>38100</xdr:rowOff>
    </xdr:from>
    <xdr:to>
      <xdr:col>1</xdr:col>
      <xdr:colOff>1211671</xdr:colOff>
      <xdr:row>29</xdr:row>
      <xdr:rowOff>160046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7FCD72B-BAFA-4352-B87C-5674CD59A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189220"/>
          <a:ext cx="1051651" cy="304826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30</xdr:row>
      <xdr:rowOff>38100</xdr:rowOff>
    </xdr:from>
    <xdr:to>
      <xdr:col>1</xdr:col>
      <xdr:colOff>1341120</xdr:colOff>
      <xdr:row>32</xdr:row>
      <xdr:rowOff>8382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40E4064-A509-4401-A8CE-0419362F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" y="5554980"/>
          <a:ext cx="1120140" cy="336042"/>
        </a:xfrm>
        <a:prstGeom prst="rect">
          <a:avLst/>
        </a:prstGeom>
      </xdr:spPr>
    </xdr:pic>
    <xdr:clientData/>
  </xdr:twoCellAnchor>
  <xdr:twoCellAnchor editAs="oneCell">
    <xdr:from>
      <xdr:col>1</xdr:col>
      <xdr:colOff>548640</xdr:colOff>
      <xdr:row>32</xdr:row>
      <xdr:rowOff>15240</xdr:rowOff>
    </xdr:from>
    <xdr:to>
      <xdr:col>1</xdr:col>
      <xdr:colOff>975397</xdr:colOff>
      <xdr:row>34</xdr:row>
      <xdr:rowOff>30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279B9B9-B5EB-4D34-8BF2-24B35FE93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5897880"/>
          <a:ext cx="426757" cy="350550"/>
        </a:xfrm>
        <a:prstGeom prst="rect">
          <a:avLst/>
        </a:prstGeom>
      </xdr:spPr>
    </xdr:pic>
    <xdr:clientData/>
  </xdr:twoCellAnchor>
  <xdr:twoCellAnchor editAs="oneCell">
    <xdr:from>
      <xdr:col>3</xdr:col>
      <xdr:colOff>373380</xdr:colOff>
      <xdr:row>26</xdr:row>
      <xdr:rowOff>114300</xdr:rowOff>
    </xdr:from>
    <xdr:to>
      <xdr:col>6</xdr:col>
      <xdr:colOff>518379</xdr:colOff>
      <xdr:row>29</xdr:row>
      <xdr:rowOff>152451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A905CEC-5713-4ADD-B4B7-E20EA9E2C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0440" y="4899660"/>
          <a:ext cx="2522439" cy="586791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36</xdr:row>
      <xdr:rowOff>30480</xdr:rowOff>
    </xdr:from>
    <xdr:to>
      <xdr:col>1</xdr:col>
      <xdr:colOff>1211662</xdr:colOff>
      <xdr:row>38</xdr:row>
      <xdr:rowOff>160063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4EF9DE0-EAF0-4B05-912C-5775EE70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" y="6644640"/>
          <a:ext cx="944962" cy="495343"/>
        </a:xfrm>
        <a:prstGeom prst="rect">
          <a:avLst/>
        </a:prstGeom>
      </xdr:spPr>
    </xdr:pic>
    <xdr:clientData/>
  </xdr:twoCellAnchor>
  <xdr:twoCellAnchor editAs="oneCell">
    <xdr:from>
      <xdr:col>1</xdr:col>
      <xdr:colOff>236220</xdr:colOff>
      <xdr:row>40</xdr:row>
      <xdr:rowOff>38100</xdr:rowOff>
    </xdr:from>
    <xdr:to>
      <xdr:col>1</xdr:col>
      <xdr:colOff>1234527</xdr:colOff>
      <xdr:row>43</xdr:row>
      <xdr:rowOff>44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B1EAA5E-995A-4EF3-872C-B5ABE8129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7383780"/>
          <a:ext cx="998307" cy="510584"/>
        </a:xfrm>
        <a:prstGeom prst="rect">
          <a:avLst/>
        </a:prstGeom>
      </xdr:spPr>
    </xdr:pic>
    <xdr:clientData/>
  </xdr:twoCellAnchor>
  <xdr:twoCellAnchor editAs="oneCell">
    <xdr:from>
      <xdr:col>1</xdr:col>
      <xdr:colOff>937260</xdr:colOff>
      <xdr:row>44</xdr:row>
      <xdr:rowOff>144780</xdr:rowOff>
    </xdr:from>
    <xdr:to>
      <xdr:col>1</xdr:col>
      <xdr:colOff>1402120</xdr:colOff>
      <xdr:row>46</xdr:row>
      <xdr:rowOff>38122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797F81C-EC4A-4A29-A1C6-178A48D8E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" y="8221980"/>
          <a:ext cx="464860" cy="25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79DA-1E03-446B-8EEF-7140525B4523}">
  <dimension ref="B17:H29"/>
  <sheetViews>
    <sheetView workbookViewId="0">
      <selection activeCell="A27" sqref="A27"/>
    </sheetView>
  </sheetViews>
  <sheetFormatPr baseColWidth="10" defaultRowHeight="14.4" x14ac:dyDescent="0.3"/>
  <sheetData>
    <row r="17" spans="2:8" x14ac:dyDescent="0.3">
      <c r="B17" s="2"/>
      <c r="C17" s="2" t="s">
        <v>0</v>
      </c>
      <c r="D17" s="2" t="s">
        <v>1</v>
      </c>
      <c r="F17" s="2"/>
      <c r="G17" s="2"/>
      <c r="H17" s="2"/>
    </row>
    <row r="18" spans="2:8" x14ac:dyDescent="0.3">
      <c r="B18" s="2" t="s">
        <v>2</v>
      </c>
      <c r="C18" s="1">
        <v>0.15</v>
      </c>
      <c r="D18" s="1">
        <v>0.01</v>
      </c>
      <c r="F18" s="2"/>
      <c r="G18" s="6">
        <f>+C19*C21*C20^4</f>
        <v>9109.1739374999997</v>
      </c>
      <c r="H18" s="2"/>
    </row>
    <row r="19" spans="2:8" x14ac:dyDescent="0.3">
      <c r="B19" s="2" t="s">
        <v>3</v>
      </c>
      <c r="C19" s="1">
        <v>0.9</v>
      </c>
      <c r="D19" s="1">
        <v>0.01</v>
      </c>
      <c r="F19" s="2"/>
      <c r="G19" s="2"/>
      <c r="H19" s="2"/>
    </row>
    <row r="20" spans="2:8" x14ac:dyDescent="0.3">
      <c r="B20" s="2" t="s">
        <v>4</v>
      </c>
      <c r="C20" s="1">
        <v>650</v>
      </c>
      <c r="D20" s="1">
        <v>20</v>
      </c>
      <c r="F20" s="2"/>
      <c r="G20" s="2"/>
      <c r="H20" s="2"/>
    </row>
    <row r="21" spans="2:8" x14ac:dyDescent="0.3">
      <c r="B21" s="2" t="s">
        <v>5</v>
      </c>
      <c r="C21" s="2">
        <f>5.67*10^-8</f>
        <v>5.6699999999999998E-8</v>
      </c>
      <c r="D21" s="2"/>
      <c r="F21" s="2"/>
      <c r="G21" s="6">
        <f>4*C19*C18*C21*C20^3</f>
        <v>8.4084682500000003</v>
      </c>
      <c r="H21" s="2"/>
    </row>
    <row r="22" spans="2:8" x14ac:dyDescent="0.3">
      <c r="B22" s="2"/>
      <c r="C22" s="2"/>
      <c r="D22" s="2"/>
      <c r="F22" s="2"/>
      <c r="G22" s="2"/>
      <c r="H22" s="2"/>
    </row>
    <row r="23" spans="2:8" x14ac:dyDescent="0.3">
      <c r="F23" s="2"/>
      <c r="G23" s="6">
        <f>+C18*C21*C20^4</f>
        <v>1518.1956562499997</v>
      </c>
      <c r="H23" s="2"/>
    </row>
    <row r="24" spans="2:8" x14ac:dyDescent="0.3">
      <c r="B24" s="3" t="s">
        <v>6</v>
      </c>
      <c r="C24">
        <f>+C18*C19*C21*C20^4</f>
        <v>1366.3760906250002</v>
      </c>
      <c r="F24" s="2"/>
      <c r="G24" s="2"/>
      <c r="H24" s="2"/>
    </row>
    <row r="25" spans="2:8" x14ac:dyDescent="0.3">
      <c r="F25" s="5" t="s">
        <v>7</v>
      </c>
      <c r="G25" s="6">
        <f>+G18*D18+G21*D20+G23*D19</f>
        <v>274.44306093749998</v>
      </c>
      <c r="H25" s="2"/>
    </row>
    <row r="26" spans="2:8" x14ac:dyDescent="0.3">
      <c r="F26" s="2"/>
      <c r="G26" s="2"/>
      <c r="H26" s="2"/>
    </row>
    <row r="28" spans="2:8" x14ac:dyDescent="0.3">
      <c r="F28" s="2" t="s">
        <v>8</v>
      </c>
      <c r="G28">
        <f>+C24-G25</f>
        <v>1091.9330296875003</v>
      </c>
    </row>
    <row r="29" spans="2:8" x14ac:dyDescent="0.3">
      <c r="F29" s="2" t="s">
        <v>9</v>
      </c>
      <c r="G29">
        <f>+C24+G25</f>
        <v>1640.8191515625001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B45A-60A4-4D03-8061-33C5660061DA}">
  <dimension ref="B10:F36"/>
  <sheetViews>
    <sheetView workbookViewId="0">
      <selection activeCell="I2" sqref="I2"/>
    </sheetView>
  </sheetViews>
  <sheetFormatPr baseColWidth="10" defaultRowHeight="14.4" x14ac:dyDescent="0.3"/>
  <sheetData>
    <row r="10" spans="5:6" x14ac:dyDescent="0.3">
      <c r="E10" s="9"/>
      <c r="F10" s="8">
        <f>25*1^3-6*1^2+7*1-88</f>
        <v>-62</v>
      </c>
    </row>
    <row r="11" spans="5:6" x14ac:dyDescent="0.3">
      <c r="E11" s="9"/>
      <c r="F11" s="8"/>
    </row>
    <row r="12" spans="5:6" x14ac:dyDescent="0.3">
      <c r="E12" s="9"/>
      <c r="F12" s="8">
        <f>75*1^3-12*1+7</f>
        <v>70</v>
      </c>
    </row>
    <row r="13" spans="5:6" x14ac:dyDescent="0.3">
      <c r="E13" s="9"/>
      <c r="F13" s="8"/>
    </row>
    <row r="14" spans="5:6" x14ac:dyDescent="0.3">
      <c r="E14" s="9"/>
      <c r="F14" s="8">
        <f>150*1-12</f>
        <v>138</v>
      </c>
    </row>
    <row r="15" spans="5:6" x14ac:dyDescent="0.3">
      <c r="E15" s="9"/>
      <c r="F15" s="8"/>
    </row>
    <row r="16" spans="5:6" x14ac:dyDescent="0.3">
      <c r="E16" s="9"/>
      <c r="F16" s="8">
        <v>150</v>
      </c>
    </row>
    <row r="17" spans="2:6" x14ac:dyDescent="0.3">
      <c r="E17" s="9"/>
      <c r="F17" s="8"/>
    </row>
    <row r="18" spans="2:6" x14ac:dyDescent="0.3">
      <c r="E18" s="4"/>
    </row>
    <row r="24" spans="2:6" x14ac:dyDescent="0.3">
      <c r="B24" s="11" t="s">
        <v>10</v>
      </c>
      <c r="C24" s="12"/>
      <c r="D24" s="10" t="s">
        <v>14</v>
      </c>
      <c r="E24" s="9" t="s">
        <v>15</v>
      </c>
      <c r="F24" s="7">
        <v>-62</v>
      </c>
    </row>
    <row r="25" spans="2:6" x14ac:dyDescent="0.3">
      <c r="B25" s="9" t="s">
        <v>11</v>
      </c>
      <c r="C25" s="9"/>
      <c r="D25" s="10" t="s">
        <v>14</v>
      </c>
      <c r="E25" s="9" t="s">
        <v>16</v>
      </c>
      <c r="F25" s="7">
        <f>70*(3-1)</f>
        <v>140</v>
      </c>
    </row>
    <row r="26" spans="2:6" x14ac:dyDescent="0.3">
      <c r="B26" s="9" t="s">
        <v>12</v>
      </c>
      <c r="C26" s="9"/>
      <c r="D26" s="10" t="s">
        <v>14</v>
      </c>
      <c r="E26" s="9" t="s">
        <v>17</v>
      </c>
      <c r="F26" s="7">
        <f>138/FACT(2)*(3-1)^2</f>
        <v>276</v>
      </c>
    </row>
    <row r="27" spans="2:6" x14ac:dyDescent="0.3">
      <c r="B27" s="9" t="s">
        <v>13</v>
      </c>
      <c r="C27" s="9"/>
      <c r="D27" s="10" t="s">
        <v>14</v>
      </c>
      <c r="E27" s="9" t="s">
        <v>18</v>
      </c>
      <c r="F27" s="7">
        <f>150/FACT(3)*(3-1)^3</f>
        <v>200</v>
      </c>
    </row>
    <row r="29" spans="2:6" x14ac:dyDescent="0.3">
      <c r="C29" s="13" t="s">
        <v>19</v>
      </c>
      <c r="D29" s="1">
        <f>F24+F25+F26+F27</f>
        <v>554</v>
      </c>
    </row>
    <row r="34" spans="3:6" x14ac:dyDescent="0.3">
      <c r="C34" s="14" t="s">
        <v>20</v>
      </c>
      <c r="D34" s="7">
        <f>25*3^3-6*3^2+7*3-88</f>
        <v>554</v>
      </c>
    </row>
    <row r="36" spans="3:6" x14ac:dyDescent="0.3">
      <c r="C36" s="16" t="s">
        <v>21</v>
      </c>
      <c r="D36" s="7">
        <f>(D34-D29)/D29</f>
        <v>0</v>
      </c>
      <c r="F36" t="s">
        <v>22</v>
      </c>
    </row>
  </sheetData>
  <mergeCells count="5">
    <mergeCell ref="F12:F13"/>
    <mergeCell ref="F14:F15"/>
    <mergeCell ref="F16:F17"/>
    <mergeCell ref="F10:F11"/>
    <mergeCell ref="B24:C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299D-0CC2-40F7-ACE0-8FC203422302}">
  <dimension ref="B7:H35"/>
  <sheetViews>
    <sheetView topLeftCell="A7" workbookViewId="0">
      <selection activeCell="H5" sqref="H5"/>
    </sheetView>
  </sheetViews>
  <sheetFormatPr baseColWidth="10" defaultRowHeight="14.4" x14ac:dyDescent="0.3"/>
  <sheetData>
    <row r="7" spans="4:6" x14ac:dyDescent="0.3">
      <c r="D7" s="21"/>
      <c r="E7" s="21"/>
      <c r="F7" s="19">
        <f>LN(1)</f>
        <v>0</v>
      </c>
    </row>
    <row r="8" spans="4:6" x14ac:dyDescent="0.3">
      <c r="D8" s="21"/>
      <c r="E8" s="21"/>
      <c r="F8" s="20"/>
    </row>
    <row r="10" spans="4:6" x14ac:dyDescent="0.3">
      <c r="D10" s="21"/>
      <c r="E10" s="21"/>
      <c r="F10" s="19">
        <f>1/1</f>
        <v>1</v>
      </c>
    </row>
    <row r="11" spans="4:6" x14ac:dyDescent="0.3">
      <c r="D11" s="21"/>
      <c r="E11" s="21"/>
      <c r="F11" s="20"/>
    </row>
    <row r="13" spans="4:6" x14ac:dyDescent="0.3">
      <c r="D13" s="21"/>
      <c r="E13" s="21"/>
      <c r="F13" s="19">
        <f>-1/1^2</f>
        <v>-1</v>
      </c>
    </row>
    <row r="14" spans="4:6" x14ac:dyDescent="0.3">
      <c r="D14" s="21"/>
      <c r="E14" s="21"/>
      <c r="F14" s="20"/>
    </row>
    <row r="16" spans="4:6" x14ac:dyDescent="0.3">
      <c r="D16" s="21"/>
      <c r="E16" s="21"/>
      <c r="F16" s="19">
        <f>2/1^3</f>
        <v>2</v>
      </c>
    </row>
    <row r="17" spans="2:6" x14ac:dyDescent="0.3">
      <c r="D17" s="21"/>
      <c r="E17" s="21"/>
      <c r="F17" s="20"/>
    </row>
    <row r="19" spans="2:6" x14ac:dyDescent="0.3">
      <c r="D19" s="21"/>
      <c r="E19" s="21"/>
      <c r="F19" s="19">
        <f>-6/1^4</f>
        <v>-6</v>
      </c>
    </row>
    <row r="20" spans="2:6" x14ac:dyDescent="0.3">
      <c r="D20" s="21"/>
      <c r="E20" s="21"/>
      <c r="F20" s="20"/>
    </row>
    <row r="26" spans="2:6" x14ac:dyDescent="0.3">
      <c r="B26" s="22"/>
      <c r="C26" s="23"/>
      <c r="D26" s="26">
        <f>0+1*(2.5-1)-1/FACT(2)*(2.5-1)^2+2/FACT(3)*(2.5-1)^3-6/FACT(4)*(2.5-1)^4</f>
        <v>0.234375</v>
      </c>
    </row>
    <row r="27" spans="2:6" x14ac:dyDescent="0.3">
      <c r="B27" s="24"/>
      <c r="C27" s="25"/>
      <c r="D27" s="27"/>
    </row>
    <row r="29" spans="2:6" x14ac:dyDescent="0.3">
      <c r="B29" t="s">
        <v>23</v>
      </c>
    </row>
    <row r="30" spans="2:6" x14ac:dyDescent="0.3">
      <c r="B30" s="22"/>
      <c r="C30" s="23"/>
      <c r="D30" s="26">
        <f>LN(2.5)</f>
        <v>0.91629073187415511</v>
      </c>
    </row>
    <row r="31" spans="2:6" x14ac:dyDescent="0.3">
      <c r="B31" s="24"/>
      <c r="C31" s="25"/>
      <c r="D31" s="27"/>
    </row>
    <row r="33" spans="2:8" x14ac:dyDescent="0.3">
      <c r="B33" t="s">
        <v>24</v>
      </c>
      <c r="F33" t="s">
        <v>26</v>
      </c>
    </row>
    <row r="34" spans="2:8" x14ac:dyDescent="0.3">
      <c r="B34" s="28" t="s">
        <v>25</v>
      </c>
      <c r="C34" s="29"/>
      <c r="D34" s="30">
        <f>(D30-D26)/D30</f>
        <v>0.7442132809521973</v>
      </c>
      <c r="F34" s="28" t="s">
        <v>25</v>
      </c>
      <c r="G34" s="29"/>
      <c r="H34" s="30">
        <f>D34*100</f>
        <v>74.421328095219735</v>
      </c>
    </row>
    <row r="35" spans="2:8" x14ac:dyDescent="0.3">
      <c r="B35" s="31"/>
      <c r="C35" s="32"/>
      <c r="D35" s="33"/>
      <c r="F35" s="31"/>
      <c r="G35" s="32"/>
      <c r="H35" s="33"/>
    </row>
  </sheetData>
  <mergeCells count="18">
    <mergeCell ref="F34:G35"/>
    <mergeCell ref="H34:H35"/>
    <mergeCell ref="B26:C27"/>
    <mergeCell ref="D26:D27"/>
    <mergeCell ref="B30:C31"/>
    <mergeCell ref="D30:D31"/>
    <mergeCell ref="B34:C35"/>
    <mergeCell ref="D34:D35"/>
    <mergeCell ref="D13:E14"/>
    <mergeCell ref="F13:F14"/>
    <mergeCell ref="D16:E17"/>
    <mergeCell ref="F16:F17"/>
    <mergeCell ref="D19:E20"/>
    <mergeCell ref="F19:F20"/>
    <mergeCell ref="F7:F8"/>
    <mergeCell ref="D7:E8"/>
    <mergeCell ref="D10:E11"/>
    <mergeCell ref="F10:F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CD4A-DBBD-4B1E-A620-899E6067262E}">
  <dimension ref="B20:E46"/>
  <sheetViews>
    <sheetView tabSelected="1" topLeftCell="A21" workbookViewId="0">
      <selection activeCell="C47" sqref="C47"/>
    </sheetView>
  </sheetViews>
  <sheetFormatPr baseColWidth="10" defaultRowHeight="14.4" x14ac:dyDescent="0.3"/>
  <cols>
    <col min="2" max="2" width="22.77734375" customWidth="1"/>
  </cols>
  <sheetData>
    <row r="20" spans="2:5" x14ac:dyDescent="0.3">
      <c r="B20" s="34" t="s">
        <v>27</v>
      </c>
      <c r="C20">
        <v>20</v>
      </c>
    </row>
    <row r="21" spans="2:5" ht="16.8" customHeight="1" x14ac:dyDescent="0.3">
      <c r="B21" s="35" t="s">
        <v>6</v>
      </c>
      <c r="C21">
        <v>0.3</v>
      </c>
      <c r="E21" t="s">
        <v>32</v>
      </c>
    </row>
    <row r="22" spans="2:5" x14ac:dyDescent="0.3">
      <c r="B22" s="36" t="s">
        <v>28</v>
      </c>
      <c r="C22">
        <v>0.03</v>
      </c>
      <c r="E22">
        <v>3.0000000000000001E-3</v>
      </c>
    </row>
    <row r="23" spans="2:5" x14ac:dyDescent="0.3">
      <c r="B23" s="36" t="s">
        <v>29</v>
      </c>
      <c r="C23">
        <v>2.9999999999999997E-4</v>
      </c>
      <c r="E23">
        <v>3.0000000000000001E-5</v>
      </c>
    </row>
    <row r="25" spans="2:5" x14ac:dyDescent="0.3">
      <c r="B25" s="37"/>
      <c r="C25" s="17">
        <f>+C21^5/3</f>
        <v>8.0999999999999996E-4</v>
      </c>
    </row>
    <row r="26" spans="2:5" x14ac:dyDescent="0.3">
      <c r="B26" s="38"/>
      <c r="C26" s="18"/>
    </row>
    <row r="27" spans="2:5" x14ac:dyDescent="0.3">
      <c r="B27" s="37"/>
      <c r="C27" s="17">
        <f>SQRT(C23)</f>
        <v>1.7320508075688773E-2</v>
      </c>
    </row>
    <row r="28" spans="2:5" x14ac:dyDescent="0.3">
      <c r="B28" s="38"/>
      <c r="C28" s="18"/>
    </row>
    <row r="29" spans="2:5" x14ac:dyDescent="0.3">
      <c r="B29" s="37"/>
      <c r="C29" s="17">
        <f>C20+2*C21</f>
        <v>20.6</v>
      </c>
    </row>
    <row r="30" spans="2:5" x14ac:dyDescent="0.3">
      <c r="B30" s="38"/>
      <c r="C30" s="18"/>
    </row>
    <row r="31" spans="2:5" x14ac:dyDescent="0.3">
      <c r="B31" s="37"/>
      <c r="C31" s="17">
        <f>+C29^(2/3)</f>
        <v>7.5146971064547792</v>
      </c>
    </row>
    <row r="32" spans="2:5" x14ac:dyDescent="0.3">
      <c r="B32" s="38"/>
      <c r="C32" s="18"/>
    </row>
    <row r="33" spans="2:3" x14ac:dyDescent="0.3">
      <c r="B33" s="37"/>
      <c r="C33" s="17">
        <f>1/C22*(C20*C25*C27)/(C31)</f>
        <v>1.2446375719971569E-3</v>
      </c>
    </row>
    <row r="34" spans="2:3" x14ac:dyDescent="0.3">
      <c r="B34" s="38"/>
      <c r="C34" s="18"/>
    </row>
    <row r="36" spans="2:3" x14ac:dyDescent="0.3">
      <c r="B36" t="s">
        <v>30</v>
      </c>
    </row>
    <row r="37" spans="2:3" x14ac:dyDescent="0.3">
      <c r="B37" s="2"/>
      <c r="C37" s="39">
        <f>+-C33/C22</f>
        <v>-4.1487919066571899E-2</v>
      </c>
    </row>
    <row r="38" spans="2:3" x14ac:dyDescent="0.3">
      <c r="B38" s="2"/>
      <c r="C38" s="39"/>
    </row>
    <row r="39" spans="2:3" x14ac:dyDescent="0.3">
      <c r="B39" s="2"/>
      <c r="C39" s="39"/>
    </row>
    <row r="41" spans="2:3" x14ac:dyDescent="0.3">
      <c r="B41" s="2"/>
      <c r="C41" s="39">
        <f>1/2*C33/C23</f>
        <v>2.0743959533285952</v>
      </c>
    </row>
    <row r="42" spans="2:3" x14ac:dyDescent="0.3">
      <c r="B42" s="2"/>
      <c r="C42" s="39"/>
    </row>
    <row r="43" spans="2:3" x14ac:dyDescent="0.3">
      <c r="B43" s="2"/>
      <c r="C43" s="39"/>
    </row>
    <row r="45" spans="2:3" x14ac:dyDescent="0.3">
      <c r="B45" t="s">
        <v>31</v>
      </c>
    </row>
    <row r="46" spans="2:3" x14ac:dyDescent="0.3">
      <c r="B46" s="15"/>
      <c r="C46">
        <f>SQRT((C37*E22)^2+(C41*E23)^2)</f>
        <v>1.391547109167966E-4</v>
      </c>
    </row>
  </sheetData>
  <mergeCells count="12">
    <mergeCell ref="C37:C39"/>
    <mergeCell ref="C41:C43"/>
    <mergeCell ref="B33:B34"/>
    <mergeCell ref="C25:C26"/>
    <mergeCell ref="C27:C28"/>
    <mergeCell ref="C29:C30"/>
    <mergeCell ref="C31:C32"/>
    <mergeCell ref="C33:C34"/>
    <mergeCell ref="B25:B26"/>
    <mergeCell ref="B27:B28"/>
    <mergeCell ref="B29:B30"/>
    <mergeCell ref="B31:B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clase</vt:lpstr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2024-09-05T03:20:02Z</dcterms:created>
  <dcterms:modified xsi:type="dcterms:W3CDTF">2024-09-05T05:47:24Z</dcterms:modified>
</cp:coreProperties>
</file>