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483b1fa956123b/Área de Trabalho/"/>
    </mc:Choice>
  </mc:AlternateContent>
  <xr:revisionPtr revIDLastSave="0" documentId="8_{98CF9859-F22C-4996-A6C3-872CBCE29903}" xr6:coauthVersionLast="47" xr6:coauthVersionMax="47" xr10:uidLastSave="{00000000-0000-0000-0000-000000000000}"/>
  <bookViews>
    <workbookView xWindow="2892" yWindow="2892" windowWidth="17280" windowHeight="8880" tabRatio="460" xr2:uid="{5EB9A1B3-C60B-464D-A3A1-96C1276C2AE1}"/>
  </bookViews>
  <sheets>
    <sheet name="Planilha1" sheetId="1" r:id="rId1"/>
    <sheet name="Planilha2" sheetId="2" r:id="rId2"/>
  </sheets>
  <definedNames>
    <definedName name="aporte">Planilha1!$C$19</definedName>
    <definedName name="quantidade_tempo">Planilha1!$C$20</definedName>
    <definedName name="rendimento_carteira">Planilha1!$C$14</definedName>
    <definedName name="salario">Planilha1!$C$13</definedName>
    <definedName name="sugestao_investimento">Planilha1!$C$15</definedName>
    <definedName name="taxa_mensal">Planilha1!$C$21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8" i="1"/>
  <c r="C39" i="1"/>
  <c r="C40" i="1"/>
  <c r="C41" i="1"/>
  <c r="C42" i="1"/>
  <c r="C37" i="1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22" i="1"/>
  <c r="C23" i="1" s="1"/>
  <c r="C27" i="1"/>
  <c r="D27" i="1" s="1"/>
  <c r="C28" i="1"/>
  <c r="D28" i="1" s="1"/>
  <c r="C29" i="1"/>
  <c r="D29" i="1" s="1"/>
  <c r="C30" i="1"/>
  <c r="D30" i="1" s="1"/>
  <c r="C26" i="1"/>
  <c r="D26" i="1" s="1"/>
  <c r="C15" i="1"/>
  <c r="D37" i="1" l="1"/>
  <c r="D42" i="1"/>
  <c r="D41" i="1"/>
  <c r="D40" i="1"/>
  <c r="D39" i="1"/>
  <c r="D38" i="1"/>
  <c r="D43" i="1" l="1"/>
</calcChain>
</file>

<file path=xl/sharedStrings.xml><?xml version="1.0" encoding="utf-8"?>
<sst xmlns="http://schemas.openxmlformats.org/spreadsheetml/2006/main" count="69" uniqueCount="35">
  <si>
    <t>Por Quantos anos ?</t>
  </si>
  <si>
    <t>taxa de Rendimento mensal?</t>
  </si>
  <si>
    <t>Patrimônio acumulado ?</t>
  </si>
  <si>
    <t>Dividendos Mensais ?</t>
  </si>
  <si>
    <t>Quanto investir por mês?</t>
  </si>
  <si>
    <t xml:space="preserve">CENÁRIOS </t>
  </si>
  <si>
    <t>Quantos em 2 Anos?</t>
  </si>
  <si>
    <t>Quantos em 5 Anos?</t>
  </si>
  <si>
    <t xml:space="preserve">Quantos em 10 anos </t>
  </si>
  <si>
    <t>Quantos em 20 Anos?</t>
  </si>
  <si>
    <t>Quantos em 30 Anos?</t>
  </si>
  <si>
    <t xml:space="preserve">          INVESTIMENTO  MENSAL </t>
  </si>
  <si>
    <t>SALÁRIO</t>
  </si>
  <si>
    <t>RENDIMENTO CARTEIRA</t>
  </si>
  <si>
    <t>SUGESTÃO DE INVESTIMENTO 30%</t>
  </si>
  <si>
    <t>DIVIDENDOS</t>
  </si>
  <si>
    <t>AGRESSIVO</t>
  </si>
  <si>
    <t>PERFIL INVESTIDOR</t>
  </si>
  <si>
    <t>CONSERVADOR</t>
  </si>
  <si>
    <t>MODERADO</t>
  </si>
  <si>
    <t>TIPO DE FILL</t>
  </si>
  <si>
    <t xml:space="preserve">PORCENTUAL SUGERIDO </t>
  </si>
  <si>
    <t>VALORES</t>
  </si>
  <si>
    <t>PAPEL</t>
  </si>
  <si>
    <t>TIJOLO</t>
  </si>
  <si>
    <t>HÍBRIDO</t>
  </si>
  <si>
    <t>DESENVOLVIMENTO</t>
  </si>
  <si>
    <t>HOTELARIA</t>
  </si>
  <si>
    <t>FOFs</t>
  </si>
  <si>
    <t>%</t>
  </si>
  <si>
    <t>VALOR INVESTIMENTO MENSAL</t>
  </si>
  <si>
    <t>CONFIGURAÇÕES</t>
  </si>
  <si>
    <t>TIPOS DE FII</t>
  </si>
  <si>
    <t>PERFIL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</si>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</sst>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indexed="64"/>
      </right>
      <top/>
      <bottom style="thin">
        <color theme="0" tint="-4.9989318521683403E-2"/>
      </bottom>
      <diagonal/>
    </border>
    <border>
      <left style="thick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indexed="64"/>
      </left>
      <right style="thin">
        <color theme="0" tint="-4.9989318521683403E-2"/>
      </right>
      <top style="thin">
        <color theme="0" tint="-4.9989318521683403E-2"/>
      </top>
      <bottom style="thick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indexed="64"/>
      </bottom>
      <diagonal/>
    </border>
    <border>
      <left style="thin">
        <color theme="0" tint="-4.9989318521683403E-2"/>
      </left>
      <right style="thick">
        <color indexed="64"/>
      </right>
      <top style="thin">
        <color theme="0" tint="-4.9989318521683403E-2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indexed="64"/>
      </right>
      <top/>
      <bottom style="thick">
        <color theme="0" tint="-4.9989318521683403E-2"/>
      </bottom>
      <diagonal/>
    </border>
    <border>
      <left style="thick">
        <color indexed="64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indexed="64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indexed="64"/>
      </left>
      <right style="thick">
        <color theme="0" tint="-4.9989318521683403E-2"/>
      </right>
      <top style="thick">
        <color theme="0" tint="-4.9989318521683403E-2"/>
      </top>
      <bottom style="thick">
        <color indexed="64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indexed="64"/>
      </bottom>
      <diagonal/>
    </border>
    <border>
      <left style="thick">
        <color theme="0" tint="-4.9989318521683403E-2"/>
      </left>
      <right style="thick">
        <color indexed="64"/>
      </right>
      <top style="thick">
        <color theme="0" tint="-4.9989318521683403E-2"/>
      </top>
      <bottom style="thick">
        <color indexed="64"/>
      </bottom>
      <diagonal/>
    </border>
    <border>
      <left style="thick">
        <color indexed="64"/>
      </left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 style="thick">
        <color indexed="64"/>
      </right>
      <top style="thick">
        <color theme="0" tint="-4.9989318521683403E-2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9" fontId="0" fillId="0" borderId="0" xfId="2" applyFont="1"/>
    <xf numFmtId="0" fontId="3" fillId="0" borderId="0" xfId="0" applyFont="1"/>
    <xf numFmtId="0" fontId="7" fillId="0" borderId="6" xfId="0" applyFont="1" applyBorder="1"/>
    <xf numFmtId="0" fontId="7" fillId="0" borderId="8" xfId="0" applyFont="1" applyBorder="1"/>
    <xf numFmtId="0" fontId="7" fillId="0" borderId="10" xfId="0" applyFont="1" applyBorder="1"/>
    <xf numFmtId="0" fontId="4" fillId="2" borderId="14" xfId="0" applyFont="1" applyFill="1" applyBorder="1"/>
    <xf numFmtId="0" fontId="0" fillId="0" borderId="0" xfId="0" applyAlignment="1">
      <alignment horizontal="center"/>
    </xf>
    <xf numFmtId="0" fontId="6" fillId="4" borderId="0" xfId="0" applyFont="1" applyFill="1"/>
    <xf numFmtId="0" fontId="0" fillId="3" borderId="0" xfId="0" applyFill="1"/>
    <xf numFmtId="0" fontId="6" fillId="4" borderId="0" xfId="0" applyFont="1" applyFill="1" applyAlignment="1">
      <alignment horizontal="right"/>
    </xf>
    <xf numFmtId="0" fontId="6" fillId="0" borderId="0" xfId="0" applyFont="1"/>
    <xf numFmtId="0" fontId="5" fillId="2" borderId="13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9" fillId="3" borderId="0" xfId="0" applyFont="1" applyFill="1"/>
    <xf numFmtId="164" fontId="2" fillId="3" borderId="0" xfId="0" applyNumberFormat="1" applyFont="1" applyFill="1"/>
    <xf numFmtId="0" fontId="0" fillId="0" borderId="29" xfId="0" applyBorder="1"/>
    <xf numFmtId="0" fontId="6" fillId="0" borderId="29" xfId="0" applyFont="1" applyBorder="1"/>
    <xf numFmtId="9" fontId="0" fillId="0" borderId="29" xfId="2" applyFont="1" applyBorder="1"/>
    <xf numFmtId="9" fontId="0" fillId="0" borderId="0" xfId="2" applyFont="1" applyFill="1" applyBorder="1"/>
    <xf numFmtId="0" fontId="0" fillId="0" borderId="30" xfId="0" applyBorder="1"/>
    <xf numFmtId="0" fontId="0" fillId="0" borderId="32" xfId="0" applyBorder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164" fontId="2" fillId="3" borderId="17" xfId="0" applyNumberFormat="1" applyFont="1" applyFill="1" applyBorder="1"/>
    <xf numFmtId="9" fontId="0" fillId="0" borderId="19" xfId="2" applyFont="1" applyBorder="1"/>
    <xf numFmtId="9" fontId="0" fillId="0" borderId="20" xfId="2" applyFont="1" applyBorder="1"/>
    <xf numFmtId="9" fontId="0" fillId="0" borderId="21" xfId="2" applyFont="1" applyBorder="1"/>
    <xf numFmtId="0" fontId="9" fillId="0" borderId="30" xfId="0" applyFont="1" applyBorder="1"/>
    <xf numFmtId="164" fontId="0" fillId="5" borderId="31" xfId="0" applyNumberFormat="1" applyFill="1" applyBorder="1"/>
    <xf numFmtId="0" fontId="9" fillId="0" borderId="32" xfId="0" applyFont="1" applyBorder="1"/>
    <xf numFmtId="164" fontId="0" fillId="5" borderId="33" xfId="0" applyNumberFormat="1" applyFill="1" applyBorder="1"/>
    <xf numFmtId="0" fontId="9" fillId="0" borderId="37" xfId="0" applyFont="1" applyBorder="1"/>
    <xf numFmtId="164" fontId="0" fillId="5" borderId="38" xfId="0" applyNumberFormat="1" applyFill="1" applyBorder="1"/>
    <xf numFmtId="0" fontId="0" fillId="5" borderId="23" xfId="0" applyFill="1" applyBorder="1"/>
    <xf numFmtId="8" fontId="0" fillId="5" borderId="18" xfId="0" applyNumberFormat="1" applyFill="1" applyBorder="1"/>
    <xf numFmtId="8" fontId="0" fillId="5" borderId="24" xfId="0" applyNumberFormat="1" applyFill="1" applyBorder="1"/>
    <xf numFmtId="0" fontId="0" fillId="5" borderId="25" xfId="0" applyFill="1" applyBorder="1"/>
    <xf numFmtId="0" fontId="0" fillId="5" borderId="26" xfId="0" applyFill="1" applyBorder="1"/>
    <xf numFmtId="8" fontId="0" fillId="5" borderId="27" xfId="0" applyNumberFormat="1" applyFill="1" applyBorder="1"/>
    <xf numFmtId="8" fontId="0" fillId="5" borderId="28" xfId="0" applyNumberFormat="1" applyFill="1" applyBorder="1"/>
    <xf numFmtId="0" fontId="2" fillId="5" borderId="32" xfId="0" applyFont="1" applyFill="1" applyBorder="1"/>
    <xf numFmtId="0" fontId="2" fillId="5" borderId="34" xfId="0" applyFont="1" applyFill="1" applyBorder="1"/>
    <xf numFmtId="164" fontId="6" fillId="0" borderId="4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0" fontId="6" fillId="0" borderId="5" xfId="2" applyNumberFormat="1" applyFont="1" applyBorder="1" applyAlignment="1">
      <alignment horizontal="center"/>
    </xf>
    <xf numFmtId="10" fontId="6" fillId="0" borderId="9" xfId="2" applyNumberFormat="1" applyFont="1" applyBorder="1" applyAlignment="1">
      <alignment horizontal="center"/>
    </xf>
    <xf numFmtId="164" fontId="6" fillId="0" borderId="11" xfId="3" applyNumberFormat="1" applyFont="1" applyBorder="1" applyAlignment="1">
      <alignment horizontal="center"/>
    </xf>
    <xf numFmtId="164" fontId="6" fillId="0" borderId="12" xfId="3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0" borderId="31" xfId="1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20" xfId="2" applyNumberFormat="1" applyFont="1" applyBorder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8" fontId="2" fillId="5" borderId="20" xfId="0" applyNumberFormat="1" applyFont="1" applyFill="1" applyBorder="1" applyAlignment="1">
      <alignment horizontal="center"/>
    </xf>
    <xf numFmtId="8" fontId="2" fillId="5" borderId="33" xfId="0" applyNumberFormat="1" applyFont="1" applyFill="1" applyBorder="1" applyAlignment="1">
      <alignment horizontal="center"/>
    </xf>
    <xf numFmtId="8" fontId="2" fillId="5" borderId="35" xfId="0" applyNumberFormat="1" applyFont="1" applyFill="1" applyBorder="1" applyAlignment="1">
      <alignment horizontal="center"/>
    </xf>
    <xf numFmtId="8" fontId="2" fillId="5" borderId="36" xfId="0" applyNumberFormat="1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2DF8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2708037842582"/>
          <c:y val="5.2526537745412105E-2"/>
          <c:w val="0.49012504921413874"/>
          <c:h val="0.894946924509175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D0-4184-9A3E-653B03E671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D0-4184-9A3E-653B03E671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D0-4184-9A3E-653B03E671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D0-4184-9A3E-653B03E671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D0-4184-9A3E-653B03E671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D0-4184-9A3E-653B03E671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F-4AC9-A342-C0336C047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233151</xdr:colOff>
      <xdr:row>0</xdr:row>
      <xdr:rowOff>178388</xdr:rowOff>
    </xdr:from>
    <xdr:to>
      <xdr:col>4</xdr:col>
      <xdr:colOff>210404</xdr:colOff>
      <xdr:row>8</xdr:row>
      <xdr:rowOff>136478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1023C4B-DBD8-FE6F-E4E2-8FCDAEA3B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51" y="178388"/>
          <a:ext cx="5043984" cy="1413851"/>
        </a:xfrm>
        <a:prstGeom prst="rect">
          <a:avLst/>
        </a:prstGeom>
      </xdr:spPr>
    </xdr:pic>
    <xdr:clientData/>
  </xdr:twoCellAnchor>
  <xdr:twoCellAnchor>
    <xdr:from>
      <xdr:col>0</xdr:col>
      <xdr:colOff>272955</xdr:colOff>
      <xdr:row>43</xdr:row>
      <xdr:rowOff>170597</xdr:rowOff>
    </xdr:from>
    <xdr:to>
      <xdr:col>4</xdr:col>
      <xdr:colOff>62552</xdr:colOff>
      <xdr:row>58</xdr:row>
      <xdr:rowOff>100653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C36D1-1E21-847F-2709-9FD1D303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E65D-9A56-4DA0-A311-5B13075C04C8}">
  <dimension ref="A11:H67"/>
  <sheetViews>
    <sheetView showGridLines="0" tabSelected="1" zoomScale="134" zoomScaleNormal="134" workbookViewId="0">
      <selection activeCell="C33" sqref="C33"/>
    </sheetView>
  </sheetViews>
  <sheetFormatPr defaultColWidth="0" defaultRowHeight="14.4" x14ac:dyDescent="0.3"/>
  <cols>
    <col min="1" max="1" width="4.21875" customWidth="1"/>
    <col min="2" max="2" width="30" customWidth="1"/>
    <col min="3" max="3" width="21.33203125" customWidth="1"/>
    <col min="4" max="4" width="18.33203125" customWidth="1"/>
    <col min="5" max="5" width="17.109375" customWidth="1"/>
    <col min="6" max="6" width="19.109375" hidden="1" customWidth="1"/>
    <col min="7" max="8" width="10" hidden="1" customWidth="1"/>
    <col min="9" max="16384" width="8.88671875" hidden="1"/>
  </cols>
  <sheetData>
    <row r="11" spans="2:4" ht="15" thickBot="1" x14ac:dyDescent="0.35"/>
    <row r="12" spans="2:4" ht="18.600000000000001" thickTop="1" x14ac:dyDescent="0.35">
      <c r="B12" s="52" t="s">
        <v>31</v>
      </c>
      <c r="C12" s="53"/>
      <c r="D12" s="54"/>
    </row>
    <row r="13" spans="2:4" x14ac:dyDescent="0.3">
      <c r="B13" s="3" t="s">
        <v>12</v>
      </c>
      <c r="C13" s="46">
        <v>2500</v>
      </c>
      <c r="D13" s="47"/>
    </row>
    <row r="14" spans="2:4" x14ac:dyDescent="0.3">
      <c r="B14" s="4" t="s">
        <v>13</v>
      </c>
      <c r="C14" s="48">
        <v>8.8999999999999999E-3</v>
      </c>
      <c r="D14" s="49"/>
    </row>
    <row r="15" spans="2:4" ht="15" thickBot="1" x14ac:dyDescent="0.35">
      <c r="B15" s="5" t="s">
        <v>14</v>
      </c>
      <c r="C15" s="50">
        <f>(C13*30%)</f>
        <v>750</v>
      </c>
      <c r="D15" s="51"/>
    </row>
    <row r="16" spans="2:4" ht="15" thickTop="1" x14ac:dyDescent="0.3"/>
    <row r="17" spans="1:6" ht="15" thickBot="1" x14ac:dyDescent="0.35"/>
    <row r="18" spans="1:6" ht="21.6" customHeight="1" thickTop="1" x14ac:dyDescent="0.35">
      <c r="B18" s="55" t="s">
        <v>11</v>
      </c>
      <c r="C18" s="56"/>
      <c r="D18" s="57"/>
    </row>
    <row r="19" spans="1:6" ht="15" thickBot="1" x14ac:dyDescent="0.35">
      <c r="B19" s="20" t="s">
        <v>4</v>
      </c>
      <c r="C19" s="58">
        <v>750</v>
      </c>
      <c r="D19" s="59"/>
    </row>
    <row r="20" spans="1:6" ht="15.6" thickTop="1" thickBot="1" x14ac:dyDescent="0.35">
      <c r="B20" s="21" t="s">
        <v>0</v>
      </c>
      <c r="C20" s="60">
        <v>10</v>
      </c>
      <c r="D20" s="61"/>
    </row>
    <row r="21" spans="1:6" ht="15.6" thickTop="1" thickBot="1" x14ac:dyDescent="0.35">
      <c r="B21" s="21" t="s">
        <v>1</v>
      </c>
      <c r="C21" s="62">
        <v>1.0800000000000001E-2</v>
      </c>
      <c r="D21" s="63"/>
    </row>
    <row r="22" spans="1:6" ht="15.6" thickTop="1" thickBot="1" x14ac:dyDescent="0.35">
      <c r="B22" s="44" t="s">
        <v>2</v>
      </c>
      <c r="C22" s="64">
        <f>FV(taxa_mensal,quantidade_tempo*12,aporte*-1,)</f>
        <v>182593.24969110006</v>
      </c>
      <c r="D22" s="65"/>
    </row>
    <row r="23" spans="1:6" ht="15.6" thickTop="1" thickBot="1" x14ac:dyDescent="0.35">
      <c r="B23" s="45" t="s">
        <v>3</v>
      </c>
      <c r="C23" s="66">
        <f>C22*C21</f>
        <v>1972.0070966638807</v>
      </c>
      <c r="D23" s="67"/>
    </row>
    <row r="24" spans="1:6" ht="15.6" thickTop="1" thickBot="1" x14ac:dyDescent="0.35">
      <c r="F24" s="1"/>
    </row>
    <row r="25" spans="1:6" ht="21" x14ac:dyDescent="0.4">
      <c r="A25" s="2"/>
      <c r="B25" s="12" t="s">
        <v>5</v>
      </c>
      <c r="C25" s="6"/>
      <c r="D25" s="13" t="s">
        <v>15</v>
      </c>
    </row>
    <row r="26" spans="1:6" x14ac:dyDescent="0.3">
      <c r="A26" s="2">
        <v>2</v>
      </c>
      <c r="B26" s="37" t="s">
        <v>6</v>
      </c>
      <c r="C26" s="38">
        <f>FV(taxa_mensal,A26*12,aporte*-1)</f>
        <v>20423.147745436192</v>
      </c>
      <c r="D26" s="39">
        <f>C26*rendimento_carteira</f>
        <v>181.7660149343821</v>
      </c>
    </row>
    <row r="27" spans="1:6" x14ac:dyDescent="0.3">
      <c r="A27" s="2">
        <v>5</v>
      </c>
      <c r="B27" s="40" t="s">
        <v>7</v>
      </c>
      <c r="C27" s="38">
        <f>FV(taxa_mensal,A27*12,aporte*-1)</f>
        <v>62853.014519443823</v>
      </c>
      <c r="D27" s="39">
        <f>C27*rendimento_carteira</f>
        <v>559.39182922304997</v>
      </c>
    </row>
    <row r="28" spans="1:6" x14ac:dyDescent="0.3">
      <c r="A28" s="2">
        <v>10</v>
      </c>
      <c r="B28" s="40" t="s">
        <v>8</v>
      </c>
      <c r="C28" s="38">
        <f>FV(taxa_mensal,A28*12,aporte*-1)</f>
        <v>182593.24969110006</v>
      </c>
      <c r="D28" s="39">
        <f>C28*rendimento_carteira</f>
        <v>1625.0799222507906</v>
      </c>
    </row>
    <row r="29" spans="1:6" x14ac:dyDescent="0.3">
      <c r="A29" s="2">
        <v>20</v>
      </c>
      <c r="B29" s="40" t="s">
        <v>9</v>
      </c>
      <c r="C29" s="38">
        <f>FV(taxa_mensal,A29*12,aporte*-1)</f>
        <v>845286.74497389246</v>
      </c>
      <c r="D29" s="39">
        <f>C29*rendimento_carteira</f>
        <v>7523.0520302676432</v>
      </c>
    </row>
    <row r="30" spans="1:6" ht="15" thickBot="1" x14ac:dyDescent="0.35">
      <c r="A30" s="2">
        <v>30</v>
      </c>
      <c r="B30" s="41" t="s">
        <v>10</v>
      </c>
      <c r="C30" s="42">
        <f>FV(taxa_mensal,A30*12,aporte*-1)</f>
        <v>3250428.6077375636</v>
      </c>
      <c r="D30" s="43">
        <f>C30*rendimento_carteira</f>
        <v>28928.814608864315</v>
      </c>
    </row>
    <row r="33" spans="2:4" x14ac:dyDescent="0.3">
      <c r="B33" s="8" t="s">
        <v>17</v>
      </c>
      <c r="C33" s="10" t="s">
        <v>19</v>
      </c>
      <c r="D33" s="8"/>
    </row>
    <row r="34" spans="2:4" x14ac:dyDescent="0.3">
      <c r="B34" s="14" t="s">
        <v>30</v>
      </c>
      <c r="C34" s="15">
        <f>aporte</f>
        <v>750</v>
      </c>
      <c r="D34" s="9"/>
    </row>
    <row r="35" spans="2:4" ht="15" thickBot="1" x14ac:dyDescent="0.35"/>
    <row r="36" spans="2:4" ht="15" thickTop="1" x14ac:dyDescent="0.3">
      <c r="B36" s="22" t="s">
        <v>20</v>
      </c>
      <c r="C36" s="23" t="s">
        <v>21</v>
      </c>
      <c r="D36" s="24" t="s">
        <v>22</v>
      </c>
    </row>
    <row r="37" spans="2:4" ht="15" thickBot="1" x14ac:dyDescent="0.35">
      <c r="B37" s="31" t="s">
        <v>23</v>
      </c>
      <c r="C37" s="28">
        <f>VLOOKUP($C$33&amp;"-"&amp;B37,Planilha2!$A2:$D20,4,)</f>
        <v>0.32</v>
      </c>
      <c r="D37" s="32">
        <f>C37*$C$34</f>
        <v>240</v>
      </c>
    </row>
    <row r="38" spans="2:4" ht="15.6" thickTop="1" thickBot="1" x14ac:dyDescent="0.35">
      <c r="B38" s="33" t="s">
        <v>24</v>
      </c>
      <c r="C38" s="29">
        <f>VLOOKUP($C$33&amp;"-"&amp;B38,Planilha2!$A3:$D21,4,)</f>
        <v>0.4</v>
      </c>
      <c r="D38" s="34">
        <f t="shared" ref="D38:D42" si="0">C38*$C$34</f>
        <v>300</v>
      </c>
    </row>
    <row r="39" spans="2:4" ht="15.6" thickTop="1" thickBot="1" x14ac:dyDescent="0.35">
      <c r="B39" s="33" t="s">
        <v>25</v>
      </c>
      <c r="C39" s="29">
        <f>VLOOKUP($C$33&amp;"-"&amp;B39,Planilha2!$A4:$D22,4,)</f>
        <v>0.08</v>
      </c>
      <c r="D39" s="34">
        <f t="shared" si="0"/>
        <v>60</v>
      </c>
    </row>
    <row r="40" spans="2:4" ht="15.6" thickTop="1" thickBot="1" x14ac:dyDescent="0.35">
      <c r="B40" s="33" t="s">
        <v>28</v>
      </c>
      <c r="C40" s="29">
        <f>VLOOKUP($C$33&amp;"-"&amp;B40,Planilha2!$A5:$D23,4,)</f>
        <v>0.1</v>
      </c>
      <c r="D40" s="34">
        <f t="shared" si="0"/>
        <v>75</v>
      </c>
    </row>
    <row r="41" spans="2:4" ht="15.6" thickTop="1" thickBot="1" x14ac:dyDescent="0.35">
      <c r="B41" s="33" t="s">
        <v>26</v>
      </c>
      <c r="C41" s="29">
        <f>VLOOKUP($C$33&amp;"-"&amp;B41,Planilha2!$A6:$D24,4,)</f>
        <v>0.05</v>
      </c>
      <c r="D41" s="34">
        <f t="shared" si="0"/>
        <v>37.5</v>
      </c>
    </row>
    <row r="42" spans="2:4" ht="15" thickTop="1" x14ac:dyDescent="0.3">
      <c r="B42" s="35" t="s">
        <v>27</v>
      </c>
      <c r="C42" s="30">
        <f>VLOOKUP($C$33&amp;"-"&amp;B42,Planilha2!$A7:$D25,4,)</f>
        <v>0.05</v>
      </c>
      <c r="D42" s="36">
        <f t="shared" si="0"/>
        <v>37.5</v>
      </c>
    </row>
    <row r="43" spans="2:4" ht="15" thickBot="1" x14ac:dyDescent="0.35">
      <c r="B43" s="25"/>
      <c r="C43" s="26"/>
      <c r="D43" s="27">
        <f>SUM(D37:D42)</f>
        <v>750</v>
      </c>
    </row>
    <row r="44" spans="2:4" ht="15" thickTop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</sheetData>
  <mergeCells count="10">
    <mergeCell ref="C19:D19"/>
    <mergeCell ref="C20:D20"/>
    <mergeCell ref="C21:D21"/>
    <mergeCell ref="C22:D22"/>
    <mergeCell ref="C23:D23"/>
    <mergeCell ref="C13:D13"/>
    <mergeCell ref="C14:D14"/>
    <mergeCell ref="C15:D15"/>
    <mergeCell ref="B12:D12"/>
    <mergeCell ref="B18:D18"/>
  </mergeCells>
  <dataValidations count="1">
    <dataValidation type="list" allowBlank="1" showInputMessage="1" showErrorMessage="1" sqref="C33" xr:uid="{5591655A-F67E-4588-95D6-945226CC148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F341-F719-4F64-94BB-E8FF08C2AEDB}">
  <dimension ref="A2:D20"/>
  <sheetViews>
    <sheetView workbookViewId="0">
      <selection activeCell="A3" sqref="A3"/>
    </sheetView>
  </sheetViews>
  <sheetFormatPr defaultRowHeight="14.4" x14ac:dyDescent="0.3"/>
  <cols>
    <col min="1" max="2" width="18" customWidth="1"/>
    <col min="3" max="3" width="22.88671875" bestFit="1" customWidth="1"/>
  </cols>
  <sheetData>
    <row r="2" spans="1:4" x14ac:dyDescent="0.3">
      <c r="A2" t="s">
        <v>34</v>
      </c>
      <c r="B2" t="s">
        <v>33</v>
      </c>
      <c r="C2" t="s">
        <v>32</v>
      </c>
      <c r="D2" s="7" t="s">
        <v>29</v>
      </c>
    </row>
    <row r="3" spans="1:4" x14ac:dyDescent="0.3">
      <c r="A3" t="str">
        <f>B3&amp;"-"&amp;$C3</f>
        <v>CONSERVADOR-PAPEL</v>
      </c>
      <c r="B3" t="s">
        <v>18</v>
      </c>
      <c r="C3" s="11" t="s">
        <v>23</v>
      </c>
      <c r="D3" s="1">
        <v>0.3</v>
      </c>
    </row>
    <row r="4" spans="1:4" x14ac:dyDescent="0.3">
      <c r="A4" t="str">
        <f t="shared" ref="A4:A20" si="0">B4&amp;"-"&amp;$C4</f>
        <v>CONSERVADOR-TIJOLO</v>
      </c>
      <c r="B4" t="s">
        <v>18</v>
      </c>
      <c r="C4" s="11" t="s">
        <v>24</v>
      </c>
      <c r="D4" s="1">
        <v>0.5</v>
      </c>
    </row>
    <row r="5" spans="1:4" x14ac:dyDescent="0.3">
      <c r="A5" t="str">
        <f t="shared" si="0"/>
        <v>CONSERVADOR-HÍBRIDO</v>
      </c>
      <c r="B5" t="s">
        <v>18</v>
      </c>
      <c r="C5" s="11" t="s">
        <v>25</v>
      </c>
      <c r="D5" s="1">
        <v>0.1</v>
      </c>
    </row>
    <row r="6" spans="1:4" x14ac:dyDescent="0.3">
      <c r="A6" t="str">
        <f t="shared" si="0"/>
        <v>CONSERVADOR-FOFs</v>
      </c>
      <c r="B6" t="s">
        <v>18</v>
      </c>
      <c r="C6" s="11" t="s">
        <v>28</v>
      </c>
      <c r="D6" s="1">
        <v>0.1</v>
      </c>
    </row>
    <row r="7" spans="1:4" x14ac:dyDescent="0.3">
      <c r="A7" t="str">
        <f t="shared" si="0"/>
        <v>CONSERVADOR-DESENVOLVIMENTO</v>
      </c>
      <c r="B7" t="s">
        <v>18</v>
      </c>
      <c r="C7" s="11" t="s">
        <v>26</v>
      </c>
      <c r="D7" s="1">
        <v>0</v>
      </c>
    </row>
    <row r="8" spans="1:4" ht="15" thickBot="1" x14ac:dyDescent="0.35">
      <c r="A8" s="16" t="str">
        <f t="shared" si="0"/>
        <v>CONSERVADOR-HOTELARIA</v>
      </c>
      <c r="B8" s="16" t="s">
        <v>18</v>
      </c>
      <c r="C8" s="17" t="s">
        <v>27</v>
      </c>
      <c r="D8" s="18">
        <v>0</v>
      </c>
    </row>
    <row r="9" spans="1:4" x14ac:dyDescent="0.3">
      <c r="A9" t="str">
        <f t="shared" si="0"/>
        <v>MODERADO-PAPEL</v>
      </c>
      <c r="B9" t="s">
        <v>19</v>
      </c>
      <c r="C9" s="11" t="s">
        <v>23</v>
      </c>
      <c r="D9" s="19">
        <v>0.32</v>
      </c>
    </row>
    <row r="10" spans="1:4" x14ac:dyDescent="0.3">
      <c r="A10" t="str">
        <f t="shared" si="0"/>
        <v>MODERADO-TIJOLO</v>
      </c>
      <c r="B10" t="s">
        <v>19</v>
      </c>
      <c r="C10" s="11" t="s">
        <v>24</v>
      </c>
      <c r="D10" s="19">
        <v>0.4</v>
      </c>
    </row>
    <row r="11" spans="1:4" x14ac:dyDescent="0.3">
      <c r="A11" t="str">
        <f t="shared" si="0"/>
        <v>MODERADO-HÍBRIDO</v>
      </c>
      <c r="B11" t="s">
        <v>19</v>
      </c>
      <c r="C11" s="11" t="s">
        <v>25</v>
      </c>
      <c r="D11" s="19">
        <v>0.08</v>
      </c>
    </row>
    <row r="12" spans="1:4" x14ac:dyDescent="0.3">
      <c r="A12" t="str">
        <f t="shared" si="0"/>
        <v>MODERADO-FOFs</v>
      </c>
      <c r="B12" t="s">
        <v>19</v>
      </c>
      <c r="C12" s="11" t="s">
        <v>28</v>
      </c>
      <c r="D12" s="19">
        <v>0.1</v>
      </c>
    </row>
    <row r="13" spans="1:4" x14ac:dyDescent="0.3">
      <c r="A13" t="str">
        <f t="shared" si="0"/>
        <v>MODERADO-DESENVOLVIMENTO</v>
      </c>
      <c r="B13" t="s">
        <v>19</v>
      </c>
      <c r="C13" s="11" t="s">
        <v>26</v>
      </c>
      <c r="D13" s="19">
        <v>0.05</v>
      </c>
    </row>
    <row r="14" spans="1:4" ht="15" thickBot="1" x14ac:dyDescent="0.35">
      <c r="A14" s="16" t="str">
        <f t="shared" si="0"/>
        <v>MODERADO-HOTELARIA</v>
      </c>
      <c r="B14" s="16" t="s">
        <v>19</v>
      </c>
      <c r="C14" s="17" t="s">
        <v>27</v>
      </c>
      <c r="D14" s="18">
        <v>0.05</v>
      </c>
    </row>
    <row r="15" spans="1:4" x14ac:dyDescent="0.3">
      <c r="A15" t="str">
        <f t="shared" si="0"/>
        <v>AGRESSIVO-PAPEL</v>
      </c>
      <c r="B15" t="s">
        <v>16</v>
      </c>
      <c r="C15" s="11" t="s">
        <v>23</v>
      </c>
      <c r="D15" s="19">
        <v>0.5</v>
      </c>
    </row>
    <row r="16" spans="1:4" x14ac:dyDescent="0.3">
      <c r="A16" t="str">
        <f t="shared" si="0"/>
        <v>AGRESSIVO-TIJOLO</v>
      </c>
      <c r="B16" t="s">
        <v>16</v>
      </c>
      <c r="C16" s="11" t="s">
        <v>24</v>
      </c>
      <c r="D16" s="19">
        <v>0.1</v>
      </c>
    </row>
    <row r="17" spans="1:4" x14ac:dyDescent="0.3">
      <c r="A17" t="str">
        <f t="shared" si="0"/>
        <v>AGRESSIVO-HÍBRIDO</v>
      </c>
      <c r="B17" t="s">
        <v>16</v>
      </c>
      <c r="C17" s="11" t="s">
        <v>25</v>
      </c>
      <c r="D17" s="19">
        <v>0.05</v>
      </c>
    </row>
    <row r="18" spans="1:4" x14ac:dyDescent="0.3">
      <c r="A18" t="str">
        <f t="shared" si="0"/>
        <v>AGRESSIVO-FOFs</v>
      </c>
      <c r="B18" t="s">
        <v>16</v>
      </c>
      <c r="C18" s="11" t="s">
        <v>28</v>
      </c>
      <c r="D18" s="19">
        <v>0.05</v>
      </c>
    </row>
    <row r="19" spans="1:4" x14ac:dyDescent="0.3">
      <c r="A19" t="str">
        <f t="shared" si="0"/>
        <v>AGRESSIVO-DESENVOLVIMENTO</v>
      </c>
      <c r="B19" t="s">
        <v>16</v>
      </c>
      <c r="C19" s="11" t="s">
        <v>26</v>
      </c>
      <c r="D19" s="19">
        <v>0.2</v>
      </c>
    </row>
    <row r="20" spans="1:4" ht="15" thickBot="1" x14ac:dyDescent="0.35">
      <c r="A20" s="16" t="str">
        <f t="shared" si="0"/>
        <v>AGRESSIVO-HOTELARIA</v>
      </c>
      <c r="B20" s="16" t="s">
        <v>16</v>
      </c>
      <c r="C20" s="17" t="s">
        <v>27</v>
      </c>
      <c r="D20" s="1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quantidade_tempo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Praxedes</dc:creator>
  <cp:lastModifiedBy>Carine Praxedes</cp:lastModifiedBy>
  <dcterms:created xsi:type="dcterms:W3CDTF">2025-05-24T15:31:23Z</dcterms:created>
  <dcterms:modified xsi:type="dcterms:W3CDTF">2025-05-26T21:15:32Z</dcterms:modified>
</cp:coreProperties>
</file>