
<file path=[Content_Types].xml><?xml version="1.0" encoding="utf-8"?>
<Types xmlns="http://schemas.openxmlformats.org/package/2006/content-types">
  <Default Extension="bin" ContentType="application/vnd.openxmlformats-officedocument.spreadsheetml.printerSettings"/>
  <Default Extension="tmp"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4425" windowHeight="7740" activeTab="3"/>
  </bookViews>
  <sheets>
    <sheet name="3186 PLC 03-25-11 JB" sheetId="1" r:id="rId1"/>
    <sheet name="NI USB-6259" sheetId="2" r:id="rId2"/>
    <sheet name="cDAQ-9174" sheetId="3" r:id="rId3"/>
    <sheet name="Visual_cDAQ-9174" sheetId="4" r:id="rId4"/>
    <sheet name="Flow Data" sheetId="5" r:id="rId5"/>
    <sheet name="Circulation Heater Calcs" sheetId="6" r:id="rId6"/>
  </sheets>
  <definedNames>
    <definedName name="_xlnm.Print_Area" localSheetId="0">'3186 PLC 03-25-11 JB'!$A$1:$H$29</definedName>
    <definedName name="_xlnm.Print_Area" localSheetId="3">'Visual_cDAQ-9174'!$B$2:$AF$64</definedName>
  </definedNames>
  <calcPr calcId="145621"/>
</workbook>
</file>

<file path=xl/calcChain.xml><?xml version="1.0" encoding="utf-8"?>
<calcChain xmlns="http://schemas.openxmlformats.org/spreadsheetml/2006/main">
  <c r="B6" i="6" l="1"/>
  <c r="D6" i="6" s="1"/>
  <c r="B8" i="6" s="1"/>
  <c r="E12" i="6" l="1"/>
  <c r="F12" i="6" s="1"/>
  <c r="G12" i="6" s="1"/>
  <c r="D12" i="6"/>
  <c r="H12" i="6" s="1"/>
  <c r="E11" i="6"/>
  <c r="F11" i="6" s="1"/>
  <c r="G11" i="6" s="1"/>
  <c r="D11" i="6"/>
  <c r="H11" i="6" s="1"/>
  <c r="E10" i="6"/>
  <c r="F10" i="6" s="1"/>
  <c r="G10" i="6" s="1"/>
  <c r="D10" i="6"/>
  <c r="H10" i="6" s="1"/>
  <c r="B60" i="5"/>
  <c r="C27" i="5" l="1"/>
  <c r="B27" i="5"/>
  <c r="E27" i="5"/>
  <c r="C30" i="5"/>
  <c r="C31" i="5" s="1"/>
  <c r="B22" i="5"/>
  <c r="F21" i="5" s="1"/>
  <c r="B21" i="5"/>
  <c r="B20" i="5"/>
  <c r="C20" i="5"/>
  <c r="C22" i="5"/>
  <c r="C21" i="5"/>
  <c r="B39" i="5" l="1"/>
  <c r="B38" i="5"/>
  <c r="E12" i="5"/>
  <c r="E13" i="5" s="1"/>
  <c r="D12" i="5"/>
  <c r="D13" i="5" s="1"/>
  <c r="E7" i="5"/>
  <c r="C7" i="5"/>
  <c r="D7" i="5"/>
  <c r="C13" i="5"/>
  <c r="C12" i="5"/>
  <c r="B12" i="5"/>
  <c r="B7" i="5"/>
  <c r="K4" i="5"/>
  <c r="K3" i="5"/>
  <c r="L5" i="5"/>
  <c r="I5" i="5"/>
  <c r="J5" i="5"/>
  <c r="B13" i="5" l="1"/>
  <c r="B30" i="5"/>
  <c r="B31" i="5" s="1"/>
  <c r="B61" i="5"/>
  <c r="B25" i="5"/>
  <c r="K5" i="5"/>
  <c r="C25" i="5"/>
  <c r="C9" i="5"/>
  <c r="E9" i="5"/>
  <c r="E35" i="5" s="1"/>
  <c r="D9" i="5"/>
  <c r="D35" i="5" s="1"/>
  <c r="B9" i="5"/>
  <c r="B10" i="5" s="1"/>
  <c r="D14" i="5" l="1"/>
  <c r="D16" i="5" s="1"/>
  <c r="E14" i="5"/>
  <c r="E16" i="5" s="1"/>
  <c r="C14" i="5"/>
  <c r="C35" i="5"/>
  <c r="B14" i="5"/>
  <c r="B35" i="5"/>
  <c r="B16" i="5" l="1"/>
  <c r="B23" i="5"/>
  <c r="C16" i="5"/>
  <c r="C23" i="5"/>
  <c r="C29" i="5" l="1"/>
</calcChain>
</file>

<file path=xl/comments1.xml><?xml version="1.0" encoding="utf-8"?>
<comments xmlns="http://schemas.openxmlformats.org/spreadsheetml/2006/main">
  <authors>
    <author>Carlos Herrera</author>
  </authors>
  <commentList>
    <comment ref="E2" authorId="0">
      <text>
        <r>
          <rPr>
            <b/>
            <sz val="8"/>
            <color indexed="81"/>
            <rFont val="Tahoma"/>
            <family val="2"/>
          </rPr>
          <t>Carlos Herrera:</t>
        </r>
        <r>
          <rPr>
            <sz val="8"/>
            <color indexed="81"/>
            <rFont val="Tahoma"/>
            <family val="2"/>
          </rPr>
          <t xml:space="preserve">
Updated voltage once all is changed to REV C dwg  status</t>
        </r>
      </text>
    </comment>
    <comment ref="E27" authorId="0">
      <text>
        <r>
          <rPr>
            <b/>
            <sz val="8"/>
            <color indexed="81"/>
            <rFont val="Tahoma"/>
            <family val="2"/>
          </rPr>
          <t>Carlos Herrera:</t>
        </r>
        <r>
          <rPr>
            <sz val="8"/>
            <color indexed="81"/>
            <rFont val="Tahoma"/>
            <family val="2"/>
          </rPr>
          <t xml:space="preserve">
Updated voltage once all is changed to REV C dwg  status</t>
        </r>
      </text>
    </comment>
    <comment ref="E40" authorId="0">
      <text>
        <r>
          <rPr>
            <b/>
            <sz val="8"/>
            <color indexed="81"/>
            <rFont val="Tahoma"/>
            <family val="2"/>
          </rPr>
          <t>Carlos Herrera:</t>
        </r>
        <r>
          <rPr>
            <sz val="8"/>
            <color indexed="81"/>
            <rFont val="Tahoma"/>
            <family val="2"/>
          </rPr>
          <t xml:space="preserve">
Updated voltage once all is changed to REV C dwg  status</t>
        </r>
      </text>
    </comment>
  </commentList>
</comments>
</file>

<file path=xl/comments2.xml><?xml version="1.0" encoding="utf-8"?>
<comments xmlns="http://schemas.openxmlformats.org/spreadsheetml/2006/main">
  <authors>
    <author>Carlos Herrera</author>
  </authors>
  <commentList>
    <comment ref="E2" authorId="0">
      <text>
        <r>
          <rPr>
            <b/>
            <sz val="8"/>
            <color indexed="81"/>
            <rFont val="Tahoma"/>
            <family val="2"/>
          </rPr>
          <t>Carlos Herrera:</t>
        </r>
        <r>
          <rPr>
            <sz val="8"/>
            <color indexed="81"/>
            <rFont val="Tahoma"/>
            <family val="2"/>
          </rPr>
          <t xml:space="preserve">
Updated voltage once all is changed to REV C dwg  status</t>
        </r>
      </text>
    </comment>
    <comment ref="E27" authorId="0">
      <text>
        <r>
          <rPr>
            <b/>
            <sz val="8"/>
            <color indexed="81"/>
            <rFont val="Tahoma"/>
            <family val="2"/>
          </rPr>
          <t>Carlos Herrera:</t>
        </r>
        <r>
          <rPr>
            <sz val="8"/>
            <color indexed="81"/>
            <rFont val="Tahoma"/>
            <family val="2"/>
          </rPr>
          <t xml:space="preserve">
Updated voltage once all is changed to REV C dwg  status</t>
        </r>
      </text>
    </comment>
    <comment ref="E40" authorId="0">
      <text>
        <r>
          <rPr>
            <b/>
            <sz val="8"/>
            <color indexed="81"/>
            <rFont val="Tahoma"/>
            <family val="2"/>
          </rPr>
          <t>Carlos Herrera:</t>
        </r>
        <r>
          <rPr>
            <sz val="8"/>
            <color indexed="81"/>
            <rFont val="Tahoma"/>
            <family val="2"/>
          </rPr>
          <t xml:space="preserve">
Updated voltage once all is changed to REV C dwg  status</t>
        </r>
      </text>
    </comment>
  </commentList>
</comments>
</file>

<file path=xl/sharedStrings.xml><?xml version="1.0" encoding="utf-8"?>
<sst xmlns="http://schemas.openxmlformats.org/spreadsheetml/2006/main" count="1408" uniqueCount="622">
  <si>
    <t>B32:0/0</t>
  </si>
  <si>
    <t>ALARM_RESET</t>
  </si>
  <si>
    <t>B32:0/1</t>
  </si>
  <si>
    <t>HEARTBEAT</t>
  </si>
  <si>
    <t>PLC sets high</t>
  </si>
  <si>
    <t>B32:0/2</t>
  </si>
  <si>
    <t>HMI_FLT</t>
  </si>
  <si>
    <t>shuts down equipment</t>
  </si>
  <si>
    <t>B32:2/0</t>
  </si>
  <si>
    <t>AIR_SYSTEMS_EN</t>
  </si>
  <si>
    <t>B32:2/2</t>
  </si>
  <si>
    <t>GLY_SYSTEMS_EN</t>
  </si>
  <si>
    <t>B33:2/0</t>
  </si>
  <si>
    <t>AIR_TEMP_ON</t>
  </si>
  <si>
    <t>B33:2/1</t>
  </si>
  <si>
    <t>AIR_FLOW_ON</t>
  </si>
  <si>
    <t>B33:2/2</t>
  </si>
  <si>
    <t>GLY_TEMP_ON</t>
  </si>
  <si>
    <t>B33:2/3</t>
  </si>
  <si>
    <t>GLY_FLOW_ON</t>
  </si>
  <si>
    <t>B33:5/0</t>
  </si>
  <si>
    <t>EMO_FLT</t>
  </si>
  <si>
    <t>B33:5/6</t>
  </si>
  <si>
    <t>GLY_LSL_FLT</t>
  </si>
  <si>
    <t>B33:5/8</t>
  </si>
  <si>
    <t>GLY_PRESS_FLT</t>
  </si>
  <si>
    <t>B33:5/9</t>
  </si>
  <si>
    <t>AIR_HEAT_OT_FLT</t>
  </si>
  <si>
    <t>B33:5/10</t>
  </si>
  <si>
    <t>BLOWER_FLT</t>
  </si>
  <si>
    <t>B33:5/11</t>
  </si>
  <si>
    <t>PUMP_FLT</t>
  </si>
  <si>
    <t>B33:5/12</t>
  </si>
  <si>
    <t>GLY_HEAT_OT_FLT</t>
  </si>
  <si>
    <t>B33:5/13</t>
  </si>
  <si>
    <t>DIS_PRESS_FLT</t>
  </si>
  <si>
    <t>B33:5/14</t>
  </si>
  <si>
    <t>COMP_OL_FLT</t>
  </si>
  <si>
    <t>B33:5/15</t>
  </si>
  <si>
    <t>HEARTBEAT_FLT</t>
  </si>
  <si>
    <t>I:0/0</t>
  </si>
  <si>
    <t>GLY_TEMP_LSL</t>
  </si>
  <si>
    <t>I:0/1</t>
  </si>
  <si>
    <t>GLY_HEAT_OT</t>
  </si>
  <si>
    <t>I:0/2</t>
  </si>
  <si>
    <t>AIR_HEAT_OT</t>
  </si>
  <si>
    <t>I:0/3</t>
  </si>
  <si>
    <t>BLOWER_ON</t>
  </si>
  <si>
    <t>I:0/4</t>
  </si>
  <si>
    <t>PUMP_ON</t>
  </si>
  <si>
    <t>I:0/5</t>
  </si>
  <si>
    <t>COMP_OL</t>
  </si>
  <si>
    <t>I:0/6</t>
  </si>
  <si>
    <t>COMP_DIS_PSH</t>
  </si>
  <si>
    <t>I:0/9</t>
  </si>
  <si>
    <t>EMO_CLR</t>
  </si>
  <si>
    <t>I:0/10</t>
  </si>
  <si>
    <t>RESET_PB</t>
  </si>
  <si>
    <t>I:0/11</t>
  </si>
  <si>
    <t>MASTER_SW</t>
  </si>
  <si>
    <t>N30:30</t>
  </si>
  <si>
    <t>AIR_TEMP_HEAT_PCT</t>
  </si>
  <si>
    <t>N30:31</t>
  </si>
  <si>
    <t>AIR_FLOW_BLOWER_PCT</t>
  </si>
  <si>
    <t>N30:32</t>
  </si>
  <si>
    <t>GLY_TEMP_HEAT_PCT</t>
  </si>
  <si>
    <t>N30:33</t>
  </si>
  <si>
    <t>GLY_FLOW_PUMP_PCT</t>
  </si>
  <si>
    <t>N30:40</t>
  </si>
  <si>
    <t>AIR_TEMP_COOL_PCT</t>
  </si>
  <si>
    <t>N30:41</t>
  </si>
  <si>
    <t>AIR_FLOW_DAMPER_PCT</t>
  </si>
  <si>
    <t>N30:42</t>
  </si>
  <si>
    <t>GLY_TEMP_COOL_PCT</t>
  </si>
  <si>
    <t>N31:50</t>
  </si>
  <si>
    <t>PROD_IN_TEMP</t>
  </si>
  <si>
    <t>vaisala</t>
  </si>
  <si>
    <t>N31:51</t>
  </si>
  <si>
    <t>PROD_IN_HUM</t>
  </si>
  <si>
    <t>N31:52</t>
  </si>
  <si>
    <t>NOZ_IN_TEMP</t>
  </si>
  <si>
    <t>N31:53</t>
  </si>
  <si>
    <t>NOZ_IN_HUM</t>
  </si>
  <si>
    <t>N31:54</t>
  </si>
  <si>
    <t>SUCT_PRESS_PSIA_X10</t>
  </si>
  <si>
    <t>must be psia x10</t>
  </si>
  <si>
    <t>N31:55</t>
  </si>
  <si>
    <t>SPARE_2_5</t>
  </si>
  <si>
    <t>N31:56</t>
  </si>
  <si>
    <t>SUCT_TEMP</t>
  </si>
  <si>
    <t>N31:57</t>
  </si>
  <si>
    <t>DISCH_TEMP</t>
  </si>
  <si>
    <t>N31:58</t>
  </si>
  <si>
    <t>BARO_PRESS_PSI_X1000</t>
  </si>
  <si>
    <t>N31:59</t>
  </si>
  <si>
    <t>NOZ_DP_X1000</t>
  </si>
  <si>
    <t>N31:60</t>
  </si>
  <si>
    <t>PROD_AIR_DP_XE5</t>
  </si>
  <si>
    <t>N31:61</t>
  </si>
  <si>
    <t>PROD_GLY_DP_X1000</t>
  </si>
  <si>
    <t>N31:62</t>
  </si>
  <si>
    <t>GLY_DENSITY_X100</t>
  </si>
  <si>
    <t>N31:63</t>
  </si>
  <si>
    <t>GLY_FLOW_X10</t>
  </si>
  <si>
    <t>N31:64</t>
  </si>
  <si>
    <t>GLY_PRESS_IN_X10</t>
  </si>
  <si>
    <t>N31:65</t>
  </si>
  <si>
    <t>GLY_PRESS_OUT_X10</t>
  </si>
  <si>
    <t>N31:66</t>
  </si>
  <si>
    <t>GLY_IN_1_TEMP</t>
  </si>
  <si>
    <t>N31:67</t>
  </si>
  <si>
    <t>GLY_IN_2_TEMP</t>
  </si>
  <si>
    <t>N31:68</t>
  </si>
  <si>
    <t>GLY_OUT_1_TEMP</t>
  </si>
  <si>
    <t>N31:69</t>
  </si>
  <si>
    <t>GLY_OUT_2_TEMP</t>
  </si>
  <si>
    <t>N31:70</t>
  </si>
  <si>
    <t>AIR_IN_1_TEMP</t>
  </si>
  <si>
    <t>N31:71</t>
  </si>
  <si>
    <t>AIR_IN_2_TEMP</t>
  </si>
  <si>
    <t>N31:72</t>
  </si>
  <si>
    <t>AIR_IN_3_TEMP</t>
  </si>
  <si>
    <t>N31:73</t>
  </si>
  <si>
    <t>AIR_IN_4_TEMP</t>
  </si>
  <si>
    <t>N31:74</t>
  </si>
  <si>
    <t>AIR_OUT_1_TEMP</t>
  </si>
  <si>
    <t>N31:75</t>
  </si>
  <si>
    <t>AIR_OUT_2_TEMP</t>
  </si>
  <si>
    <t>N31:76</t>
  </si>
  <si>
    <t>AIR_OUT_3_TEMP</t>
  </si>
  <si>
    <t>N31:77</t>
  </si>
  <si>
    <t>AIR_OUT_4_TEMP</t>
  </si>
  <si>
    <t>N31:78</t>
  </si>
  <si>
    <t>AIR_OUT_5_TEMP</t>
  </si>
  <si>
    <t>N31:79</t>
  </si>
  <si>
    <t>AIR_OUT_6_TEMP</t>
  </si>
  <si>
    <t>N31:80</t>
  </si>
  <si>
    <t>AIR_OUT_7_TEMP</t>
  </si>
  <si>
    <t>N31:81</t>
  </si>
  <si>
    <t>AIR_OUT_8_TEMP</t>
  </si>
  <si>
    <t>O:0/0</t>
  </si>
  <si>
    <t>BLWR_EN</t>
  </si>
  <si>
    <t>O:0/1</t>
  </si>
  <si>
    <t>BLWR_RST</t>
  </si>
  <si>
    <t>O:0/2</t>
  </si>
  <si>
    <t>PUMP_EN</t>
  </si>
  <si>
    <t>O:0/3</t>
  </si>
  <si>
    <t>PUMP_RST</t>
  </si>
  <si>
    <t>O:0/4</t>
  </si>
  <si>
    <t>AIR_HEAT_CON</t>
  </si>
  <si>
    <t>O:0/5</t>
  </si>
  <si>
    <t>GLY_HEAT_CON</t>
  </si>
  <si>
    <t>O:0/8</t>
  </si>
  <si>
    <t>COMP_CON</t>
  </si>
  <si>
    <t>O:0/9</t>
  </si>
  <si>
    <t>HG_SOL</t>
  </si>
  <si>
    <t>O:0/10</t>
  </si>
  <si>
    <t>SC_SOL</t>
  </si>
  <si>
    <t>O:1.0</t>
  </si>
  <si>
    <t>BLOWER_SPEED</t>
  </si>
  <si>
    <t>O:1.1</t>
  </si>
  <si>
    <t>PUMP_SPEED</t>
  </si>
  <si>
    <t>O:1.2</t>
  </si>
  <si>
    <t>BYPASS_DMPR</t>
  </si>
  <si>
    <t>O:1.3</t>
  </si>
  <si>
    <t>AIR_EXV</t>
  </si>
  <si>
    <t>O:1.4</t>
  </si>
  <si>
    <t>GLY_EXV</t>
  </si>
  <si>
    <t>O:1.5</t>
  </si>
  <si>
    <t>AIR_SCR</t>
  </si>
  <si>
    <t>O:1.6</t>
  </si>
  <si>
    <t>GLY_SCR</t>
  </si>
  <si>
    <t>bits from HMI</t>
  </si>
  <si>
    <t>bits to HMI</t>
  </si>
  <si>
    <t>inputs</t>
  </si>
  <si>
    <t>integers from HMI</t>
  </si>
  <si>
    <t>integers to HMI</t>
  </si>
  <si>
    <t>outputs</t>
  </si>
  <si>
    <t>Digital</t>
  </si>
  <si>
    <t>Analog 4-20mA</t>
  </si>
  <si>
    <t>24VDC</t>
  </si>
  <si>
    <t>Switched</t>
  </si>
  <si>
    <t>120VAC</t>
  </si>
  <si>
    <t xml:space="preserve">Can complete with SS relays </t>
  </si>
  <si>
    <t>NO relay needed</t>
  </si>
  <si>
    <t>DIGITAL OUTPUT:</t>
  </si>
  <si>
    <t>ANALOG OUTPUT:</t>
  </si>
  <si>
    <t>ANALOG INPUT:</t>
  </si>
  <si>
    <t>OUTPUTS</t>
  </si>
  <si>
    <t>PLC</t>
  </si>
  <si>
    <t>WIRE</t>
  </si>
  <si>
    <t>DESC</t>
  </si>
  <si>
    <t>Air blower RUN</t>
  </si>
  <si>
    <t>Air blower STOP</t>
  </si>
  <si>
    <t>RELAY</t>
  </si>
  <si>
    <t>COMMENTS</t>
  </si>
  <si>
    <t>Condensed into a single output via one relay, 24VDC sourced from AB VSD</t>
  </si>
  <si>
    <t>Contact</t>
  </si>
  <si>
    <t>Gly Pump RUN</t>
  </si>
  <si>
    <t>Gly Pump STOP</t>
  </si>
  <si>
    <t>Air heater CON</t>
  </si>
  <si>
    <t>5VDC to 24VDC</t>
  </si>
  <si>
    <t>5VDC to 120VAC</t>
  </si>
  <si>
    <t>Gly heater CON</t>
  </si>
  <si>
    <t>Incorrect label on DAQ side (currently as 00008)</t>
  </si>
  <si>
    <t>Compressor CON</t>
  </si>
  <si>
    <t>Hot gas solenoid</t>
  </si>
  <si>
    <t>Suction cool solenoid</t>
  </si>
  <si>
    <t>4-20mA</t>
  </si>
  <si>
    <t>Bypass damper</t>
  </si>
  <si>
    <t>air heater SCR</t>
  </si>
  <si>
    <t>glycol heater SCR</t>
  </si>
  <si>
    <t>Ref expansion valve GLY evap</t>
  </si>
  <si>
    <t>Ref expansion valve AIR evap</t>
  </si>
  <si>
    <t>Blower speed control</t>
  </si>
  <si>
    <t>Pump speed control</t>
  </si>
  <si>
    <t>GLY tank low level switch</t>
  </si>
  <si>
    <t>GLY heater over temp</t>
  </si>
  <si>
    <t>AIR heater over temp</t>
  </si>
  <si>
    <t>Blower on</t>
  </si>
  <si>
    <t>Pump on</t>
  </si>
  <si>
    <t>From VSD</t>
  </si>
  <si>
    <t>From High limit control</t>
  </si>
  <si>
    <t>Compressor over limit</t>
  </si>
  <si>
    <t>Compressor Discharge pressure</t>
  </si>
  <si>
    <t>Emergency OFF button clear</t>
  </si>
  <si>
    <t>120VAC to 5VDC</t>
  </si>
  <si>
    <t>Base reset after EMO</t>
  </si>
  <si>
    <t>Master power switch</t>
  </si>
  <si>
    <t>OUTPUTS:</t>
  </si>
  <si>
    <t>ON-OFF 24VDC</t>
  </si>
  <si>
    <t>ON-OFF 120VAC</t>
  </si>
  <si>
    <t>ANALOG 4-20mA</t>
  </si>
  <si>
    <t>INPUTS:</t>
  </si>
  <si>
    <t>IN 24VDC</t>
  </si>
  <si>
    <t>IN 120VAC</t>
  </si>
  <si>
    <t>SENSORS:</t>
  </si>
  <si>
    <t>I:2.0</t>
  </si>
  <si>
    <t>I:2.1</t>
  </si>
  <si>
    <t>I:2.2</t>
  </si>
  <si>
    <t>I:2.3</t>
  </si>
  <si>
    <t>I:2.4</t>
  </si>
  <si>
    <t>I:2.5</t>
  </si>
  <si>
    <t>I:2.6</t>
  </si>
  <si>
    <t>251 is reference</t>
  </si>
  <si>
    <t>Temperature -40 to 176 °F</t>
  </si>
  <si>
    <t>HUM 0~100%</t>
  </si>
  <si>
    <t>RH product temp</t>
  </si>
  <si>
    <t>RH product</t>
  </si>
  <si>
    <t>RH nozzle temp</t>
  </si>
  <si>
    <t>RH nozzle</t>
  </si>
  <si>
    <t>Ref suct pressure</t>
  </si>
  <si>
    <t>0-200PSIG</t>
  </si>
  <si>
    <t>SIGNAL</t>
  </si>
  <si>
    <t>4 - 20mA</t>
  </si>
  <si>
    <t>SPARE</t>
  </si>
  <si>
    <t>Comp suct temp</t>
  </si>
  <si>
    <t>301TE</t>
  </si>
  <si>
    <t>Compressor suction temp</t>
  </si>
  <si>
    <t>thermocouple</t>
  </si>
  <si>
    <t>T-Type thermocouple</t>
  </si>
  <si>
    <t>I:2.7</t>
  </si>
  <si>
    <t>Comp disch temp</t>
  </si>
  <si>
    <t>302TE</t>
  </si>
  <si>
    <t>Compressor discharge temp</t>
  </si>
  <si>
    <t>I:3.0</t>
  </si>
  <si>
    <t>I:3.1</t>
  </si>
  <si>
    <t>Baro Pressure</t>
  </si>
  <si>
    <t>PT302 12.777 ~ 15.717 psia</t>
  </si>
  <si>
    <t>Nozzle dP 0 to 5 inWC</t>
  </si>
  <si>
    <t>I:3.2</t>
  </si>
  <si>
    <t>I:3.3</t>
  </si>
  <si>
    <t>I:3.4</t>
  </si>
  <si>
    <t>I:3.5</t>
  </si>
  <si>
    <t>Air dP</t>
  </si>
  <si>
    <t>Nozzle dP</t>
  </si>
  <si>
    <t>Air dP 0 to 0.1 inWC</t>
  </si>
  <si>
    <t>Glycol dP</t>
  </si>
  <si>
    <t>GLY dP 0 to 25psid</t>
  </si>
  <si>
    <t>GLY density</t>
  </si>
  <si>
    <t>GLY flow</t>
  </si>
  <si>
    <t>Mass flow 0 to 70lbm/min</t>
  </si>
  <si>
    <t>10355 is reference</t>
  </si>
  <si>
    <t>I:3.6</t>
  </si>
  <si>
    <t>I:3.7</t>
  </si>
  <si>
    <t>GLY inlet Pressure</t>
  </si>
  <si>
    <t>1~6VDC</t>
  </si>
  <si>
    <t xml:space="preserve"> Product inlet Pressure 0-200psig</t>
  </si>
  <si>
    <t xml:space="preserve"> Product inlet Pressure 0-100psig</t>
  </si>
  <si>
    <t>GLY outlet Pressure</t>
  </si>
  <si>
    <t>T-type TCs</t>
  </si>
  <si>
    <t>frequency measurement</t>
  </si>
  <si>
    <t>frequency</t>
  </si>
  <si>
    <t>USB-6259/P0.0</t>
  </si>
  <si>
    <t>USB-6259/P0.1</t>
  </si>
  <si>
    <t>USB-6259/P0.2</t>
  </si>
  <si>
    <t>USB-6259/P0.3</t>
  </si>
  <si>
    <t>USB-6259/P0.4</t>
  </si>
  <si>
    <t>USB-6259/P0.5</t>
  </si>
  <si>
    <t>USB-6259/P0.6</t>
  </si>
  <si>
    <t>CHASSIS</t>
  </si>
  <si>
    <t>cDAQ-9174 / 9208</t>
  </si>
  <si>
    <t>cDAQ-9174 / 9211</t>
  </si>
  <si>
    <t>NI 9211</t>
  </si>
  <si>
    <t>MOD5</t>
  </si>
  <si>
    <t>#</t>
  </si>
  <si>
    <t>NI9403 (4..28)</t>
  </si>
  <si>
    <t>NI9403 (5..23)</t>
  </si>
  <si>
    <t>Module (used..left)</t>
  </si>
  <si>
    <t>NI9403 (8..15)</t>
  </si>
  <si>
    <t>NI9403 (2..13)</t>
  </si>
  <si>
    <t>NI9208 (11..5)</t>
  </si>
  <si>
    <t>NI9211 (2..2)</t>
  </si>
  <si>
    <t>NI9403 (1..12)</t>
  </si>
  <si>
    <t>NI9265 (7..8)</t>
  </si>
  <si>
    <t>70-ODC5 / 5VDC ctrl .. 3-60VDC load</t>
  </si>
  <si>
    <t>DIO.0</t>
  </si>
  <si>
    <t>DIO.1</t>
  </si>
  <si>
    <t>cDAQ-9174
(used..left)</t>
  </si>
  <si>
    <t>DIO.2</t>
  </si>
  <si>
    <t>NI9403 (1..31)</t>
  </si>
  <si>
    <t>NI9403 (2..30)</t>
  </si>
  <si>
    <t>NI9403 (5..27)</t>
  </si>
  <si>
    <t>NI9403 (6..26)</t>
  </si>
  <si>
    <t>NI9403 (7..25)</t>
  </si>
  <si>
    <t>NI9403 (8..24)</t>
  </si>
  <si>
    <t>DIO.3</t>
  </si>
  <si>
    <t>DIO.4</t>
  </si>
  <si>
    <t>DIO.5</t>
  </si>
  <si>
    <t>DIO.6</t>
  </si>
  <si>
    <t>NI9265_1 (1..3)</t>
  </si>
  <si>
    <t>NI9265_1 (2..2)</t>
  </si>
  <si>
    <t>NI9265_1 (3..1)</t>
  </si>
  <si>
    <t>NI9265_1 (4..0)</t>
  </si>
  <si>
    <t>NI9265_2 (1..3)</t>
  </si>
  <si>
    <t>NI9265_2 (2..2)</t>
  </si>
  <si>
    <t>NI9265_2 (3..1)</t>
  </si>
  <si>
    <t>AO0-COM0</t>
  </si>
  <si>
    <t>AO1-COM1</t>
  </si>
  <si>
    <t>AO2-COM2</t>
  </si>
  <si>
    <t>AO3-COM3</t>
  </si>
  <si>
    <t>N/A</t>
  </si>
  <si>
    <t>NI9403 (9..23)</t>
  </si>
  <si>
    <t>DIO.7</t>
  </si>
  <si>
    <t>DIO.8</t>
  </si>
  <si>
    <t>DIO.9</t>
  </si>
  <si>
    <t>DIO.10</t>
  </si>
  <si>
    <t>DIO.11</t>
  </si>
  <si>
    <t>DIO.12</t>
  </si>
  <si>
    <t>DIO.13</t>
  </si>
  <si>
    <t>DIO.14</t>
  </si>
  <si>
    <t>DIO.15</t>
  </si>
  <si>
    <t>DIO.16</t>
  </si>
  <si>
    <t>NI9403 (10..22)</t>
  </si>
  <si>
    <t>NI9403 (11..21)</t>
  </si>
  <si>
    <t>NI9403 (12..20)</t>
  </si>
  <si>
    <t>NI9403 (13..19)</t>
  </si>
  <si>
    <t>NI9403 (14..18)</t>
  </si>
  <si>
    <t>NI9403 (15..17)</t>
  </si>
  <si>
    <t>NI9403 (16..16)</t>
  </si>
  <si>
    <t>NI9403 (17..15)</t>
  </si>
  <si>
    <t>5VDC</t>
  </si>
  <si>
    <t>Incorrect label on DAQ side (currently as 00006), OK on relay side (00008)</t>
  </si>
  <si>
    <t>NI9403 (3..29)</t>
  </si>
  <si>
    <t>IAC5 (120VAC to 5VDC)</t>
  </si>
  <si>
    <t>OAC5 (5VDC to 120VAC)</t>
  </si>
  <si>
    <t>COUNTS
(this kind.. Total)</t>
  </si>
  <si>
    <t>NI9208 (1..15)</t>
  </si>
  <si>
    <t>NI9208 (2..14)</t>
  </si>
  <si>
    <t>NI9208 (3..13)</t>
  </si>
  <si>
    <t>NI9208 (4..12)</t>
  </si>
  <si>
    <t>NI9208 (5..11)</t>
  </si>
  <si>
    <t>NI9208 (6..10)</t>
  </si>
  <si>
    <t>NI9208 (7..9)</t>
  </si>
  <si>
    <t>NI9208 (8..8)</t>
  </si>
  <si>
    <t>NI9208 (9..7)</t>
  </si>
  <si>
    <t>NI9208 (10..6)</t>
  </si>
  <si>
    <t>NI9211 (1..3)</t>
  </si>
  <si>
    <t>mdot 0 to 70lbm/min/ frequency out</t>
  </si>
  <si>
    <t xml:space="preserve"> Product inlet Pressure 0-250psig</t>
  </si>
  <si>
    <t>Reflects new SETRA pressure transducers</t>
  </si>
  <si>
    <t>AI0/COM</t>
  </si>
  <si>
    <t>AI1/COM</t>
  </si>
  <si>
    <t>AI2/COM</t>
  </si>
  <si>
    <t>AI3/COM</t>
  </si>
  <si>
    <t>AI4/COM</t>
  </si>
  <si>
    <t>AI5/COM</t>
  </si>
  <si>
    <t>AI6/COM</t>
  </si>
  <si>
    <t>AI7/COM</t>
  </si>
  <si>
    <t>AI8/COM</t>
  </si>
  <si>
    <t>AI9/COM</t>
  </si>
  <si>
    <t>AI10/COM</t>
  </si>
  <si>
    <t>NI9208 (12..4)</t>
  </si>
  <si>
    <t>NI9208 (13..3)</t>
  </si>
  <si>
    <t>AI11/COM</t>
  </si>
  <si>
    <t>AI12/COM</t>
  </si>
  <si>
    <t>TC0+/TC0-</t>
  </si>
  <si>
    <t>TC1+/TC1-</t>
  </si>
  <si>
    <t>1..1</t>
  </si>
  <si>
    <t>2..2</t>
  </si>
  <si>
    <t>1..3</t>
  </si>
  <si>
    <t>2..4</t>
  </si>
  <si>
    <t>3..5</t>
  </si>
  <si>
    <t>4..6</t>
  </si>
  <si>
    <t>5..7</t>
  </si>
  <si>
    <t>1..8</t>
  </si>
  <si>
    <t>2..9</t>
  </si>
  <si>
    <t>NI9403 (18..14)</t>
  </si>
  <si>
    <t>DIO.17</t>
  </si>
  <si>
    <t>used</t>
  </si>
  <si>
    <t>available</t>
  </si>
  <si>
    <t>INPUTS</t>
  </si>
  <si>
    <t>SENSOR INPUTS</t>
  </si>
  <si>
    <t>480 VAC PANEL</t>
  </si>
  <si>
    <t>EXTERNAL DAQ BOX</t>
  </si>
  <si>
    <t>0/0</t>
  </si>
  <si>
    <t>0/1</t>
  </si>
  <si>
    <t>0/2</t>
  </si>
  <si>
    <t>0/3</t>
  </si>
  <si>
    <t>1/0</t>
  </si>
  <si>
    <t>1/1</t>
  </si>
  <si>
    <t>1/2</t>
  </si>
  <si>
    <t>2/0</t>
  </si>
  <si>
    <t>I/O rack position</t>
  </si>
  <si>
    <t>I/O RACKS</t>
  </si>
  <si>
    <t>2/1</t>
  </si>
  <si>
    <t>Pump</t>
  </si>
  <si>
    <t>Oberdorfer N991</t>
  </si>
  <si>
    <t>Re</t>
  </si>
  <si>
    <t>3/16 tube</t>
  </si>
  <si>
    <t>3/8 tube</t>
  </si>
  <si>
    <t>TEMP (°F)</t>
  </si>
  <si>
    <t>Density (lbm/ft³)</t>
  </si>
  <si>
    <t>µ (lbm/ft*hr)</t>
  </si>
  <si>
    <t>PGLY 40%</t>
  </si>
  <si>
    <t>Cp (BTU/ lbm °F)</t>
  </si>
  <si>
    <t>Q(gpm)</t>
  </si>
  <si>
    <t>µ_Water @70°F</t>
  </si>
  <si>
    <t>cSt</t>
  </si>
  <si>
    <t>No correction factor needed because PGLY dynamic viscosity is &lt;5 cSt</t>
  </si>
  <si>
    <t>Q(ft³/hr)</t>
  </si>
  <si>
    <t>mdot (lbm/hr)</t>
  </si>
  <si>
    <t>Dh (ft)</t>
  </si>
  <si>
    <t>Area tube (ft²)</t>
  </si>
  <si>
    <t>V (ft/hr)</t>
  </si>
  <si>
    <t>Kinematic visco (cSt)</t>
  </si>
  <si>
    <t>Inlet Temp (°F)</t>
  </si>
  <si>
    <t>Uncert (lbm/hr)</t>
  </si>
  <si>
    <t>Uncert (°F)</t>
  </si>
  <si>
    <t>Outlet Temp (°F)</t>
  </si>
  <si>
    <t>Pressure drop in a pipe</t>
  </si>
  <si>
    <t>L (ft)</t>
  </si>
  <si>
    <t>Coil examined:</t>
  </si>
  <si>
    <t>3W-?D-L</t>
  </si>
  <si>
    <t>D (ft)</t>
  </si>
  <si>
    <t>v (ft/s)</t>
  </si>
  <si>
    <t>g (ft/s²)</t>
  </si>
  <si>
    <t>rho (lb/ft³)</t>
  </si>
  <si>
    <t>Temp examined (°F)</t>
  </si>
  <si>
    <t>f (Re &gt; 4000)</t>
  </si>
  <si>
    <t>f (Re &lt;2000)</t>
  </si>
  <si>
    <t>dP Turbulent(psi)</t>
  </si>
  <si>
    <t>dP Laminar(psi), 0.25gpm</t>
  </si>
  <si>
    <t>dP (per ft) Hazen-Williams</t>
  </si>
  <si>
    <t>dP for L Hazen-Williams</t>
  </si>
  <si>
    <t>SF 12in BPO</t>
  </si>
  <si>
    <t>NI 9203 8ch ±20mA Analog IM</t>
  </si>
  <si>
    <t>NI9203_1 (2..6)</t>
  </si>
  <si>
    <t>NI9203_2 (1..7)</t>
  </si>
  <si>
    <t>NI9203_2 (2..6)</t>
  </si>
  <si>
    <t>NI9203_2 (3..5)</t>
  </si>
  <si>
    <t>2/2</t>
  </si>
  <si>
    <t>2/3</t>
  </si>
  <si>
    <t>NI 9217 RTD IM</t>
  </si>
  <si>
    <t>NI MAX</t>
  </si>
  <si>
    <t>PHYSICAL LOCATION</t>
  </si>
  <si>
    <t>Task Name</t>
  </si>
  <si>
    <t>Channel Name</t>
  </si>
  <si>
    <t>GLY-tank-low</t>
  </si>
  <si>
    <t>GLY-htr-overtemp</t>
  </si>
  <si>
    <t>AIR-htr-overtemp</t>
  </si>
  <si>
    <t>BLOWER-on</t>
  </si>
  <si>
    <t>COMP-disch-pressure</t>
  </si>
  <si>
    <t>EMO-CLR</t>
  </si>
  <si>
    <t>EMO-reset</t>
  </si>
  <si>
    <t>MASTER-power-switch</t>
  </si>
  <si>
    <t>PUMP-on</t>
  </si>
  <si>
    <t>Order in task</t>
  </si>
  <si>
    <t>HXCal1_IN_TC_Internal</t>
  </si>
  <si>
    <t>CoilDesigner</t>
  </si>
  <si>
    <t>Condenser</t>
  </si>
  <si>
    <t>3W_HD_WF_PGLY_asPlainFin.chx</t>
  </si>
  <si>
    <t>Inlet Pressure given</t>
  </si>
  <si>
    <t>psi</t>
  </si>
  <si>
    <t>Inlet Temp given</t>
  </si>
  <si>
    <t>°F</t>
  </si>
  <si>
    <t>Mass flow given</t>
  </si>
  <si>
    <t>mdot (lbm/min)</t>
  </si>
  <si>
    <t>HXCal1_OUT_allANALOG</t>
  </si>
  <si>
    <t>BlowerVFD</t>
  </si>
  <si>
    <t>PumpVFD</t>
  </si>
  <si>
    <t>BypassDamper</t>
  </si>
  <si>
    <t>AirHTR SCR</t>
  </si>
  <si>
    <t>EXVairEVAP</t>
  </si>
  <si>
    <t>GlyHTR SCR</t>
  </si>
  <si>
    <t>EXVglyEVAP</t>
  </si>
  <si>
    <t>AirBlowerRUN</t>
  </si>
  <si>
    <t>GlyPumpRUN</t>
  </si>
  <si>
    <t>AirHtrCON</t>
  </si>
  <si>
    <t>GlyHtrCON</t>
  </si>
  <si>
    <t>CompCON</t>
  </si>
  <si>
    <t>HotGasSoln</t>
  </si>
  <si>
    <t>SuctCoolSoln</t>
  </si>
  <si>
    <t>HXCal1_OUT_allDIGITAL</t>
  </si>
  <si>
    <t>HXCal1_IN_allDIGITAL</t>
  </si>
  <si>
    <t>COMP-overload</t>
  </si>
  <si>
    <t>HXCal2_IN_ANALOG</t>
  </si>
  <si>
    <t>HX_GlyIn_1</t>
  </si>
  <si>
    <t>HX_GlyIn_2</t>
  </si>
  <si>
    <t>BR-WH</t>
  </si>
  <si>
    <t>WH-BK</t>
  </si>
  <si>
    <t>MassFlow Gly</t>
  </si>
  <si>
    <t>Density Gly</t>
  </si>
  <si>
    <t>UUT dP 0 to 0.1 inWC</t>
  </si>
  <si>
    <t>Mod1/ai0</t>
  </si>
  <si>
    <t>Mod1/ai1</t>
  </si>
  <si>
    <t>Mod1/ai2</t>
  </si>
  <si>
    <t>Mod1/ai3</t>
  </si>
  <si>
    <t>Mod2/ai0</t>
  </si>
  <si>
    <t>Mod2/ai1</t>
  </si>
  <si>
    <t>Mod2/ai2</t>
  </si>
  <si>
    <t>Mod2/ai3</t>
  </si>
  <si>
    <t>Mod3/ai0</t>
  </si>
  <si>
    <t>Mod3/ai1</t>
  </si>
  <si>
    <t>Mod3/ai2</t>
  </si>
  <si>
    <t>Mod3/ai3</t>
  </si>
  <si>
    <t>Mod4/ai0</t>
  </si>
  <si>
    <t>Mod4/ai1</t>
  </si>
  <si>
    <t>Mod4/ai2</t>
  </si>
  <si>
    <t>Mod4/ai3</t>
  </si>
  <si>
    <t>NI9217</t>
  </si>
  <si>
    <t>HX_AirIn1</t>
  </si>
  <si>
    <t>HX_GlyOut_1</t>
  </si>
  <si>
    <t>HX_GlyOut_2</t>
  </si>
  <si>
    <t>HX_AirIn2</t>
  </si>
  <si>
    <t>HX_AirIn3</t>
  </si>
  <si>
    <t>HX_AirIn4</t>
  </si>
  <si>
    <t>HX_AirOut1</t>
  </si>
  <si>
    <t>HX_AirOut2</t>
  </si>
  <si>
    <t>HX_AirOut3</t>
  </si>
  <si>
    <t>HX_AirOut4</t>
  </si>
  <si>
    <t>HX_AirOut5</t>
  </si>
  <si>
    <t>HX_AirOut6</t>
  </si>
  <si>
    <t>HX_AirOut7</t>
  </si>
  <si>
    <t>HX_AirOut8</t>
  </si>
  <si>
    <t>Ref Suct Presure</t>
  </si>
  <si>
    <t>Barom Presure</t>
  </si>
  <si>
    <t>Nozzle dP 0-5inWC</t>
  </si>
  <si>
    <t>UUT dP 0-pt1inWC</t>
  </si>
  <si>
    <t>GLY MassFlow</t>
  </si>
  <si>
    <t>GLY Density</t>
  </si>
  <si>
    <t>RH in Temp</t>
  </si>
  <si>
    <t>RH in</t>
  </si>
  <si>
    <t>RH out Temp</t>
  </si>
  <si>
    <t>RH out</t>
  </si>
  <si>
    <t>Comp-suct-temp</t>
  </si>
  <si>
    <t>Comp-disch-temp</t>
  </si>
  <si>
    <t>Mod8/ai0</t>
  </si>
  <si>
    <t>Mod8/ai1</t>
  </si>
  <si>
    <t>DATA FOR WATER FLOW</t>
  </si>
  <si>
    <t>Copper tube</t>
  </si>
  <si>
    <t>OD</t>
  </si>
  <si>
    <t>in</t>
  </si>
  <si>
    <t>wall thick</t>
  </si>
  <si>
    <t>ID</t>
  </si>
  <si>
    <t>mdot</t>
  </si>
  <si>
    <t>lbm/hr</t>
  </si>
  <si>
    <t>vel (ft/sec)</t>
  </si>
  <si>
    <t>Area</t>
  </si>
  <si>
    <t>ft²</t>
  </si>
  <si>
    <t>vel (ft/hr)</t>
  </si>
  <si>
    <t>ft</t>
  </si>
  <si>
    <t>µ (lbm/ft*s)</t>
  </si>
  <si>
    <t>For Circulation heaters from watlow (no issues)</t>
  </si>
  <si>
    <t>vol (ft³/hr)</t>
  </si>
  <si>
    <t>gpm</t>
  </si>
  <si>
    <t>NI 9211 TC 
MOD 4</t>
  </si>
  <si>
    <t>NI 9211 TC 
MOD 5</t>
  </si>
  <si>
    <t>NI 9403 32ch Digital I/O
MOD 6</t>
  </si>
  <si>
    <t>NI 9265 4ch ±20m OM
MOD7</t>
  </si>
  <si>
    <t>NI 9265 4ch ±20m Omv
MOD8</t>
  </si>
  <si>
    <t>Pump dP</t>
  </si>
  <si>
    <t>NA</t>
  </si>
  <si>
    <t>16 used</t>
  </si>
  <si>
    <t>0 available</t>
  </si>
  <si>
    <t>Mod8/ai2</t>
  </si>
  <si>
    <t>Mod8/ai3</t>
  </si>
  <si>
    <t>Mod8/ai4</t>
  </si>
  <si>
    <t>Mod8/ai5</t>
  </si>
  <si>
    <t>Mod8/ai8</t>
  </si>
  <si>
    <t>Mod8/ai7</t>
  </si>
  <si>
    <t>Nozzle dP 0 to 2.5 inWC</t>
  </si>
  <si>
    <t>UUT dP 0 to 2.5 inWC</t>
  </si>
  <si>
    <t>NI9227_0</t>
  </si>
  <si>
    <t>NI9227_1</t>
  </si>
  <si>
    <t>NI9227_2</t>
  </si>
  <si>
    <t>NI9227_3</t>
  </si>
  <si>
    <t>Liq Pin pump 0-200psig</t>
  </si>
  <si>
    <t>NI9203_0 (1..7)</t>
  </si>
  <si>
    <t>NI9203_3 (4..4)</t>
  </si>
  <si>
    <t>NI9203_4 (5..3)</t>
  </si>
  <si>
    <t>NI9203_5 (6..2)</t>
  </si>
  <si>
    <t>NI9203_6 (7..1)</t>
  </si>
  <si>
    <t>NI9203_7 (8..0)</t>
  </si>
  <si>
    <t>Setra Liq In Pressure (0-100psig)</t>
  </si>
  <si>
    <t>Setra Liq dP (0-25psid)</t>
  </si>
  <si>
    <t>Ref Suct Pressure</t>
  </si>
  <si>
    <t>RHout 0~100%</t>
  </si>
  <si>
    <t>RHout Temperature -40 to 176 °F</t>
  </si>
  <si>
    <t>RHin 0~100%</t>
  </si>
  <si>
    <t>RHin Temperature -40 to 176 °F</t>
  </si>
  <si>
    <t>NI9203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</si>
</sst>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
    <numFmt numFmtId="166" formatCode="0.000"/>
  </numFmts>
  <fonts count="9" x14ac:knownFonts="1">
    <font>
      <sz val="10"/>
      <name val="Arial"/>
    </font>
    <font>
      <sz val="10"/>
      <name val="Arial"/>
      <family val="2"/>
    </font>
    <font>
      <b/>
      <sz val="10"/>
      <name val="Arial"/>
      <family val="2"/>
    </font>
    <font>
      <sz val="8"/>
      <color indexed="81"/>
      <name val="Tahoma"/>
      <family val="2"/>
    </font>
    <font>
      <b/>
      <sz val="8"/>
      <color indexed="81"/>
      <name val="Tahoma"/>
      <family val="2"/>
    </font>
    <font>
      <b/>
      <sz val="9"/>
      <name val="Arial"/>
      <family val="2"/>
    </font>
    <font>
      <sz val="9"/>
      <name val="Arial"/>
      <family val="2"/>
    </font>
    <font>
      <sz val="8"/>
      <name val="Arial"/>
      <family val="2"/>
    </font>
    <font>
      <b/>
      <sz val="8"/>
      <name val="Arial"/>
      <family val="2"/>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C000"/>
        <bgColor indexed="64"/>
      </patternFill>
    </fill>
    <fill>
      <patternFill patternType="solid">
        <fgColor theme="7" tint="0.59999389629810485"/>
        <bgColor indexed="64"/>
      </patternFill>
    </fill>
    <fill>
      <patternFill patternType="solid">
        <fgColor theme="9"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style="medium">
        <color indexed="64"/>
      </right>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medium">
        <color indexed="64"/>
      </left>
      <right style="thin">
        <color indexed="64"/>
      </right>
      <top style="mediumDashed">
        <color indexed="64"/>
      </top>
      <bottom style="mediumDashed">
        <color indexed="64"/>
      </bottom>
      <diagonal/>
    </border>
    <border>
      <left style="thin">
        <color indexed="64"/>
      </left>
      <right style="mediumDashed">
        <color indexed="64"/>
      </right>
      <top style="mediumDashed">
        <color indexed="64"/>
      </top>
      <bottom style="mediumDashed">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mediumDashed">
        <color indexed="64"/>
      </top>
      <bottom style="mediumDashed">
        <color indexed="64"/>
      </bottom>
      <diagonal/>
    </border>
  </borders>
  <cellStyleXfs count="1">
    <xf numFmtId="0" fontId="0" fillId="0" borderId="0"/>
  </cellStyleXfs>
  <cellXfs count="299">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2" fillId="0" borderId="1" xfId="0" applyFont="1" applyBorder="1"/>
    <xf numFmtId="0" fontId="0" fillId="0" borderId="0" xfId="0" applyAlignment="1">
      <alignment horizontal="center"/>
    </xf>
    <xf numFmtId="0" fontId="2" fillId="0" borderId="1" xfId="0" applyFont="1" applyBorder="1" applyAlignment="1">
      <alignment horizontal="center"/>
    </xf>
    <xf numFmtId="164" fontId="1" fillId="0" borderId="1" xfId="0" quotePrefix="1" applyNumberFormat="1" applyFont="1" applyBorder="1" applyAlignment="1">
      <alignment horizontal="center" vertical="center"/>
    </xf>
    <xf numFmtId="0" fontId="1" fillId="0" borderId="4" xfId="0" quotePrefix="1" applyNumberFormat="1" applyFont="1" applyBorder="1" applyAlignment="1">
      <alignment horizontal="center" vertical="center"/>
    </xf>
    <xf numFmtId="164" fontId="1" fillId="0" borderId="1" xfId="0" quotePrefix="1" applyNumberFormat="1" applyFont="1" applyBorder="1" applyAlignment="1">
      <alignment horizontal="left" vertical="center"/>
    </xf>
    <xf numFmtId="0" fontId="1" fillId="0" borderId="1" xfId="0" quotePrefix="1" applyNumberFormat="1" applyFont="1" applyBorder="1" applyAlignment="1">
      <alignment horizontal="center" vertical="center"/>
    </xf>
    <xf numFmtId="0" fontId="0" fillId="0" borderId="0" xfId="0" applyBorder="1"/>
    <xf numFmtId="164" fontId="1" fillId="0" borderId="0" xfId="0" quotePrefix="1" applyNumberFormat="1" applyFont="1" applyBorder="1" applyAlignment="1">
      <alignment horizontal="center" vertical="center"/>
    </xf>
    <xf numFmtId="164" fontId="1" fillId="0" borderId="0" xfId="0" quotePrefix="1" applyNumberFormat="1" applyFont="1" applyBorder="1" applyAlignment="1">
      <alignment horizontal="left" vertical="center"/>
    </xf>
    <xf numFmtId="0" fontId="1" fillId="0" borderId="0" xfId="0" quotePrefix="1" applyNumberFormat="1" applyFont="1" applyBorder="1" applyAlignment="1">
      <alignment horizontal="center" vertical="center"/>
    </xf>
    <xf numFmtId="164" fontId="1" fillId="0" borderId="0" xfId="0" quotePrefix="1" applyNumberFormat="1" applyFont="1" applyBorder="1" applyAlignment="1">
      <alignment horizontal="right" vertical="center"/>
    </xf>
    <xf numFmtId="0" fontId="0" fillId="0" borderId="0" xfId="0" applyFont="1" applyFill="1" applyBorder="1"/>
    <xf numFmtId="164" fontId="2" fillId="0" borderId="0" xfId="0" quotePrefix="1" applyNumberFormat="1" applyFont="1" applyBorder="1" applyAlignment="1">
      <alignment horizontal="left" vertical="center"/>
    </xf>
    <xf numFmtId="164" fontId="1" fillId="0" borderId="0" xfId="0" applyNumberFormat="1" applyFont="1" applyFill="1" applyBorder="1" applyAlignment="1">
      <alignment horizontal="right" vertical="center"/>
    </xf>
    <xf numFmtId="0" fontId="2" fillId="0" borderId="0" xfId="0" applyFont="1" applyFill="1" applyBorder="1" applyAlignment="1">
      <alignment horizontal="center"/>
    </xf>
    <xf numFmtId="0" fontId="1" fillId="0" borderId="0" xfId="0" applyFont="1" applyAlignment="1">
      <alignment horizontal="right"/>
    </xf>
    <xf numFmtId="164" fontId="1" fillId="0" borderId="0" xfId="0" applyNumberFormat="1" applyFont="1" applyFill="1" applyBorder="1" applyAlignment="1">
      <alignment horizontal="left" vertical="center"/>
    </xf>
    <xf numFmtId="164" fontId="5" fillId="0" borderId="0" xfId="0" quotePrefix="1" applyNumberFormat="1" applyFont="1" applyBorder="1" applyAlignment="1">
      <alignment horizontal="left" vertical="center"/>
    </xf>
    <xf numFmtId="0" fontId="6" fillId="0" borderId="0" xfId="0" applyFont="1"/>
    <xf numFmtId="0" fontId="5" fillId="0" borderId="0" xfId="0" applyFont="1" applyFill="1" applyBorder="1" applyAlignment="1">
      <alignment horizontal="center"/>
    </xf>
    <xf numFmtId="164" fontId="5" fillId="0" borderId="0" xfId="0" quotePrefix="1" applyNumberFormat="1" applyFont="1" applyBorder="1" applyAlignment="1">
      <alignment horizontal="center" vertical="center"/>
    </xf>
    <xf numFmtId="164" fontId="5" fillId="0" borderId="0" xfId="0" applyNumberFormat="1" applyFont="1" applyFill="1" applyBorder="1" applyAlignment="1">
      <alignment horizontal="center" vertical="center"/>
    </xf>
    <xf numFmtId="0" fontId="1" fillId="0" borderId="0" xfId="0" applyFont="1"/>
    <xf numFmtId="164" fontId="1" fillId="3" borderId="1" xfId="0" quotePrefix="1" applyNumberFormat="1" applyFont="1" applyFill="1" applyBorder="1" applyAlignment="1">
      <alignment horizontal="center" vertical="center"/>
    </xf>
    <xf numFmtId="164" fontId="1" fillId="4" borderId="1" xfId="0" quotePrefix="1" applyNumberFormat="1" applyFont="1" applyFill="1" applyBorder="1" applyAlignment="1">
      <alignment horizontal="center" vertical="center"/>
    </xf>
    <xf numFmtId="0" fontId="1" fillId="4" borderId="4" xfId="0" quotePrefix="1" applyNumberFormat="1" applyFont="1" applyFill="1" applyBorder="1" applyAlignment="1">
      <alignment horizontal="center" vertical="center"/>
    </xf>
    <xf numFmtId="0" fontId="1" fillId="4" borderId="1" xfId="0" quotePrefix="1" applyNumberFormat="1" applyFont="1" applyFill="1" applyBorder="1" applyAlignment="1">
      <alignment horizontal="center" vertical="center"/>
    </xf>
    <xf numFmtId="164" fontId="1" fillId="5" borderId="0" xfId="0" applyNumberFormat="1"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xf>
    <xf numFmtId="0" fontId="8" fillId="0" borderId="1" xfId="0" applyFont="1" applyBorder="1" applyAlignment="1">
      <alignment horizontal="center" vertical="center" wrapText="1"/>
    </xf>
    <xf numFmtId="164" fontId="2" fillId="2" borderId="0" xfId="0" applyNumberFormat="1" applyFont="1" applyFill="1" applyBorder="1" applyAlignment="1">
      <alignment horizontal="left" vertical="center"/>
    </xf>
    <xf numFmtId="0" fontId="2" fillId="8" borderId="0" xfId="0" applyFont="1" applyFill="1"/>
    <xf numFmtId="164" fontId="2" fillId="2" borderId="0" xfId="0" quotePrefix="1" applyNumberFormat="1" applyFont="1" applyFill="1" applyBorder="1" applyAlignment="1">
      <alignment horizontal="left" vertical="center"/>
    </xf>
    <xf numFmtId="0" fontId="1" fillId="9" borderId="4" xfId="0" quotePrefix="1" applyNumberFormat="1" applyFont="1" applyFill="1" applyBorder="1" applyAlignment="1">
      <alignment horizontal="center" vertical="center"/>
    </xf>
    <xf numFmtId="0" fontId="1" fillId="6" borderId="4" xfId="0" quotePrefix="1" applyNumberFormat="1" applyFont="1" applyFill="1" applyBorder="1" applyAlignment="1">
      <alignment horizontal="center" vertical="center"/>
    </xf>
    <xf numFmtId="0" fontId="1" fillId="5" borderId="4" xfId="0" quotePrefix="1" applyNumberFormat="1" applyFont="1" applyFill="1" applyBorder="1" applyAlignment="1">
      <alignment horizontal="center" vertical="center"/>
    </xf>
    <xf numFmtId="164" fontId="1" fillId="6" borderId="1" xfId="0" quotePrefix="1" applyNumberFormat="1" applyFont="1" applyFill="1" applyBorder="1" applyAlignment="1">
      <alignment horizontal="left" vertical="center"/>
    </xf>
    <xf numFmtId="0" fontId="1" fillId="6" borderId="1" xfId="0" quotePrefix="1" applyNumberFormat="1" applyFont="1" applyFill="1" applyBorder="1" applyAlignment="1">
      <alignment horizontal="center" vertical="center"/>
    </xf>
    <xf numFmtId="0" fontId="1" fillId="5" borderId="1" xfId="0" quotePrefix="1" applyNumberFormat="1" applyFont="1" applyFill="1" applyBorder="1" applyAlignment="1">
      <alignment horizontal="center" vertical="center"/>
    </xf>
    <xf numFmtId="164" fontId="1" fillId="5" borderId="1" xfId="0" quotePrefix="1" applyNumberFormat="1" applyFont="1" applyFill="1" applyBorder="1" applyAlignment="1">
      <alignment horizontal="left" vertical="center"/>
    </xf>
    <xf numFmtId="164" fontId="1" fillId="9" borderId="1" xfId="0" quotePrefix="1" applyNumberFormat="1" applyFont="1" applyFill="1" applyBorder="1" applyAlignment="1">
      <alignment horizontal="left" vertical="center"/>
    </xf>
    <xf numFmtId="164" fontId="1" fillId="4" borderId="1" xfId="0" quotePrefix="1" applyNumberFormat="1" applyFont="1" applyFill="1" applyBorder="1" applyAlignment="1">
      <alignment horizontal="left" vertical="center"/>
    </xf>
    <xf numFmtId="0" fontId="1" fillId="6" borderId="13" xfId="0" quotePrefix="1" applyNumberFormat="1" applyFont="1" applyFill="1" applyBorder="1" applyAlignment="1">
      <alignment horizontal="center" vertical="center"/>
    </xf>
    <xf numFmtId="0" fontId="1" fillId="4" borderId="13" xfId="0" quotePrefix="1" applyNumberFormat="1" applyFont="1" applyFill="1" applyBorder="1" applyAlignment="1">
      <alignment horizontal="center" vertical="center"/>
    </xf>
    <xf numFmtId="164" fontId="1" fillId="4" borderId="15" xfId="0" quotePrefix="1" applyNumberFormat="1" applyFont="1" applyFill="1" applyBorder="1" applyAlignment="1">
      <alignment horizontal="left" vertical="center"/>
    </xf>
    <xf numFmtId="0" fontId="1" fillId="4" borderId="16" xfId="0" quotePrefix="1" applyNumberFormat="1" applyFont="1" applyFill="1" applyBorder="1" applyAlignment="1">
      <alignment horizontal="center" vertical="center"/>
    </xf>
    <xf numFmtId="164" fontId="1" fillId="6" borderId="15" xfId="0" quotePrefix="1" applyNumberFormat="1" applyFont="1" applyFill="1" applyBorder="1" applyAlignment="1">
      <alignment horizontal="left" vertical="center"/>
    </xf>
    <xf numFmtId="0" fontId="1" fillId="6" borderId="16" xfId="0" quotePrefix="1"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6" xfId="0" applyFont="1" applyBorder="1" applyAlignment="1">
      <alignment horizontal="center" vertical="center" wrapText="1"/>
    </xf>
    <xf numFmtId="164" fontId="1" fillId="5" borderId="8" xfId="0" quotePrefix="1" applyNumberFormat="1" applyFont="1" applyFill="1" applyBorder="1" applyAlignment="1">
      <alignment horizontal="left" vertical="center"/>
    </xf>
    <xf numFmtId="0" fontId="1" fillId="5" borderId="10" xfId="0" quotePrefix="1" applyNumberFormat="1" applyFont="1" applyFill="1" applyBorder="1" applyAlignment="1">
      <alignment horizontal="center" vertical="center"/>
    </xf>
    <xf numFmtId="0" fontId="1" fillId="5" borderId="13" xfId="0" quotePrefix="1" applyNumberFormat="1" applyFont="1" applyFill="1" applyBorder="1" applyAlignment="1">
      <alignment horizontal="center" vertical="center"/>
    </xf>
    <xf numFmtId="0" fontId="1" fillId="9" borderId="13" xfId="0" quotePrefix="1" applyNumberFormat="1" applyFont="1" applyFill="1" applyBorder="1" applyAlignment="1">
      <alignment horizontal="center" vertical="center"/>
    </xf>
    <xf numFmtId="164" fontId="1" fillId="10" borderId="1" xfId="0" quotePrefix="1" applyNumberFormat="1" applyFont="1" applyFill="1" applyBorder="1" applyAlignment="1">
      <alignment horizontal="left" vertical="center"/>
    </xf>
    <xf numFmtId="164" fontId="1" fillId="10" borderId="8" xfId="0" quotePrefix="1" applyNumberFormat="1" applyFont="1" applyFill="1" applyBorder="1" applyAlignment="1">
      <alignment horizontal="left" vertical="center"/>
    </xf>
    <xf numFmtId="164" fontId="1" fillId="10" borderId="15" xfId="0" quotePrefix="1" applyNumberFormat="1" applyFont="1" applyFill="1" applyBorder="1" applyAlignment="1">
      <alignment horizontal="left" vertical="center"/>
    </xf>
    <xf numFmtId="0" fontId="0" fillId="0" borderId="0" xfId="0" applyFill="1"/>
    <xf numFmtId="164" fontId="1" fillId="3" borderId="11" xfId="0" quotePrefix="1" applyNumberFormat="1" applyFont="1" applyFill="1" applyBorder="1" applyAlignment="1">
      <alignment horizontal="center" vertical="center"/>
    </xf>
    <xf numFmtId="164" fontId="1" fillId="4" borderId="11" xfId="0" quotePrefix="1" applyNumberFormat="1" applyFont="1" applyFill="1" applyBorder="1" applyAlignment="1">
      <alignment horizontal="center" vertical="center"/>
    </xf>
    <xf numFmtId="164" fontId="1" fillId="4" borderId="14" xfId="0" quotePrefix="1" applyNumberFormat="1" applyFont="1" applyFill="1" applyBorder="1" applyAlignment="1">
      <alignment horizontal="center" vertical="center"/>
    </xf>
    <xf numFmtId="0" fontId="0" fillId="10" borderId="29" xfId="0" applyFill="1" applyBorder="1"/>
    <xf numFmtId="0" fontId="0" fillId="10" borderId="30" xfId="0" applyFill="1" applyBorder="1"/>
    <xf numFmtId="0" fontId="0" fillId="7" borderId="31" xfId="0" applyFill="1" applyBorder="1"/>
    <xf numFmtId="0" fontId="0" fillId="10" borderId="0" xfId="0" applyFill="1" applyBorder="1"/>
    <xf numFmtId="0" fontId="0" fillId="7" borderId="0" xfId="0" applyFill="1" applyBorder="1"/>
    <xf numFmtId="0" fontId="0" fillId="7" borderId="32" xfId="0" applyFill="1" applyBorder="1"/>
    <xf numFmtId="0" fontId="0" fillId="10" borderId="22" xfId="0" applyFill="1" applyBorder="1"/>
    <xf numFmtId="0" fontId="1" fillId="10" borderId="0" xfId="0" applyFont="1" applyFill="1" applyBorder="1"/>
    <xf numFmtId="0" fontId="1" fillId="7" borderId="0" xfId="0" applyFont="1" applyFill="1" applyBorder="1"/>
    <xf numFmtId="0" fontId="0" fillId="10" borderId="33" xfId="0" applyFill="1" applyBorder="1"/>
    <xf numFmtId="0" fontId="0" fillId="10" borderId="34" xfId="0" applyFill="1" applyBorder="1"/>
    <xf numFmtId="0" fontId="0" fillId="7" borderId="34" xfId="0" applyFill="1" applyBorder="1"/>
    <xf numFmtId="0" fontId="1" fillId="7" borderId="34" xfId="0" applyFont="1" applyFill="1" applyBorder="1"/>
    <xf numFmtId="0" fontId="0" fillId="7" borderId="29" xfId="0" applyFill="1" applyBorder="1"/>
    <xf numFmtId="0" fontId="0" fillId="7" borderId="22" xfId="0" applyFill="1" applyBorder="1"/>
    <xf numFmtId="0" fontId="2" fillId="7" borderId="22" xfId="0" applyFont="1" applyFill="1" applyBorder="1" applyAlignment="1">
      <alignment vertical="center" textRotation="255"/>
    </xf>
    <xf numFmtId="0" fontId="2" fillId="7" borderId="33" xfId="0" applyFont="1" applyFill="1" applyBorder="1" applyAlignment="1">
      <alignment vertical="center" textRotation="255"/>
    </xf>
    <xf numFmtId="2" fontId="0" fillId="0" borderId="0" xfId="0" applyNumberFormat="1"/>
    <xf numFmtId="165" fontId="0" fillId="0" borderId="0" xfId="0" applyNumberFormat="1"/>
    <xf numFmtId="0" fontId="0" fillId="0" borderId="0" xfId="0" quotePrefix="1"/>
    <xf numFmtId="16" fontId="0" fillId="0" borderId="0" xfId="0" quotePrefix="1" applyNumberFormat="1"/>
    <xf numFmtId="0" fontId="0" fillId="11" borderId="1" xfId="0" applyFill="1" applyBorder="1" applyAlignment="1">
      <alignment horizontal="center"/>
    </xf>
    <xf numFmtId="0" fontId="0" fillId="11" borderId="1" xfId="0" applyFill="1" applyBorder="1"/>
    <xf numFmtId="166" fontId="0" fillId="0" borderId="1" xfId="0" applyNumberFormat="1" applyBorder="1" applyAlignment="1">
      <alignment horizontal="center"/>
    </xf>
    <xf numFmtId="16" fontId="8" fillId="0" borderId="0" xfId="0" quotePrefix="1" applyNumberFormat="1" applyFont="1" applyAlignment="1">
      <alignment horizontal="center" vertical="center"/>
    </xf>
    <xf numFmtId="0" fontId="8" fillId="0" borderId="0" xfId="0" quotePrefix="1" applyFont="1" applyAlignment="1">
      <alignment horizontal="center" vertical="center"/>
    </xf>
    <xf numFmtId="0" fontId="2" fillId="0" borderId="20" xfId="0" applyFont="1" applyBorder="1" applyAlignment="1">
      <alignment horizontal="center" vertical="center" wrapText="1"/>
    </xf>
    <xf numFmtId="164" fontId="1" fillId="6" borderId="37" xfId="0" quotePrefix="1" applyNumberFormat="1" applyFont="1" applyFill="1" applyBorder="1" applyAlignment="1">
      <alignment horizontal="left" vertical="center"/>
    </xf>
    <xf numFmtId="164" fontId="1" fillId="4" borderId="37" xfId="0" quotePrefix="1" applyNumberFormat="1" applyFont="1" applyFill="1" applyBorder="1" applyAlignment="1">
      <alignment horizontal="left" vertical="center"/>
    </xf>
    <xf numFmtId="164" fontId="1" fillId="4" borderId="38" xfId="0" quotePrefix="1" applyNumberFormat="1" applyFont="1" applyFill="1" applyBorder="1" applyAlignment="1">
      <alignment horizontal="left" vertical="center"/>
    </xf>
    <xf numFmtId="164" fontId="1" fillId="6" borderId="38" xfId="0" quotePrefix="1" applyNumberFormat="1" applyFont="1" applyFill="1" applyBorder="1" applyAlignment="1">
      <alignment horizontal="left" vertical="center"/>
    </xf>
    <xf numFmtId="164" fontId="1" fillId="5" borderId="36" xfId="0" quotePrefix="1" applyNumberFormat="1" applyFont="1" applyFill="1" applyBorder="1" applyAlignment="1">
      <alignment horizontal="left" vertical="center"/>
    </xf>
    <xf numFmtId="164" fontId="1" fillId="5" borderId="37" xfId="0" quotePrefix="1" applyNumberFormat="1" applyFont="1" applyFill="1" applyBorder="1" applyAlignment="1">
      <alignment horizontal="left" vertical="center"/>
    </xf>
    <xf numFmtId="164" fontId="1" fillId="9" borderId="37" xfId="0" quotePrefix="1" applyNumberFormat="1" applyFont="1" applyFill="1" applyBorder="1" applyAlignment="1">
      <alignment horizontal="left" vertical="center"/>
    </xf>
    <xf numFmtId="0" fontId="2" fillId="0" borderId="0" xfId="0" applyFont="1"/>
    <xf numFmtId="166" fontId="0" fillId="0" borderId="0" xfId="0" applyNumberFormat="1"/>
    <xf numFmtId="164" fontId="1" fillId="12" borderId="21" xfId="0" quotePrefix="1" applyNumberFormat="1" applyFont="1" applyFill="1" applyBorder="1" applyAlignment="1">
      <alignment horizontal="center" vertical="center"/>
    </xf>
    <xf numFmtId="164" fontId="1" fillId="12" borderId="11" xfId="0" quotePrefix="1" applyNumberFormat="1" applyFont="1" applyFill="1" applyBorder="1" applyAlignment="1">
      <alignment horizontal="center" vertical="center"/>
    </xf>
    <xf numFmtId="164" fontId="1" fillId="12" borderId="17" xfId="0" quotePrefix="1" applyNumberFormat="1" applyFont="1" applyFill="1" applyBorder="1" applyAlignment="1">
      <alignment horizontal="center" vertical="center"/>
    </xf>
    <xf numFmtId="164" fontId="1" fillId="12" borderId="10" xfId="0" quotePrefix="1" applyNumberFormat="1" applyFont="1" applyFill="1" applyBorder="1" applyAlignment="1">
      <alignment horizontal="center" vertical="center"/>
    </xf>
    <xf numFmtId="164" fontId="1" fillId="12" borderId="25" xfId="0" quotePrefix="1" applyNumberFormat="1" applyFont="1" applyFill="1" applyBorder="1" applyAlignment="1">
      <alignment horizontal="center" vertical="center"/>
    </xf>
    <xf numFmtId="164" fontId="1" fillId="12" borderId="12" xfId="0" quotePrefix="1" applyNumberFormat="1" applyFont="1" applyFill="1" applyBorder="1" applyAlignment="1">
      <alignment horizontal="center" vertical="center"/>
    </xf>
    <xf numFmtId="164" fontId="1" fillId="13" borderId="11" xfId="0" quotePrefix="1" applyNumberFormat="1" applyFont="1" applyFill="1" applyBorder="1" applyAlignment="1">
      <alignment horizontal="center" vertical="center"/>
    </xf>
    <xf numFmtId="164" fontId="1" fillId="13" borderId="21" xfId="0" quotePrefix="1" applyNumberFormat="1" applyFont="1" applyFill="1" applyBorder="1" applyAlignment="1">
      <alignment horizontal="center" vertical="center"/>
    </xf>
    <xf numFmtId="0" fontId="2" fillId="13" borderId="21" xfId="0" quotePrefix="1" applyFont="1" applyFill="1" applyBorder="1" applyAlignment="1">
      <alignment horizontal="center" vertical="center"/>
    </xf>
    <xf numFmtId="0" fontId="2" fillId="13" borderId="16" xfId="0" quotePrefix="1" applyFont="1" applyFill="1" applyBorder="1" applyAlignment="1">
      <alignment horizontal="center" vertical="center"/>
    </xf>
    <xf numFmtId="0" fontId="2" fillId="13" borderId="13" xfId="0" quotePrefix="1" applyFont="1" applyFill="1" applyBorder="1" applyAlignment="1">
      <alignment horizontal="center" vertical="center"/>
    </xf>
    <xf numFmtId="17" fontId="2" fillId="12" borderId="21" xfId="0" quotePrefix="1" applyNumberFormat="1" applyFont="1" applyFill="1" applyBorder="1" applyAlignment="1">
      <alignment horizontal="center" vertical="center"/>
    </xf>
    <xf numFmtId="16" fontId="2" fillId="12" borderId="21" xfId="0" quotePrefix="1" applyNumberFormat="1" applyFont="1" applyFill="1" applyBorder="1" applyAlignment="1">
      <alignment horizontal="center" vertical="center"/>
    </xf>
    <xf numFmtId="0" fontId="1" fillId="5" borderId="21" xfId="0" quotePrefix="1" applyNumberFormat="1" applyFont="1" applyFill="1" applyBorder="1" applyAlignment="1">
      <alignment horizontal="center" vertical="center"/>
    </xf>
    <xf numFmtId="0" fontId="0" fillId="7" borderId="30" xfId="0" applyFill="1" applyBorder="1"/>
    <xf numFmtId="0" fontId="2" fillId="7" borderId="0" xfId="0" applyFont="1" applyFill="1" applyBorder="1" applyAlignment="1">
      <alignment horizontal="center" textRotation="255"/>
    </xf>
    <xf numFmtId="0" fontId="2" fillId="7" borderId="0" xfId="0" applyFont="1" applyFill="1" applyBorder="1" applyAlignment="1">
      <alignment vertical="center" textRotation="255"/>
    </xf>
    <xf numFmtId="0" fontId="2" fillId="7" borderId="34" xfId="0" applyFont="1" applyFill="1" applyBorder="1" applyAlignment="1">
      <alignment vertical="center" textRotation="255"/>
    </xf>
    <xf numFmtId="0" fontId="2" fillId="7" borderId="0" xfId="0" applyFont="1" applyFill="1" applyBorder="1" applyAlignment="1">
      <alignment textRotation="255"/>
    </xf>
    <xf numFmtId="0" fontId="2" fillId="0" borderId="22" xfId="0" applyFont="1" applyFill="1" applyBorder="1" applyAlignment="1">
      <alignment vertical="center" textRotation="255"/>
    </xf>
    <xf numFmtId="0" fontId="0" fillId="0" borderId="22" xfId="0" applyFill="1" applyBorder="1"/>
    <xf numFmtId="0" fontId="2" fillId="0" borderId="22" xfId="0" applyFont="1" applyFill="1" applyBorder="1" applyAlignment="1">
      <alignment textRotation="255"/>
    </xf>
    <xf numFmtId="0" fontId="2" fillId="7" borderId="30" xfId="0" applyFont="1" applyFill="1" applyBorder="1" applyAlignment="1">
      <alignment vertical="center"/>
    </xf>
    <xf numFmtId="0" fontId="2" fillId="7" borderId="0" xfId="0" applyFont="1" applyFill="1" applyBorder="1" applyAlignment="1">
      <alignment vertical="center"/>
    </xf>
    <xf numFmtId="0" fontId="1" fillId="7" borderId="32" xfId="0" applyFont="1" applyFill="1" applyBorder="1"/>
    <xf numFmtId="0" fontId="1" fillId="7" borderId="35" xfId="0" applyFont="1" applyFill="1" applyBorder="1"/>
    <xf numFmtId="0" fontId="1" fillId="7" borderId="0" xfId="0" applyFont="1" applyFill="1" applyBorder="1" applyAlignment="1">
      <alignment horizontal="left"/>
    </xf>
    <xf numFmtId="0" fontId="1" fillId="7" borderId="34" xfId="0" applyFont="1" applyFill="1" applyBorder="1" applyAlignment="1">
      <alignment horizontal="left"/>
    </xf>
    <xf numFmtId="0" fontId="1" fillId="7" borderId="0" xfId="0" applyFont="1" applyFill="1" applyBorder="1" applyAlignment="1">
      <alignment horizontal="center"/>
    </xf>
    <xf numFmtId="0" fontId="1" fillId="7" borderId="34" xfId="0" applyFont="1" applyFill="1" applyBorder="1" applyAlignment="1">
      <alignment horizontal="center"/>
    </xf>
    <xf numFmtId="0" fontId="1" fillId="6" borderId="4" xfId="0" quotePrefix="1" applyNumberFormat="1" applyFont="1" applyFill="1" applyBorder="1" applyAlignment="1">
      <alignment horizontal="center" vertical="center"/>
    </xf>
    <xf numFmtId="0" fontId="1" fillId="6" borderId="0" xfId="0" quotePrefix="1" applyNumberFormat="1" applyFont="1" applyFill="1" applyBorder="1" applyAlignment="1">
      <alignment horizontal="center" vertical="center"/>
    </xf>
    <xf numFmtId="0" fontId="1" fillId="6" borderId="40" xfId="0" quotePrefix="1" applyNumberFormat="1" applyFont="1" applyFill="1" applyBorder="1" applyAlignment="1">
      <alignment horizontal="center" vertical="center"/>
    </xf>
    <xf numFmtId="0" fontId="1" fillId="4" borderId="40" xfId="0" quotePrefix="1" applyNumberFormat="1" applyFont="1" applyFill="1" applyBorder="1" applyAlignment="1">
      <alignment horizontal="center" vertical="center"/>
    </xf>
    <xf numFmtId="0" fontId="1" fillId="6" borderId="41" xfId="0" quotePrefix="1" applyNumberFormat="1" applyFont="1" applyFill="1" applyBorder="1" applyAlignment="1">
      <alignment horizontal="center" vertical="center"/>
    </xf>
    <xf numFmtId="0" fontId="1" fillId="6" borderId="43" xfId="0" quotePrefix="1" applyNumberFormat="1" applyFont="1" applyFill="1" applyBorder="1" applyAlignment="1">
      <alignment horizontal="center" vertical="center"/>
    </xf>
    <xf numFmtId="0" fontId="1" fillId="6" borderId="15" xfId="0" quotePrefix="1" applyNumberFormat="1" applyFont="1" applyFill="1" applyBorder="1" applyAlignment="1">
      <alignment horizontal="center" vertical="center"/>
    </xf>
    <xf numFmtId="0" fontId="1" fillId="4" borderId="15" xfId="0" quotePrefix="1" applyNumberFormat="1" applyFont="1" applyFill="1" applyBorder="1" applyAlignment="1">
      <alignment horizontal="center" vertical="center"/>
    </xf>
    <xf numFmtId="0" fontId="1" fillId="4" borderId="44" xfId="0" quotePrefix="1" applyNumberFormat="1" applyFont="1" applyFill="1" applyBorder="1" applyAlignment="1">
      <alignment horizontal="center" vertical="center"/>
    </xf>
    <xf numFmtId="0" fontId="1" fillId="5" borderId="7" xfId="0" quotePrefix="1" applyNumberFormat="1" applyFont="1" applyFill="1" applyBorder="1" applyAlignment="1">
      <alignment horizontal="center" vertical="center"/>
    </xf>
    <xf numFmtId="0" fontId="1" fillId="5" borderId="8" xfId="0" quotePrefix="1" applyNumberFormat="1" applyFont="1" applyFill="1" applyBorder="1" applyAlignment="1">
      <alignment horizontal="center" vertical="center"/>
    </xf>
    <xf numFmtId="0" fontId="1" fillId="5" borderId="23" xfId="0" quotePrefix="1" applyNumberFormat="1" applyFont="1" applyFill="1" applyBorder="1" applyAlignment="1">
      <alignment horizontal="center" vertical="center"/>
    </xf>
    <xf numFmtId="0" fontId="1" fillId="5" borderId="11" xfId="0" quotePrefix="1" applyNumberFormat="1" applyFont="1" applyFill="1" applyBorder="1" applyAlignment="1">
      <alignment horizontal="center" vertical="center"/>
    </xf>
    <xf numFmtId="0" fontId="1" fillId="9" borderId="11" xfId="0" quotePrefix="1" applyNumberFormat="1" applyFont="1" applyFill="1" applyBorder="1" applyAlignment="1">
      <alignment horizontal="center" vertical="center"/>
    </xf>
    <xf numFmtId="0" fontId="0" fillId="11" borderId="0" xfId="0" applyFill="1"/>
    <xf numFmtId="0" fontId="0" fillId="11" borderId="0" xfId="0" applyFont="1" applyFill="1"/>
    <xf numFmtId="0" fontId="1" fillId="6" borderId="4" xfId="0" quotePrefix="1" applyNumberFormat="1" applyFont="1" applyFill="1" applyBorder="1" applyAlignment="1">
      <alignment horizontal="center" vertical="center"/>
    </xf>
    <xf numFmtId="0" fontId="1" fillId="6" borderId="24" xfId="0" quotePrefix="1" applyNumberFormat="1" applyFont="1" applyFill="1" applyBorder="1" applyAlignment="1">
      <alignment horizontal="center" vertical="center"/>
    </xf>
    <xf numFmtId="164" fontId="1" fillId="10" borderId="4" xfId="0" quotePrefix="1" applyNumberFormat="1" applyFont="1" applyFill="1" applyBorder="1" applyAlignment="1">
      <alignment horizontal="left" vertical="center"/>
    </xf>
    <xf numFmtId="164" fontId="1" fillId="6" borderId="4" xfId="0" quotePrefix="1" applyNumberFormat="1" applyFont="1" applyFill="1" applyBorder="1" applyAlignment="1">
      <alignment horizontal="left" vertical="center"/>
    </xf>
    <xf numFmtId="164" fontId="1" fillId="10" borderId="5" xfId="0" quotePrefix="1" applyNumberFormat="1" applyFont="1" applyFill="1" applyBorder="1" applyAlignment="1">
      <alignment horizontal="left" vertical="center"/>
    </xf>
    <xf numFmtId="164" fontId="1" fillId="6" borderId="5" xfId="0" quotePrefix="1" applyNumberFormat="1" applyFont="1" applyFill="1" applyBorder="1" applyAlignment="1">
      <alignment horizontal="left" vertical="center"/>
    </xf>
    <xf numFmtId="164" fontId="1" fillId="6" borderId="45" xfId="0" quotePrefix="1" applyNumberFormat="1" applyFont="1" applyFill="1" applyBorder="1" applyAlignment="1">
      <alignment horizontal="left" vertical="center"/>
    </xf>
    <xf numFmtId="0" fontId="1" fillId="6" borderId="46" xfId="0" quotePrefix="1" applyNumberFormat="1" applyFont="1" applyFill="1" applyBorder="1" applyAlignment="1">
      <alignment horizontal="center" vertical="center"/>
    </xf>
    <xf numFmtId="164" fontId="1" fillId="4" borderId="8" xfId="0" quotePrefix="1" applyNumberFormat="1" applyFont="1" applyFill="1" applyBorder="1" applyAlignment="1">
      <alignment horizontal="left" vertical="center"/>
    </xf>
    <xf numFmtId="164" fontId="1" fillId="4" borderId="36" xfId="0" quotePrefix="1" applyNumberFormat="1" applyFont="1" applyFill="1" applyBorder="1" applyAlignment="1">
      <alignment horizontal="left" vertical="center"/>
    </xf>
    <xf numFmtId="0" fontId="1" fillId="4" borderId="10" xfId="0" quotePrefix="1" applyNumberFormat="1" applyFont="1" applyFill="1" applyBorder="1" applyAlignment="1">
      <alignment horizontal="center" vertical="center"/>
    </xf>
    <xf numFmtId="0" fontId="1" fillId="4" borderId="30" xfId="0" quotePrefix="1" applyNumberFormat="1" applyFont="1" applyFill="1" applyBorder="1" applyAlignment="1">
      <alignment horizontal="center" vertical="center"/>
    </xf>
    <xf numFmtId="0" fontId="1" fillId="4" borderId="9" xfId="0" quotePrefix="1" applyNumberFormat="1" applyFont="1" applyFill="1" applyBorder="1" applyAlignment="1">
      <alignment horizontal="center" vertical="center"/>
    </xf>
    <xf numFmtId="0" fontId="1" fillId="4" borderId="31" xfId="0" quotePrefix="1" applyNumberFormat="1" applyFont="1" applyFill="1" applyBorder="1" applyAlignment="1">
      <alignment horizontal="center" vertical="center"/>
    </xf>
    <xf numFmtId="0" fontId="1" fillId="4" borderId="47" xfId="0" quotePrefix="1" applyNumberFormat="1" applyFont="1" applyFill="1" applyBorder="1" applyAlignment="1">
      <alignment horizontal="center" vertical="center"/>
    </xf>
    <xf numFmtId="0" fontId="1" fillId="4" borderId="41" xfId="0" quotePrefix="1" applyNumberFormat="1" applyFont="1" applyFill="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wrapText="1"/>
    </xf>
    <xf numFmtId="164" fontId="1" fillId="3" borderId="14" xfId="0" quotePrefix="1" applyNumberFormat="1" applyFont="1" applyFill="1" applyBorder="1" applyAlignment="1">
      <alignment horizontal="center" vertical="center"/>
    </xf>
    <xf numFmtId="16" fontId="2" fillId="12" borderId="16" xfId="0" quotePrefix="1" applyNumberFormat="1" applyFont="1" applyFill="1" applyBorder="1" applyAlignment="1">
      <alignment horizontal="center" vertical="center"/>
    </xf>
    <xf numFmtId="164" fontId="1" fillId="4" borderId="25" xfId="0" quotePrefix="1" applyNumberFormat="1" applyFont="1" applyFill="1" applyBorder="1" applyAlignment="1">
      <alignment horizontal="center" vertical="center"/>
    </xf>
    <xf numFmtId="0" fontId="2" fillId="13" borderId="12" xfId="0" quotePrefix="1" applyFont="1" applyFill="1" applyBorder="1" applyAlignment="1">
      <alignment horizontal="center" vertical="center"/>
    </xf>
    <xf numFmtId="164" fontId="1" fillId="12" borderId="7" xfId="0" quotePrefix="1" applyNumberFormat="1" applyFont="1" applyFill="1" applyBorder="1" applyAlignment="1">
      <alignment horizontal="center" vertical="center"/>
    </xf>
    <xf numFmtId="164" fontId="1" fillId="12" borderId="23" xfId="0" quotePrefix="1" applyNumberFormat="1" applyFont="1" applyFill="1" applyBorder="1" applyAlignment="1">
      <alignment horizontal="center" vertical="center"/>
    </xf>
    <xf numFmtId="164" fontId="1" fillId="12" borderId="14" xfId="0" quotePrefix="1" applyNumberFormat="1" applyFont="1" applyFill="1" applyBorder="1" applyAlignment="1">
      <alignment horizontal="center" vertical="center"/>
    </xf>
    <xf numFmtId="164" fontId="1" fillId="12" borderId="16" xfId="0" quotePrefix="1" applyNumberFormat="1" applyFont="1" applyFill="1" applyBorder="1" applyAlignment="1">
      <alignment horizontal="center" vertical="center"/>
    </xf>
    <xf numFmtId="164" fontId="1" fillId="7" borderId="3" xfId="0" quotePrefix="1" applyNumberFormat="1" applyFont="1" applyFill="1" applyBorder="1" applyAlignment="1">
      <alignment horizontal="left" vertical="center"/>
    </xf>
    <xf numFmtId="164" fontId="1" fillId="10" borderId="3" xfId="0" quotePrefix="1" applyNumberFormat="1" applyFont="1" applyFill="1" applyBorder="1" applyAlignment="1">
      <alignment horizontal="left" vertical="center"/>
    </xf>
    <xf numFmtId="164" fontId="1" fillId="12" borderId="48" xfId="0" quotePrefix="1" applyNumberFormat="1" applyFont="1" applyFill="1" applyBorder="1" applyAlignment="1">
      <alignment horizontal="center" vertical="center"/>
    </xf>
    <xf numFmtId="164" fontId="1" fillId="12" borderId="49" xfId="0" quotePrefix="1" applyNumberFormat="1" applyFont="1" applyFill="1" applyBorder="1" applyAlignment="1">
      <alignment horizontal="center" vertical="center"/>
    </xf>
    <xf numFmtId="0" fontId="2" fillId="14" borderId="0" xfId="0" applyFont="1" applyFill="1"/>
    <xf numFmtId="0" fontId="0" fillId="14" borderId="0" xfId="0" applyFill="1"/>
    <xf numFmtId="14" fontId="0" fillId="15" borderId="0" xfId="0" applyNumberFormat="1" applyFill="1"/>
    <xf numFmtId="0" fontId="0" fillId="15" borderId="0" xfId="0" applyFill="1"/>
    <xf numFmtId="0" fontId="2" fillId="15" borderId="0" xfId="0" applyFont="1" applyFill="1"/>
    <xf numFmtId="0" fontId="1" fillId="15" borderId="0" xfId="0" applyFont="1" applyFill="1"/>
    <xf numFmtId="0" fontId="1" fillId="15" borderId="0" xfId="0" applyFont="1" applyFill="1" applyAlignment="1">
      <alignment horizontal="right"/>
    </xf>
    <xf numFmtId="166" fontId="0" fillId="15" borderId="0" xfId="0" applyNumberFormat="1" applyFill="1"/>
    <xf numFmtId="0" fontId="8" fillId="15" borderId="1" xfId="0" applyFont="1" applyFill="1" applyBorder="1" applyAlignment="1">
      <alignment horizontal="center" vertical="center" wrapText="1"/>
    </xf>
    <xf numFmtId="0" fontId="0" fillId="15" borderId="1" xfId="0" applyFill="1" applyBorder="1" applyAlignment="1">
      <alignment horizontal="center"/>
    </xf>
    <xf numFmtId="2" fontId="0" fillId="15" borderId="1" xfId="0" applyNumberFormat="1" applyFill="1" applyBorder="1" applyAlignment="1">
      <alignment horizontal="center"/>
    </xf>
    <xf numFmtId="0" fontId="1" fillId="14" borderId="0" xfId="0" applyFont="1" applyFill="1"/>
    <xf numFmtId="0" fontId="2" fillId="0" borderId="26" xfId="0" applyFont="1" applyBorder="1" applyAlignment="1">
      <alignment horizontal="center" vertical="center" textRotation="255"/>
    </xf>
    <xf numFmtId="0" fontId="2" fillId="0" borderId="27" xfId="0" applyFont="1" applyBorder="1" applyAlignment="1">
      <alignment horizontal="center" vertical="center" textRotation="255"/>
    </xf>
    <xf numFmtId="0" fontId="2" fillId="0" borderId="28" xfId="0" applyFont="1" applyBorder="1" applyAlignment="1">
      <alignment horizontal="center" vertical="center" textRotation="255"/>
    </xf>
    <xf numFmtId="0" fontId="2" fillId="10" borderId="0" xfId="0" applyFont="1" applyFill="1" applyBorder="1" applyAlignment="1">
      <alignment horizontal="center" vertical="center" textRotation="255"/>
    </xf>
    <xf numFmtId="0" fontId="1" fillId="7" borderId="34" xfId="0" applyFont="1" applyFill="1" applyBorder="1" applyAlignment="1">
      <alignment horizontal="right"/>
    </xf>
    <xf numFmtId="164" fontId="1" fillId="7" borderId="50" xfId="0" quotePrefix="1" applyNumberFormat="1" applyFont="1" applyFill="1" applyBorder="1" applyAlignment="1">
      <alignment horizontal="left" vertical="center"/>
    </xf>
    <xf numFmtId="164" fontId="1" fillId="5" borderId="4" xfId="0" quotePrefix="1" applyNumberFormat="1" applyFont="1" applyFill="1" applyBorder="1" applyAlignment="1">
      <alignment horizontal="left" vertical="center"/>
    </xf>
    <xf numFmtId="0" fontId="1" fillId="5" borderId="24" xfId="0" quotePrefix="1" applyNumberFormat="1" applyFont="1" applyFill="1" applyBorder="1" applyAlignment="1">
      <alignment horizontal="center" vertical="center"/>
    </xf>
    <xf numFmtId="0" fontId="1" fillId="5" borderId="12" xfId="0" quotePrefix="1" applyNumberFormat="1" applyFont="1" applyFill="1" applyBorder="1" applyAlignment="1">
      <alignment horizontal="center" vertical="center"/>
    </xf>
    <xf numFmtId="0" fontId="1" fillId="5" borderId="5" xfId="0" quotePrefix="1" applyNumberFormat="1" applyFont="1" applyFill="1" applyBorder="1" applyAlignment="1">
      <alignment horizontal="center" vertical="center"/>
    </xf>
    <xf numFmtId="164" fontId="1" fillId="5" borderId="52" xfId="0" quotePrefix="1" applyNumberFormat="1" applyFont="1" applyFill="1" applyBorder="1" applyAlignment="1">
      <alignment horizontal="left" vertical="center"/>
    </xf>
    <xf numFmtId="164" fontId="1" fillId="5" borderId="53" xfId="0" quotePrefix="1" applyNumberFormat="1" applyFont="1" applyFill="1" applyBorder="1" applyAlignment="1">
      <alignment horizontal="left" vertical="center"/>
    </xf>
    <xf numFmtId="0" fontId="1" fillId="5" borderId="54" xfId="0" quotePrefix="1" applyNumberFormat="1" applyFont="1" applyFill="1" applyBorder="1" applyAlignment="1">
      <alignment horizontal="center" vertical="center"/>
    </xf>
    <xf numFmtId="0" fontId="1" fillId="5" borderId="55" xfId="0" quotePrefix="1" applyNumberFormat="1" applyFont="1" applyFill="1" applyBorder="1" applyAlignment="1">
      <alignment horizontal="center" vertical="center"/>
    </xf>
    <xf numFmtId="0" fontId="1" fillId="5" borderId="52" xfId="0" quotePrefix="1" applyNumberFormat="1" applyFont="1" applyFill="1" applyBorder="1" applyAlignment="1">
      <alignment horizontal="center" vertical="center"/>
    </xf>
    <xf numFmtId="164" fontId="1" fillId="12" borderId="55" xfId="0" quotePrefix="1" applyNumberFormat="1" applyFont="1" applyFill="1" applyBorder="1" applyAlignment="1">
      <alignment horizontal="center" vertical="center"/>
    </xf>
    <xf numFmtId="164" fontId="1" fillId="12" borderId="56" xfId="0" quotePrefix="1" applyNumberFormat="1" applyFont="1" applyFill="1" applyBorder="1" applyAlignment="1">
      <alignment horizontal="center" vertical="center"/>
    </xf>
    <xf numFmtId="164" fontId="1" fillId="12" borderId="3" xfId="0" quotePrefix="1" applyNumberFormat="1" applyFont="1" applyFill="1" applyBorder="1" applyAlignment="1">
      <alignment horizontal="center" vertical="center"/>
    </xf>
    <xf numFmtId="164" fontId="1" fillId="10" borderId="51" xfId="0" quotePrefix="1" applyNumberFormat="1" applyFont="1" applyFill="1" applyBorder="1" applyAlignment="1">
      <alignment horizontal="left" vertical="center"/>
    </xf>
    <xf numFmtId="164" fontId="1" fillId="9" borderId="5" xfId="0" quotePrefix="1" applyNumberFormat="1" applyFont="1" applyFill="1" applyBorder="1" applyAlignment="1">
      <alignment horizontal="left" vertical="center"/>
    </xf>
    <xf numFmtId="164" fontId="1" fillId="9" borderId="45" xfId="0" quotePrefix="1" applyNumberFormat="1" applyFont="1" applyFill="1" applyBorder="1" applyAlignment="1">
      <alignment horizontal="left" vertical="center"/>
    </xf>
    <xf numFmtId="0" fontId="1" fillId="9" borderId="46" xfId="0" quotePrefix="1" applyNumberFormat="1" applyFont="1" applyFill="1" applyBorder="1" applyAlignment="1">
      <alignment horizontal="center" vertical="center"/>
    </xf>
    <xf numFmtId="0" fontId="1" fillId="9" borderId="25" xfId="0" quotePrefix="1" applyNumberFormat="1" applyFont="1" applyFill="1" applyBorder="1" applyAlignment="1">
      <alignment horizontal="center" vertical="center"/>
    </xf>
    <xf numFmtId="0" fontId="1" fillId="5" borderId="56" xfId="0" quotePrefix="1" applyNumberFormat="1" applyFont="1" applyFill="1" applyBorder="1" applyAlignment="1">
      <alignment horizontal="center" vertical="center"/>
    </xf>
    <xf numFmtId="164" fontId="1" fillId="16" borderId="3" xfId="0" quotePrefix="1" applyNumberFormat="1" applyFont="1" applyFill="1" applyBorder="1" applyAlignment="1">
      <alignment horizontal="left" vertical="center"/>
    </xf>
    <xf numFmtId="164" fontId="1" fillId="16" borderId="1" xfId="0" quotePrefix="1" applyNumberFormat="1" applyFont="1" applyFill="1" applyBorder="1" applyAlignment="1">
      <alignment horizontal="left" vertical="center"/>
    </xf>
    <xf numFmtId="164" fontId="1" fillId="16" borderId="37" xfId="0" quotePrefix="1" applyNumberFormat="1" applyFont="1" applyFill="1" applyBorder="1" applyAlignment="1">
      <alignment horizontal="left" vertical="center"/>
    </xf>
    <xf numFmtId="0" fontId="1" fillId="16" borderId="21" xfId="0" quotePrefix="1" applyNumberFormat="1" applyFont="1" applyFill="1" applyBorder="1" applyAlignment="1">
      <alignment horizontal="center" vertical="center"/>
    </xf>
    <xf numFmtId="0" fontId="1" fillId="16" borderId="11" xfId="0" quotePrefix="1" applyNumberFormat="1" applyFont="1" applyFill="1" applyBorder="1" applyAlignment="1">
      <alignment horizontal="center" vertical="center"/>
    </xf>
    <xf numFmtId="0" fontId="1" fillId="16" borderId="1" xfId="0" quotePrefix="1" applyNumberFormat="1" applyFont="1" applyFill="1" applyBorder="1" applyAlignment="1">
      <alignment horizontal="center" vertical="center"/>
    </xf>
    <xf numFmtId="0" fontId="1" fillId="16" borderId="12" xfId="0" quotePrefix="1" applyNumberFormat="1" applyFont="1" applyFill="1" applyBorder="1" applyAlignment="1">
      <alignment horizontal="center" vertical="center"/>
    </xf>
    <xf numFmtId="0" fontId="1" fillId="16" borderId="25" xfId="0" quotePrefix="1" applyNumberFormat="1" applyFont="1" applyFill="1" applyBorder="1" applyAlignment="1">
      <alignment horizontal="center" vertical="center"/>
    </xf>
    <xf numFmtId="0" fontId="1" fillId="16" borderId="5" xfId="0" quotePrefix="1" applyNumberFormat="1" applyFont="1" applyFill="1" applyBorder="1" applyAlignment="1">
      <alignment horizontal="center" vertical="center"/>
    </xf>
    <xf numFmtId="164" fontId="1" fillId="7" borderId="52" xfId="0" quotePrefix="1" applyNumberFormat="1" applyFont="1" applyFill="1" applyBorder="1" applyAlignment="1">
      <alignment horizontal="left" vertical="center"/>
    </xf>
    <xf numFmtId="164" fontId="1" fillId="7" borderId="53" xfId="0" quotePrefix="1" applyNumberFormat="1" applyFont="1" applyFill="1" applyBorder="1" applyAlignment="1">
      <alignment horizontal="left" vertical="center"/>
    </xf>
    <xf numFmtId="0" fontId="1" fillId="7" borderId="54" xfId="0" quotePrefix="1" applyNumberFormat="1" applyFont="1" applyFill="1" applyBorder="1" applyAlignment="1">
      <alignment horizontal="center" vertical="center"/>
    </xf>
    <xf numFmtId="0" fontId="1" fillId="7" borderId="55" xfId="0" quotePrefix="1" applyNumberFormat="1" applyFont="1" applyFill="1" applyBorder="1" applyAlignment="1">
      <alignment horizontal="center" vertical="center"/>
    </xf>
    <xf numFmtId="0" fontId="1" fillId="7" borderId="52" xfId="0" quotePrefix="1" applyNumberFormat="1" applyFont="1" applyFill="1" applyBorder="1" applyAlignment="1">
      <alignment horizontal="center" vertical="center"/>
    </xf>
    <xf numFmtId="164" fontId="1" fillId="17" borderId="3" xfId="0" quotePrefix="1" applyNumberFormat="1" applyFont="1" applyFill="1" applyBorder="1" applyAlignment="1">
      <alignment horizontal="left" vertical="center"/>
    </xf>
    <xf numFmtId="164" fontId="1" fillId="17" borderId="1" xfId="0" quotePrefix="1" applyNumberFormat="1" applyFont="1" applyFill="1" applyBorder="1" applyAlignment="1">
      <alignment horizontal="left" vertical="center"/>
    </xf>
    <xf numFmtId="164" fontId="1" fillId="17" borderId="39" xfId="0" quotePrefix="1" applyNumberFormat="1" applyFont="1" applyFill="1" applyBorder="1" applyAlignment="1">
      <alignment horizontal="left" vertical="center"/>
    </xf>
    <xf numFmtId="0" fontId="1" fillId="17" borderId="21" xfId="0" quotePrefix="1" applyNumberFormat="1" applyFont="1" applyFill="1" applyBorder="1" applyAlignment="1">
      <alignment horizontal="center" vertical="center"/>
    </xf>
    <xf numFmtId="0" fontId="1" fillId="17" borderId="11" xfId="0" quotePrefix="1" applyNumberFormat="1" applyFont="1" applyFill="1" applyBorder="1" applyAlignment="1">
      <alignment horizontal="center" vertical="center"/>
    </xf>
    <xf numFmtId="0" fontId="1" fillId="17" borderId="1" xfId="0" quotePrefix="1" applyNumberFormat="1" applyFont="1" applyFill="1" applyBorder="1" applyAlignment="1">
      <alignment horizontal="center" vertical="center"/>
    </xf>
    <xf numFmtId="164" fontId="1" fillId="17" borderId="37" xfId="0" quotePrefix="1" applyNumberFormat="1" applyFont="1" applyFill="1" applyBorder="1" applyAlignment="1">
      <alignment horizontal="left" vertical="center"/>
    </xf>
    <xf numFmtId="164" fontId="1" fillId="17" borderId="4" xfId="0" quotePrefix="1" applyNumberFormat="1" applyFont="1" applyFill="1" applyBorder="1" applyAlignment="1">
      <alignment horizontal="left" vertical="center"/>
    </xf>
    <xf numFmtId="0" fontId="1" fillId="17" borderId="13" xfId="0" quotePrefix="1" applyNumberFormat="1" applyFont="1" applyFill="1" applyBorder="1" applyAlignment="1">
      <alignment horizontal="center" vertical="center"/>
    </xf>
    <xf numFmtId="0" fontId="1" fillId="17" borderId="24" xfId="0" quotePrefix="1" applyNumberFormat="1" applyFont="1" applyFill="1" applyBorder="1" applyAlignment="1">
      <alignment horizontal="center" vertical="center"/>
    </xf>
    <xf numFmtId="0" fontId="1" fillId="17" borderId="4" xfId="0" quotePrefix="1" applyNumberFormat="1" applyFont="1" applyFill="1" applyBorder="1" applyAlignment="1">
      <alignment horizontal="center" vertical="center"/>
    </xf>
    <xf numFmtId="0" fontId="1" fillId="0" borderId="4" xfId="0" quotePrefix="1" applyNumberFormat="1" applyFont="1" applyBorder="1" applyAlignment="1">
      <alignment horizontal="center" vertical="center"/>
    </xf>
    <xf numFmtId="0" fontId="1" fillId="0" borderId="5" xfId="0" quotePrefix="1" applyNumberFormat="1" applyFont="1" applyBorder="1" applyAlignment="1">
      <alignment horizontal="center" vertical="center"/>
    </xf>
    <xf numFmtId="164" fontId="1" fillId="0" borderId="4" xfId="0" quotePrefix="1" applyNumberFormat="1" applyFont="1" applyBorder="1" applyAlignment="1">
      <alignment horizontal="center" vertical="center"/>
    </xf>
    <xf numFmtId="164" fontId="1" fillId="0" borderId="5" xfId="0" quotePrefix="1" applyNumberFormat="1"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1" fillId="6" borderId="4" xfId="0" quotePrefix="1" applyNumberFormat="1" applyFont="1" applyFill="1" applyBorder="1" applyAlignment="1">
      <alignment horizontal="left" vertical="center"/>
    </xf>
    <xf numFmtId="0" fontId="1" fillId="6" borderId="5" xfId="0" quotePrefix="1" applyNumberFormat="1" applyFont="1" applyFill="1" applyBorder="1" applyAlignment="1">
      <alignment horizontal="left" vertical="center"/>
    </xf>
    <xf numFmtId="0" fontId="1" fillId="6" borderId="4" xfId="0" quotePrefix="1" applyNumberFormat="1" applyFont="1" applyFill="1" applyBorder="1" applyAlignment="1">
      <alignment horizontal="center" vertical="center"/>
    </xf>
    <xf numFmtId="0" fontId="1" fillId="6" borderId="5" xfId="0" quotePrefix="1" applyNumberFormat="1" applyFont="1" applyFill="1" applyBorder="1" applyAlignment="1">
      <alignment horizontal="center" vertical="center"/>
    </xf>
    <xf numFmtId="164" fontId="7" fillId="4" borderId="4" xfId="0" quotePrefix="1" applyNumberFormat="1" applyFont="1" applyFill="1" applyBorder="1" applyAlignment="1">
      <alignment horizontal="center" vertical="center" wrapText="1"/>
    </xf>
    <xf numFmtId="164" fontId="7" fillId="4" borderId="5" xfId="0" quotePrefix="1" applyNumberFormat="1" applyFont="1" applyFill="1" applyBorder="1" applyAlignment="1">
      <alignment horizontal="center" vertical="center" wrapText="1"/>
    </xf>
    <xf numFmtId="164" fontId="1" fillId="4" borderId="4" xfId="0" quotePrefix="1" applyNumberFormat="1" applyFont="1" applyFill="1" applyBorder="1" applyAlignment="1">
      <alignment horizontal="center" vertical="center" wrapText="1"/>
    </xf>
    <xf numFmtId="164" fontId="1" fillId="4" borderId="5" xfId="0" quotePrefix="1"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7" borderId="30" xfId="0" applyFont="1" applyFill="1" applyBorder="1" applyAlignment="1">
      <alignment horizontal="center" vertical="center"/>
    </xf>
    <xf numFmtId="0" fontId="2" fillId="7" borderId="0" xfId="0" applyFont="1" applyFill="1" applyBorder="1" applyAlignment="1">
      <alignment horizontal="center" vertical="center"/>
    </xf>
    <xf numFmtId="164" fontId="7" fillId="4" borderId="24" xfId="0" quotePrefix="1" applyNumberFormat="1" applyFont="1" applyFill="1" applyBorder="1" applyAlignment="1">
      <alignment horizontal="center" vertical="center" wrapText="1"/>
    </xf>
    <xf numFmtId="164" fontId="7" fillId="4" borderId="25" xfId="0" quotePrefix="1" applyNumberFormat="1"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10" borderId="30" xfId="0" applyFont="1" applyFill="1" applyBorder="1" applyAlignment="1">
      <alignment horizontal="center" vertical="center"/>
    </xf>
    <xf numFmtId="0" fontId="2" fillId="0" borderId="26" xfId="0" applyFont="1" applyBorder="1" applyAlignment="1">
      <alignment horizontal="center" vertical="center" textRotation="255"/>
    </xf>
    <xf numFmtId="0" fontId="2" fillId="0" borderId="27" xfId="0" applyFont="1" applyBorder="1" applyAlignment="1">
      <alignment horizontal="center" vertical="center" textRotation="255"/>
    </xf>
    <xf numFmtId="0" fontId="2" fillId="0" borderId="28" xfId="0" applyFont="1" applyBorder="1" applyAlignment="1">
      <alignment horizontal="center" vertical="center" textRotation="255"/>
    </xf>
    <xf numFmtId="0" fontId="2" fillId="10" borderId="22" xfId="0" applyFont="1" applyFill="1" applyBorder="1" applyAlignment="1">
      <alignment horizontal="center" vertical="center" textRotation="255"/>
    </xf>
    <xf numFmtId="0" fontId="2" fillId="12" borderId="23" xfId="0" applyFont="1" applyFill="1" applyBorder="1" applyAlignment="1">
      <alignment horizontal="center" vertical="center"/>
    </xf>
    <xf numFmtId="0" fontId="2" fillId="12" borderId="21" xfId="0" applyFont="1" applyFill="1" applyBorder="1" applyAlignment="1">
      <alignment horizontal="center" vertical="center"/>
    </xf>
    <xf numFmtId="164" fontId="7" fillId="4" borderId="17" xfId="0" quotePrefix="1" applyNumberFormat="1" applyFont="1" applyFill="1" applyBorder="1" applyAlignment="1">
      <alignment horizontal="center" vertical="center" wrapText="1"/>
    </xf>
    <xf numFmtId="0" fontId="2" fillId="0" borderId="19" xfId="0" applyFont="1" applyBorder="1" applyAlignment="1">
      <alignment horizontal="center"/>
    </xf>
    <xf numFmtId="0" fontId="2" fillId="0" borderId="20" xfId="0" applyFont="1" applyBorder="1" applyAlignment="1">
      <alignment horizontal="center"/>
    </xf>
    <xf numFmtId="0" fontId="1" fillId="6" borderId="7" xfId="0" quotePrefix="1" applyNumberFormat="1" applyFont="1" applyFill="1" applyBorder="1" applyAlignment="1">
      <alignment horizontal="center" vertical="center"/>
    </xf>
    <xf numFmtId="0" fontId="1" fillId="6" borderId="11" xfId="0" quotePrefix="1" applyNumberFormat="1" applyFont="1" applyFill="1" applyBorder="1" applyAlignment="1">
      <alignment horizontal="center" vertical="center"/>
    </xf>
    <xf numFmtId="0" fontId="1" fillId="6" borderId="43" xfId="0" quotePrefix="1" applyNumberFormat="1" applyFont="1" applyFill="1" applyBorder="1" applyAlignment="1">
      <alignment horizontal="center" vertical="center"/>
    </xf>
    <xf numFmtId="0" fontId="1" fillId="6" borderId="10" xfId="0" quotePrefix="1" applyNumberFormat="1" applyFont="1" applyFill="1" applyBorder="1" applyAlignment="1">
      <alignment horizontal="center" vertical="center"/>
    </xf>
    <xf numFmtId="0" fontId="1" fillId="6" borderId="12" xfId="0" quotePrefix="1" applyNumberFormat="1" applyFont="1" applyFill="1" applyBorder="1" applyAlignment="1">
      <alignment horizontal="center" vertical="center"/>
    </xf>
    <xf numFmtId="0" fontId="2" fillId="7" borderId="22" xfId="0" applyFont="1" applyFill="1" applyBorder="1" applyAlignment="1">
      <alignment horizontal="center" textRotation="255"/>
    </xf>
    <xf numFmtId="0" fontId="2" fillId="7" borderId="0" xfId="0" applyFont="1" applyFill="1" applyBorder="1" applyAlignment="1">
      <alignment horizontal="center" textRotation="255"/>
    </xf>
    <xf numFmtId="0" fontId="2" fillId="0" borderId="22" xfId="0" applyFont="1" applyBorder="1" applyAlignment="1">
      <alignment horizontal="center" vertical="center" textRotation="255"/>
    </xf>
    <xf numFmtId="0" fontId="1" fillId="6" borderId="13" xfId="0" quotePrefix="1" applyNumberFormat="1" applyFont="1" applyFill="1" applyBorder="1" applyAlignment="1">
      <alignment horizontal="center" vertical="center"/>
    </xf>
    <xf numFmtId="0" fontId="2" fillId="0" borderId="42" xfId="0" applyFont="1" applyBorder="1" applyAlignment="1">
      <alignment horizontal="center"/>
    </xf>
    <xf numFmtId="0" fontId="2" fillId="0" borderId="7" xfId="0" applyFont="1" applyBorder="1" applyAlignment="1">
      <alignment horizontal="center" vertical="center" textRotation="255"/>
    </xf>
    <xf numFmtId="0" fontId="2" fillId="0" borderId="11" xfId="0" applyFont="1" applyBorder="1" applyAlignment="1">
      <alignment horizontal="center" vertical="center" textRotation="255"/>
    </xf>
    <xf numFmtId="0" fontId="2" fillId="0" borderId="14" xfId="0" applyFont="1" applyBorder="1" applyAlignment="1">
      <alignment horizontal="center" vertical="center" textRotation="255"/>
    </xf>
    <xf numFmtId="0" fontId="2" fillId="0" borderId="17" xfId="0" applyFont="1" applyBorder="1" applyAlignment="1">
      <alignment horizontal="center" vertical="center" textRotation="255"/>
    </xf>
    <xf numFmtId="0" fontId="2" fillId="0" borderId="18" xfId="0" applyFont="1" applyBorder="1" applyAlignment="1">
      <alignment horizontal="center" vertical="center" textRotation="255"/>
    </xf>
    <xf numFmtId="0" fontId="1" fillId="6" borderId="9" xfId="0" quotePrefix="1" applyNumberFormat="1" applyFont="1" applyFill="1" applyBorder="1" applyAlignment="1">
      <alignment horizontal="left" vertical="center"/>
    </xf>
    <xf numFmtId="0" fontId="2" fillId="0" borderId="57" xfId="0" applyFont="1" applyBorder="1" applyAlignment="1">
      <alignment horizontal="center" vertical="center" textRotation="255"/>
    </xf>
    <xf numFmtId="0" fontId="2" fillId="0" borderId="3" xfId="0" applyFont="1" applyBorder="1" applyAlignment="1">
      <alignment horizontal="center" vertical="center" textRotation="255"/>
    </xf>
    <xf numFmtId="0" fontId="2" fillId="0" borderId="50" xfId="0" applyFont="1" applyBorder="1" applyAlignment="1">
      <alignment horizontal="center" vertical="center" textRotation="255"/>
    </xf>
    <xf numFmtId="0" fontId="2" fillId="0" borderId="51" xfId="0" applyFont="1" applyBorder="1" applyAlignment="1">
      <alignment horizontal="center" vertical="center" textRotation="255"/>
    </xf>
    <xf numFmtId="0" fontId="2" fillId="0" borderId="48" xfId="0" applyFont="1" applyBorder="1" applyAlignment="1">
      <alignment horizontal="center" vertical="center" textRotation="255"/>
    </xf>
    <xf numFmtId="0" fontId="2" fillId="0" borderId="58" xfId="0" applyFont="1" applyBorder="1" applyAlignment="1">
      <alignment horizontal="center" vertical="center" textRotation="255"/>
    </xf>
    <xf numFmtId="0" fontId="2" fillId="0" borderId="29" xfId="0" applyFont="1" applyBorder="1" applyAlignment="1">
      <alignment horizontal="center" vertical="center" textRotation="255"/>
    </xf>
    <xf numFmtId="164" fontId="1" fillId="7" borderId="59" xfId="0" quotePrefix="1" applyNumberFormat="1" applyFont="1" applyFill="1" applyBorder="1" applyAlignment="1">
      <alignment horizontal="left" vertical="center"/>
    </xf>
    <xf numFmtId="164" fontId="1" fillId="17" borderId="50" xfId="0" quotePrefix="1"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3" Type="http://schemas.openxmlformats.org/officeDocument/2006/relationships/image" Target="../media/image4.tmp"/><Relationship Id="rId7" Type="http://schemas.openxmlformats.org/officeDocument/2006/relationships/image" Target="../media/image8.tmp"/><Relationship Id="rId2" Type="http://schemas.openxmlformats.org/officeDocument/2006/relationships/image" Target="../media/image3.tmp"/><Relationship Id="rId1" Type="http://schemas.openxmlformats.org/officeDocument/2006/relationships/image" Target="../media/image2.tmp"/><Relationship Id="rId6" Type="http://schemas.openxmlformats.org/officeDocument/2006/relationships/image" Target="../media/image7.tmp"/><Relationship Id="rId5" Type="http://schemas.openxmlformats.org/officeDocument/2006/relationships/image" Target="../media/image6.tmp"/><Relationship Id="rId4" Type="http://schemas.openxmlformats.org/officeDocument/2006/relationships/image" Target="../media/image5.tmp"/></Relationships>
</file>

<file path=xl/drawings/_rels/drawing3.xml.rels><?xml version="1.0" encoding="UTF-8" standalone="yes"?>
<Relationships xmlns="http://schemas.openxmlformats.org/package/2006/relationships"><Relationship Id="rId3" Type="http://schemas.openxmlformats.org/officeDocument/2006/relationships/image" Target="../media/image12.tmp"/><Relationship Id="rId2" Type="http://schemas.openxmlformats.org/officeDocument/2006/relationships/image" Target="../media/image11.tmp"/><Relationship Id="rId1" Type="http://schemas.openxmlformats.org/officeDocument/2006/relationships/image" Target="../media/image10.tmp"/></Relationships>
</file>

<file path=xl/drawings/_rels/drawing4.xml.rels><?xml version="1.0" encoding="UTF-8" standalone="yes"?>
<Relationships xmlns="http://schemas.openxmlformats.org/package/2006/relationships"><Relationship Id="rId8" Type="http://schemas.openxmlformats.org/officeDocument/2006/relationships/image" Target="../media/image20.tmp"/><Relationship Id="rId3" Type="http://schemas.openxmlformats.org/officeDocument/2006/relationships/image" Target="../media/image15.tmp"/><Relationship Id="rId7" Type="http://schemas.openxmlformats.org/officeDocument/2006/relationships/image" Target="../media/image19.tmp"/><Relationship Id="rId2" Type="http://schemas.openxmlformats.org/officeDocument/2006/relationships/image" Target="../media/image14.tmp"/><Relationship Id="rId1" Type="http://schemas.openxmlformats.org/officeDocument/2006/relationships/image" Target="../media/image13.tmp"/><Relationship Id="rId6" Type="http://schemas.openxmlformats.org/officeDocument/2006/relationships/image" Target="../media/image18.tmp"/><Relationship Id="rId5" Type="http://schemas.openxmlformats.org/officeDocument/2006/relationships/image" Target="../media/image17.tmp"/><Relationship Id="rId4" Type="http://schemas.openxmlformats.org/officeDocument/2006/relationships/image" Target="../media/image16.tmp"/><Relationship Id="rId9" Type="http://schemas.openxmlformats.org/officeDocument/2006/relationships/image" Target="../media/image21.tmp"/></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61</xdr:row>
      <xdr:rowOff>9525</xdr:rowOff>
    </xdr:from>
    <xdr:to>
      <xdr:col>9</xdr:col>
      <xdr:colOff>4048125</xdr:colOff>
      <xdr:row>85</xdr:row>
      <xdr:rowOff>20895</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1681" y="10083613"/>
          <a:ext cx="6265209" cy="3776547"/>
        </a:xfrm>
        <a:prstGeom prst="rect">
          <a:avLst/>
        </a:prstGeom>
      </xdr:spPr>
    </xdr:pic>
    <xdr:clientData/>
  </xdr:twoCellAnchor>
  <xdr:twoCellAnchor>
    <xdr:from>
      <xdr:col>7</xdr:col>
      <xdr:colOff>38101</xdr:colOff>
      <xdr:row>61</xdr:row>
      <xdr:rowOff>85726</xdr:rowOff>
    </xdr:from>
    <xdr:to>
      <xdr:col>9</xdr:col>
      <xdr:colOff>314325</xdr:colOff>
      <xdr:row>69</xdr:row>
      <xdr:rowOff>64295</xdr:rowOff>
    </xdr:to>
    <xdr:grpSp>
      <xdr:nvGrpSpPr>
        <xdr:cNvPr id="26" name="Group 25"/>
        <xdr:cNvGrpSpPr/>
      </xdr:nvGrpSpPr>
      <xdr:grpSpPr>
        <a:xfrm>
          <a:off x="7296151" y="10448926"/>
          <a:ext cx="2867024" cy="1273969"/>
          <a:chOff x="7283054" y="10372726"/>
          <a:chExt cx="2865834" cy="1264444"/>
        </a:xfrm>
      </xdr:grpSpPr>
      <xdr:cxnSp macro="">
        <xdr:nvCxnSpPr>
          <xdr:cNvPr id="4" name="Straight Arrow Connector 3"/>
          <xdr:cNvCxnSpPr/>
        </xdr:nvCxnSpPr>
        <xdr:spPr>
          <a:xfrm flipH="1" flipV="1">
            <a:off x="7283054" y="10372726"/>
            <a:ext cx="2865834" cy="111561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grpSp>
        <xdr:nvGrpSpPr>
          <xdr:cNvPr id="23" name="Group 22"/>
          <xdr:cNvGrpSpPr/>
        </xdr:nvGrpSpPr>
        <xdr:grpSpPr>
          <a:xfrm>
            <a:off x="9880997" y="11406187"/>
            <a:ext cx="219077" cy="230983"/>
            <a:chOff x="3403997" y="14311312"/>
            <a:chExt cx="219077" cy="230983"/>
          </a:xfrm>
        </xdr:grpSpPr>
        <xdr:cxnSp macro="">
          <xdr:nvCxnSpPr>
            <xdr:cNvPr id="24" name="Straight Arrow Connector 23"/>
            <xdr:cNvCxnSpPr/>
          </xdr:nvCxnSpPr>
          <xdr:spPr>
            <a:xfrm flipH="1" flipV="1">
              <a:off x="3403997" y="14429838"/>
              <a:ext cx="219077" cy="112457"/>
            </a:xfrm>
            <a:prstGeom prst="straightConnector1">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cxnSp macro="">
          <xdr:nvCxnSpPr>
            <xdr:cNvPr id="25" name="Straight Arrow Connector 24"/>
            <xdr:cNvCxnSpPr/>
          </xdr:nvCxnSpPr>
          <xdr:spPr>
            <a:xfrm flipH="1">
              <a:off x="3413522" y="14311312"/>
              <a:ext cx="57150" cy="123825"/>
            </a:xfrm>
            <a:prstGeom prst="straightConnector1">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grpSp>
    </xdr:grpSp>
    <xdr:clientData/>
  </xdr:twoCellAnchor>
  <xdr:twoCellAnchor>
    <xdr:from>
      <xdr:col>7</xdr:col>
      <xdr:colOff>41672</xdr:colOff>
      <xdr:row>63</xdr:row>
      <xdr:rowOff>29765</xdr:rowOff>
    </xdr:from>
    <xdr:to>
      <xdr:col>9</xdr:col>
      <xdr:colOff>290512</xdr:colOff>
      <xdr:row>72</xdr:row>
      <xdr:rowOff>22623</xdr:rowOff>
    </xdr:to>
    <xdr:grpSp>
      <xdr:nvGrpSpPr>
        <xdr:cNvPr id="27" name="Group 26"/>
        <xdr:cNvGrpSpPr/>
      </xdr:nvGrpSpPr>
      <xdr:grpSpPr>
        <a:xfrm>
          <a:off x="7299722" y="10716815"/>
          <a:ext cx="2839640" cy="1450183"/>
          <a:chOff x="7283054" y="10372726"/>
          <a:chExt cx="2865834" cy="1264444"/>
        </a:xfrm>
      </xdr:grpSpPr>
      <xdr:cxnSp macro="">
        <xdr:nvCxnSpPr>
          <xdr:cNvPr id="28" name="Straight Arrow Connector 27"/>
          <xdr:cNvCxnSpPr/>
        </xdr:nvCxnSpPr>
        <xdr:spPr>
          <a:xfrm flipH="1" flipV="1">
            <a:off x="7283054" y="10372726"/>
            <a:ext cx="2865834" cy="111561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grpSp>
        <xdr:nvGrpSpPr>
          <xdr:cNvPr id="29" name="Group 28"/>
          <xdr:cNvGrpSpPr/>
        </xdr:nvGrpSpPr>
        <xdr:grpSpPr>
          <a:xfrm>
            <a:off x="9880997" y="11406187"/>
            <a:ext cx="219077" cy="230983"/>
            <a:chOff x="3403997" y="14311312"/>
            <a:chExt cx="219077" cy="230983"/>
          </a:xfrm>
        </xdr:grpSpPr>
        <xdr:cxnSp macro="">
          <xdr:nvCxnSpPr>
            <xdr:cNvPr id="30" name="Straight Arrow Connector 29"/>
            <xdr:cNvCxnSpPr/>
          </xdr:nvCxnSpPr>
          <xdr:spPr>
            <a:xfrm flipH="1" flipV="1">
              <a:off x="3403997" y="14429838"/>
              <a:ext cx="219077" cy="112457"/>
            </a:xfrm>
            <a:prstGeom prst="straightConnector1">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cxnSp macro="">
          <xdr:nvCxnSpPr>
            <xdr:cNvPr id="31" name="Straight Arrow Connector 30"/>
            <xdr:cNvCxnSpPr/>
          </xdr:nvCxnSpPr>
          <xdr:spPr>
            <a:xfrm flipH="1">
              <a:off x="3413522" y="14311312"/>
              <a:ext cx="57150" cy="123825"/>
            </a:xfrm>
            <a:prstGeom prst="straightConnector1">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grpSp>
    </xdr:grpSp>
    <xdr:clientData/>
  </xdr:twoCellAnchor>
  <xdr:twoCellAnchor>
    <xdr:from>
      <xdr:col>7</xdr:col>
      <xdr:colOff>348059</xdr:colOff>
      <xdr:row>64</xdr:row>
      <xdr:rowOff>83295</xdr:rowOff>
    </xdr:from>
    <xdr:to>
      <xdr:col>9</xdr:col>
      <xdr:colOff>914526</xdr:colOff>
      <xdr:row>77</xdr:row>
      <xdr:rowOff>99210</xdr:rowOff>
    </xdr:to>
    <xdr:grpSp>
      <xdr:nvGrpSpPr>
        <xdr:cNvPr id="32" name="Group 31"/>
        <xdr:cNvGrpSpPr/>
      </xdr:nvGrpSpPr>
      <xdr:grpSpPr>
        <a:xfrm rot="19207787">
          <a:off x="7606109" y="10932270"/>
          <a:ext cx="3157267" cy="2120940"/>
          <a:chOff x="7283054" y="10372726"/>
          <a:chExt cx="2865834" cy="1264444"/>
        </a:xfrm>
      </xdr:grpSpPr>
      <xdr:cxnSp macro="">
        <xdr:nvCxnSpPr>
          <xdr:cNvPr id="33" name="Straight Arrow Connector 32"/>
          <xdr:cNvCxnSpPr/>
        </xdr:nvCxnSpPr>
        <xdr:spPr>
          <a:xfrm flipH="1" flipV="1">
            <a:off x="7283054" y="10372726"/>
            <a:ext cx="2865834" cy="111561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grpSp>
        <xdr:nvGrpSpPr>
          <xdr:cNvPr id="34" name="Group 33"/>
          <xdr:cNvGrpSpPr/>
        </xdr:nvGrpSpPr>
        <xdr:grpSpPr>
          <a:xfrm>
            <a:off x="9880997" y="11406187"/>
            <a:ext cx="219077" cy="230983"/>
            <a:chOff x="3403997" y="14311312"/>
            <a:chExt cx="219077" cy="230983"/>
          </a:xfrm>
        </xdr:grpSpPr>
        <xdr:cxnSp macro="">
          <xdr:nvCxnSpPr>
            <xdr:cNvPr id="35" name="Straight Arrow Connector 34"/>
            <xdr:cNvCxnSpPr/>
          </xdr:nvCxnSpPr>
          <xdr:spPr>
            <a:xfrm flipH="1" flipV="1">
              <a:off x="3403997" y="14429838"/>
              <a:ext cx="219077" cy="112457"/>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cxnSp macro="">
          <xdr:nvCxnSpPr>
            <xdr:cNvPr id="36" name="Straight Arrow Connector 35"/>
            <xdr:cNvCxnSpPr/>
          </xdr:nvCxnSpPr>
          <xdr:spPr>
            <a:xfrm flipH="1">
              <a:off x="3413522" y="14311312"/>
              <a:ext cx="57150" cy="123825"/>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grpSp>
    </xdr:grpSp>
    <xdr:clientData/>
  </xdr:twoCellAnchor>
  <xdr:twoCellAnchor>
    <xdr:from>
      <xdr:col>7</xdr:col>
      <xdr:colOff>416946</xdr:colOff>
      <xdr:row>65</xdr:row>
      <xdr:rowOff>114433</xdr:rowOff>
    </xdr:from>
    <xdr:to>
      <xdr:col>9</xdr:col>
      <xdr:colOff>856844</xdr:colOff>
      <xdr:row>80</xdr:row>
      <xdr:rowOff>90482</xdr:rowOff>
    </xdr:to>
    <xdr:grpSp>
      <xdr:nvGrpSpPr>
        <xdr:cNvPr id="37" name="Group 36"/>
        <xdr:cNvGrpSpPr/>
      </xdr:nvGrpSpPr>
      <xdr:grpSpPr>
        <a:xfrm rot="19207787">
          <a:off x="7674996" y="11125333"/>
          <a:ext cx="3030698" cy="2404924"/>
          <a:chOff x="7283054" y="10372726"/>
          <a:chExt cx="2865834" cy="1264444"/>
        </a:xfrm>
      </xdr:grpSpPr>
      <xdr:cxnSp macro="">
        <xdr:nvCxnSpPr>
          <xdr:cNvPr id="38" name="Straight Arrow Connector 37"/>
          <xdr:cNvCxnSpPr/>
        </xdr:nvCxnSpPr>
        <xdr:spPr>
          <a:xfrm flipH="1" flipV="1">
            <a:off x="7283054" y="10372726"/>
            <a:ext cx="2865834" cy="111561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grpSp>
        <xdr:nvGrpSpPr>
          <xdr:cNvPr id="39" name="Group 38"/>
          <xdr:cNvGrpSpPr/>
        </xdr:nvGrpSpPr>
        <xdr:grpSpPr>
          <a:xfrm>
            <a:off x="9880997" y="11406187"/>
            <a:ext cx="219077" cy="230983"/>
            <a:chOff x="3403997" y="14311312"/>
            <a:chExt cx="219077" cy="230983"/>
          </a:xfrm>
        </xdr:grpSpPr>
        <xdr:cxnSp macro="">
          <xdr:nvCxnSpPr>
            <xdr:cNvPr id="40" name="Straight Arrow Connector 39"/>
            <xdr:cNvCxnSpPr/>
          </xdr:nvCxnSpPr>
          <xdr:spPr>
            <a:xfrm flipH="1" flipV="1">
              <a:off x="3403997" y="14429838"/>
              <a:ext cx="219077" cy="112457"/>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cxnSp macro="">
          <xdr:nvCxnSpPr>
            <xdr:cNvPr id="41" name="Straight Arrow Connector 40"/>
            <xdr:cNvCxnSpPr/>
          </xdr:nvCxnSpPr>
          <xdr:spPr>
            <a:xfrm flipH="1">
              <a:off x="3413522" y="14311312"/>
              <a:ext cx="57150" cy="123825"/>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grpSp>
    </xdr:grpSp>
    <xdr:clientData/>
  </xdr:twoCellAnchor>
  <xdr:twoCellAnchor>
    <xdr:from>
      <xdr:col>7</xdr:col>
      <xdr:colOff>529468</xdr:colOff>
      <xdr:row>66</xdr:row>
      <xdr:rowOff>134923</xdr:rowOff>
    </xdr:from>
    <xdr:to>
      <xdr:col>9</xdr:col>
      <xdr:colOff>822763</xdr:colOff>
      <xdr:row>83</xdr:row>
      <xdr:rowOff>25171</xdr:rowOff>
    </xdr:to>
    <xdr:grpSp>
      <xdr:nvGrpSpPr>
        <xdr:cNvPr id="42" name="Group 41"/>
        <xdr:cNvGrpSpPr/>
      </xdr:nvGrpSpPr>
      <xdr:grpSpPr>
        <a:xfrm rot="19207787">
          <a:off x="7787518" y="11307748"/>
          <a:ext cx="2884095" cy="2642973"/>
          <a:chOff x="7283054" y="10372726"/>
          <a:chExt cx="2865834" cy="1264444"/>
        </a:xfrm>
      </xdr:grpSpPr>
      <xdr:cxnSp macro="">
        <xdr:nvCxnSpPr>
          <xdr:cNvPr id="43" name="Straight Arrow Connector 42"/>
          <xdr:cNvCxnSpPr/>
        </xdr:nvCxnSpPr>
        <xdr:spPr>
          <a:xfrm flipH="1" flipV="1">
            <a:off x="7283054" y="10372726"/>
            <a:ext cx="2865834" cy="111561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grpSp>
        <xdr:nvGrpSpPr>
          <xdr:cNvPr id="44" name="Group 43"/>
          <xdr:cNvGrpSpPr/>
        </xdr:nvGrpSpPr>
        <xdr:grpSpPr>
          <a:xfrm>
            <a:off x="9880997" y="11406187"/>
            <a:ext cx="219077" cy="230983"/>
            <a:chOff x="3403997" y="14311312"/>
            <a:chExt cx="219077" cy="230983"/>
          </a:xfrm>
        </xdr:grpSpPr>
        <xdr:cxnSp macro="">
          <xdr:nvCxnSpPr>
            <xdr:cNvPr id="45" name="Straight Arrow Connector 44"/>
            <xdr:cNvCxnSpPr/>
          </xdr:nvCxnSpPr>
          <xdr:spPr>
            <a:xfrm flipH="1" flipV="1">
              <a:off x="3403997" y="14429838"/>
              <a:ext cx="219077" cy="112457"/>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cxnSp macro="">
          <xdr:nvCxnSpPr>
            <xdr:cNvPr id="46" name="Straight Arrow Connector 45"/>
            <xdr:cNvCxnSpPr/>
          </xdr:nvCxnSpPr>
          <xdr:spPr>
            <a:xfrm flipH="1">
              <a:off x="3413522" y="14311312"/>
              <a:ext cx="57150" cy="123825"/>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grpSp>
    </xdr:grpSp>
    <xdr:clientData/>
  </xdr:twoCellAnchor>
  <xdr:twoCellAnchor>
    <xdr:from>
      <xdr:col>7</xdr:col>
      <xdr:colOff>610979</xdr:colOff>
      <xdr:row>67</xdr:row>
      <xdr:rowOff>137024</xdr:rowOff>
    </xdr:from>
    <xdr:to>
      <xdr:col>9</xdr:col>
      <xdr:colOff>774869</xdr:colOff>
      <xdr:row>85</xdr:row>
      <xdr:rowOff>112717</xdr:rowOff>
    </xdr:to>
    <xdr:grpSp>
      <xdr:nvGrpSpPr>
        <xdr:cNvPr id="47" name="Group 46"/>
        <xdr:cNvGrpSpPr/>
      </xdr:nvGrpSpPr>
      <xdr:grpSpPr>
        <a:xfrm rot="19207787">
          <a:off x="7869029" y="11471774"/>
          <a:ext cx="2754690" cy="2890343"/>
          <a:chOff x="7283054" y="10372726"/>
          <a:chExt cx="2865834" cy="1264444"/>
        </a:xfrm>
      </xdr:grpSpPr>
      <xdr:cxnSp macro="">
        <xdr:nvCxnSpPr>
          <xdr:cNvPr id="48" name="Straight Arrow Connector 47"/>
          <xdr:cNvCxnSpPr/>
        </xdr:nvCxnSpPr>
        <xdr:spPr>
          <a:xfrm flipH="1" flipV="1">
            <a:off x="7283054" y="10372726"/>
            <a:ext cx="2865834" cy="111561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grpSp>
        <xdr:nvGrpSpPr>
          <xdr:cNvPr id="49" name="Group 48"/>
          <xdr:cNvGrpSpPr/>
        </xdr:nvGrpSpPr>
        <xdr:grpSpPr>
          <a:xfrm>
            <a:off x="9880997" y="11406187"/>
            <a:ext cx="219077" cy="230983"/>
            <a:chOff x="3403997" y="14311312"/>
            <a:chExt cx="219077" cy="230983"/>
          </a:xfrm>
        </xdr:grpSpPr>
        <xdr:cxnSp macro="">
          <xdr:nvCxnSpPr>
            <xdr:cNvPr id="50" name="Straight Arrow Connector 49"/>
            <xdr:cNvCxnSpPr/>
          </xdr:nvCxnSpPr>
          <xdr:spPr>
            <a:xfrm flipH="1" flipV="1">
              <a:off x="3403997" y="14429838"/>
              <a:ext cx="219077" cy="112457"/>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cxnSp macro="">
          <xdr:nvCxnSpPr>
            <xdr:cNvPr id="51" name="Straight Arrow Connector 50"/>
            <xdr:cNvCxnSpPr/>
          </xdr:nvCxnSpPr>
          <xdr:spPr>
            <a:xfrm flipH="1">
              <a:off x="3413522" y="14311312"/>
              <a:ext cx="57150" cy="123825"/>
            </a:xfrm>
            <a:prstGeom prst="straightConnector1">
              <a:avLst/>
            </a:prstGeom>
            <a:ln>
              <a:headEnd type="none" w="med" len="med"/>
              <a:tailEnd type="none" w="med" len="med"/>
            </a:ln>
          </xdr:spPr>
          <xdr:style>
            <a:lnRef idx="2">
              <a:schemeClr val="accent3"/>
            </a:lnRef>
            <a:fillRef idx="0">
              <a:schemeClr val="accent3"/>
            </a:fillRef>
            <a:effectRef idx="1">
              <a:schemeClr val="accent3"/>
            </a:effectRef>
            <a:fontRef idx="minor">
              <a:schemeClr val="tx1"/>
            </a:fontRef>
          </xdr:style>
        </xdr:cxnSp>
      </xdr:grpSp>
    </xdr:grpSp>
    <xdr:clientData/>
  </xdr:twoCellAnchor>
  <xdr:twoCellAnchor>
    <xdr:from>
      <xdr:col>7</xdr:col>
      <xdr:colOff>16735</xdr:colOff>
      <xdr:row>70</xdr:row>
      <xdr:rowOff>27349</xdr:rowOff>
    </xdr:from>
    <xdr:to>
      <xdr:col>9</xdr:col>
      <xdr:colOff>2344025</xdr:colOff>
      <xdr:row>81</xdr:row>
      <xdr:rowOff>31890</xdr:rowOff>
    </xdr:to>
    <xdr:grpSp>
      <xdr:nvGrpSpPr>
        <xdr:cNvPr id="52" name="Group 51"/>
        <xdr:cNvGrpSpPr/>
      </xdr:nvGrpSpPr>
      <xdr:grpSpPr>
        <a:xfrm rot="19207787">
          <a:off x="7274785" y="11847874"/>
          <a:ext cx="4918090" cy="1785716"/>
          <a:chOff x="7283054" y="10372726"/>
          <a:chExt cx="2865834" cy="1264444"/>
        </a:xfrm>
      </xdr:grpSpPr>
      <xdr:cxnSp macro="">
        <xdr:nvCxnSpPr>
          <xdr:cNvPr id="53" name="Straight Arrow Connector 52"/>
          <xdr:cNvCxnSpPr/>
        </xdr:nvCxnSpPr>
        <xdr:spPr>
          <a:xfrm flipH="1" flipV="1">
            <a:off x="7283054" y="10372726"/>
            <a:ext cx="2865834" cy="111561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grpSp>
        <xdr:nvGrpSpPr>
          <xdr:cNvPr id="54" name="Group 53"/>
          <xdr:cNvGrpSpPr/>
        </xdr:nvGrpSpPr>
        <xdr:grpSpPr>
          <a:xfrm>
            <a:off x="9880997" y="11406187"/>
            <a:ext cx="219077" cy="230983"/>
            <a:chOff x="3403997" y="14311312"/>
            <a:chExt cx="219077" cy="230983"/>
          </a:xfrm>
        </xdr:grpSpPr>
        <xdr:cxnSp macro="">
          <xdr:nvCxnSpPr>
            <xdr:cNvPr id="55" name="Straight Arrow Connector 54"/>
            <xdr:cNvCxnSpPr/>
          </xdr:nvCxnSpPr>
          <xdr:spPr>
            <a:xfrm flipH="1" flipV="1">
              <a:off x="3403997" y="14429838"/>
              <a:ext cx="219077" cy="112457"/>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cxnSp macro="">
          <xdr:nvCxnSpPr>
            <xdr:cNvPr id="56" name="Straight Arrow Connector 55"/>
            <xdr:cNvCxnSpPr/>
          </xdr:nvCxnSpPr>
          <xdr:spPr>
            <a:xfrm flipH="1">
              <a:off x="3413522" y="14311312"/>
              <a:ext cx="57150" cy="123825"/>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grpSp>
    </xdr:grpSp>
    <xdr:clientData/>
  </xdr:twoCellAnchor>
  <xdr:twoCellAnchor>
    <xdr:from>
      <xdr:col>7</xdr:col>
      <xdr:colOff>96853</xdr:colOff>
      <xdr:row>71</xdr:row>
      <xdr:rowOff>83871</xdr:rowOff>
    </xdr:from>
    <xdr:to>
      <xdr:col>9</xdr:col>
      <xdr:colOff>2230288</xdr:colOff>
      <xdr:row>83</xdr:row>
      <xdr:rowOff>76222</xdr:rowOff>
    </xdr:to>
    <xdr:grpSp>
      <xdr:nvGrpSpPr>
        <xdr:cNvPr id="57" name="Group 56"/>
        <xdr:cNvGrpSpPr/>
      </xdr:nvGrpSpPr>
      <xdr:grpSpPr>
        <a:xfrm rot="19207787">
          <a:off x="7354903" y="12066321"/>
          <a:ext cx="4724235" cy="1935451"/>
          <a:chOff x="7283054" y="10372726"/>
          <a:chExt cx="2865834" cy="1264444"/>
        </a:xfrm>
      </xdr:grpSpPr>
      <xdr:cxnSp macro="">
        <xdr:nvCxnSpPr>
          <xdr:cNvPr id="58" name="Straight Arrow Connector 57"/>
          <xdr:cNvCxnSpPr/>
        </xdr:nvCxnSpPr>
        <xdr:spPr>
          <a:xfrm flipH="1" flipV="1">
            <a:off x="7283054" y="10372726"/>
            <a:ext cx="2865834" cy="111561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grpSp>
        <xdr:nvGrpSpPr>
          <xdr:cNvPr id="59" name="Group 58"/>
          <xdr:cNvGrpSpPr/>
        </xdr:nvGrpSpPr>
        <xdr:grpSpPr>
          <a:xfrm>
            <a:off x="9880997" y="11406187"/>
            <a:ext cx="219077" cy="230983"/>
            <a:chOff x="3403997" y="14311312"/>
            <a:chExt cx="219077" cy="230983"/>
          </a:xfrm>
        </xdr:grpSpPr>
        <xdr:cxnSp macro="">
          <xdr:nvCxnSpPr>
            <xdr:cNvPr id="60" name="Straight Arrow Connector 59"/>
            <xdr:cNvCxnSpPr/>
          </xdr:nvCxnSpPr>
          <xdr:spPr>
            <a:xfrm flipH="1" flipV="1">
              <a:off x="3403997" y="14429838"/>
              <a:ext cx="219077" cy="112457"/>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cxnSp macro="">
          <xdr:nvCxnSpPr>
            <xdr:cNvPr id="61" name="Straight Arrow Connector 60"/>
            <xdr:cNvCxnSpPr/>
          </xdr:nvCxnSpPr>
          <xdr:spPr>
            <a:xfrm flipH="1">
              <a:off x="3413522" y="14311312"/>
              <a:ext cx="57150" cy="123825"/>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grpSp>
    </xdr:grpSp>
    <xdr:clientData/>
  </xdr:twoCellAnchor>
  <xdr:twoCellAnchor>
    <xdr:from>
      <xdr:col>7</xdr:col>
      <xdr:colOff>188380</xdr:colOff>
      <xdr:row>72</xdr:row>
      <xdr:rowOff>97733</xdr:rowOff>
    </xdr:from>
    <xdr:to>
      <xdr:col>9</xdr:col>
      <xdr:colOff>2172377</xdr:colOff>
      <xdr:row>85</xdr:row>
      <xdr:rowOff>129593</xdr:rowOff>
    </xdr:to>
    <xdr:grpSp>
      <xdr:nvGrpSpPr>
        <xdr:cNvPr id="62" name="Group 61"/>
        <xdr:cNvGrpSpPr/>
      </xdr:nvGrpSpPr>
      <xdr:grpSpPr>
        <a:xfrm rot="19207787">
          <a:off x="7446430" y="12242108"/>
          <a:ext cx="4574797" cy="2136885"/>
          <a:chOff x="7283054" y="10372726"/>
          <a:chExt cx="2865834" cy="1264444"/>
        </a:xfrm>
      </xdr:grpSpPr>
      <xdr:cxnSp macro="">
        <xdr:nvCxnSpPr>
          <xdr:cNvPr id="63" name="Straight Arrow Connector 62"/>
          <xdr:cNvCxnSpPr/>
        </xdr:nvCxnSpPr>
        <xdr:spPr>
          <a:xfrm flipH="1" flipV="1">
            <a:off x="7283054" y="10372726"/>
            <a:ext cx="2865834" cy="111561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grpSp>
        <xdr:nvGrpSpPr>
          <xdr:cNvPr id="64" name="Group 63"/>
          <xdr:cNvGrpSpPr/>
        </xdr:nvGrpSpPr>
        <xdr:grpSpPr>
          <a:xfrm>
            <a:off x="9880997" y="11406187"/>
            <a:ext cx="219077" cy="230983"/>
            <a:chOff x="3403997" y="14311312"/>
            <a:chExt cx="219077" cy="230983"/>
          </a:xfrm>
        </xdr:grpSpPr>
        <xdr:cxnSp macro="">
          <xdr:nvCxnSpPr>
            <xdr:cNvPr id="65" name="Straight Arrow Connector 64"/>
            <xdr:cNvCxnSpPr/>
          </xdr:nvCxnSpPr>
          <xdr:spPr>
            <a:xfrm flipH="1" flipV="1">
              <a:off x="3403997" y="14429838"/>
              <a:ext cx="219077" cy="112457"/>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cxnSp macro="">
          <xdr:nvCxnSpPr>
            <xdr:cNvPr id="66" name="Straight Arrow Connector 65"/>
            <xdr:cNvCxnSpPr/>
          </xdr:nvCxnSpPr>
          <xdr:spPr>
            <a:xfrm flipH="1">
              <a:off x="3413522" y="14311312"/>
              <a:ext cx="57150" cy="123825"/>
            </a:xfrm>
            <a:prstGeom prst="straightConnector1">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4</xdr:row>
      <xdr:rowOff>0</xdr:rowOff>
    </xdr:from>
    <xdr:to>
      <xdr:col>17</xdr:col>
      <xdr:colOff>6614</xdr:colOff>
      <xdr:row>20</xdr:row>
      <xdr:rowOff>113489</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0" y="647700"/>
          <a:ext cx="1219200" cy="2721141"/>
        </a:xfrm>
        <a:prstGeom prst="rect">
          <a:avLst/>
        </a:prstGeom>
      </xdr:spPr>
    </xdr:pic>
    <xdr:clientData/>
  </xdr:twoCellAnchor>
  <xdr:twoCellAnchor>
    <xdr:from>
      <xdr:col>23</xdr:col>
      <xdr:colOff>0</xdr:colOff>
      <xdr:row>4</xdr:row>
      <xdr:rowOff>0</xdr:rowOff>
    </xdr:from>
    <xdr:to>
      <xdr:col>26</xdr:col>
      <xdr:colOff>0</xdr:colOff>
      <xdr:row>20</xdr:row>
      <xdr:rowOff>147626</xdr:rowOff>
    </xdr:to>
    <xdr:pic>
      <xdr:nvPicPr>
        <xdr:cNvPr id="4" name="Picture 3"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77450" y="647700"/>
          <a:ext cx="1828800" cy="2747951"/>
        </a:xfrm>
        <a:prstGeom prst="rect">
          <a:avLst/>
        </a:prstGeom>
      </xdr:spPr>
    </xdr:pic>
    <xdr:clientData/>
  </xdr:twoCellAnchor>
  <xdr:twoCellAnchor>
    <xdr:from>
      <xdr:col>20</xdr:col>
      <xdr:colOff>0</xdr:colOff>
      <xdr:row>4</xdr:row>
      <xdr:rowOff>0</xdr:rowOff>
    </xdr:from>
    <xdr:to>
      <xdr:col>23</xdr:col>
      <xdr:colOff>0</xdr:colOff>
      <xdr:row>20</xdr:row>
      <xdr:rowOff>147626</xdr:rowOff>
    </xdr:to>
    <xdr:pic>
      <xdr:nvPicPr>
        <xdr:cNvPr id="5" name="Picture 4"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48650" y="647700"/>
          <a:ext cx="1828800" cy="2747951"/>
        </a:xfrm>
        <a:prstGeom prst="rect">
          <a:avLst/>
        </a:prstGeom>
      </xdr:spPr>
    </xdr:pic>
    <xdr:clientData/>
  </xdr:twoCellAnchor>
  <xdr:twoCellAnchor editAs="oneCell">
    <xdr:from>
      <xdr:col>17</xdr:col>
      <xdr:colOff>205209</xdr:colOff>
      <xdr:row>4</xdr:row>
      <xdr:rowOff>0</xdr:rowOff>
    </xdr:from>
    <xdr:to>
      <xdr:col>20</xdr:col>
      <xdr:colOff>0</xdr:colOff>
      <xdr:row>20</xdr:row>
      <xdr:rowOff>145073</xdr:rowOff>
    </xdr:to>
    <xdr:pic>
      <xdr:nvPicPr>
        <xdr:cNvPr id="6" name="Picture 5"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82009" y="647700"/>
          <a:ext cx="1623591" cy="2752725"/>
        </a:xfrm>
        <a:prstGeom prst="rect">
          <a:avLst/>
        </a:prstGeom>
      </xdr:spPr>
    </xdr:pic>
    <xdr:clientData/>
  </xdr:twoCellAnchor>
  <xdr:twoCellAnchor>
    <xdr:from>
      <xdr:col>13</xdr:col>
      <xdr:colOff>54430</xdr:colOff>
      <xdr:row>25</xdr:row>
      <xdr:rowOff>11907</xdr:rowOff>
    </xdr:from>
    <xdr:to>
      <xdr:col>31</xdr:col>
      <xdr:colOff>0</xdr:colOff>
      <xdr:row>40</xdr:row>
      <xdr:rowOff>154782</xdr:rowOff>
    </xdr:to>
    <xdr:grpSp>
      <xdr:nvGrpSpPr>
        <xdr:cNvPr id="14" name="Group 13"/>
        <xdr:cNvGrpSpPr/>
      </xdr:nvGrpSpPr>
      <xdr:grpSpPr>
        <a:xfrm>
          <a:off x="13308834" y="4569253"/>
          <a:ext cx="10891993" cy="2568087"/>
          <a:chOff x="7157358" y="4599214"/>
          <a:chExt cx="10967356" cy="2647950"/>
        </a:xfrm>
      </xdr:grpSpPr>
      <xdr:pic>
        <xdr:nvPicPr>
          <xdr:cNvPr id="9" name="Picture 8"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57358" y="4599214"/>
            <a:ext cx="3619499" cy="26479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31285" y="4599214"/>
            <a:ext cx="3619501" cy="26479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pic>
        <xdr:nvPicPr>
          <xdr:cNvPr id="10" name="Picture 9"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505214" y="4599214"/>
            <a:ext cx="3619500" cy="26479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sp macro="" textlink="">
        <xdr:nvSpPr>
          <xdr:cNvPr id="11" name="TextBox 10"/>
          <xdr:cNvSpPr txBox="1"/>
        </xdr:nvSpPr>
        <xdr:spPr>
          <a:xfrm>
            <a:off x="10164536" y="6735536"/>
            <a:ext cx="612321" cy="489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0</a:t>
            </a:r>
          </a:p>
        </xdr:txBody>
      </xdr:sp>
      <xdr:sp macro="" textlink="">
        <xdr:nvSpPr>
          <xdr:cNvPr id="12" name="TextBox 11"/>
          <xdr:cNvSpPr txBox="1"/>
        </xdr:nvSpPr>
        <xdr:spPr>
          <a:xfrm>
            <a:off x="13838464" y="6735536"/>
            <a:ext cx="612321" cy="489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1</a:t>
            </a:r>
          </a:p>
        </xdr:txBody>
      </xdr:sp>
      <xdr:sp macro="" textlink="">
        <xdr:nvSpPr>
          <xdr:cNvPr id="13" name="TextBox 12"/>
          <xdr:cNvSpPr txBox="1"/>
        </xdr:nvSpPr>
        <xdr:spPr>
          <a:xfrm>
            <a:off x="17512393" y="6735536"/>
            <a:ext cx="612321" cy="489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2</a:t>
            </a:r>
          </a:p>
        </xdr:txBody>
      </xdr:sp>
    </xdr:grpSp>
    <xdr:clientData/>
  </xdr:twoCellAnchor>
  <xdr:twoCellAnchor editAs="oneCell">
    <xdr:from>
      <xdr:col>14</xdr:col>
      <xdr:colOff>84804</xdr:colOff>
      <xdr:row>42</xdr:row>
      <xdr:rowOff>127001</xdr:rowOff>
    </xdr:from>
    <xdr:to>
      <xdr:col>15</xdr:col>
      <xdr:colOff>595635</xdr:colOff>
      <xdr:row>58</xdr:row>
      <xdr:rowOff>101763</xdr:rowOff>
    </xdr:to>
    <xdr:pic>
      <xdr:nvPicPr>
        <xdr:cNvPr id="7" name="Picture 6"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53637" y="7672918"/>
          <a:ext cx="1124666" cy="2550582"/>
        </a:xfrm>
        <a:prstGeom prst="rect">
          <a:avLst/>
        </a:prstGeom>
      </xdr:spPr>
    </xdr:pic>
    <xdr:clientData/>
  </xdr:twoCellAnchor>
  <xdr:twoCellAnchor editAs="oneCell">
    <xdr:from>
      <xdr:col>16</xdr:col>
      <xdr:colOff>63482</xdr:colOff>
      <xdr:row>42</xdr:row>
      <xdr:rowOff>142158</xdr:rowOff>
    </xdr:from>
    <xdr:to>
      <xdr:col>17</xdr:col>
      <xdr:colOff>130983</xdr:colOff>
      <xdr:row>58</xdr:row>
      <xdr:rowOff>86607</xdr:rowOff>
    </xdr:to>
    <xdr:pic>
      <xdr:nvPicPr>
        <xdr:cNvPr id="19" name="Picture 18"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159982" y="7688075"/>
          <a:ext cx="681332" cy="2520269"/>
        </a:xfrm>
        <a:prstGeom prst="rect">
          <a:avLst/>
        </a:prstGeom>
      </xdr:spPr>
    </xdr:pic>
    <xdr:clientData/>
  </xdr:twoCellAnchor>
  <xdr:twoCellAnchor editAs="oneCell">
    <xdr:from>
      <xdr:col>17</xdr:col>
      <xdr:colOff>232815</xdr:colOff>
      <xdr:row>42</xdr:row>
      <xdr:rowOff>142158</xdr:rowOff>
    </xdr:from>
    <xdr:to>
      <xdr:col>18</xdr:col>
      <xdr:colOff>300312</xdr:colOff>
      <xdr:row>58</xdr:row>
      <xdr:rowOff>86607</xdr:rowOff>
    </xdr:to>
    <xdr:pic>
      <xdr:nvPicPr>
        <xdr:cNvPr id="20" name="Picture 1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943148" y="7688075"/>
          <a:ext cx="681332" cy="2520269"/>
        </a:xfrm>
        <a:prstGeom prst="rect">
          <a:avLst/>
        </a:prstGeom>
      </xdr:spPr>
    </xdr:pic>
    <xdr:clientData/>
  </xdr:twoCellAnchor>
  <xdr:twoCellAnchor editAs="oneCell">
    <xdr:from>
      <xdr:col>18</xdr:col>
      <xdr:colOff>412731</xdr:colOff>
      <xdr:row>42</xdr:row>
      <xdr:rowOff>142158</xdr:rowOff>
    </xdr:from>
    <xdr:to>
      <xdr:col>19</xdr:col>
      <xdr:colOff>480230</xdr:colOff>
      <xdr:row>58</xdr:row>
      <xdr:rowOff>86607</xdr:rowOff>
    </xdr:to>
    <xdr:pic>
      <xdr:nvPicPr>
        <xdr:cNvPr id="21" name="Picture 20"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36898" y="7688075"/>
          <a:ext cx="681332" cy="2520269"/>
        </a:xfrm>
        <a:prstGeom prst="rect">
          <a:avLst/>
        </a:prstGeom>
      </xdr:spPr>
    </xdr:pic>
    <xdr:clientData/>
  </xdr:twoCellAnchor>
  <xdr:twoCellAnchor>
    <xdr:from>
      <xdr:col>20</xdr:col>
      <xdr:colOff>21981</xdr:colOff>
      <xdr:row>42</xdr:row>
      <xdr:rowOff>106973</xdr:rowOff>
    </xdr:from>
    <xdr:to>
      <xdr:col>21</xdr:col>
      <xdr:colOff>0</xdr:colOff>
      <xdr:row>58</xdr:row>
      <xdr:rowOff>84992</xdr:rowOff>
    </xdr:to>
    <xdr:sp macro="" textlink="">
      <xdr:nvSpPr>
        <xdr:cNvPr id="23" name="Rectangle 22"/>
        <xdr:cNvSpPr/>
      </xdr:nvSpPr>
      <xdr:spPr>
        <a:xfrm>
          <a:off x="17401443" y="7419242"/>
          <a:ext cx="586153" cy="25644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#5</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ctr"/>
          <a:r>
            <a:rPr lang="en-US" sz="1100" baseline="0"/>
            <a:t>NI 9213 TC</a:t>
          </a:r>
        </a:p>
      </xdr:txBody>
    </xdr:sp>
    <xdr:clientData/>
  </xdr:twoCellAnchor>
  <xdr:twoCellAnchor editAs="oneCell">
    <xdr:from>
      <xdr:col>24</xdr:col>
      <xdr:colOff>522230</xdr:colOff>
      <xdr:row>42</xdr:row>
      <xdr:rowOff>119386</xdr:rowOff>
    </xdr:from>
    <xdr:to>
      <xdr:col>26</xdr:col>
      <xdr:colOff>369269</xdr:colOff>
      <xdr:row>58</xdr:row>
      <xdr:rowOff>68375</xdr:rowOff>
    </xdr:to>
    <xdr:pic>
      <xdr:nvPicPr>
        <xdr:cNvPr id="22" name="Picture 21"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334230" y="7431655"/>
          <a:ext cx="1063308" cy="2557374"/>
        </a:xfrm>
        <a:prstGeom prst="rect">
          <a:avLst/>
        </a:prstGeom>
      </xdr:spPr>
    </xdr:pic>
    <xdr:clientData/>
  </xdr:twoCellAnchor>
  <xdr:twoCellAnchor>
    <xdr:from>
      <xdr:col>21</xdr:col>
      <xdr:colOff>434488</xdr:colOff>
      <xdr:row>42</xdr:row>
      <xdr:rowOff>106973</xdr:rowOff>
    </xdr:from>
    <xdr:to>
      <xdr:col>22</xdr:col>
      <xdr:colOff>412506</xdr:colOff>
      <xdr:row>58</xdr:row>
      <xdr:rowOff>84992</xdr:rowOff>
    </xdr:to>
    <xdr:sp macro="" textlink="">
      <xdr:nvSpPr>
        <xdr:cNvPr id="24" name="Rectangle 23"/>
        <xdr:cNvSpPr/>
      </xdr:nvSpPr>
      <xdr:spPr>
        <a:xfrm>
          <a:off x="18422084" y="7419242"/>
          <a:ext cx="586153" cy="25644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#6</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ctr"/>
          <a:r>
            <a:rPr lang="en-US" sz="1100" baseline="0"/>
            <a:t>NI 9227 mA In </a:t>
          </a:r>
        </a:p>
      </xdr:txBody>
    </xdr:sp>
    <xdr:clientData/>
  </xdr:twoCellAnchor>
  <xdr:twoCellAnchor>
    <xdr:from>
      <xdr:col>23</xdr:col>
      <xdr:colOff>238859</xdr:colOff>
      <xdr:row>42</xdr:row>
      <xdr:rowOff>106973</xdr:rowOff>
    </xdr:from>
    <xdr:to>
      <xdr:col>24</xdr:col>
      <xdr:colOff>216877</xdr:colOff>
      <xdr:row>58</xdr:row>
      <xdr:rowOff>84992</xdr:rowOff>
    </xdr:to>
    <xdr:sp macro="" textlink="">
      <xdr:nvSpPr>
        <xdr:cNvPr id="25" name="Rectangle 24"/>
        <xdr:cNvSpPr/>
      </xdr:nvSpPr>
      <xdr:spPr>
        <a:xfrm>
          <a:off x="19442724" y="7419242"/>
          <a:ext cx="586153" cy="25644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#6</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ctr"/>
          <a:r>
            <a:rPr lang="en-US" sz="1100" baseline="0"/>
            <a:t>NI 9411  D In</a:t>
          </a:r>
        </a:p>
        <a:p>
          <a:pPr algn="ctr"/>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237296</xdr:colOff>
      <xdr:row>56</xdr:row>
      <xdr:rowOff>103118</xdr:rowOff>
    </xdr:from>
    <xdr:to>
      <xdr:col>19</xdr:col>
      <xdr:colOff>237296</xdr:colOff>
      <xdr:row>75</xdr:row>
      <xdr:rowOff>144532</xdr:rowOff>
    </xdr:to>
    <xdr:sp macro="" textlink="">
      <xdr:nvSpPr>
        <xdr:cNvPr id="2" name="TextBox 1"/>
        <xdr:cNvSpPr txBox="1"/>
      </xdr:nvSpPr>
      <xdr:spPr>
        <a:xfrm>
          <a:off x="9047921" y="8808968"/>
          <a:ext cx="3048000" cy="31179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pump is an Oberdorfer N991 we purchased from San Diego Pump; see attached spec sheet. It has a 1/2hp 1140rpm motor capable of 1.4 gpm at 0 psi, and 0.35 gpm at 150 psi. Switching to a 1750 rpm motor would give you about 1.2 gpm at 150 psi. Our system components are standard pipe fittings and refrigeration parts, so the system can handle the full 150 psi.</a:t>
          </a:r>
        </a:p>
        <a:p>
          <a:endParaRPr lang="en-US" sz="1100"/>
        </a:p>
      </xdr:txBody>
    </xdr:sp>
    <xdr:clientData/>
  </xdr:twoCellAnchor>
  <xdr:twoCellAnchor editAs="oneCell">
    <xdr:from>
      <xdr:col>13</xdr:col>
      <xdr:colOff>589721</xdr:colOff>
      <xdr:row>35</xdr:row>
      <xdr:rowOff>80341</xdr:rowOff>
    </xdr:from>
    <xdr:to>
      <xdr:col>21</xdr:col>
      <xdr:colOff>84896</xdr:colOff>
      <xdr:row>56</xdr:row>
      <xdr:rowOff>17394</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90746" y="5385766"/>
          <a:ext cx="4371975" cy="3337478"/>
        </a:xfrm>
        <a:prstGeom prst="rect">
          <a:avLst/>
        </a:prstGeom>
      </xdr:spPr>
    </xdr:pic>
    <xdr:clientData/>
  </xdr:twoCellAnchor>
  <xdr:twoCellAnchor editAs="oneCell">
    <xdr:from>
      <xdr:col>14</xdr:col>
      <xdr:colOff>9525</xdr:colOff>
      <xdr:row>2</xdr:row>
      <xdr:rowOff>28575</xdr:rowOff>
    </xdr:from>
    <xdr:to>
      <xdr:col>18</xdr:col>
      <xdr:colOff>171450</xdr:colOff>
      <xdr:row>14</xdr:row>
      <xdr:rowOff>47625</xdr:rowOff>
    </xdr:to>
    <xdr:pic>
      <xdr:nvPicPr>
        <xdr:cNvPr id="4" name="Picture 3"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67725" y="476250"/>
          <a:ext cx="2600325" cy="1962150"/>
        </a:xfrm>
        <a:prstGeom prst="rect">
          <a:avLst/>
        </a:prstGeom>
      </xdr:spPr>
    </xdr:pic>
    <xdr:clientData/>
  </xdr:twoCellAnchor>
  <xdr:twoCellAnchor editAs="oneCell">
    <xdr:from>
      <xdr:col>14</xdr:col>
      <xdr:colOff>9525</xdr:colOff>
      <xdr:row>14</xdr:row>
      <xdr:rowOff>66675</xdr:rowOff>
    </xdr:from>
    <xdr:to>
      <xdr:col>20</xdr:col>
      <xdr:colOff>161925</xdr:colOff>
      <xdr:row>31</xdr:row>
      <xdr:rowOff>142875</xdr:rowOff>
    </xdr:to>
    <xdr:pic>
      <xdr:nvPicPr>
        <xdr:cNvPr id="5" name="Picture 4"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67725" y="2457450"/>
          <a:ext cx="3810000" cy="2828925"/>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47625</xdr:colOff>
          <xdr:row>31</xdr:row>
          <xdr:rowOff>38100</xdr:rowOff>
        </xdr:from>
        <xdr:to>
          <xdr:col>6</xdr:col>
          <xdr:colOff>104775</xdr:colOff>
          <xdr:row>33</xdr:row>
          <xdr:rowOff>38100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twoCellAnchor>
    <xdr:from>
      <xdr:col>8</xdr:col>
      <xdr:colOff>142875</xdr:colOff>
      <xdr:row>40</xdr:row>
      <xdr:rowOff>28575</xdr:rowOff>
    </xdr:from>
    <xdr:to>
      <xdr:col>13</xdr:col>
      <xdr:colOff>9525</xdr:colOff>
      <xdr:row>54</xdr:row>
      <xdr:rowOff>114300</xdr:rowOff>
    </xdr:to>
    <xdr:sp macro="" textlink="">
      <xdr:nvSpPr>
        <xdr:cNvPr id="6" name="TextBox 5"/>
        <xdr:cNvSpPr txBox="1"/>
      </xdr:nvSpPr>
      <xdr:spPr>
        <a:xfrm>
          <a:off x="5915025" y="6753225"/>
          <a:ext cx="3438525"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The viscosity of the fluid affects all the operational parameters of the pump: total head, flow and efficiency. The viscosity of water at 70 ºF is 1 cSt (centiStoke). If the viscosity of the fluid is 5 cSt or more a correction for viscosity has to be applied. </a:t>
          </a:r>
        </a:p>
        <a:p>
          <a:endParaRPr lang="en-US" sz="1100" b="0" i="0" u="none" strike="noStrike" baseline="0" smtClean="0">
            <a:solidFill>
              <a:schemeClr val="dk1"/>
            </a:solidFill>
            <a:latin typeface="+mn-lt"/>
            <a:ea typeface="+mn-ea"/>
            <a:cs typeface="+mn-cs"/>
          </a:endParaRPr>
        </a:p>
        <a:p>
          <a:r>
            <a:rPr lang="en-US" sz="1100" b="1" i="0" u="none" strike="noStrike" baseline="0" smtClean="0">
              <a:solidFill>
                <a:schemeClr val="dk1"/>
              </a:solidFill>
              <a:latin typeface="+mn-lt"/>
              <a:ea typeface="+mn-ea"/>
              <a:cs typeface="+mn-cs"/>
            </a:rPr>
            <a:t>THE INFLUENCE OF SPECIFIC GRAVITY ON TOTAL HEAD (SpecificGravityOnTotalHead.pdf)</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14</xdr:row>
      <xdr:rowOff>85725</xdr:rowOff>
    </xdr:from>
    <xdr:to>
      <xdr:col>6</xdr:col>
      <xdr:colOff>549</xdr:colOff>
      <xdr:row>25</xdr:row>
      <xdr:rowOff>114553</xdr:rowOff>
    </xdr:to>
    <xdr:grpSp>
      <xdr:nvGrpSpPr>
        <xdr:cNvPr id="2" name="Group 1"/>
        <xdr:cNvGrpSpPr/>
      </xdr:nvGrpSpPr>
      <xdr:grpSpPr>
        <a:xfrm>
          <a:off x="66675" y="2476500"/>
          <a:ext cx="3591474" cy="1810003"/>
          <a:chOff x="5172075" y="3781425"/>
          <a:chExt cx="3934374" cy="1810003"/>
        </a:xfrm>
      </xdr:grpSpPr>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72075" y="3781425"/>
            <a:ext cx="3934374" cy="1810003"/>
          </a:xfrm>
          <a:prstGeom prst="rect">
            <a:avLst/>
          </a:prstGeom>
        </xdr:spPr>
      </xdr:pic>
      <xdr:sp macro="" textlink="">
        <xdr:nvSpPr>
          <xdr:cNvPr id="4" name="Rectangle 3"/>
          <xdr:cNvSpPr/>
        </xdr:nvSpPr>
        <xdr:spPr>
          <a:xfrm>
            <a:off x="5238750" y="4476750"/>
            <a:ext cx="3810000" cy="219075"/>
          </a:xfrm>
          <a:prstGeom prst="rect">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9525</xdr:colOff>
      <xdr:row>1</xdr:row>
      <xdr:rowOff>19050</xdr:rowOff>
    </xdr:from>
    <xdr:to>
      <xdr:col>21</xdr:col>
      <xdr:colOff>534495</xdr:colOff>
      <xdr:row>6</xdr:row>
      <xdr:rowOff>28689</xdr:rowOff>
    </xdr:to>
    <xdr:pic>
      <xdr:nvPicPr>
        <xdr:cNvPr id="5" name="Picture 4"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76725" y="180975"/>
          <a:ext cx="7840170" cy="819264"/>
        </a:xfrm>
        <a:prstGeom prst="rect">
          <a:avLst/>
        </a:prstGeom>
      </xdr:spPr>
    </xdr:pic>
    <xdr:clientData/>
  </xdr:twoCellAnchor>
  <xdr:twoCellAnchor editAs="oneCell">
    <xdr:from>
      <xdr:col>9</xdr:col>
      <xdr:colOff>9525</xdr:colOff>
      <xdr:row>6</xdr:row>
      <xdr:rowOff>28575</xdr:rowOff>
    </xdr:from>
    <xdr:to>
      <xdr:col>21</xdr:col>
      <xdr:colOff>534495</xdr:colOff>
      <xdr:row>11</xdr:row>
      <xdr:rowOff>104916</xdr:rowOff>
    </xdr:to>
    <xdr:pic>
      <xdr:nvPicPr>
        <xdr:cNvPr id="6" name="Picture 5"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76725" y="1000125"/>
          <a:ext cx="7840170" cy="1009791"/>
        </a:xfrm>
        <a:prstGeom prst="rect">
          <a:avLst/>
        </a:prstGeom>
      </xdr:spPr>
    </xdr:pic>
    <xdr:clientData/>
  </xdr:twoCellAnchor>
  <xdr:twoCellAnchor editAs="oneCell">
    <xdr:from>
      <xdr:col>9</xdr:col>
      <xdr:colOff>0</xdr:colOff>
      <xdr:row>11</xdr:row>
      <xdr:rowOff>95250</xdr:rowOff>
    </xdr:from>
    <xdr:to>
      <xdr:col>21</xdr:col>
      <xdr:colOff>515443</xdr:colOff>
      <xdr:row>15</xdr:row>
      <xdr:rowOff>152498</xdr:rowOff>
    </xdr:to>
    <xdr:pic>
      <xdr:nvPicPr>
        <xdr:cNvPr id="7" name="Picture 6"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0" y="2000250"/>
          <a:ext cx="7830643" cy="704948"/>
        </a:xfrm>
        <a:prstGeom prst="rect">
          <a:avLst/>
        </a:prstGeom>
      </xdr:spPr>
    </xdr:pic>
    <xdr:clientData/>
  </xdr:twoCellAnchor>
  <xdr:twoCellAnchor editAs="oneCell">
    <xdr:from>
      <xdr:col>9</xdr:col>
      <xdr:colOff>47625</xdr:colOff>
      <xdr:row>21</xdr:row>
      <xdr:rowOff>123825</xdr:rowOff>
    </xdr:from>
    <xdr:to>
      <xdr:col>15</xdr:col>
      <xdr:colOff>381557</xdr:colOff>
      <xdr:row>31</xdr:row>
      <xdr:rowOff>209</xdr:rowOff>
    </xdr:to>
    <xdr:pic>
      <xdr:nvPicPr>
        <xdr:cNvPr id="8" name="Picture 7"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14825" y="3648075"/>
          <a:ext cx="3991532" cy="1495634"/>
        </a:xfrm>
        <a:prstGeom prst="rect">
          <a:avLst/>
        </a:prstGeom>
      </xdr:spPr>
    </xdr:pic>
    <xdr:clientData/>
  </xdr:twoCellAnchor>
  <xdr:twoCellAnchor editAs="oneCell">
    <xdr:from>
      <xdr:col>15</xdr:col>
      <xdr:colOff>504825</xdr:colOff>
      <xdr:row>21</xdr:row>
      <xdr:rowOff>9525</xdr:rowOff>
    </xdr:from>
    <xdr:to>
      <xdr:col>21</xdr:col>
      <xdr:colOff>514862</xdr:colOff>
      <xdr:row>25</xdr:row>
      <xdr:rowOff>114405</xdr:rowOff>
    </xdr:to>
    <xdr:pic>
      <xdr:nvPicPr>
        <xdr:cNvPr id="9" name="Picture 8"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29625" y="3533775"/>
          <a:ext cx="3667637" cy="752580"/>
        </a:xfrm>
        <a:prstGeom prst="rect">
          <a:avLst/>
        </a:prstGeom>
      </xdr:spPr>
    </xdr:pic>
    <xdr:clientData/>
  </xdr:twoCellAnchor>
  <xdr:twoCellAnchor editAs="oneCell">
    <xdr:from>
      <xdr:col>15</xdr:col>
      <xdr:colOff>476250</xdr:colOff>
      <xdr:row>26</xdr:row>
      <xdr:rowOff>0</xdr:rowOff>
    </xdr:from>
    <xdr:to>
      <xdr:col>22</xdr:col>
      <xdr:colOff>124372</xdr:colOff>
      <xdr:row>31</xdr:row>
      <xdr:rowOff>95376</xdr:rowOff>
    </xdr:to>
    <xdr:pic>
      <xdr:nvPicPr>
        <xdr:cNvPr id="10" name="Picture 9"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01050" y="4333875"/>
          <a:ext cx="3915322" cy="905001"/>
        </a:xfrm>
        <a:prstGeom prst="rect">
          <a:avLst/>
        </a:prstGeom>
      </xdr:spPr>
    </xdr:pic>
    <xdr:clientData/>
  </xdr:twoCellAnchor>
  <xdr:twoCellAnchor editAs="oneCell">
    <xdr:from>
      <xdr:col>2</xdr:col>
      <xdr:colOff>0</xdr:colOff>
      <xdr:row>38</xdr:row>
      <xdr:rowOff>0</xdr:rowOff>
    </xdr:from>
    <xdr:to>
      <xdr:col>11</xdr:col>
      <xdr:colOff>467556</xdr:colOff>
      <xdr:row>55</xdr:row>
      <xdr:rowOff>105174</xdr:rowOff>
    </xdr:to>
    <xdr:pic>
      <xdr:nvPicPr>
        <xdr:cNvPr id="11" name="Picture 10"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19200" y="6276975"/>
          <a:ext cx="5953956" cy="2857899"/>
        </a:xfrm>
        <a:prstGeom prst="rect">
          <a:avLst/>
        </a:prstGeom>
      </xdr:spPr>
    </xdr:pic>
    <xdr:clientData/>
  </xdr:twoCellAnchor>
  <xdr:twoCellAnchor editAs="oneCell">
    <xdr:from>
      <xdr:col>15</xdr:col>
      <xdr:colOff>0</xdr:colOff>
      <xdr:row>39</xdr:row>
      <xdr:rowOff>0</xdr:rowOff>
    </xdr:from>
    <xdr:to>
      <xdr:col>18</xdr:col>
      <xdr:colOff>295572</xdr:colOff>
      <xdr:row>62</xdr:row>
      <xdr:rowOff>19573</xdr:rowOff>
    </xdr:to>
    <xdr:pic>
      <xdr:nvPicPr>
        <xdr:cNvPr id="12" name="Picture 11"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924800" y="6438900"/>
          <a:ext cx="2124372" cy="3743848"/>
        </a:xfrm>
        <a:prstGeom prst="rect">
          <a:avLst/>
        </a:prstGeom>
      </xdr:spPr>
    </xdr:pic>
    <xdr:clientData/>
  </xdr:twoCellAnchor>
  <xdr:twoCellAnchor>
    <xdr:from>
      <xdr:col>3</xdr:col>
      <xdr:colOff>76201</xdr:colOff>
      <xdr:row>47</xdr:row>
      <xdr:rowOff>114300</xdr:rowOff>
    </xdr:from>
    <xdr:to>
      <xdr:col>10</xdr:col>
      <xdr:colOff>533401</xdr:colOff>
      <xdr:row>49</xdr:row>
      <xdr:rowOff>0</xdr:rowOff>
    </xdr:to>
    <xdr:sp macro="" textlink="">
      <xdr:nvSpPr>
        <xdr:cNvPr id="13" name="Rectangle 12"/>
        <xdr:cNvSpPr/>
      </xdr:nvSpPr>
      <xdr:spPr>
        <a:xfrm>
          <a:off x="1905001" y="7848600"/>
          <a:ext cx="5334000" cy="209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9.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workbookViewId="0">
      <selection sqref="A1:B29"/>
    </sheetView>
  </sheetViews>
  <sheetFormatPr defaultRowHeight="12.75" x14ac:dyDescent="0.2"/>
  <cols>
    <col min="1" max="1" width="12" bestFit="1" customWidth="1"/>
    <col min="2" max="2" width="24.5703125" bestFit="1" customWidth="1"/>
    <col min="3" max="3" width="19.85546875" bestFit="1" customWidth="1"/>
    <col min="10" max="10" width="16.42578125" bestFit="1" customWidth="1"/>
  </cols>
  <sheetData>
    <row r="1" spans="1:11" x14ac:dyDescent="0.2">
      <c r="A1" s="1" t="s">
        <v>177</v>
      </c>
      <c r="B1" s="1"/>
      <c r="C1" s="1"/>
      <c r="D1" s="1"/>
      <c r="E1" s="1"/>
      <c r="F1" s="1"/>
      <c r="G1" s="1"/>
      <c r="H1" s="1"/>
    </row>
    <row r="2" spans="1:11" x14ac:dyDescent="0.2">
      <c r="A2" s="1" t="s">
        <v>140</v>
      </c>
      <c r="B2" s="1" t="s">
        <v>141</v>
      </c>
      <c r="C2" s="2" t="s">
        <v>178</v>
      </c>
      <c r="D2" s="3" t="s">
        <v>180</v>
      </c>
      <c r="E2" s="2" t="s">
        <v>181</v>
      </c>
      <c r="F2" s="1"/>
      <c r="G2" s="1"/>
      <c r="H2" s="1"/>
      <c r="J2" t="s">
        <v>185</v>
      </c>
      <c r="K2">
        <v>9</v>
      </c>
    </row>
    <row r="3" spans="1:11" x14ac:dyDescent="0.2">
      <c r="A3" s="1" t="s">
        <v>142</v>
      </c>
      <c r="B3" s="1" t="s">
        <v>143</v>
      </c>
      <c r="C3" s="2" t="s">
        <v>178</v>
      </c>
      <c r="D3" s="3" t="s">
        <v>180</v>
      </c>
      <c r="E3" s="2" t="s">
        <v>181</v>
      </c>
      <c r="F3" s="1"/>
      <c r="G3" s="1"/>
      <c r="H3" s="1"/>
      <c r="J3" t="s">
        <v>186</v>
      </c>
      <c r="K3">
        <v>7</v>
      </c>
    </row>
    <row r="4" spans="1:11" x14ac:dyDescent="0.2">
      <c r="A4" s="1" t="s">
        <v>144</v>
      </c>
      <c r="B4" s="1" t="s">
        <v>145</v>
      </c>
      <c r="C4" s="2" t="s">
        <v>178</v>
      </c>
      <c r="D4" s="3" t="s">
        <v>180</v>
      </c>
      <c r="E4" s="2" t="s">
        <v>181</v>
      </c>
      <c r="F4" s="1"/>
      <c r="G4" s="1"/>
      <c r="H4" s="1"/>
    </row>
    <row r="5" spans="1:11" x14ac:dyDescent="0.2">
      <c r="A5" s="1" t="s">
        <v>146</v>
      </c>
      <c r="B5" s="1" t="s">
        <v>147</v>
      </c>
      <c r="C5" s="2" t="s">
        <v>178</v>
      </c>
      <c r="D5" s="3" t="s">
        <v>180</v>
      </c>
      <c r="E5" s="2" t="s">
        <v>181</v>
      </c>
      <c r="F5" s="1"/>
      <c r="G5" s="1"/>
      <c r="H5" s="1"/>
      <c r="J5" t="s">
        <v>187</v>
      </c>
      <c r="K5">
        <v>10</v>
      </c>
    </row>
    <row r="6" spans="1:11" x14ac:dyDescent="0.2">
      <c r="A6" s="1" t="s">
        <v>148</v>
      </c>
      <c r="B6" s="1" t="s">
        <v>149</v>
      </c>
      <c r="C6" s="2" t="s">
        <v>178</v>
      </c>
      <c r="D6" s="4">
        <v>120</v>
      </c>
      <c r="E6" s="1"/>
      <c r="F6" s="1"/>
      <c r="G6" s="1"/>
      <c r="H6" s="1"/>
    </row>
    <row r="7" spans="1:11" x14ac:dyDescent="0.2">
      <c r="A7" s="1" t="s">
        <v>150</v>
      </c>
      <c r="B7" s="1" t="s">
        <v>151</v>
      </c>
      <c r="C7" s="2" t="s">
        <v>178</v>
      </c>
      <c r="D7" s="4">
        <v>120</v>
      </c>
      <c r="E7" s="1"/>
      <c r="F7" s="1"/>
      <c r="G7" s="1"/>
      <c r="H7" s="1"/>
    </row>
    <row r="8" spans="1:11" x14ac:dyDescent="0.2">
      <c r="A8" s="1" t="s">
        <v>152</v>
      </c>
      <c r="B8" s="1" t="s">
        <v>153</v>
      </c>
      <c r="C8" s="2" t="s">
        <v>178</v>
      </c>
      <c r="D8" s="4">
        <v>120</v>
      </c>
      <c r="E8" s="1"/>
      <c r="F8" s="1"/>
      <c r="G8" s="1"/>
      <c r="H8" s="1"/>
    </row>
    <row r="9" spans="1:11" x14ac:dyDescent="0.2">
      <c r="A9" s="1" t="s">
        <v>154</v>
      </c>
      <c r="B9" s="1" t="s">
        <v>155</v>
      </c>
      <c r="C9" s="2" t="s">
        <v>178</v>
      </c>
      <c r="D9" s="4">
        <v>120</v>
      </c>
      <c r="E9" s="1"/>
      <c r="F9" s="1"/>
      <c r="G9" s="1"/>
      <c r="H9" s="1"/>
    </row>
    <row r="10" spans="1:11" x14ac:dyDescent="0.2">
      <c r="A10" s="1" t="s">
        <v>156</v>
      </c>
      <c r="B10" s="1" t="s">
        <v>157</v>
      </c>
      <c r="C10" s="2" t="s">
        <v>178</v>
      </c>
      <c r="D10" s="4">
        <v>120</v>
      </c>
      <c r="E10" s="1"/>
      <c r="F10" s="1"/>
      <c r="G10" s="1"/>
      <c r="H10" s="1"/>
    </row>
    <row r="11" spans="1:11" x14ac:dyDescent="0.2">
      <c r="A11" s="1" t="s">
        <v>158</v>
      </c>
      <c r="B11" s="1" t="s">
        <v>159</v>
      </c>
      <c r="C11" s="2" t="s">
        <v>179</v>
      </c>
      <c r="D11" s="1"/>
      <c r="E11" s="1"/>
      <c r="F11" s="1"/>
      <c r="G11" s="1"/>
      <c r="H11" s="1"/>
    </row>
    <row r="12" spans="1:11" x14ac:dyDescent="0.2">
      <c r="A12" s="1" t="s">
        <v>160</v>
      </c>
      <c r="B12" s="1" t="s">
        <v>161</v>
      </c>
      <c r="C12" s="2" t="s">
        <v>179</v>
      </c>
      <c r="D12" s="1"/>
      <c r="E12" s="1"/>
      <c r="F12" s="1"/>
      <c r="G12" s="1"/>
      <c r="H12" s="1"/>
    </row>
    <row r="13" spans="1:11" x14ac:dyDescent="0.2">
      <c r="A13" s="1" t="s">
        <v>162</v>
      </c>
      <c r="B13" s="1" t="s">
        <v>163</v>
      </c>
      <c r="C13" s="2" t="s">
        <v>179</v>
      </c>
      <c r="D13" s="1"/>
      <c r="E13" s="1"/>
      <c r="F13" s="1"/>
      <c r="G13" s="1"/>
      <c r="H13" s="1"/>
    </row>
    <row r="14" spans="1:11" x14ac:dyDescent="0.2">
      <c r="A14" s="1" t="s">
        <v>164</v>
      </c>
      <c r="B14" s="1" t="s">
        <v>165</v>
      </c>
      <c r="C14" s="2" t="s">
        <v>179</v>
      </c>
      <c r="D14" s="1"/>
      <c r="E14" s="1"/>
      <c r="F14" s="1"/>
      <c r="G14" s="1"/>
      <c r="H14" s="1"/>
    </row>
    <row r="15" spans="1:11" x14ac:dyDescent="0.2">
      <c r="A15" s="1" t="s">
        <v>166</v>
      </c>
      <c r="B15" s="1" t="s">
        <v>167</v>
      </c>
      <c r="C15" s="2" t="s">
        <v>179</v>
      </c>
      <c r="D15" s="1"/>
      <c r="E15" s="1"/>
      <c r="F15" s="1"/>
      <c r="G15" s="1"/>
      <c r="H15" s="1"/>
    </row>
    <row r="16" spans="1:11" x14ac:dyDescent="0.2">
      <c r="A16" s="1" t="s">
        <v>168</v>
      </c>
      <c r="B16" s="1" t="s">
        <v>169</v>
      </c>
      <c r="C16" s="2" t="s">
        <v>179</v>
      </c>
      <c r="D16" s="1"/>
      <c r="E16" s="1"/>
      <c r="F16" s="1"/>
      <c r="G16" s="1"/>
      <c r="H16" s="1"/>
    </row>
    <row r="17" spans="1:8" x14ac:dyDescent="0.2">
      <c r="A17" s="1" t="s">
        <v>170</v>
      </c>
      <c r="B17" s="1" t="s">
        <v>171</v>
      </c>
      <c r="C17" s="2" t="s">
        <v>179</v>
      </c>
      <c r="D17" s="1"/>
      <c r="E17" s="1"/>
      <c r="F17" s="1"/>
      <c r="G17" s="1"/>
      <c r="H17" s="1"/>
    </row>
    <row r="18" spans="1:8" x14ac:dyDescent="0.2">
      <c r="A18" s="1"/>
      <c r="B18" s="1"/>
      <c r="C18" s="1"/>
      <c r="D18" s="1"/>
      <c r="E18" s="1"/>
      <c r="F18" s="1"/>
      <c r="G18" s="1"/>
      <c r="H18" s="1"/>
    </row>
    <row r="19" spans="1:8" x14ac:dyDescent="0.2">
      <c r="A19" s="1" t="s">
        <v>174</v>
      </c>
      <c r="B19" s="1"/>
      <c r="C19" s="1"/>
      <c r="D19" s="1"/>
      <c r="E19" s="1"/>
      <c r="F19" s="1"/>
      <c r="G19" s="1"/>
      <c r="H19" s="1"/>
    </row>
    <row r="20" spans="1:8" x14ac:dyDescent="0.2">
      <c r="A20" s="1" t="s">
        <v>40</v>
      </c>
      <c r="B20" s="1" t="s">
        <v>41</v>
      </c>
      <c r="C20" s="2" t="s">
        <v>182</v>
      </c>
      <c r="D20" s="2" t="s">
        <v>180</v>
      </c>
      <c r="E20" s="1"/>
      <c r="F20" s="1"/>
      <c r="G20" s="1"/>
      <c r="H20" s="1"/>
    </row>
    <row r="21" spans="1:8" x14ac:dyDescent="0.2">
      <c r="A21" s="1" t="s">
        <v>42</v>
      </c>
      <c r="B21" s="1" t="s">
        <v>43</v>
      </c>
      <c r="C21" s="2" t="s">
        <v>182</v>
      </c>
      <c r="D21" s="2" t="s">
        <v>180</v>
      </c>
      <c r="E21" s="1"/>
      <c r="F21" s="1"/>
      <c r="G21" s="1"/>
      <c r="H21" s="1"/>
    </row>
    <row r="22" spans="1:8" x14ac:dyDescent="0.2">
      <c r="A22" s="1" t="s">
        <v>44</v>
      </c>
      <c r="B22" s="1" t="s">
        <v>45</v>
      </c>
      <c r="C22" s="2" t="s">
        <v>182</v>
      </c>
      <c r="D22" s="2" t="s">
        <v>180</v>
      </c>
      <c r="E22" s="1"/>
      <c r="F22" s="1"/>
      <c r="G22" s="1"/>
      <c r="H22" s="1"/>
    </row>
    <row r="23" spans="1:8" x14ac:dyDescent="0.2">
      <c r="A23" s="1" t="s">
        <v>46</v>
      </c>
      <c r="B23" s="1" t="s">
        <v>47</v>
      </c>
      <c r="C23" s="2" t="s">
        <v>182</v>
      </c>
      <c r="D23" s="2" t="s">
        <v>180</v>
      </c>
      <c r="E23" s="1"/>
      <c r="F23" s="1"/>
      <c r="G23" s="1"/>
      <c r="H23" s="1"/>
    </row>
    <row r="24" spans="1:8" x14ac:dyDescent="0.2">
      <c r="A24" s="1" t="s">
        <v>48</v>
      </c>
      <c r="B24" s="1" t="s">
        <v>49</v>
      </c>
      <c r="C24" s="2" t="s">
        <v>182</v>
      </c>
      <c r="D24" s="2" t="s">
        <v>180</v>
      </c>
      <c r="E24" s="1"/>
      <c r="F24" s="1"/>
      <c r="G24" s="1"/>
      <c r="H24" s="1"/>
    </row>
    <row r="25" spans="1:8" x14ac:dyDescent="0.2">
      <c r="A25" s="1" t="s">
        <v>50</v>
      </c>
      <c r="B25" s="1" t="s">
        <v>51</v>
      </c>
      <c r="C25" s="2" t="s">
        <v>182</v>
      </c>
      <c r="D25" s="2" t="s">
        <v>180</v>
      </c>
      <c r="E25" s="1"/>
      <c r="F25" s="1"/>
      <c r="G25" s="1"/>
      <c r="H25" s="1"/>
    </row>
    <row r="26" spans="1:8" x14ac:dyDescent="0.2">
      <c r="A26" s="1" t="s">
        <v>52</v>
      </c>
      <c r="B26" s="1" t="s">
        <v>53</v>
      </c>
      <c r="C26" s="2" t="s">
        <v>182</v>
      </c>
      <c r="D26" s="2" t="s">
        <v>180</v>
      </c>
      <c r="E26" s="1"/>
      <c r="F26" s="1"/>
      <c r="G26" s="1"/>
      <c r="H26" s="1"/>
    </row>
    <row r="27" spans="1:8" x14ac:dyDescent="0.2">
      <c r="A27" s="1" t="s">
        <v>54</v>
      </c>
      <c r="B27" s="1" t="s">
        <v>55</v>
      </c>
      <c r="C27" s="2" t="s">
        <v>182</v>
      </c>
      <c r="D27" s="2" t="s">
        <v>182</v>
      </c>
      <c r="E27" s="2" t="s">
        <v>183</v>
      </c>
      <c r="F27" s="1"/>
      <c r="G27" s="1"/>
      <c r="H27" s="1"/>
    </row>
    <row r="28" spans="1:8" x14ac:dyDescent="0.2">
      <c r="A28" s="1" t="s">
        <v>56</v>
      </c>
      <c r="B28" s="1" t="s">
        <v>57</v>
      </c>
      <c r="C28" s="2" t="s">
        <v>182</v>
      </c>
      <c r="D28" s="2" t="s">
        <v>182</v>
      </c>
      <c r="E28" s="2" t="s">
        <v>184</v>
      </c>
      <c r="F28" s="1"/>
      <c r="G28" s="1"/>
      <c r="H28" s="1"/>
    </row>
    <row r="29" spans="1:8" x14ac:dyDescent="0.2">
      <c r="A29" s="1" t="s">
        <v>58</v>
      </c>
      <c r="B29" s="1" t="s">
        <v>59</v>
      </c>
      <c r="C29" s="2" t="s">
        <v>182</v>
      </c>
      <c r="D29" s="2" t="s">
        <v>182</v>
      </c>
      <c r="E29" s="2" t="s">
        <v>183</v>
      </c>
      <c r="F29" s="1"/>
      <c r="G29" s="1"/>
      <c r="H29" s="1"/>
    </row>
    <row r="31" spans="1:8" x14ac:dyDescent="0.2">
      <c r="A31" t="s">
        <v>172</v>
      </c>
    </row>
    <row r="32" spans="1:8" x14ac:dyDescent="0.2">
      <c r="A32" t="s">
        <v>0</v>
      </c>
      <c r="B32" t="s">
        <v>1</v>
      </c>
    </row>
    <row r="33" spans="1:3" x14ac:dyDescent="0.2">
      <c r="A33" t="s">
        <v>2</v>
      </c>
      <c r="B33" t="s">
        <v>3</v>
      </c>
      <c r="C33" t="s">
        <v>4</v>
      </c>
    </row>
    <row r="34" spans="1:3" x14ac:dyDescent="0.2">
      <c r="A34" t="s">
        <v>5</v>
      </c>
      <c r="B34" t="s">
        <v>6</v>
      </c>
      <c r="C34" t="s">
        <v>7</v>
      </c>
    </row>
    <row r="35" spans="1:3" x14ac:dyDescent="0.2">
      <c r="A35" t="s">
        <v>8</v>
      </c>
      <c r="B35" t="s">
        <v>9</v>
      </c>
    </row>
    <row r="36" spans="1:3" x14ac:dyDescent="0.2">
      <c r="A36" t="s">
        <v>10</v>
      </c>
      <c r="B36" t="s">
        <v>11</v>
      </c>
    </row>
    <row r="38" spans="1:3" x14ac:dyDescent="0.2">
      <c r="A38" t="s">
        <v>173</v>
      </c>
    </row>
    <row r="39" spans="1:3" x14ac:dyDescent="0.2">
      <c r="A39" t="s">
        <v>12</v>
      </c>
      <c r="B39" t="s">
        <v>13</v>
      </c>
    </row>
    <row r="40" spans="1:3" x14ac:dyDescent="0.2">
      <c r="A40" t="s">
        <v>14</v>
      </c>
      <c r="B40" t="s">
        <v>15</v>
      </c>
    </row>
    <row r="41" spans="1:3" x14ac:dyDescent="0.2">
      <c r="A41" t="s">
        <v>16</v>
      </c>
      <c r="B41" t="s">
        <v>17</v>
      </c>
    </row>
    <row r="42" spans="1:3" x14ac:dyDescent="0.2">
      <c r="A42" t="s">
        <v>18</v>
      </c>
      <c r="B42" t="s">
        <v>19</v>
      </c>
    </row>
    <row r="43" spans="1:3" x14ac:dyDescent="0.2">
      <c r="A43" t="s">
        <v>20</v>
      </c>
      <c r="B43" t="s">
        <v>21</v>
      </c>
    </row>
    <row r="44" spans="1:3" x14ac:dyDescent="0.2">
      <c r="A44" t="s">
        <v>22</v>
      </c>
      <c r="B44" t="s">
        <v>23</v>
      </c>
    </row>
    <row r="45" spans="1:3" x14ac:dyDescent="0.2">
      <c r="A45" t="s">
        <v>24</v>
      </c>
      <c r="B45" t="s">
        <v>25</v>
      </c>
    </row>
    <row r="46" spans="1:3" x14ac:dyDescent="0.2">
      <c r="A46" t="s">
        <v>26</v>
      </c>
      <c r="B46" t="s">
        <v>27</v>
      </c>
    </row>
    <row r="47" spans="1:3" x14ac:dyDescent="0.2">
      <c r="A47" t="s">
        <v>28</v>
      </c>
      <c r="B47" t="s">
        <v>29</v>
      </c>
    </row>
    <row r="48" spans="1:3" x14ac:dyDescent="0.2">
      <c r="A48" t="s">
        <v>30</v>
      </c>
      <c r="B48" t="s">
        <v>31</v>
      </c>
    </row>
    <row r="49" spans="1:3" x14ac:dyDescent="0.2">
      <c r="A49" t="s">
        <v>32</v>
      </c>
      <c r="B49" t="s">
        <v>33</v>
      </c>
    </row>
    <row r="50" spans="1:3" x14ac:dyDescent="0.2">
      <c r="A50" t="s">
        <v>34</v>
      </c>
      <c r="B50" t="s">
        <v>35</v>
      </c>
    </row>
    <row r="51" spans="1:3" x14ac:dyDescent="0.2">
      <c r="A51" t="s">
        <v>36</v>
      </c>
      <c r="B51" t="s">
        <v>37</v>
      </c>
    </row>
    <row r="52" spans="1:3" x14ac:dyDescent="0.2">
      <c r="A52" t="s">
        <v>38</v>
      </c>
      <c r="B52" t="s">
        <v>39</v>
      </c>
    </row>
    <row r="54" spans="1:3" x14ac:dyDescent="0.2">
      <c r="A54" t="s">
        <v>175</v>
      </c>
    </row>
    <row r="55" spans="1:3" x14ac:dyDescent="0.2">
      <c r="A55" t="s">
        <v>60</v>
      </c>
      <c r="B55" t="s">
        <v>61</v>
      </c>
    </row>
    <row r="56" spans="1:3" x14ac:dyDescent="0.2">
      <c r="A56" t="s">
        <v>62</v>
      </c>
      <c r="B56" t="s">
        <v>63</v>
      </c>
    </row>
    <row r="57" spans="1:3" x14ac:dyDescent="0.2">
      <c r="A57" t="s">
        <v>64</v>
      </c>
      <c r="B57" t="s">
        <v>65</v>
      </c>
    </row>
    <row r="58" spans="1:3" x14ac:dyDescent="0.2">
      <c r="A58" t="s">
        <v>66</v>
      </c>
      <c r="B58" t="s">
        <v>67</v>
      </c>
    </row>
    <row r="59" spans="1:3" x14ac:dyDescent="0.2">
      <c r="A59" t="s">
        <v>68</v>
      </c>
      <c r="B59" t="s">
        <v>69</v>
      </c>
    </row>
    <row r="60" spans="1:3" x14ac:dyDescent="0.2">
      <c r="A60" t="s">
        <v>70</v>
      </c>
      <c r="B60" t="s">
        <v>71</v>
      </c>
    </row>
    <row r="61" spans="1:3" x14ac:dyDescent="0.2">
      <c r="A61" t="s">
        <v>72</v>
      </c>
      <c r="B61" t="s">
        <v>73</v>
      </c>
    </row>
    <row r="63" spans="1:3" x14ac:dyDescent="0.2">
      <c r="A63" t="s">
        <v>176</v>
      </c>
    </row>
    <row r="64" spans="1:3" x14ac:dyDescent="0.2">
      <c r="A64" t="s">
        <v>74</v>
      </c>
      <c r="B64" t="s">
        <v>75</v>
      </c>
      <c r="C64" t="s">
        <v>76</v>
      </c>
    </row>
    <row r="65" spans="1:3" x14ac:dyDescent="0.2">
      <c r="A65" t="s">
        <v>77</v>
      </c>
      <c r="B65" t="s">
        <v>78</v>
      </c>
    </row>
    <row r="66" spans="1:3" x14ac:dyDescent="0.2">
      <c r="A66" t="s">
        <v>79</v>
      </c>
      <c r="B66" t="s">
        <v>80</v>
      </c>
    </row>
    <row r="67" spans="1:3" x14ac:dyDescent="0.2">
      <c r="A67" t="s">
        <v>81</v>
      </c>
      <c r="B67" t="s">
        <v>82</v>
      </c>
    </row>
    <row r="68" spans="1:3" x14ac:dyDescent="0.2">
      <c r="A68" t="s">
        <v>83</v>
      </c>
      <c r="B68" t="s">
        <v>84</v>
      </c>
      <c r="C68" t="s">
        <v>85</v>
      </c>
    </row>
    <row r="69" spans="1:3" x14ac:dyDescent="0.2">
      <c r="A69" t="s">
        <v>86</v>
      </c>
      <c r="B69" t="s">
        <v>87</v>
      </c>
    </row>
    <row r="70" spans="1:3" x14ac:dyDescent="0.2">
      <c r="A70" t="s">
        <v>88</v>
      </c>
      <c r="B70" t="s">
        <v>89</v>
      </c>
    </row>
    <row r="71" spans="1:3" x14ac:dyDescent="0.2">
      <c r="A71" t="s">
        <v>90</v>
      </c>
      <c r="B71" t="s">
        <v>91</v>
      </c>
    </row>
    <row r="72" spans="1:3" x14ac:dyDescent="0.2">
      <c r="A72" t="s">
        <v>92</v>
      </c>
      <c r="B72" t="s">
        <v>93</v>
      </c>
    </row>
    <row r="73" spans="1:3" x14ac:dyDescent="0.2">
      <c r="A73" t="s">
        <v>94</v>
      </c>
      <c r="B73" t="s">
        <v>95</v>
      </c>
    </row>
    <row r="74" spans="1:3" x14ac:dyDescent="0.2">
      <c r="A74" t="s">
        <v>96</v>
      </c>
      <c r="B74" t="s">
        <v>97</v>
      </c>
    </row>
    <row r="75" spans="1:3" x14ac:dyDescent="0.2">
      <c r="A75" t="s">
        <v>98</v>
      </c>
      <c r="B75" t="s">
        <v>99</v>
      </c>
    </row>
    <row r="76" spans="1:3" x14ac:dyDescent="0.2">
      <c r="A76" t="s">
        <v>100</v>
      </c>
      <c r="B76" t="s">
        <v>101</v>
      </c>
    </row>
    <row r="77" spans="1:3" x14ac:dyDescent="0.2">
      <c r="A77" t="s">
        <v>102</v>
      </c>
      <c r="B77" t="s">
        <v>103</v>
      </c>
    </row>
    <row r="78" spans="1:3" x14ac:dyDescent="0.2">
      <c r="A78" t="s">
        <v>104</v>
      </c>
      <c r="B78" t="s">
        <v>105</v>
      </c>
    </row>
    <row r="79" spans="1:3" x14ac:dyDescent="0.2">
      <c r="A79" t="s">
        <v>106</v>
      </c>
      <c r="B79" t="s">
        <v>107</v>
      </c>
    </row>
    <row r="80" spans="1:3" x14ac:dyDescent="0.2">
      <c r="A80" t="s">
        <v>108</v>
      </c>
      <c r="B80" t="s">
        <v>109</v>
      </c>
    </row>
    <row r="81" spans="1:2" x14ac:dyDescent="0.2">
      <c r="A81" t="s">
        <v>110</v>
      </c>
      <c r="B81" t="s">
        <v>111</v>
      </c>
    </row>
    <row r="82" spans="1:2" x14ac:dyDescent="0.2">
      <c r="A82" t="s">
        <v>112</v>
      </c>
      <c r="B82" t="s">
        <v>113</v>
      </c>
    </row>
    <row r="83" spans="1:2" x14ac:dyDescent="0.2">
      <c r="A83" t="s">
        <v>114</v>
      </c>
      <c r="B83" t="s">
        <v>115</v>
      </c>
    </row>
    <row r="84" spans="1:2" x14ac:dyDescent="0.2">
      <c r="A84" t="s">
        <v>116</v>
      </c>
      <c r="B84" t="s">
        <v>117</v>
      </c>
    </row>
    <row r="85" spans="1:2" x14ac:dyDescent="0.2">
      <c r="A85" t="s">
        <v>118</v>
      </c>
      <c r="B85" t="s">
        <v>119</v>
      </c>
    </row>
    <row r="86" spans="1:2" x14ac:dyDescent="0.2">
      <c r="A86" t="s">
        <v>120</v>
      </c>
      <c r="B86" t="s">
        <v>121</v>
      </c>
    </row>
    <row r="87" spans="1:2" x14ac:dyDescent="0.2">
      <c r="A87" t="s">
        <v>122</v>
      </c>
      <c r="B87" t="s">
        <v>123</v>
      </c>
    </row>
    <row r="88" spans="1:2" x14ac:dyDescent="0.2">
      <c r="A88" t="s">
        <v>124</v>
      </c>
      <c r="B88" t="s">
        <v>125</v>
      </c>
    </row>
    <row r="89" spans="1:2" x14ac:dyDescent="0.2">
      <c r="A89" t="s">
        <v>126</v>
      </c>
      <c r="B89" t="s">
        <v>127</v>
      </c>
    </row>
    <row r="90" spans="1:2" x14ac:dyDescent="0.2">
      <c r="A90" t="s">
        <v>128</v>
      </c>
      <c r="B90" t="s">
        <v>129</v>
      </c>
    </row>
    <row r="91" spans="1:2" x14ac:dyDescent="0.2">
      <c r="A91" t="s">
        <v>130</v>
      </c>
      <c r="B91" t="s">
        <v>131</v>
      </c>
    </row>
    <row r="92" spans="1:2" x14ac:dyDescent="0.2">
      <c r="A92" t="s">
        <v>132</v>
      </c>
      <c r="B92" t="s">
        <v>133</v>
      </c>
    </row>
    <row r="93" spans="1:2" x14ac:dyDescent="0.2">
      <c r="A93" t="s">
        <v>134</v>
      </c>
      <c r="B93" t="s">
        <v>135</v>
      </c>
    </row>
    <row r="94" spans="1:2" x14ac:dyDescent="0.2">
      <c r="A94" t="s">
        <v>136</v>
      </c>
      <c r="B94" t="s">
        <v>137</v>
      </c>
    </row>
    <row r="95" spans="1:2" x14ac:dyDescent="0.2">
      <c r="A95" t="s">
        <v>138</v>
      </c>
      <c r="B95" t="s">
        <v>139</v>
      </c>
    </row>
  </sheetData>
  <phoneticPr fontId="0"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6"/>
  <sheetViews>
    <sheetView topLeftCell="A40" workbookViewId="0">
      <selection activeCell="F14" sqref="F14"/>
    </sheetView>
  </sheetViews>
  <sheetFormatPr defaultRowHeight="12.75" x14ac:dyDescent="0.2"/>
  <cols>
    <col min="1" max="1" width="10.5703125" bestFit="1" customWidth="1"/>
    <col min="2" max="2" width="18.140625" bestFit="1" customWidth="1"/>
    <col min="4" max="4" width="29.140625" bestFit="1" customWidth="1"/>
    <col min="5" max="5" width="14.85546875" customWidth="1"/>
    <col min="6" max="6" width="16.42578125" bestFit="1" customWidth="1"/>
    <col min="8" max="8" width="15.5703125" bestFit="1" customWidth="1"/>
    <col min="9" max="9" width="65.140625" bestFit="1" customWidth="1"/>
  </cols>
  <sheetData>
    <row r="1" spans="1:9" x14ac:dyDescent="0.2">
      <c r="A1" s="5" t="s">
        <v>188</v>
      </c>
    </row>
    <row r="2" spans="1:9" x14ac:dyDescent="0.2">
      <c r="A2" s="247" t="s">
        <v>189</v>
      </c>
      <c r="B2" s="248"/>
      <c r="C2" s="7" t="s">
        <v>190</v>
      </c>
      <c r="D2" s="7" t="s">
        <v>191</v>
      </c>
      <c r="E2" s="7" t="s">
        <v>253</v>
      </c>
      <c r="F2" s="7" t="s">
        <v>300</v>
      </c>
      <c r="G2" s="7" t="s">
        <v>197</v>
      </c>
      <c r="H2" s="7" t="s">
        <v>194</v>
      </c>
      <c r="I2" s="7" t="s">
        <v>195</v>
      </c>
    </row>
    <row r="3" spans="1:9" x14ac:dyDescent="0.2">
      <c r="A3" s="1" t="s">
        <v>140</v>
      </c>
      <c r="B3" s="1" t="s">
        <v>141</v>
      </c>
      <c r="C3" s="8">
        <v>0</v>
      </c>
      <c r="D3" s="10" t="s">
        <v>192</v>
      </c>
      <c r="E3" s="8" t="s">
        <v>180</v>
      </c>
      <c r="F3" s="245" t="s">
        <v>293</v>
      </c>
      <c r="G3" s="243">
        <v>65</v>
      </c>
      <c r="H3" s="245" t="s">
        <v>201</v>
      </c>
      <c r="I3" s="245" t="s">
        <v>196</v>
      </c>
    </row>
    <row r="4" spans="1:9" x14ac:dyDescent="0.2">
      <c r="A4" s="1" t="s">
        <v>142</v>
      </c>
      <c r="B4" s="1" t="s">
        <v>143</v>
      </c>
      <c r="C4" s="8">
        <v>1</v>
      </c>
      <c r="D4" s="10" t="s">
        <v>193</v>
      </c>
      <c r="E4" s="8" t="s">
        <v>180</v>
      </c>
      <c r="F4" s="246"/>
      <c r="G4" s="244"/>
      <c r="H4" s="246"/>
      <c r="I4" s="246"/>
    </row>
    <row r="5" spans="1:9" x14ac:dyDescent="0.2">
      <c r="A5" s="1" t="s">
        <v>144</v>
      </c>
      <c r="B5" s="1" t="s">
        <v>145</v>
      </c>
      <c r="C5" s="8">
        <v>2</v>
      </c>
      <c r="D5" s="10" t="s">
        <v>198</v>
      </c>
      <c r="E5" s="8" t="s">
        <v>180</v>
      </c>
      <c r="F5" s="245" t="s">
        <v>294</v>
      </c>
      <c r="G5" s="243">
        <v>66</v>
      </c>
      <c r="H5" s="245" t="s">
        <v>201</v>
      </c>
      <c r="I5" s="245" t="s">
        <v>196</v>
      </c>
    </row>
    <row r="6" spans="1:9" x14ac:dyDescent="0.2">
      <c r="A6" s="1" t="s">
        <v>146</v>
      </c>
      <c r="B6" s="1" t="s">
        <v>147</v>
      </c>
      <c r="C6" s="8">
        <v>3</v>
      </c>
      <c r="D6" s="10" t="s">
        <v>199</v>
      </c>
      <c r="E6" s="8" t="s">
        <v>180</v>
      </c>
      <c r="F6" s="246"/>
      <c r="G6" s="244"/>
      <c r="H6" s="246"/>
      <c r="I6" s="246"/>
    </row>
    <row r="7" spans="1:9" x14ac:dyDescent="0.2">
      <c r="A7" s="1" t="s">
        <v>148</v>
      </c>
      <c r="B7" s="1" t="s">
        <v>149</v>
      </c>
      <c r="C7" s="8">
        <v>4</v>
      </c>
      <c r="D7" s="10" t="s">
        <v>200</v>
      </c>
      <c r="E7" s="8" t="s">
        <v>182</v>
      </c>
      <c r="F7" s="8" t="s">
        <v>295</v>
      </c>
      <c r="G7" s="9">
        <v>67</v>
      </c>
      <c r="H7" s="8" t="s">
        <v>202</v>
      </c>
      <c r="I7" s="8"/>
    </row>
    <row r="8" spans="1:9" x14ac:dyDescent="0.2">
      <c r="A8" s="1" t="s">
        <v>150</v>
      </c>
      <c r="B8" s="1" t="s">
        <v>151</v>
      </c>
      <c r="C8" s="8">
        <v>5</v>
      </c>
      <c r="D8" s="10" t="s">
        <v>203</v>
      </c>
      <c r="E8" s="8" t="s">
        <v>182</v>
      </c>
      <c r="F8" s="8" t="s">
        <v>296</v>
      </c>
      <c r="G8" s="9">
        <v>68</v>
      </c>
      <c r="H8" s="8" t="s">
        <v>202</v>
      </c>
      <c r="I8" s="8"/>
    </row>
    <row r="9" spans="1:9" x14ac:dyDescent="0.2">
      <c r="A9" s="1" t="s">
        <v>152</v>
      </c>
      <c r="B9" s="1" t="s">
        <v>153</v>
      </c>
      <c r="C9" s="8">
        <v>8</v>
      </c>
      <c r="D9" s="10" t="s">
        <v>205</v>
      </c>
      <c r="E9" s="8" t="s">
        <v>182</v>
      </c>
      <c r="F9" s="8" t="s">
        <v>297</v>
      </c>
      <c r="G9" s="9">
        <v>69</v>
      </c>
      <c r="H9" s="8" t="s">
        <v>202</v>
      </c>
      <c r="I9" s="8" t="s">
        <v>204</v>
      </c>
    </row>
    <row r="10" spans="1:9" x14ac:dyDescent="0.2">
      <c r="A10" s="1" t="s">
        <v>154</v>
      </c>
      <c r="B10" s="1" t="s">
        <v>155</v>
      </c>
      <c r="C10" s="8">
        <v>9</v>
      </c>
      <c r="D10" s="10" t="s">
        <v>206</v>
      </c>
      <c r="E10" s="8" t="s">
        <v>182</v>
      </c>
      <c r="F10" s="8" t="s">
        <v>298</v>
      </c>
      <c r="G10" s="9">
        <v>70</v>
      </c>
      <c r="H10" s="8" t="s">
        <v>202</v>
      </c>
      <c r="I10" s="8"/>
    </row>
    <row r="11" spans="1:9" x14ac:dyDescent="0.2">
      <c r="A11" s="1" t="s">
        <v>156</v>
      </c>
      <c r="B11" s="1" t="s">
        <v>157</v>
      </c>
      <c r="C11" s="8">
        <v>10</v>
      </c>
      <c r="D11" s="10" t="s">
        <v>207</v>
      </c>
      <c r="E11" s="8" t="s">
        <v>182</v>
      </c>
      <c r="F11" s="8" t="s">
        <v>299</v>
      </c>
      <c r="G11" s="9">
        <v>71</v>
      </c>
      <c r="H11" s="8" t="s">
        <v>202</v>
      </c>
      <c r="I11" s="8"/>
    </row>
    <row r="12" spans="1:9" x14ac:dyDescent="0.2">
      <c r="A12" s="1" t="s">
        <v>158</v>
      </c>
      <c r="B12" s="1" t="s">
        <v>159</v>
      </c>
      <c r="C12" s="8">
        <v>150</v>
      </c>
      <c r="D12" s="10" t="s">
        <v>214</v>
      </c>
      <c r="E12" s="8" t="s">
        <v>208</v>
      </c>
      <c r="F12" s="8"/>
      <c r="G12" s="9"/>
      <c r="H12" s="8"/>
      <c r="I12" s="8"/>
    </row>
    <row r="13" spans="1:9" x14ac:dyDescent="0.2">
      <c r="A13" s="1" t="s">
        <v>160</v>
      </c>
      <c r="B13" s="1" t="s">
        <v>161</v>
      </c>
      <c r="C13" s="8">
        <v>151</v>
      </c>
      <c r="D13" s="10" t="s">
        <v>215</v>
      </c>
      <c r="E13" s="8" t="s">
        <v>208</v>
      </c>
      <c r="F13" s="8"/>
      <c r="G13" s="9"/>
      <c r="H13" s="8"/>
      <c r="I13" s="8"/>
    </row>
    <row r="14" spans="1:9" x14ac:dyDescent="0.2">
      <c r="A14" s="1" t="s">
        <v>162</v>
      </c>
      <c r="B14" s="1" t="s">
        <v>163</v>
      </c>
      <c r="C14" s="8">
        <v>152</v>
      </c>
      <c r="D14" s="10" t="s">
        <v>209</v>
      </c>
      <c r="E14" s="8" t="s">
        <v>208</v>
      </c>
      <c r="F14" s="8"/>
      <c r="G14" s="9"/>
      <c r="H14" s="8"/>
      <c r="I14" s="8"/>
    </row>
    <row r="15" spans="1:9" x14ac:dyDescent="0.2">
      <c r="A15" s="1" t="s">
        <v>164</v>
      </c>
      <c r="B15" s="1" t="s">
        <v>165</v>
      </c>
      <c r="C15" s="8">
        <v>153</v>
      </c>
      <c r="D15" s="10" t="s">
        <v>213</v>
      </c>
      <c r="E15" s="8" t="s">
        <v>208</v>
      </c>
      <c r="F15" s="8"/>
      <c r="G15" s="9"/>
      <c r="H15" s="8"/>
      <c r="I15" s="8"/>
    </row>
    <row r="16" spans="1:9" x14ac:dyDescent="0.2">
      <c r="A16" s="1" t="s">
        <v>166</v>
      </c>
      <c r="B16" s="1" t="s">
        <v>167</v>
      </c>
      <c r="C16" s="8">
        <v>154</v>
      </c>
      <c r="D16" s="10" t="s">
        <v>212</v>
      </c>
      <c r="E16" s="8" t="s">
        <v>208</v>
      </c>
      <c r="F16" s="8"/>
      <c r="G16" s="9"/>
      <c r="H16" s="8"/>
      <c r="I16" s="8"/>
    </row>
    <row r="17" spans="1:9" x14ac:dyDescent="0.2">
      <c r="A17" s="1" t="s">
        <v>168</v>
      </c>
      <c r="B17" s="1" t="s">
        <v>169</v>
      </c>
      <c r="C17" s="8">
        <v>155</v>
      </c>
      <c r="D17" s="10" t="s">
        <v>210</v>
      </c>
      <c r="E17" s="8" t="s">
        <v>208</v>
      </c>
      <c r="F17" s="8"/>
      <c r="G17" s="9"/>
      <c r="H17" s="8"/>
      <c r="I17" s="8"/>
    </row>
    <row r="18" spans="1:9" x14ac:dyDescent="0.2">
      <c r="A18" s="1" t="s">
        <v>170</v>
      </c>
      <c r="B18" s="1" t="s">
        <v>171</v>
      </c>
      <c r="C18" s="8">
        <v>156</v>
      </c>
      <c r="D18" s="10" t="s">
        <v>211</v>
      </c>
      <c r="E18" s="8" t="s">
        <v>208</v>
      </c>
      <c r="F18" s="8"/>
      <c r="G18" s="11"/>
      <c r="H18" s="8"/>
      <c r="I18" s="8"/>
    </row>
    <row r="19" spans="1:9" x14ac:dyDescent="0.2">
      <c r="A19" s="12"/>
      <c r="B19" s="12"/>
      <c r="C19" s="13"/>
      <c r="D19" s="14"/>
      <c r="E19" s="13"/>
      <c r="F19" s="13"/>
      <c r="G19" s="15"/>
      <c r="H19" s="13"/>
      <c r="I19" s="13"/>
    </row>
    <row r="20" spans="1:9" x14ac:dyDescent="0.2">
      <c r="A20" s="17"/>
      <c r="B20" s="18" t="s">
        <v>229</v>
      </c>
      <c r="C20" s="13"/>
      <c r="D20" s="20" t="s">
        <v>233</v>
      </c>
      <c r="G20" s="15"/>
      <c r="H20" s="13"/>
      <c r="I20" s="13"/>
    </row>
    <row r="21" spans="1:9" x14ac:dyDescent="0.2">
      <c r="A21" s="12"/>
      <c r="B21" s="16" t="s">
        <v>230</v>
      </c>
      <c r="C21" s="15">
        <v>4</v>
      </c>
      <c r="D21" s="19" t="s">
        <v>234</v>
      </c>
      <c r="E21" s="6">
        <v>8</v>
      </c>
      <c r="F21" s="13" t="s">
        <v>303</v>
      </c>
      <c r="G21" s="15" t="s">
        <v>304</v>
      </c>
      <c r="H21" s="13"/>
      <c r="I21" s="13"/>
    </row>
    <row r="22" spans="1:9" x14ac:dyDescent="0.2">
      <c r="A22" s="12"/>
      <c r="B22" s="16" t="s">
        <v>231</v>
      </c>
      <c r="C22" s="15">
        <v>5</v>
      </c>
      <c r="D22" s="19" t="s">
        <v>235</v>
      </c>
      <c r="E22" s="6">
        <v>2</v>
      </c>
      <c r="F22" s="13"/>
      <c r="G22" s="15"/>
      <c r="H22" s="13"/>
      <c r="I22" s="13"/>
    </row>
    <row r="23" spans="1:9" x14ac:dyDescent="0.2">
      <c r="A23" s="12"/>
      <c r="B23" s="16" t="s">
        <v>232</v>
      </c>
      <c r="C23" s="15">
        <v>7</v>
      </c>
      <c r="D23" s="21" t="s">
        <v>208</v>
      </c>
      <c r="E23" s="6">
        <v>11</v>
      </c>
      <c r="F23" s="13"/>
      <c r="G23" s="15"/>
      <c r="H23" s="13"/>
      <c r="I23" s="13"/>
    </row>
    <row r="24" spans="1:9" x14ac:dyDescent="0.2">
      <c r="A24" s="12"/>
      <c r="B24" s="12"/>
      <c r="C24" s="13"/>
      <c r="D24" s="16" t="s">
        <v>290</v>
      </c>
      <c r="E24" s="6">
        <v>2</v>
      </c>
      <c r="F24" s="13"/>
      <c r="G24" s="15"/>
      <c r="H24" s="13"/>
      <c r="I24" s="13"/>
    </row>
    <row r="25" spans="1:9" x14ac:dyDescent="0.2">
      <c r="D25" s="21" t="s">
        <v>292</v>
      </c>
      <c r="E25" s="6">
        <v>1</v>
      </c>
    </row>
    <row r="26" spans="1:9" x14ac:dyDescent="0.2">
      <c r="A26" s="5" t="s">
        <v>233</v>
      </c>
    </row>
    <row r="27" spans="1:9" x14ac:dyDescent="0.2">
      <c r="A27" s="247" t="s">
        <v>189</v>
      </c>
      <c r="B27" s="248"/>
      <c r="C27" s="7" t="s">
        <v>190</v>
      </c>
      <c r="D27" s="7" t="s">
        <v>191</v>
      </c>
      <c r="E27" s="7" t="s">
        <v>253</v>
      </c>
      <c r="F27" s="7" t="s">
        <v>300</v>
      </c>
      <c r="G27" s="7" t="s">
        <v>197</v>
      </c>
      <c r="H27" s="7" t="s">
        <v>194</v>
      </c>
      <c r="I27" s="7" t="s">
        <v>195</v>
      </c>
    </row>
    <row r="28" spans="1:9" x14ac:dyDescent="0.2">
      <c r="A28" s="1" t="s">
        <v>40</v>
      </c>
      <c r="B28" s="1" t="s">
        <v>41</v>
      </c>
      <c r="C28" s="8">
        <v>10000</v>
      </c>
      <c r="D28" s="8" t="s">
        <v>216</v>
      </c>
      <c r="E28" s="8" t="s">
        <v>180</v>
      </c>
      <c r="F28" s="8"/>
      <c r="G28" s="9"/>
      <c r="H28" s="8"/>
      <c r="I28" s="8"/>
    </row>
    <row r="29" spans="1:9" x14ac:dyDescent="0.2">
      <c r="A29" s="1" t="s">
        <v>42</v>
      </c>
      <c r="B29" s="1" t="s">
        <v>43</v>
      </c>
      <c r="C29" s="8">
        <v>10001</v>
      </c>
      <c r="D29" s="8" t="s">
        <v>217</v>
      </c>
      <c r="E29" s="8" t="s">
        <v>180</v>
      </c>
      <c r="F29" s="8"/>
      <c r="G29" s="9"/>
      <c r="H29" s="8"/>
      <c r="I29" s="8" t="s">
        <v>222</v>
      </c>
    </row>
    <row r="30" spans="1:9" x14ac:dyDescent="0.2">
      <c r="A30" s="1" t="s">
        <v>44</v>
      </c>
      <c r="B30" s="1" t="s">
        <v>45</v>
      </c>
      <c r="C30" s="8">
        <v>10002</v>
      </c>
      <c r="D30" s="8" t="s">
        <v>218</v>
      </c>
      <c r="E30" s="8" t="s">
        <v>180</v>
      </c>
      <c r="F30" s="8"/>
      <c r="G30" s="9"/>
      <c r="H30" s="8"/>
      <c r="I30" s="8" t="s">
        <v>222</v>
      </c>
    </row>
    <row r="31" spans="1:9" x14ac:dyDescent="0.2">
      <c r="A31" s="1" t="s">
        <v>46</v>
      </c>
      <c r="B31" s="1" t="s">
        <v>47</v>
      </c>
      <c r="C31" s="8">
        <v>10003</v>
      </c>
      <c r="D31" s="8" t="s">
        <v>219</v>
      </c>
      <c r="E31" s="8" t="s">
        <v>180</v>
      </c>
      <c r="F31" s="8"/>
      <c r="G31" s="9"/>
      <c r="H31" s="8"/>
      <c r="I31" s="8" t="s">
        <v>221</v>
      </c>
    </row>
    <row r="32" spans="1:9" x14ac:dyDescent="0.2">
      <c r="A32" s="1" t="s">
        <v>48</v>
      </c>
      <c r="B32" s="1" t="s">
        <v>49</v>
      </c>
      <c r="C32" s="8">
        <v>10004</v>
      </c>
      <c r="D32" s="8" t="s">
        <v>220</v>
      </c>
      <c r="E32" s="8" t="s">
        <v>180</v>
      </c>
      <c r="F32" s="8"/>
      <c r="G32" s="9"/>
      <c r="H32" s="8"/>
      <c r="I32" s="8" t="s">
        <v>221</v>
      </c>
    </row>
    <row r="33" spans="1:9" x14ac:dyDescent="0.2">
      <c r="A33" s="1" t="s">
        <v>50</v>
      </c>
      <c r="B33" s="1" t="s">
        <v>51</v>
      </c>
      <c r="C33" s="8">
        <v>10005</v>
      </c>
      <c r="D33" s="8" t="s">
        <v>223</v>
      </c>
      <c r="E33" s="8" t="s">
        <v>180</v>
      </c>
      <c r="F33" s="8"/>
      <c r="G33" s="9"/>
      <c r="H33" s="8"/>
      <c r="I33" s="8"/>
    </row>
    <row r="34" spans="1:9" x14ac:dyDescent="0.2">
      <c r="A34" s="1" t="s">
        <v>52</v>
      </c>
      <c r="B34" s="1" t="s">
        <v>53</v>
      </c>
      <c r="C34" s="8">
        <v>10006</v>
      </c>
      <c r="D34" s="8" t="s">
        <v>224</v>
      </c>
      <c r="E34" s="8" t="s">
        <v>180</v>
      </c>
      <c r="F34" s="8"/>
      <c r="G34" s="9"/>
      <c r="H34" s="8"/>
      <c r="I34" s="8"/>
    </row>
    <row r="35" spans="1:9" x14ac:dyDescent="0.2">
      <c r="A35" s="1" t="s">
        <v>54</v>
      </c>
      <c r="B35" s="1" t="s">
        <v>55</v>
      </c>
      <c r="C35" s="8">
        <v>10009</v>
      </c>
      <c r="D35" s="8" t="s">
        <v>225</v>
      </c>
      <c r="E35" s="8" t="s">
        <v>182</v>
      </c>
      <c r="F35" s="8"/>
      <c r="G35" s="9"/>
      <c r="H35" s="8" t="s">
        <v>226</v>
      </c>
      <c r="I35" s="8"/>
    </row>
    <row r="36" spans="1:9" x14ac:dyDescent="0.2">
      <c r="A36" s="1" t="s">
        <v>56</v>
      </c>
      <c r="B36" s="1" t="s">
        <v>57</v>
      </c>
      <c r="C36" s="8">
        <v>10010</v>
      </c>
      <c r="D36" s="8" t="s">
        <v>227</v>
      </c>
      <c r="E36" s="8" t="s">
        <v>180</v>
      </c>
      <c r="F36" s="8"/>
      <c r="G36" s="9"/>
      <c r="H36" s="8"/>
      <c r="I36" s="8"/>
    </row>
    <row r="37" spans="1:9" x14ac:dyDescent="0.2">
      <c r="A37" s="1" t="s">
        <v>58</v>
      </c>
      <c r="B37" s="1" t="s">
        <v>59</v>
      </c>
      <c r="C37" s="8">
        <v>10011</v>
      </c>
      <c r="D37" s="8" t="s">
        <v>228</v>
      </c>
      <c r="E37" s="8" t="s">
        <v>182</v>
      </c>
      <c r="F37" s="8"/>
      <c r="G37" s="11"/>
      <c r="H37" s="8" t="s">
        <v>226</v>
      </c>
      <c r="I37" s="8"/>
    </row>
    <row r="39" spans="1:9" x14ac:dyDescent="0.2">
      <c r="A39" s="5" t="s">
        <v>236</v>
      </c>
    </row>
    <row r="40" spans="1:9" x14ac:dyDescent="0.2">
      <c r="A40" s="247" t="s">
        <v>189</v>
      </c>
      <c r="B40" s="248"/>
      <c r="C40" s="7" t="s">
        <v>190</v>
      </c>
      <c r="D40" s="7" t="s">
        <v>191</v>
      </c>
      <c r="E40" s="7" t="s">
        <v>253</v>
      </c>
      <c r="F40" s="7" t="s">
        <v>300</v>
      </c>
      <c r="G40" s="7" t="s">
        <v>197</v>
      </c>
      <c r="H40" s="7" t="s">
        <v>194</v>
      </c>
      <c r="I40" s="7" t="s">
        <v>195</v>
      </c>
    </row>
    <row r="41" spans="1:9" x14ac:dyDescent="0.2">
      <c r="A41" s="1" t="s">
        <v>237</v>
      </c>
      <c r="B41" s="2" t="s">
        <v>247</v>
      </c>
      <c r="C41" s="8">
        <v>10200</v>
      </c>
      <c r="D41" s="10" t="s">
        <v>245</v>
      </c>
      <c r="E41" s="8" t="s">
        <v>254</v>
      </c>
      <c r="F41" s="8" t="s">
        <v>301</v>
      </c>
      <c r="G41" s="9">
        <v>0</v>
      </c>
      <c r="H41" s="8"/>
      <c r="I41" s="8" t="s">
        <v>244</v>
      </c>
    </row>
    <row r="42" spans="1:9" x14ac:dyDescent="0.2">
      <c r="A42" s="1" t="s">
        <v>238</v>
      </c>
      <c r="B42" s="2" t="s">
        <v>248</v>
      </c>
      <c r="C42" s="8">
        <v>10201</v>
      </c>
      <c r="D42" s="10" t="s">
        <v>246</v>
      </c>
      <c r="E42" s="8" t="s">
        <v>254</v>
      </c>
      <c r="F42" s="8" t="s">
        <v>301</v>
      </c>
      <c r="G42" s="9">
        <v>1</v>
      </c>
      <c r="H42" s="8"/>
      <c r="I42" s="8" t="s">
        <v>244</v>
      </c>
    </row>
    <row r="43" spans="1:9" x14ac:dyDescent="0.2">
      <c r="A43" s="1" t="s">
        <v>239</v>
      </c>
      <c r="B43" s="2" t="s">
        <v>249</v>
      </c>
      <c r="C43" s="8">
        <v>10202</v>
      </c>
      <c r="D43" s="10" t="s">
        <v>245</v>
      </c>
      <c r="E43" s="8" t="s">
        <v>254</v>
      </c>
      <c r="F43" s="8" t="s">
        <v>301</v>
      </c>
      <c r="G43" s="9">
        <v>2</v>
      </c>
      <c r="H43" s="8"/>
      <c r="I43" s="8" t="s">
        <v>244</v>
      </c>
    </row>
    <row r="44" spans="1:9" x14ac:dyDescent="0.2">
      <c r="A44" s="1" t="s">
        <v>240</v>
      </c>
      <c r="B44" s="2" t="s">
        <v>250</v>
      </c>
      <c r="C44" s="8">
        <v>10203</v>
      </c>
      <c r="D44" s="10" t="s">
        <v>246</v>
      </c>
      <c r="E44" s="8" t="s">
        <v>254</v>
      </c>
      <c r="F44" s="8" t="s">
        <v>301</v>
      </c>
      <c r="G44" s="9">
        <v>3</v>
      </c>
      <c r="H44" s="8"/>
      <c r="I44" s="8" t="s">
        <v>244</v>
      </c>
    </row>
    <row r="45" spans="1:9" x14ac:dyDescent="0.2">
      <c r="A45" s="1" t="s">
        <v>241</v>
      </c>
      <c r="B45" s="2" t="s">
        <v>251</v>
      </c>
      <c r="C45" s="8">
        <v>10204</v>
      </c>
      <c r="D45" s="10" t="s">
        <v>252</v>
      </c>
      <c r="E45" s="8" t="s">
        <v>254</v>
      </c>
      <c r="F45" s="8" t="s">
        <v>301</v>
      </c>
      <c r="G45" s="9">
        <v>4</v>
      </c>
      <c r="H45" s="8"/>
      <c r="I45" s="8" t="s">
        <v>244</v>
      </c>
    </row>
    <row r="46" spans="1:9" x14ac:dyDescent="0.2">
      <c r="A46" s="1" t="s">
        <v>242</v>
      </c>
      <c r="B46" s="2" t="s">
        <v>255</v>
      </c>
      <c r="C46" s="8">
        <v>10205</v>
      </c>
      <c r="D46" s="10" t="s">
        <v>255</v>
      </c>
      <c r="E46" s="8" t="s">
        <v>254</v>
      </c>
      <c r="F46" s="8" t="s">
        <v>301</v>
      </c>
      <c r="G46" s="9">
        <v>5</v>
      </c>
      <c r="H46" s="8"/>
      <c r="I46" s="8" t="s">
        <v>244</v>
      </c>
    </row>
    <row r="47" spans="1:9" x14ac:dyDescent="0.2">
      <c r="A47" s="1" t="s">
        <v>243</v>
      </c>
      <c r="B47" s="2" t="s">
        <v>256</v>
      </c>
      <c r="C47" s="8" t="s">
        <v>257</v>
      </c>
      <c r="D47" s="10" t="s">
        <v>258</v>
      </c>
      <c r="E47" s="8" t="s">
        <v>259</v>
      </c>
      <c r="F47" s="8" t="s">
        <v>302</v>
      </c>
      <c r="G47" s="9">
        <v>1</v>
      </c>
      <c r="H47" s="8"/>
      <c r="I47" s="8" t="s">
        <v>260</v>
      </c>
    </row>
    <row r="48" spans="1:9" x14ac:dyDescent="0.2">
      <c r="A48" s="1" t="s">
        <v>261</v>
      </c>
      <c r="B48" s="2" t="s">
        <v>262</v>
      </c>
      <c r="C48" s="8" t="s">
        <v>263</v>
      </c>
      <c r="D48" s="10" t="s">
        <v>264</v>
      </c>
      <c r="E48" s="8" t="s">
        <v>259</v>
      </c>
      <c r="F48" s="8" t="s">
        <v>302</v>
      </c>
      <c r="G48" s="9">
        <v>2</v>
      </c>
      <c r="H48" s="8"/>
      <c r="I48" s="8" t="s">
        <v>260</v>
      </c>
    </row>
    <row r="49" spans="1:9" x14ac:dyDescent="0.2">
      <c r="A49" s="2" t="s">
        <v>265</v>
      </c>
      <c r="B49" s="2" t="s">
        <v>267</v>
      </c>
      <c r="C49" s="8">
        <v>10300</v>
      </c>
      <c r="D49" s="10" t="s">
        <v>268</v>
      </c>
      <c r="E49" s="8" t="s">
        <v>254</v>
      </c>
      <c r="F49" s="8" t="s">
        <v>301</v>
      </c>
      <c r="G49" s="9">
        <v>6</v>
      </c>
      <c r="H49" s="8"/>
      <c r="I49" s="8" t="s">
        <v>244</v>
      </c>
    </row>
    <row r="50" spans="1:9" x14ac:dyDescent="0.2">
      <c r="A50" s="2" t="s">
        <v>266</v>
      </c>
      <c r="B50" s="2" t="s">
        <v>275</v>
      </c>
      <c r="C50" s="8">
        <v>10301</v>
      </c>
      <c r="D50" s="10" t="s">
        <v>269</v>
      </c>
      <c r="E50" s="8" t="s">
        <v>254</v>
      </c>
      <c r="F50" s="8" t="s">
        <v>301</v>
      </c>
      <c r="G50" s="11">
        <v>7</v>
      </c>
      <c r="H50" s="8"/>
      <c r="I50" s="8" t="s">
        <v>244</v>
      </c>
    </row>
    <row r="51" spans="1:9" x14ac:dyDescent="0.2">
      <c r="A51" s="2" t="s">
        <v>270</v>
      </c>
      <c r="B51" s="2" t="s">
        <v>274</v>
      </c>
      <c r="C51" s="8">
        <v>10302</v>
      </c>
      <c r="D51" s="10" t="s">
        <v>276</v>
      </c>
      <c r="E51" s="8" t="s">
        <v>254</v>
      </c>
      <c r="F51" s="8" t="s">
        <v>301</v>
      </c>
      <c r="G51" s="11">
        <v>8</v>
      </c>
      <c r="H51" s="8"/>
      <c r="I51" s="8" t="s">
        <v>244</v>
      </c>
    </row>
    <row r="52" spans="1:9" x14ac:dyDescent="0.2">
      <c r="A52" s="2" t="s">
        <v>271</v>
      </c>
      <c r="B52" s="2" t="s">
        <v>277</v>
      </c>
      <c r="C52" s="8">
        <v>10303</v>
      </c>
      <c r="D52" s="10" t="s">
        <v>278</v>
      </c>
      <c r="E52" s="8" t="s">
        <v>254</v>
      </c>
      <c r="F52" s="8" t="s">
        <v>301</v>
      </c>
      <c r="G52" s="11">
        <v>9</v>
      </c>
      <c r="H52" s="8"/>
      <c r="I52" s="8" t="s">
        <v>244</v>
      </c>
    </row>
    <row r="53" spans="1:9" x14ac:dyDescent="0.2">
      <c r="A53" s="2" t="s">
        <v>272</v>
      </c>
      <c r="B53" s="2" t="s">
        <v>279</v>
      </c>
      <c r="C53" s="8">
        <v>10304</v>
      </c>
      <c r="D53" s="10" t="s">
        <v>291</v>
      </c>
      <c r="E53" s="8"/>
      <c r="F53" s="8"/>
      <c r="G53" s="11"/>
      <c r="H53" s="8"/>
      <c r="I53" s="8"/>
    </row>
    <row r="54" spans="1:9" x14ac:dyDescent="0.2">
      <c r="A54" s="2" t="s">
        <v>273</v>
      </c>
      <c r="B54" s="2" t="s">
        <v>280</v>
      </c>
      <c r="C54" s="8">
        <v>10305</v>
      </c>
      <c r="D54" s="10" t="s">
        <v>281</v>
      </c>
      <c r="E54" s="8" t="s">
        <v>254</v>
      </c>
      <c r="F54" s="8" t="s">
        <v>301</v>
      </c>
      <c r="G54" s="11">
        <v>10</v>
      </c>
      <c r="H54" s="8"/>
      <c r="I54" s="8" t="s">
        <v>282</v>
      </c>
    </row>
    <row r="55" spans="1:9" x14ac:dyDescent="0.2">
      <c r="A55" s="2" t="s">
        <v>283</v>
      </c>
      <c r="B55" s="2" t="s">
        <v>285</v>
      </c>
      <c r="C55" s="8">
        <v>10306</v>
      </c>
      <c r="D55" s="10" t="s">
        <v>287</v>
      </c>
      <c r="E55" s="8" t="s">
        <v>286</v>
      </c>
      <c r="F55" s="8"/>
      <c r="G55" s="11"/>
      <c r="H55" s="8"/>
      <c r="I55" s="8" t="s">
        <v>244</v>
      </c>
    </row>
    <row r="56" spans="1:9" x14ac:dyDescent="0.2">
      <c r="A56" s="2" t="s">
        <v>284</v>
      </c>
      <c r="B56" s="2" t="s">
        <v>289</v>
      </c>
      <c r="C56" s="8">
        <v>10307</v>
      </c>
      <c r="D56" s="10" t="s">
        <v>288</v>
      </c>
      <c r="E56" s="8" t="s">
        <v>286</v>
      </c>
      <c r="F56" s="8"/>
      <c r="G56" s="11"/>
      <c r="H56" s="8"/>
      <c r="I56" s="8" t="s">
        <v>244</v>
      </c>
    </row>
  </sheetData>
  <mergeCells count="11">
    <mergeCell ref="A40:B40"/>
    <mergeCell ref="A2:B2"/>
    <mergeCell ref="A27:B27"/>
    <mergeCell ref="F3:F4"/>
    <mergeCell ref="F5:F6"/>
    <mergeCell ref="G5:G6"/>
    <mergeCell ref="H3:H4"/>
    <mergeCell ref="H5:H6"/>
    <mergeCell ref="I3:I4"/>
    <mergeCell ref="I5:I6"/>
    <mergeCell ref="G3:G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4"/>
  <sheetViews>
    <sheetView topLeftCell="A40" zoomScaleNormal="100" workbookViewId="0">
      <selection activeCell="C56" sqref="C56"/>
    </sheetView>
  </sheetViews>
  <sheetFormatPr defaultRowHeight="12.75" x14ac:dyDescent="0.2"/>
  <cols>
    <col min="1" max="1" width="10.5703125" bestFit="1" customWidth="1"/>
    <col min="2" max="2" width="18.140625" bestFit="1" customWidth="1"/>
    <col min="4" max="4" width="29.140625" bestFit="1" customWidth="1"/>
    <col min="5" max="5" width="14.85546875" customWidth="1"/>
    <col min="6" max="6" width="16.42578125" bestFit="1" customWidth="1"/>
    <col min="7" max="7" width="10.5703125" bestFit="1" customWidth="1"/>
    <col min="8" max="8" width="24.5703125" customWidth="1"/>
    <col min="9" max="9" width="14.28515625" customWidth="1"/>
    <col min="10" max="10" width="65.140625" bestFit="1" customWidth="1"/>
  </cols>
  <sheetData>
    <row r="1" spans="1:10" x14ac:dyDescent="0.2">
      <c r="A1" s="5" t="s">
        <v>188</v>
      </c>
    </row>
    <row r="2" spans="1:10" s="36" customFormat="1" ht="25.5" x14ac:dyDescent="0.2">
      <c r="A2" s="257" t="s">
        <v>189</v>
      </c>
      <c r="B2" s="258"/>
      <c r="C2" s="34" t="s">
        <v>190</v>
      </c>
      <c r="D2" s="34" t="s">
        <v>191</v>
      </c>
      <c r="E2" s="34" t="s">
        <v>253</v>
      </c>
      <c r="F2" s="35" t="s">
        <v>318</v>
      </c>
      <c r="G2" s="34" t="s">
        <v>197</v>
      </c>
      <c r="H2" s="34" t="s">
        <v>194</v>
      </c>
      <c r="I2" s="37" t="s">
        <v>366</v>
      </c>
      <c r="J2" s="34" t="s">
        <v>195</v>
      </c>
    </row>
    <row r="3" spans="1:10" x14ac:dyDescent="0.2">
      <c r="A3" s="1" t="s">
        <v>140</v>
      </c>
      <c r="B3" s="1" t="s">
        <v>141</v>
      </c>
      <c r="C3" s="8">
        <v>0</v>
      </c>
      <c r="D3" s="10" t="s">
        <v>192</v>
      </c>
      <c r="E3" s="8" t="s">
        <v>180</v>
      </c>
      <c r="F3" s="249" t="s">
        <v>320</v>
      </c>
      <c r="G3" s="251" t="s">
        <v>316</v>
      </c>
      <c r="H3" s="253" t="s">
        <v>315</v>
      </c>
      <c r="I3" s="255" t="s">
        <v>398</v>
      </c>
      <c r="J3" s="245" t="s">
        <v>196</v>
      </c>
    </row>
    <row r="4" spans="1:10" x14ac:dyDescent="0.2">
      <c r="A4" s="1" t="s">
        <v>142</v>
      </c>
      <c r="B4" s="1" t="s">
        <v>143</v>
      </c>
      <c r="C4" s="8">
        <v>1</v>
      </c>
      <c r="D4" s="10" t="s">
        <v>193</v>
      </c>
      <c r="E4" s="8" t="s">
        <v>180</v>
      </c>
      <c r="F4" s="250"/>
      <c r="G4" s="252"/>
      <c r="H4" s="254"/>
      <c r="I4" s="256"/>
      <c r="J4" s="246"/>
    </row>
    <row r="5" spans="1:10" x14ac:dyDescent="0.2">
      <c r="A5" s="1" t="s">
        <v>144</v>
      </c>
      <c r="B5" s="1" t="s">
        <v>145</v>
      </c>
      <c r="C5" s="8">
        <v>2</v>
      </c>
      <c r="D5" s="10" t="s">
        <v>198</v>
      </c>
      <c r="E5" s="8" t="s">
        <v>180</v>
      </c>
      <c r="F5" s="249" t="s">
        <v>321</v>
      </c>
      <c r="G5" s="251" t="s">
        <v>317</v>
      </c>
      <c r="H5" s="253" t="s">
        <v>315</v>
      </c>
      <c r="I5" s="255" t="s">
        <v>399</v>
      </c>
      <c r="J5" s="245" t="s">
        <v>196</v>
      </c>
    </row>
    <row r="6" spans="1:10" x14ac:dyDescent="0.2">
      <c r="A6" s="1" t="s">
        <v>146</v>
      </c>
      <c r="B6" s="1" t="s">
        <v>147</v>
      </c>
      <c r="C6" s="8">
        <v>3</v>
      </c>
      <c r="D6" s="10" t="s">
        <v>199</v>
      </c>
      <c r="E6" s="8" t="s">
        <v>180</v>
      </c>
      <c r="F6" s="250"/>
      <c r="G6" s="252"/>
      <c r="H6" s="254"/>
      <c r="I6" s="256"/>
      <c r="J6" s="246"/>
    </row>
    <row r="7" spans="1:10" x14ac:dyDescent="0.2">
      <c r="A7" s="1" t="s">
        <v>148</v>
      </c>
      <c r="B7" s="1" t="s">
        <v>149</v>
      </c>
      <c r="C7" s="8">
        <v>4</v>
      </c>
      <c r="D7" s="10" t="s">
        <v>200</v>
      </c>
      <c r="E7" s="8" t="s">
        <v>182</v>
      </c>
      <c r="F7" s="44" t="s">
        <v>363</v>
      </c>
      <c r="G7" s="42" t="s">
        <v>319</v>
      </c>
      <c r="H7" s="29" t="s">
        <v>365</v>
      </c>
      <c r="I7" s="29" t="s">
        <v>400</v>
      </c>
      <c r="J7" s="8"/>
    </row>
    <row r="8" spans="1:10" x14ac:dyDescent="0.2">
      <c r="A8" s="1" t="s">
        <v>150</v>
      </c>
      <c r="B8" s="1" t="s">
        <v>151</v>
      </c>
      <c r="C8" s="8">
        <v>5</v>
      </c>
      <c r="D8" s="10" t="s">
        <v>203</v>
      </c>
      <c r="E8" s="8" t="s">
        <v>182</v>
      </c>
      <c r="F8" s="44" t="s">
        <v>306</v>
      </c>
      <c r="G8" s="42" t="s">
        <v>326</v>
      </c>
      <c r="H8" s="29" t="s">
        <v>365</v>
      </c>
      <c r="I8" s="29" t="s">
        <v>401</v>
      </c>
      <c r="J8" s="8"/>
    </row>
    <row r="9" spans="1:10" x14ac:dyDescent="0.2">
      <c r="A9" s="1" t="s">
        <v>152</v>
      </c>
      <c r="B9" s="1" t="s">
        <v>153</v>
      </c>
      <c r="C9" s="8">
        <v>8</v>
      </c>
      <c r="D9" s="10" t="s">
        <v>205</v>
      </c>
      <c r="E9" s="8" t="s">
        <v>182</v>
      </c>
      <c r="F9" s="44" t="s">
        <v>322</v>
      </c>
      <c r="G9" s="42" t="s">
        <v>327</v>
      </c>
      <c r="H9" s="29" t="s">
        <v>365</v>
      </c>
      <c r="I9" s="29" t="s">
        <v>402</v>
      </c>
      <c r="J9" s="8" t="s">
        <v>362</v>
      </c>
    </row>
    <row r="10" spans="1:10" x14ac:dyDescent="0.2">
      <c r="A10" s="1" t="s">
        <v>154</v>
      </c>
      <c r="B10" s="1" t="s">
        <v>155</v>
      </c>
      <c r="C10" s="8">
        <v>9</v>
      </c>
      <c r="D10" s="10" t="s">
        <v>206</v>
      </c>
      <c r="E10" s="8" t="s">
        <v>182</v>
      </c>
      <c r="F10" s="44" t="s">
        <v>323</v>
      </c>
      <c r="G10" s="42" t="s">
        <v>328</v>
      </c>
      <c r="H10" s="29" t="s">
        <v>365</v>
      </c>
      <c r="I10" s="29" t="s">
        <v>403</v>
      </c>
      <c r="J10" s="8"/>
    </row>
    <row r="11" spans="1:10" x14ac:dyDescent="0.2">
      <c r="A11" s="1" t="s">
        <v>156</v>
      </c>
      <c r="B11" s="1" t="s">
        <v>157</v>
      </c>
      <c r="C11" s="8">
        <v>10</v>
      </c>
      <c r="D11" s="10" t="s">
        <v>207</v>
      </c>
      <c r="E11" s="8" t="s">
        <v>182</v>
      </c>
      <c r="F11" s="44" t="s">
        <v>324</v>
      </c>
      <c r="G11" s="42" t="s">
        <v>329</v>
      </c>
      <c r="H11" s="29" t="s">
        <v>365</v>
      </c>
      <c r="I11" s="29" t="s">
        <v>404</v>
      </c>
      <c r="J11" s="8"/>
    </row>
    <row r="12" spans="1:10" x14ac:dyDescent="0.2">
      <c r="A12" s="1" t="s">
        <v>158</v>
      </c>
      <c r="B12" s="1" t="s">
        <v>159</v>
      </c>
      <c r="C12" s="8">
        <v>150</v>
      </c>
      <c r="D12" s="10" t="s">
        <v>214</v>
      </c>
      <c r="E12" s="8" t="s">
        <v>208</v>
      </c>
      <c r="F12" s="49" t="s">
        <v>330</v>
      </c>
      <c r="G12" s="31" t="s">
        <v>337</v>
      </c>
      <c r="H12" s="8" t="s">
        <v>341</v>
      </c>
      <c r="I12" s="8"/>
      <c r="J12" s="8"/>
    </row>
    <row r="13" spans="1:10" x14ac:dyDescent="0.2">
      <c r="A13" s="1" t="s">
        <v>160</v>
      </c>
      <c r="B13" s="1" t="s">
        <v>161</v>
      </c>
      <c r="C13" s="8">
        <v>151</v>
      </c>
      <c r="D13" s="10" t="s">
        <v>215</v>
      </c>
      <c r="E13" s="8" t="s">
        <v>208</v>
      </c>
      <c r="F13" s="49" t="s">
        <v>331</v>
      </c>
      <c r="G13" s="31" t="s">
        <v>338</v>
      </c>
      <c r="H13" s="8" t="s">
        <v>341</v>
      </c>
      <c r="I13" s="8"/>
      <c r="J13" s="8"/>
    </row>
    <row r="14" spans="1:10" x14ac:dyDescent="0.2">
      <c r="A14" s="1" t="s">
        <v>162</v>
      </c>
      <c r="B14" s="1" t="s">
        <v>163</v>
      </c>
      <c r="C14" s="8">
        <v>152</v>
      </c>
      <c r="D14" s="10" t="s">
        <v>209</v>
      </c>
      <c r="E14" s="8" t="s">
        <v>208</v>
      </c>
      <c r="F14" s="49" t="s">
        <v>332</v>
      </c>
      <c r="G14" s="31" t="s">
        <v>339</v>
      </c>
      <c r="H14" s="8" t="s">
        <v>341</v>
      </c>
      <c r="I14" s="8"/>
      <c r="J14" s="8"/>
    </row>
    <row r="15" spans="1:10" x14ac:dyDescent="0.2">
      <c r="A15" s="1" t="s">
        <v>164</v>
      </c>
      <c r="B15" s="1" t="s">
        <v>165</v>
      </c>
      <c r="C15" s="8">
        <v>153</v>
      </c>
      <c r="D15" s="10" t="s">
        <v>213</v>
      </c>
      <c r="E15" s="8" t="s">
        <v>208</v>
      </c>
      <c r="F15" s="49" t="s">
        <v>333</v>
      </c>
      <c r="G15" s="31" t="s">
        <v>340</v>
      </c>
      <c r="H15" s="8" t="s">
        <v>341</v>
      </c>
      <c r="I15" s="8"/>
      <c r="J15" s="8"/>
    </row>
    <row r="16" spans="1:10" x14ac:dyDescent="0.2">
      <c r="A16" s="1" t="s">
        <v>166</v>
      </c>
      <c r="B16" s="1" t="s">
        <v>167</v>
      </c>
      <c r="C16" s="8">
        <v>154</v>
      </c>
      <c r="D16" s="10" t="s">
        <v>212</v>
      </c>
      <c r="E16" s="8" t="s">
        <v>208</v>
      </c>
      <c r="F16" s="49" t="s">
        <v>334</v>
      </c>
      <c r="G16" s="31" t="s">
        <v>337</v>
      </c>
      <c r="H16" s="8" t="s">
        <v>341</v>
      </c>
      <c r="I16" s="8"/>
      <c r="J16" s="8"/>
    </row>
    <row r="17" spans="1:10" x14ac:dyDescent="0.2">
      <c r="A17" s="1" t="s">
        <v>168</v>
      </c>
      <c r="B17" s="1" t="s">
        <v>169</v>
      </c>
      <c r="C17" s="8">
        <v>155</v>
      </c>
      <c r="D17" s="10" t="s">
        <v>210</v>
      </c>
      <c r="E17" s="8" t="s">
        <v>208</v>
      </c>
      <c r="F17" s="49" t="s">
        <v>335</v>
      </c>
      <c r="G17" s="31" t="s">
        <v>338</v>
      </c>
      <c r="H17" s="8" t="s">
        <v>341</v>
      </c>
      <c r="I17" s="8"/>
      <c r="J17" s="8"/>
    </row>
    <row r="18" spans="1:10" x14ac:dyDescent="0.2">
      <c r="A18" s="1" t="s">
        <v>170</v>
      </c>
      <c r="B18" s="1" t="s">
        <v>171</v>
      </c>
      <c r="C18" s="8">
        <v>156</v>
      </c>
      <c r="D18" s="10" t="s">
        <v>211</v>
      </c>
      <c r="E18" s="8" t="s">
        <v>208</v>
      </c>
      <c r="F18" s="49" t="s">
        <v>336</v>
      </c>
      <c r="G18" s="32" t="s">
        <v>339</v>
      </c>
      <c r="H18" s="8" t="s">
        <v>341</v>
      </c>
      <c r="I18" s="8"/>
      <c r="J18" s="8"/>
    </row>
    <row r="19" spans="1:10" x14ac:dyDescent="0.2">
      <c r="A19" s="12"/>
      <c r="B19" s="12"/>
      <c r="C19" s="13"/>
      <c r="D19" s="14"/>
      <c r="E19" s="13"/>
      <c r="F19" s="13"/>
      <c r="G19" s="15"/>
      <c r="H19" s="13"/>
      <c r="I19" s="13"/>
      <c r="J19" s="13"/>
    </row>
    <row r="20" spans="1:10" x14ac:dyDescent="0.2">
      <c r="A20" s="17"/>
      <c r="B20" s="23" t="s">
        <v>229</v>
      </c>
      <c r="C20" s="26" t="s">
        <v>305</v>
      </c>
      <c r="D20" s="27" t="s">
        <v>308</v>
      </c>
      <c r="E20" s="24"/>
      <c r="F20" s="25" t="s">
        <v>233</v>
      </c>
      <c r="G20" s="26" t="s">
        <v>305</v>
      </c>
      <c r="H20" s="27" t="s">
        <v>308</v>
      </c>
      <c r="I20" s="27"/>
      <c r="J20" s="15"/>
    </row>
    <row r="21" spans="1:10" x14ac:dyDescent="0.2">
      <c r="A21" s="12"/>
      <c r="B21" s="16" t="s">
        <v>230</v>
      </c>
      <c r="C21" s="15">
        <v>4</v>
      </c>
      <c r="D21" s="33" t="s">
        <v>306</v>
      </c>
      <c r="F21" s="19" t="s">
        <v>234</v>
      </c>
      <c r="G21" s="6">
        <v>8</v>
      </c>
      <c r="H21" s="33" t="s">
        <v>309</v>
      </c>
      <c r="I21" s="22"/>
      <c r="J21" s="15" t="s">
        <v>304</v>
      </c>
    </row>
    <row r="22" spans="1:10" x14ac:dyDescent="0.2">
      <c r="A22" s="12"/>
      <c r="B22" s="16" t="s">
        <v>231</v>
      </c>
      <c r="C22" s="15">
        <v>5</v>
      </c>
      <c r="D22" s="33" t="s">
        <v>307</v>
      </c>
      <c r="F22" s="19" t="s">
        <v>235</v>
      </c>
      <c r="G22" s="6">
        <v>2</v>
      </c>
      <c r="H22" s="33" t="s">
        <v>310</v>
      </c>
      <c r="I22" s="22"/>
      <c r="J22" s="15"/>
    </row>
    <row r="23" spans="1:10" x14ac:dyDescent="0.2">
      <c r="A23" s="12"/>
      <c r="B23" s="16" t="s">
        <v>232</v>
      </c>
      <c r="C23" s="15">
        <v>7</v>
      </c>
      <c r="D23" s="39" t="s">
        <v>314</v>
      </c>
      <c r="F23" s="21" t="s">
        <v>208</v>
      </c>
      <c r="G23" s="6">
        <v>11</v>
      </c>
      <c r="H23" s="40" t="s">
        <v>311</v>
      </c>
      <c r="I23" s="14"/>
      <c r="J23" s="15"/>
    </row>
    <row r="24" spans="1:10" x14ac:dyDescent="0.2">
      <c r="A24" s="12"/>
      <c r="B24" s="12"/>
      <c r="C24" s="13"/>
      <c r="F24" s="16" t="s">
        <v>290</v>
      </c>
      <c r="G24" s="6">
        <v>2</v>
      </c>
      <c r="H24" s="40" t="s">
        <v>312</v>
      </c>
      <c r="I24" s="14"/>
      <c r="J24" s="15"/>
    </row>
    <row r="25" spans="1:10" x14ac:dyDescent="0.2">
      <c r="F25" s="21" t="s">
        <v>292</v>
      </c>
      <c r="G25" s="6">
        <v>1</v>
      </c>
      <c r="H25" s="38" t="s">
        <v>313</v>
      </c>
      <c r="I25" s="22"/>
    </row>
    <row r="26" spans="1:10" x14ac:dyDescent="0.2">
      <c r="A26" s="5" t="s">
        <v>233</v>
      </c>
    </row>
    <row r="27" spans="1:10" s="36" customFormat="1" ht="25.5" x14ac:dyDescent="0.2">
      <c r="A27" s="257" t="s">
        <v>189</v>
      </c>
      <c r="B27" s="258"/>
      <c r="C27" s="34" t="s">
        <v>190</v>
      </c>
      <c r="D27" s="34" t="s">
        <v>191</v>
      </c>
      <c r="E27" s="34" t="s">
        <v>253</v>
      </c>
      <c r="F27" s="35" t="s">
        <v>318</v>
      </c>
      <c r="G27" s="34" t="s">
        <v>197</v>
      </c>
      <c r="H27" s="34" t="s">
        <v>194</v>
      </c>
      <c r="I27" s="37" t="s">
        <v>366</v>
      </c>
      <c r="J27" s="34" t="s">
        <v>195</v>
      </c>
    </row>
    <row r="28" spans="1:10" x14ac:dyDescent="0.2">
      <c r="A28" s="1" t="s">
        <v>40</v>
      </c>
      <c r="B28" s="1" t="s">
        <v>41</v>
      </c>
      <c r="C28" s="8">
        <v>10000</v>
      </c>
      <c r="D28" s="10" t="s">
        <v>216</v>
      </c>
      <c r="E28" s="8" t="s">
        <v>361</v>
      </c>
      <c r="F28" s="44" t="s">
        <v>325</v>
      </c>
      <c r="G28" s="42" t="s">
        <v>343</v>
      </c>
      <c r="H28" s="8" t="s">
        <v>341</v>
      </c>
      <c r="I28" s="8" t="s">
        <v>341</v>
      </c>
      <c r="J28" s="8"/>
    </row>
    <row r="29" spans="1:10" x14ac:dyDescent="0.2">
      <c r="A29" s="1" t="s">
        <v>42</v>
      </c>
      <c r="B29" s="1" t="s">
        <v>43</v>
      </c>
      <c r="C29" s="8">
        <v>10001</v>
      </c>
      <c r="D29" s="10" t="s">
        <v>217</v>
      </c>
      <c r="E29" s="8" t="s">
        <v>361</v>
      </c>
      <c r="F29" s="44" t="s">
        <v>342</v>
      </c>
      <c r="G29" s="42" t="s">
        <v>344</v>
      </c>
      <c r="H29" s="8" t="s">
        <v>341</v>
      </c>
      <c r="I29" s="8" t="s">
        <v>341</v>
      </c>
      <c r="J29" s="8" t="s">
        <v>222</v>
      </c>
    </row>
    <row r="30" spans="1:10" x14ac:dyDescent="0.2">
      <c r="A30" s="1" t="s">
        <v>44</v>
      </c>
      <c r="B30" s="1" t="s">
        <v>45</v>
      </c>
      <c r="C30" s="8">
        <v>10002</v>
      </c>
      <c r="D30" s="10" t="s">
        <v>218</v>
      </c>
      <c r="E30" s="8" t="s">
        <v>361</v>
      </c>
      <c r="F30" s="44" t="s">
        <v>353</v>
      </c>
      <c r="G30" s="42" t="s">
        <v>345</v>
      </c>
      <c r="H30" s="8" t="s">
        <v>341</v>
      </c>
      <c r="I30" s="8" t="s">
        <v>341</v>
      </c>
      <c r="J30" s="8" t="s">
        <v>222</v>
      </c>
    </row>
    <row r="31" spans="1:10" x14ac:dyDescent="0.2">
      <c r="A31" s="1" t="s">
        <v>46</v>
      </c>
      <c r="B31" s="1" t="s">
        <v>47</v>
      </c>
      <c r="C31" s="8">
        <v>10003</v>
      </c>
      <c r="D31" s="10" t="s">
        <v>219</v>
      </c>
      <c r="E31" s="8" t="s">
        <v>361</v>
      </c>
      <c r="F31" s="44" t="s">
        <v>354</v>
      </c>
      <c r="G31" s="42" t="s">
        <v>346</v>
      </c>
      <c r="H31" s="8" t="s">
        <v>341</v>
      </c>
      <c r="I31" s="8" t="s">
        <v>341</v>
      </c>
      <c r="J31" s="8" t="s">
        <v>221</v>
      </c>
    </row>
    <row r="32" spans="1:10" x14ac:dyDescent="0.2">
      <c r="A32" s="1" t="s">
        <v>48</v>
      </c>
      <c r="B32" s="1" t="s">
        <v>49</v>
      </c>
      <c r="C32" s="8">
        <v>10004</v>
      </c>
      <c r="D32" s="10" t="s">
        <v>220</v>
      </c>
      <c r="E32" s="8" t="s">
        <v>361</v>
      </c>
      <c r="F32" s="44" t="s">
        <v>355</v>
      </c>
      <c r="G32" s="42" t="s">
        <v>347</v>
      </c>
      <c r="H32" s="8" t="s">
        <v>341</v>
      </c>
      <c r="I32" s="8" t="s">
        <v>341</v>
      </c>
      <c r="J32" s="8" t="s">
        <v>221</v>
      </c>
    </row>
    <row r="33" spans="1:10" x14ac:dyDescent="0.2">
      <c r="A33" s="1" t="s">
        <v>50</v>
      </c>
      <c r="B33" s="1" t="s">
        <v>51</v>
      </c>
      <c r="C33" s="8">
        <v>10005</v>
      </c>
      <c r="D33" s="10" t="s">
        <v>223</v>
      </c>
      <c r="E33" s="8" t="s">
        <v>361</v>
      </c>
      <c r="F33" s="44" t="s">
        <v>356</v>
      </c>
      <c r="G33" s="42" t="s">
        <v>348</v>
      </c>
      <c r="H33" s="8" t="s">
        <v>341</v>
      </c>
      <c r="I33" s="8" t="s">
        <v>341</v>
      </c>
      <c r="J33" s="8"/>
    </row>
    <row r="34" spans="1:10" x14ac:dyDescent="0.2">
      <c r="A34" s="1" t="s">
        <v>52</v>
      </c>
      <c r="B34" s="1" t="s">
        <v>53</v>
      </c>
      <c r="C34" s="8">
        <v>10006</v>
      </c>
      <c r="D34" s="10" t="s">
        <v>224</v>
      </c>
      <c r="E34" s="8" t="s">
        <v>361</v>
      </c>
      <c r="F34" s="44" t="s">
        <v>357</v>
      </c>
      <c r="G34" s="42" t="s">
        <v>349</v>
      </c>
      <c r="H34" s="8" t="s">
        <v>341</v>
      </c>
      <c r="I34" s="8" t="s">
        <v>341</v>
      </c>
      <c r="J34" s="8"/>
    </row>
    <row r="35" spans="1:10" x14ac:dyDescent="0.2">
      <c r="A35" s="1" t="s">
        <v>54</v>
      </c>
      <c r="B35" s="1" t="s">
        <v>55</v>
      </c>
      <c r="C35" s="8">
        <v>10009</v>
      </c>
      <c r="D35" s="10" t="s">
        <v>225</v>
      </c>
      <c r="E35" s="8" t="s">
        <v>182</v>
      </c>
      <c r="F35" s="44" t="s">
        <v>358</v>
      </c>
      <c r="G35" s="42" t="s">
        <v>350</v>
      </c>
      <c r="H35" s="30" t="s">
        <v>364</v>
      </c>
      <c r="I35" s="30" t="s">
        <v>405</v>
      </c>
      <c r="J35" s="8"/>
    </row>
    <row r="36" spans="1:10" x14ac:dyDescent="0.2">
      <c r="A36" s="1" t="s">
        <v>56</v>
      </c>
      <c r="B36" s="1" t="s">
        <v>57</v>
      </c>
      <c r="C36" s="8">
        <v>10010</v>
      </c>
      <c r="D36" s="10" t="s">
        <v>227</v>
      </c>
      <c r="E36" s="8" t="s">
        <v>361</v>
      </c>
      <c r="F36" s="44" t="s">
        <v>359</v>
      </c>
      <c r="G36" s="42" t="s">
        <v>351</v>
      </c>
      <c r="H36" s="8" t="s">
        <v>341</v>
      </c>
      <c r="I36" s="8"/>
      <c r="J36" s="8"/>
    </row>
    <row r="37" spans="1:10" x14ac:dyDescent="0.2">
      <c r="A37" s="1" t="s">
        <v>58</v>
      </c>
      <c r="B37" s="1" t="s">
        <v>59</v>
      </c>
      <c r="C37" s="8">
        <v>10011</v>
      </c>
      <c r="D37" s="10" t="s">
        <v>228</v>
      </c>
      <c r="E37" s="8" t="s">
        <v>182</v>
      </c>
      <c r="F37" s="44" t="s">
        <v>360</v>
      </c>
      <c r="G37" s="45" t="s">
        <v>352</v>
      </c>
      <c r="H37" s="30" t="s">
        <v>364</v>
      </c>
      <c r="I37" s="30" t="s">
        <v>406</v>
      </c>
      <c r="J37" s="8"/>
    </row>
    <row r="39" spans="1:10" x14ac:dyDescent="0.2">
      <c r="A39" s="5" t="s">
        <v>236</v>
      </c>
    </row>
    <row r="40" spans="1:10" s="36" customFormat="1" ht="25.5" x14ac:dyDescent="0.2">
      <c r="A40" s="257" t="s">
        <v>189</v>
      </c>
      <c r="B40" s="258"/>
      <c r="C40" s="34" t="s">
        <v>190</v>
      </c>
      <c r="D40" s="34" t="s">
        <v>191</v>
      </c>
      <c r="E40" s="34" t="s">
        <v>253</v>
      </c>
      <c r="F40" s="35" t="s">
        <v>318</v>
      </c>
      <c r="G40" s="34" t="s">
        <v>197</v>
      </c>
      <c r="H40" s="34" t="s">
        <v>194</v>
      </c>
      <c r="I40" s="37" t="s">
        <v>366</v>
      </c>
      <c r="J40" s="34" t="s">
        <v>195</v>
      </c>
    </row>
    <row r="41" spans="1:10" x14ac:dyDescent="0.2">
      <c r="A41" s="1" t="s">
        <v>237</v>
      </c>
      <c r="B41" s="2" t="s">
        <v>247</v>
      </c>
      <c r="C41" s="8">
        <v>10200</v>
      </c>
      <c r="D41" s="10" t="s">
        <v>245</v>
      </c>
      <c r="E41" s="8" t="s">
        <v>254</v>
      </c>
      <c r="F41" s="47" t="s">
        <v>367</v>
      </c>
      <c r="G41" s="43" t="s">
        <v>381</v>
      </c>
      <c r="H41" s="8" t="s">
        <v>341</v>
      </c>
      <c r="I41" s="8" t="s">
        <v>341</v>
      </c>
      <c r="J41" s="8" t="s">
        <v>244</v>
      </c>
    </row>
    <row r="42" spans="1:10" x14ac:dyDescent="0.2">
      <c r="A42" s="1" t="s">
        <v>238</v>
      </c>
      <c r="B42" s="2" t="s">
        <v>248</v>
      </c>
      <c r="C42" s="8">
        <v>10201</v>
      </c>
      <c r="D42" s="10" t="s">
        <v>246</v>
      </c>
      <c r="E42" s="8" t="s">
        <v>254</v>
      </c>
      <c r="F42" s="47" t="s">
        <v>368</v>
      </c>
      <c r="G42" s="43" t="s">
        <v>382</v>
      </c>
      <c r="H42" s="8" t="s">
        <v>341</v>
      </c>
      <c r="I42" s="8" t="s">
        <v>341</v>
      </c>
      <c r="J42" s="8" t="s">
        <v>244</v>
      </c>
    </row>
    <row r="43" spans="1:10" x14ac:dyDescent="0.2">
      <c r="A43" s="1" t="s">
        <v>239</v>
      </c>
      <c r="B43" s="2" t="s">
        <v>249</v>
      </c>
      <c r="C43" s="8">
        <v>10202</v>
      </c>
      <c r="D43" s="10" t="s">
        <v>245</v>
      </c>
      <c r="E43" s="8" t="s">
        <v>254</v>
      </c>
      <c r="F43" s="47" t="s">
        <v>369</v>
      </c>
      <c r="G43" s="43" t="s">
        <v>383</v>
      </c>
      <c r="H43" s="8" t="s">
        <v>341</v>
      </c>
      <c r="I43" s="8" t="s">
        <v>341</v>
      </c>
      <c r="J43" s="8" t="s">
        <v>244</v>
      </c>
    </row>
    <row r="44" spans="1:10" x14ac:dyDescent="0.2">
      <c r="A44" s="1" t="s">
        <v>240</v>
      </c>
      <c r="B44" s="2" t="s">
        <v>250</v>
      </c>
      <c r="C44" s="8">
        <v>10203</v>
      </c>
      <c r="D44" s="10" t="s">
        <v>246</v>
      </c>
      <c r="E44" s="8" t="s">
        <v>254</v>
      </c>
      <c r="F44" s="47" t="s">
        <v>370</v>
      </c>
      <c r="G44" s="43" t="s">
        <v>384</v>
      </c>
      <c r="H44" s="8" t="s">
        <v>341</v>
      </c>
      <c r="I44" s="8" t="s">
        <v>341</v>
      </c>
      <c r="J44" s="8" t="s">
        <v>244</v>
      </c>
    </row>
    <row r="45" spans="1:10" x14ac:dyDescent="0.2">
      <c r="A45" s="1" t="s">
        <v>241</v>
      </c>
      <c r="B45" s="2" t="s">
        <v>251</v>
      </c>
      <c r="C45" s="8">
        <v>10204</v>
      </c>
      <c r="D45" s="10" t="s">
        <v>252</v>
      </c>
      <c r="E45" s="8" t="s">
        <v>254</v>
      </c>
      <c r="F45" s="47" t="s">
        <v>371</v>
      </c>
      <c r="G45" s="43" t="s">
        <v>385</v>
      </c>
      <c r="H45" s="8" t="s">
        <v>341</v>
      </c>
      <c r="I45" s="8" t="s">
        <v>341</v>
      </c>
      <c r="J45" s="8" t="s">
        <v>244</v>
      </c>
    </row>
    <row r="46" spans="1:10" x14ac:dyDescent="0.2">
      <c r="A46" s="1" t="s">
        <v>242</v>
      </c>
      <c r="B46" s="2" t="s">
        <v>255</v>
      </c>
      <c r="C46" s="8">
        <v>10205</v>
      </c>
      <c r="D46" s="10" t="s">
        <v>255</v>
      </c>
      <c r="E46" s="8" t="s">
        <v>254</v>
      </c>
      <c r="F46" s="47" t="s">
        <v>372</v>
      </c>
      <c r="G46" s="43" t="s">
        <v>386</v>
      </c>
      <c r="H46" s="8" t="s">
        <v>341</v>
      </c>
      <c r="I46" s="8" t="s">
        <v>341</v>
      </c>
      <c r="J46" s="8" t="s">
        <v>244</v>
      </c>
    </row>
    <row r="47" spans="1:10" x14ac:dyDescent="0.2">
      <c r="A47" s="1" t="s">
        <v>243</v>
      </c>
      <c r="B47" s="2" t="s">
        <v>256</v>
      </c>
      <c r="C47" s="8" t="s">
        <v>257</v>
      </c>
      <c r="D47" s="10" t="s">
        <v>258</v>
      </c>
      <c r="E47" s="8" t="s">
        <v>259</v>
      </c>
      <c r="F47" s="48" t="s">
        <v>377</v>
      </c>
      <c r="G47" s="41" t="s">
        <v>396</v>
      </c>
      <c r="H47" s="8" t="s">
        <v>341</v>
      </c>
      <c r="I47" s="8" t="s">
        <v>341</v>
      </c>
      <c r="J47" s="8" t="s">
        <v>260</v>
      </c>
    </row>
    <row r="48" spans="1:10" x14ac:dyDescent="0.2">
      <c r="A48" s="1" t="s">
        <v>261</v>
      </c>
      <c r="B48" s="2" t="s">
        <v>262</v>
      </c>
      <c r="C48" s="8" t="s">
        <v>263</v>
      </c>
      <c r="D48" s="10" t="s">
        <v>264</v>
      </c>
      <c r="E48" s="8" t="s">
        <v>259</v>
      </c>
      <c r="F48" s="48" t="s">
        <v>312</v>
      </c>
      <c r="G48" s="41" t="s">
        <v>397</v>
      </c>
      <c r="H48" s="8" t="s">
        <v>341</v>
      </c>
      <c r="I48" s="8" t="s">
        <v>341</v>
      </c>
      <c r="J48" s="8" t="s">
        <v>260</v>
      </c>
    </row>
    <row r="49" spans="1:10" x14ac:dyDescent="0.2">
      <c r="A49" s="2" t="s">
        <v>265</v>
      </c>
      <c r="B49" s="2" t="s">
        <v>267</v>
      </c>
      <c r="C49" s="8">
        <v>10300</v>
      </c>
      <c r="D49" s="10" t="s">
        <v>268</v>
      </c>
      <c r="E49" s="8" t="s">
        <v>254</v>
      </c>
      <c r="F49" s="47" t="s">
        <v>373</v>
      </c>
      <c r="G49" s="43" t="s">
        <v>387</v>
      </c>
      <c r="H49" s="8" t="s">
        <v>341</v>
      </c>
      <c r="I49" s="8" t="s">
        <v>341</v>
      </c>
      <c r="J49" s="8" t="s">
        <v>244</v>
      </c>
    </row>
    <row r="50" spans="1:10" x14ac:dyDescent="0.2">
      <c r="A50" s="2" t="s">
        <v>266</v>
      </c>
      <c r="B50" s="2" t="s">
        <v>275</v>
      </c>
      <c r="C50" s="8">
        <v>10301</v>
      </c>
      <c r="D50" s="10" t="s">
        <v>269</v>
      </c>
      <c r="E50" s="8" t="s">
        <v>254</v>
      </c>
      <c r="F50" s="47" t="s">
        <v>374</v>
      </c>
      <c r="G50" s="43" t="s">
        <v>388</v>
      </c>
      <c r="H50" s="8" t="s">
        <v>341</v>
      </c>
      <c r="I50" s="8" t="s">
        <v>341</v>
      </c>
      <c r="J50" s="8" t="s">
        <v>244</v>
      </c>
    </row>
    <row r="51" spans="1:10" x14ac:dyDescent="0.2">
      <c r="A51" s="2" t="s">
        <v>270</v>
      </c>
      <c r="B51" s="2" t="s">
        <v>274</v>
      </c>
      <c r="C51" s="8">
        <v>10302</v>
      </c>
      <c r="D51" s="10" t="s">
        <v>276</v>
      </c>
      <c r="E51" s="8" t="s">
        <v>254</v>
      </c>
      <c r="F51" s="47" t="s">
        <v>375</v>
      </c>
      <c r="G51" s="43" t="s">
        <v>389</v>
      </c>
      <c r="H51" s="8" t="s">
        <v>341</v>
      </c>
      <c r="I51" s="8" t="s">
        <v>341</v>
      </c>
      <c r="J51" s="8" t="s">
        <v>244</v>
      </c>
    </row>
    <row r="52" spans="1:10" x14ac:dyDescent="0.2">
      <c r="A52" s="2" t="s">
        <v>271</v>
      </c>
      <c r="B52" s="2" t="s">
        <v>277</v>
      </c>
      <c r="C52" s="8">
        <v>10303</v>
      </c>
      <c r="D52" s="10" t="s">
        <v>278</v>
      </c>
      <c r="E52" s="8" t="s">
        <v>254</v>
      </c>
      <c r="F52" s="47" t="s">
        <v>376</v>
      </c>
      <c r="G52" s="43" t="s">
        <v>390</v>
      </c>
      <c r="H52" s="8" t="s">
        <v>341</v>
      </c>
      <c r="I52" s="8" t="s">
        <v>341</v>
      </c>
      <c r="J52" s="8" t="s">
        <v>244</v>
      </c>
    </row>
    <row r="53" spans="1:10" x14ac:dyDescent="0.2">
      <c r="A53" s="2" t="s">
        <v>272</v>
      </c>
      <c r="B53" s="2" t="s">
        <v>279</v>
      </c>
      <c r="C53" s="8">
        <v>10304</v>
      </c>
      <c r="D53" s="10" t="s">
        <v>279</v>
      </c>
      <c r="E53" s="8" t="s">
        <v>208</v>
      </c>
      <c r="F53" s="47" t="s">
        <v>311</v>
      </c>
      <c r="G53" s="43" t="s">
        <v>391</v>
      </c>
      <c r="H53" s="8" t="s">
        <v>341</v>
      </c>
      <c r="I53" s="8" t="s">
        <v>341</v>
      </c>
      <c r="J53" s="8" t="s">
        <v>244</v>
      </c>
    </row>
    <row r="54" spans="1:10" x14ac:dyDescent="0.2">
      <c r="A54" s="2" t="s">
        <v>273</v>
      </c>
      <c r="B54" s="2" t="s">
        <v>280</v>
      </c>
      <c r="C54" s="8">
        <v>10305</v>
      </c>
      <c r="D54" s="10" t="s">
        <v>378</v>
      </c>
      <c r="E54" s="8" t="s">
        <v>292</v>
      </c>
      <c r="F54" s="44" t="s">
        <v>407</v>
      </c>
      <c r="G54" s="45" t="s">
        <v>408</v>
      </c>
      <c r="H54" s="8" t="s">
        <v>341</v>
      </c>
      <c r="I54" s="8" t="s">
        <v>341</v>
      </c>
      <c r="J54" s="8" t="s">
        <v>282</v>
      </c>
    </row>
    <row r="55" spans="1:10" x14ac:dyDescent="0.2">
      <c r="A55" s="2" t="s">
        <v>283</v>
      </c>
      <c r="B55" s="2" t="s">
        <v>285</v>
      </c>
      <c r="C55" s="8">
        <v>10306</v>
      </c>
      <c r="D55" s="10" t="s">
        <v>379</v>
      </c>
      <c r="E55" s="8" t="s">
        <v>254</v>
      </c>
      <c r="F55" s="47" t="s">
        <v>392</v>
      </c>
      <c r="G55" s="43" t="s">
        <v>394</v>
      </c>
      <c r="H55" s="8" t="s">
        <v>341</v>
      </c>
      <c r="I55" s="8" t="s">
        <v>341</v>
      </c>
      <c r="J55" s="8" t="s">
        <v>380</v>
      </c>
    </row>
    <row r="56" spans="1:10" x14ac:dyDescent="0.2">
      <c r="A56" s="2" t="s">
        <v>284</v>
      </c>
      <c r="B56" s="2" t="s">
        <v>289</v>
      </c>
      <c r="C56" s="8">
        <v>10307</v>
      </c>
      <c r="D56" s="10" t="s">
        <v>288</v>
      </c>
      <c r="E56" s="8" t="s">
        <v>254</v>
      </c>
      <c r="F56" s="47" t="s">
        <v>393</v>
      </c>
      <c r="G56" s="46" t="s">
        <v>395</v>
      </c>
      <c r="H56" s="8" t="s">
        <v>341</v>
      </c>
      <c r="I56" s="8" t="s">
        <v>341</v>
      </c>
      <c r="J56" s="8" t="s">
        <v>380</v>
      </c>
    </row>
    <row r="62" spans="1:10" x14ac:dyDescent="0.2">
      <c r="D62" s="10" t="s">
        <v>258</v>
      </c>
      <c r="E62" s="8" t="s">
        <v>259</v>
      </c>
      <c r="F62" s="48" t="s">
        <v>377</v>
      </c>
      <c r="G62" s="41" t="s">
        <v>396</v>
      </c>
    </row>
    <row r="63" spans="1:10" x14ac:dyDescent="0.2">
      <c r="D63" s="10" t="s">
        <v>264</v>
      </c>
      <c r="E63" s="8" t="s">
        <v>259</v>
      </c>
      <c r="F63" s="48" t="s">
        <v>312</v>
      </c>
      <c r="G63" s="41" t="s">
        <v>397</v>
      </c>
    </row>
    <row r="73" spans="4:7" x14ac:dyDescent="0.2">
      <c r="D73" s="10" t="s">
        <v>214</v>
      </c>
      <c r="E73" s="8" t="s">
        <v>208</v>
      </c>
      <c r="F73" s="49" t="s">
        <v>330</v>
      </c>
      <c r="G73" s="31" t="s">
        <v>337</v>
      </c>
    </row>
    <row r="74" spans="4:7" x14ac:dyDescent="0.2">
      <c r="D74" s="10" t="s">
        <v>215</v>
      </c>
      <c r="E74" s="8" t="s">
        <v>208</v>
      </c>
      <c r="F74" s="49" t="s">
        <v>331</v>
      </c>
      <c r="G74" s="31" t="s">
        <v>338</v>
      </c>
    </row>
    <row r="75" spans="4:7" x14ac:dyDescent="0.2">
      <c r="D75" s="10" t="s">
        <v>209</v>
      </c>
      <c r="E75" s="8" t="s">
        <v>208</v>
      </c>
      <c r="F75" s="49" t="s">
        <v>332</v>
      </c>
      <c r="G75" s="31" t="s">
        <v>339</v>
      </c>
    </row>
    <row r="76" spans="4:7" x14ac:dyDescent="0.2">
      <c r="D76" s="10" t="s">
        <v>213</v>
      </c>
      <c r="E76" s="8" t="s">
        <v>208</v>
      </c>
      <c r="F76" s="49" t="s">
        <v>333</v>
      </c>
      <c r="G76" s="31" t="s">
        <v>340</v>
      </c>
    </row>
    <row r="82" spans="4:7" x14ac:dyDescent="0.2">
      <c r="D82" s="10" t="s">
        <v>212</v>
      </c>
      <c r="E82" s="8" t="s">
        <v>208</v>
      </c>
      <c r="F82" s="49" t="s">
        <v>334</v>
      </c>
      <c r="G82" s="31" t="s">
        <v>337</v>
      </c>
    </row>
    <row r="83" spans="4:7" x14ac:dyDescent="0.2">
      <c r="D83" s="10" t="s">
        <v>210</v>
      </c>
      <c r="E83" s="8" t="s">
        <v>208</v>
      </c>
      <c r="F83" s="49" t="s">
        <v>335</v>
      </c>
      <c r="G83" s="31" t="s">
        <v>338</v>
      </c>
    </row>
    <row r="84" spans="4:7" x14ac:dyDescent="0.2">
      <c r="D84" s="10" t="s">
        <v>211</v>
      </c>
      <c r="E84" s="8" t="s">
        <v>208</v>
      </c>
      <c r="F84" s="49" t="s">
        <v>336</v>
      </c>
      <c r="G84" s="32" t="s">
        <v>339</v>
      </c>
    </row>
  </sheetData>
  <mergeCells count="13">
    <mergeCell ref="A27:B27"/>
    <mergeCell ref="A40:B40"/>
    <mergeCell ref="A2:B2"/>
    <mergeCell ref="F3:F4"/>
    <mergeCell ref="G3:G4"/>
    <mergeCell ref="J3:J4"/>
    <mergeCell ref="F5:F6"/>
    <mergeCell ref="G5:G6"/>
    <mergeCell ref="H5:H6"/>
    <mergeCell ref="J5:J6"/>
    <mergeCell ref="I3:I4"/>
    <mergeCell ref="I5:I6"/>
    <mergeCell ref="H3:H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D64"/>
  <sheetViews>
    <sheetView tabSelected="1" topLeftCell="A49" zoomScale="130" zoomScaleNormal="130" workbookViewId="0">
      <selection activeCell="D65" sqref="D65"/>
    </sheetView>
  </sheetViews>
  <sheetFormatPr defaultRowHeight="12.75" x14ac:dyDescent="0.2"/>
  <cols>
    <col min="3" max="3" width="2" customWidth="1"/>
    <col min="4" max="4" width="30.5703125" customWidth="1"/>
    <col min="5" max="5" width="14.7109375" bestFit="1" customWidth="1"/>
    <col min="6" max="6" width="7.42578125" bestFit="1" customWidth="1"/>
    <col min="7" max="7" width="10.5703125" bestFit="1" customWidth="1"/>
    <col min="8" max="8" width="35.28515625" bestFit="1" customWidth="1"/>
    <col min="9" max="9" width="22.7109375" bestFit="1" customWidth="1"/>
    <col min="10" max="10" width="10.5703125" customWidth="1"/>
    <col min="11" max="11" width="27" bestFit="1" customWidth="1"/>
    <col min="12" max="12" width="10.5703125" customWidth="1"/>
  </cols>
  <sheetData>
    <row r="2" spans="2:28" ht="13.5" thickBot="1" x14ac:dyDescent="0.25"/>
    <row r="3" spans="2:28" ht="13.5" thickBot="1" x14ac:dyDescent="0.25">
      <c r="H3" s="272" t="s">
        <v>474</v>
      </c>
      <c r="I3" s="283"/>
      <c r="J3" s="273"/>
      <c r="K3" s="272" t="s">
        <v>475</v>
      </c>
      <c r="L3" s="273"/>
    </row>
    <row r="4" spans="2:28" ht="51" customHeight="1" thickBot="1" x14ac:dyDescent="0.25">
      <c r="D4" s="56" t="s">
        <v>191</v>
      </c>
      <c r="E4" s="58" t="s">
        <v>318</v>
      </c>
      <c r="F4" s="96" t="s">
        <v>190</v>
      </c>
      <c r="G4" s="57" t="s">
        <v>197</v>
      </c>
      <c r="H4" s="58" t="s">
        <v>476</v>
      </c>
      <c r="I4" s="58" t="s">
        <v>477</v>
      </c>
      <c r="J4" s="58" t="s">
        <v>487</v>
      </c>
      <c r="K4" s="168" t="s">
        <v>194</v>
      </c>
      <c r="L4" s="169" t="s">
        <v>423</v>
      </c>
      <c r="M4" s="70"/>
      <c r="N4" s="263" t="s">
        <v>586</v>
      </c>
      <c r="O4" s="264"/>
      <c r="P4" s="263" t="s">
        <v>587</v>
      </c>
      <c r="Q4" s="264"/>
      <c r="R4" s="263" t="s">
        <v>588</v>
      </c>
      <c r="S4" s="264"/>
      <c r="T4" s="264"/>
      <c r="U4" s="263" t="s">
        <v>589</v>
      </c>
      <c r="V4" s="263"/>
      <c r="W4" s="263"/>
      <c r="X4" s="263" t="s">
        <v>590</v>
      </c>
      <c r="Y4" s="263"/>
      <c r="Z4" s="263"/>
      <c r="AA4" s="71"/>
      <c r="AB4" s="126"/>
    </row>
    <row r="5" spans="2:28" x14ac:dyDescent="0.2">
      <c r="B5" s="284" t="s">
        <v>188</v>
      </c>
      <c r="C5" s="290"/>
      <c r="D5" s="64" t="s">
        <v>192</v>
      </c>
      <c r="E5" s="289" t="s">
        <v>320</v>
      </c>
      <c r="F5" s="97">
        <v>0</v>
      </c>
      <c r="G5" s="277" t="s">
        <v>316</v>
      </c>
      <c r="H5" s="274" t="s">
        <v>513</v>
      </c>
      <c r="I5" s="276" t="s">
        <v>506</v>
      </c>
      <c r="J5" s="277">
        <v>0</v>
      </c>
      <c r="K5" s="271" t="s">
        <v>315</v>
      </c>
      <c r="L5" s="269" t="s">
        <v>415</v>
      </c>
      <c r="M5" s="268" t="s">
        <v>413</v>
      </c>
      <c r="N5" s="197"/>
      <c r="O5" s="197"/>
      <c r="P5" s="73"/>
      <c r="Q5" s="73"/>
      <c r="R5" s="73"/>
      <c r="S5" s="73"/>
      <c r="T5" s="73"/>
      <c r="U5" s="73"/>
      <c r="V5" s="73"/>
      <c r="W5" s="73"/>
      <c r="X5" s="73"/>
      <c r="Y5" s="73"/>
      <c r="Z5" s="73"/>
      <c r="AA5" s="73"/>
      <c r="AB5" s="126"/>
    </row>
    <row r="6" spans="2:28" ht="12.75" customHeight="1" x14ac:dyDescent="0.2">
      <c r="B6" s="285"/>
      <c r="C6" s="291"/>
      <c r="D6" s="63" t="s">
        <v>193</v>
      </c>
      <c r="E6" s="250"/>
      <c r="F6" s="97">
        <v>1</v>
      </c>
      <c r="G6" s="278"/>
      <c r="H6" s="275"/>
      <c r="I6" s="252"/>
      <c r="J6" s="278"/>
      <c r="K6" s="262"/>
      <c r="L6" s="270"/>
      <c r="M6" s="268"/>
      <c r="N6" s="197"/>
      <c r="O6" s="197"/>
      <c r="P6" s="73"/>
      <c r="Q6" s="73"/>
      <c r="R6" s="73"/>
      <c r="S6" s="73"/>
      <c r="T6" s="73"/>
      <c r="U6" s="73"/>
      <c r="V6" s="73"/>
      <c r="W6" s="73"/>
      <c r="X6" s="73"/>
      <c r="Y6" s="73"/>
      <c r="Z6" s="73"/>
      <c r="AA6" s="73"/>
      <c r="AB6" s="127"/>
    </row>
    <row r="7" spans="2:28" x14ac:dyDescent="0.2">
      <c r="B7" s="285"/>
      <c r="C7" s="291"/>
      <c r="D7" s="63" t="s">
        <v>198</v>
      </c>
      <c r="E7" s="249" t="s">
        <v>321</v>
      </c>
      <c r="F7" s="97">
        <v>2</v>
      </c>
      <c r="G7" s="282" t="s">
        <v>317</v>
      </c>
      <c r="H7" s="275" t="s">
        <v>513</v>
      </c>
      <c r="I7" s="251" t="s">
        <v>507</v>
      </c>
      <c r="J7" s="282">
        <v>1</v>
      </c>
      <c r="K7" s="261" t="s">
        <v>315</v>
      </c>
      <c r="L7" s="270" t="s">
        <v>416</v>
      </c>
      <c r="M7" s="268"/>
      <c r="N7" s="197"/>
      <c r="O7" s="197"/>
      <c r="P7" s="73"/>
      <c r="Q7" s="73"/>
      <c r="R7" s="73"/>
      <c r="S7" s="73"/>
      <c r="T7" s="73"/>
      <c r="U7" s="73"/>
      <c r="V7" s="73"/>
      <c r="W7" s="73"/>
      <c r="X7" s="73"/>
      <c r="Y7" s="73"/>
      <c r="Z7" s="73"/>
      <c r="AA7" s="73"/>
      <c r="AB7" s="127"/>
    </row>
    <row r="8" spans="2:28" x14ac:dyDescent="0.2">
      <c r="B8" s="285"/>
      <c r="C8" s="291"/>
      <c r="D8" s="63" t="s">
        <v>199</v>
      </c>
      <c r="E8" s="250"/>
      <c r="F8" s="97">
        <v>3</v>
      </c>
      <c r="G8" s="278"/>
      <c r="H8" s="275"/>
      <c r="I8" s="252"/>
      <c r="J8" s="278"/>
      <c r="K8" s="262"/>
      <c r="L8" s="270"/>
      <c r="M8" s="268"/>
      <c r="N8" s="197"/>
      <c r="O8" s="197"/>
      <c r="P8" s="73"/>
      <c r="Q8" s="73"/>
      <c r="R8" s="73"/>
      <c r="S8" s="73"/>
      <c r="T8" s="73"/>
      <c r="U8" s="73"/>
      <c r="V8" s="73"/>
      <c r="W8" s="73"/>
      <c r="X8" s="73"/>
      <c r="Y8" s="73"/>
      <c r="Z8" s="73"/>
      <c r="AA8" s="73"/>
      <c r="AB8" s="127"/>
    </row>
    <row r="9" spans="2:28" ht="12.75" customHeight="1" x14ac:dyDescent="0.2">
      <c r="B9" s="285"/>
      <c r="C9" s="291"/>
      <c r="D9" s="63" t="s">
        <v>200</v>
      </c>
      <c r="E9" s="44" t="s">
        <v>363</v>
      </c>
      <c r="F9" s="97">
        <v>4</v>
      </c>
      <c r="G9" s="50" t="s">
        <v>319</v>
      </c>
      <c r="H9" s="153" t="s">
        <v>513</v>
      </c>
      <c r="I9" s="136" t="s">
        <v>508</v>
      </c>
      <c r="J9" s="138">
        <v>2</v>
      </c>
      <c r="K9" s="67" t="s">
        <v>365</v>
      </c>
      <c r="L9" s="117" t="s">
        <v>417</v>
      </c>
      <c r="M9" s="268"/>
      <c r="N9" s="197"/>
      <c r="O9" s="197"/>
      <c r="P9" s="73"/>
      <c r="Q9" s="73"/>
      <c r="R9" s="73"/>
      <c r="S9" s="73"/>
      <c r="T9" s="73"/>
      <c r="U9" s="73"/>
      <c r="V9" s="73"/>
      <c r="W9" s="73"/>
      <c r="X9" s="73"/>
      <c r="Y9" s="73"/>
      <c r="Z9" s="73"/>
      <c r="AA9" s="73"/>
      <c r="AB9" s="127"/>
    </row>
    <row r="10" spans="2:28" x14ac:dyDescent="0.2">
      <c r="B10" s="285"/>
      <c r="C10" s="291"/>
      <c r="D10" s="63" t="s">
        <v>203</v>
      </c>
      <c r="E10" s="44" t="s">
        <v>306</v>
      </c>
      <c r="F10" s="97">
        <v>5</v>
      </c>
      <c r="G10" s="50" t="s">
        <v>326</v>
      </c>
      <c r="H10" s="153" t="s">
        <v>513</v>
      </c>
      <c r="I10" s="136" t="s">
        <v>509</v>
      </c>
      <c r="J10" s="138">
        <v>3</v>
      </c>
      <c r="K10" s="67" t="s">
        <v>365</v>
      </c>
      <c r="L10" s="118" t="s">
        <v>418</v>
      </c>
      <c r="M10" s="268"/>
      <c r="N10" s="197"/>
      <c r="O10" s="197"/>
      <c r="P10" s="73"/>
      <c r="Q10" s="73"/>
      <c r="R10" s="73"/>
      <c r="S10" s="73"/>
      <c r="T10" s="73"/>
      <c r="U10" s="73"/>
      <c r="V10" s="73"/>
      <c r="W10" s="73"/>
      <c r="X10" s="73"/>
      <c r="Y10" s="73"/>
      <c r="Z10" s="73"/>
      <c r="AA10" s="73"/>
      <c r="AB10" s="127"/>
    </row>
    <row r="11" spans="2:28" x14ac:dyDescent="0.2">
      <c r="B11" s="285"/>
      <c r="C11" s="291"/>
      <c r="D11" s="63" t="s">
        <v>205</v>
      </c>
      <c r="E11" s="44" t="s">
        <v>322</v>
      </c>
      <c r="F11" s="97">
        <v>8</v>
      </c>
      <c r="G11" s="50" t="s">
        <v>327</v>
      </c>
      <c r="H11" s="153" t="s">
        <v>513</v>
      </c>
      <c r="I11" s="136" t="s">
        <v>510</v>
      </c>
      <c r="J11" s="138">
        <v>4</v>
      </c>
      <c r="K11" s="67" t="s">
        <v>365</v>
      </c>
      <c r="L11" s="118" t="s">
        <v>419</v>
      </c>
      <c r="M11" s="268"/>
      <c r="N11" s="197"/>
      <c r="O11" s="197"/>
      <c r="P11" s="73"/>
      <c r="Q11" s="73"/>
      <c r="R11" s="73"/>
      <c r="S11" s="73"/>
      <c r="T11" s="73"/>
      <c r="U11" s="73"/>
      <c r="V11" s="73"/>
      <c r="W11" s="73"/>
      <c r="X11" s="73"/>
      <c r="Y11" s="73"/>
      <c r="Z11" s="73"/>
      <c r="AA11" s="73"/>
      <c r="AB11" s="127"/>
    </row>
    <row r="12" spans="2:28" x14ac:dyDescent="0.2">
      <c r="B12" s="285"/>
      <c r="C12" s="291"/>
      <c r="D12" s="63" t="s">
        <v>206</v>
      </c>
      <c r="E12" s="44" t="s">
        <v>323</v>
      </c>
      <c r="F12" s="97">
        <v>9</v>
      </c>
      <c r="G12" s="50" t="s">
        <v>328</v>
      </c>
      <c r="H12" s="153" t="s">
        <v>513</v>
      </c>
      <c r="I12" s="136" t="s">
        <v>511</v>
      </c>
      <c r="J12" s="138">
        <v>5</v>
      </c>
      <c r="K12" s="67" t="s">
        <v>365</v>
      </c>
      <c r="L12" s="118" t="s">
        <v>420</v>
      </c>
      <c r="M12" s="268"/>
      <c r="N12" s="197"/>
      <c r="O12" s="197"/>
      <c r="P12" s="73"/>
      <c r="Q12" s="73"/>
      <c r="R12" s="73"/>
      <c r="S12" s="73"/>
      <c r="T12" s="73"/>
      <c r="U12" s="73"/>
      <c r="V12" s="73"/>
      <c r="W12" s="73"/>
      <c r="X12" s="73"/>
      <c r="Y12" s="73"/>
      <c r="Z12" s="73"/>
      <c r="AA12" s="73"/>
      <c r="AB12" s="127"/>
    </row>
    <row r="13" spans="2:28" ht="13.5" thickBot="1" x14ac:dyDescent="0.25">
      <c r="B13" s="285"/>
      <c r="C13" s="292"/>
      <c r="D13" s="154" t="s">
        <v>207</v>
      </c>
      <c r="E13" s="155" t="s">
        <v>324</v>
      </c>
      <c r="F13" s="97">
        <v>10</v>
      </c>
      <c r="G13" s="50" t="s">
        <v>329</v>
      </c>
      <c r="H13" s="153" t="s">
        <v>513</v>
      </c>
      <c r="I13" s="136" t="s">
        <v>512</v>
      </c>
      <c r="J13" s="138">
        <v>6</v>
      </c>
      <c r="K13" s="170" t="s">
        <v>365</v>
      </c>
      <c r="L13" s="171" t="s">
        <v>421</v>
      </c>
      <c r="M13" s="268"/>
      <c r="N13" s="197"/>
      <c r="O13" s="197"/>
      <c r="P13" s="73"/>
      <c r="Q13" s="73"/>
      <c r="R13" s="73"/>
      <c r="S13" s="73"/>
      <c r="T13" s="73"/>
      <c r="U13" s="73"/>
      <c r="V13" s="73"/>
      <c r="W13" s="73"/>
      <c r="X13" s="73"/>
      <c r="Y13" s="73"/>
      <c r="Z13" s="73"/>
      <c r="AA13" s="73"/>
      <c r="AB13" s="127"/>
    </row>
    <row r="14" spans="2:28" x14ac:dyDescent="0.2">
      <c r="B14" s="285"/>
      <c r="C14" s="293"/>
      <c r="D14" s="64" t="s">
        <v>214</v>
      </c>
      <c r="E14" s="160" t="s">
        <v>330</v>
      </c>
      <c r="F14" s="161">
        <v>150</v>
      </c>
      <c r="G14" s="162" t="s">
        <v>337</v>
      </c>
      <c r="H14" s="163" t="s">
        <v>498</v>
      </c>
      <c r="I14" s="164" t="s">
        <v>499</v>
      </c>
      <c r="J14" s="165">
        <v>0</v>
      </c>
      <c r="K14" s="174" t="s">
        <v>341</v>
      </c>
      <c r="L14" s="175" t="s">
        <v>341</v>
      </c>
      <c r="M14" s="268"/>
      <c r="N14" s="197"/>
      <c r="O14" s="197"/>
      <c r="P14" s="73"/>
      <c r="Q14" s="73"/>
      <c r="R14" s="73"/>
      <c r="S14" s="73"/>
      <c r="T14" s="73"/>
      <c r="U14" s="73"/>
      <c r="V14" s="73"/>
      <c r="W14" s="73"/>
      <c r="X14" s="73"/>
      <c r="Y14" s="73"/>
      <c r="Z14" s="73"/>
      <c r="AA14" s="73"/>
      <c r="AB14" s="127"/>
    </row>
    <row r="15" spans="2:28" x14ac:dyDescent="0.2">
      <c r="B15" s="285"/>
      <c r="C15" s="291"/>
      <c r="D15" s="63" t="s">
        <v>215</v>
      </c>
      <c r="E15" s="49" t="s">
        <v>331</v>
      </c>
      <c r="F15" s="98">
        <v>151</v>
      </c>
      <c r="G15" s="51" t="s">
        <v>338</v>
      </c>
      <c r="H15" s="139" t="s">
        <v>498</v>
      </c>
      <c r="I15" s="31" t="s">
        <v>500</v>
      </c>
      <c r="J15" s="166">
        <v>1</v>
      </c>
      <c r="K15" s="107" t="s">
        <v>341</v>
      </c>
      <c r="L15" s="106" t="s">
        <v>341</v>
      </c>
      <c r="M15" s="268"/>
      <c r="N15" s="197"/>
      <c r="O15" s="197"/>
      <c r="P15" s="73"/>
      <c r="Q15" s="73"/>
      <c r="R15" s="73"/>
      <c r="S15" s="73"/>
      <c r="T15" s="73"/>
      <c r="U15" s="73"/>
      <c r="V15" s="73"/>
      <c r="W15" s="73"/>
      <c r="X15" s="73"/>
      <c r="Y15" s="73"/>
      <c r="Z15" s="73"/>
      <c r="AA15" s="73"/>
      <c r="AB15" s="127"/>
    </row>
    <row r="16" spans="2:28" x14ac:dyDescent="0.2">
      <c r="B16" s="285"/>
      <c r="C16" s="291"/>
      <c r="D16" s="63" t="s">
        <v>209</v>
      </c>
      <c r="E16" s="49" t="s">
        <v>332</v>
      </c>
      <c r="F16" s="98">
        <v>152</v>
      </c>
      <c r="G16" s="51" t="s">
        <v>339</v>
      </c>
      <c r="H16" s="139" t="s">
        <v>498</v>
      </c>
      <c r="I16" s="31" t="s">
        <v>501</v>
      </c>
      <c r="J16" s="166">
        <v>2</v>
      </c>
      <c r="K16" s="107" t="s">
        <v>341</v>
      </c>
      <c r="L16" s="106" t="s">
        <v>341</v>
      </c>
      <c r="M16" s="268"/>
      <c r="N16" s="197"/>
      <c r="O16" s="197"/>
      <c r="P16" s="73"/>
      <c r="Q16" s="73"/>
      <c r="R16" s="73"/>
      <c r="S16" s="73"/>
      <c r="T16" s="73"/>
      <c r="U16" s="73"/>
      <c r="V16" s="73"/>
      <c r="W16" s="73"/>
      <c r="X16" s="73"/>
      <c r="Y16" s="73"/>
      <c r="Z16" s="73"/>
      <c r="AA16" s="73"/>
      <c r="AB16" s="127"/>
    </row>
    <row r="17" spans="2:30" x14ac:dyDescent="0.2">
      <c r="B17" s="285"/>
      <c r="C17" s="291"/>
      <c r="D17" s="63" t="s">
        <v>213</v>
      </c>
      <c r="E17" s="49" t="s">
        <v>333</v>
      </c>
      <c r="F17" s="98">
        <v>153</v>
      </c>
      <c r="G17" s="51" t="s">
        <v>340</v>
      </c>
      <c r="H17" s="139" t="s">
        <v>498</v>
      </c>
      <c r="I17" s="31" t="s">
        <v>502</v>
      </c>
      <c r="J17" s="166">
        <v>3</v>
      </c>
      <c r="K17" s="107" t="s">
        <v>341</v>
      </c>
      <c r="L17" s="106" t="s">
        <v>341</v>
      </c>
      <c r="M17" s="268"/>
      <c r="N17" s="197"/>
      <c r="O17" s="197"/>
      <c r="P17" s="73"/>
      <c r="Q17" s="73"/>
      <c r="R17" s="73"/>
      <c r="S17" s="73"/>
      <c r="T17" s="73"/>
      <c r="U17" s="73"/>
      <c r="V17" s="73"/>
      <c r="W17" s="73"/>
      <c r="X17" s="73"/>
      <c r="Y17" s="73"/>
      <c r="Z17" s="73"/>
      <c r="AA17" s="73"/>
      <c r="AB17" s="127"/>
    </row>
    <row r="18" spans="2:30" x14ac:dyDescent="0.2">
      <c r="B18" s="285"/>
      <c r="C18" s="291"/>
      <c r="D18" s="63" t="s">
        <v>212</v>
      </c>
      <c r="E18" s="49" t="s">
        <v>334</v>
      </c>
      <c r="F18" s="98">
        <v>154</v>
      </c>
      <c r="G18" s="51" t="s">
        <v>337</v>
      </c>
      <c r="H18" s="139" t="s">
        <v>498</v>
      </c>
      <c r="I18" s="31" t="s">
        <v>503</v>
      </c>
      <c r="J18" s="166">
        <v>4</v>
      </c>
      <c r="K18" s="107" t="s">
        <v>341</v>
      </c>
      <c r="L18" s="106" t="s">
        <v>341</v>
      </c>
      <c r="M18" s="268"/>
      <c r="N18" s="197"/>
      <c r="O18" s="197"/>
      <c r="P18" s="73"/>
      <c r="Q18" s="73"/>
      <c r="R18" s="73"/>
      <c r="S18" s="73"/>
      <c r="T18" s="73"/>
      <c r="U18" s="73"/>
      <c r="V18" s="73"/>
      <c r="W18" s="73"/>
      <c r="X18" s="73"/>
      <c r="Y18" s="73"/>
      <c r="Z18" s="73"/>
      <c r="AA18" s="73"/>
      <c r="AB18" s="127"/>
    </row>
    <row r="19" spans="2:30" x14ac:dyDescent="0.2">
      <c r="B19" s="285"/>
      <c r="C19" s="291"/>
      <c r="D19" s="63" t="s">
        <v>210</v>
      </c>
      <c r="E19" s="49" t="s">
        <v>335</v>
      </c>
      <c r="F19" s="98">
        <v>155</v>
      </c>
      <c r="G19" s="51" t="s">
        <v>338</v>
      </c>
      <c r="H19" s="139" t="s">
        <v>498</v>
      </c>
      <c r="I19" s="31" t="s">
        <v>504</v>
      </c>
      <c r="J19" s="166">
        <v>5</v>
      </c>
      <c r="K19" s="107" t="s">
        <v>341</v>
      </c>
      <c r="L19" s="106" t="s">
        <v>341</v>
      </c>
      <c r="M19" s="268"/>
      <c r="N19" s="197"/>
      <c r="O19" s="197"/>
      <c r="P19" s="73"/>
      <c r="Q19" s="73"/>
      <c r="R19" s="73"/>
      <c r="S19" s="73"/>
      <c r="T19" s="73"/>
      <c r="U19" s="73"/>
      <c r="V19" s="73"/>
      <c r="W19" s="73"/>
      <c r="X19" s="73"/>
      <c r="Y19" s="73"/>
      <c r="Z19" s="73"/>
      <c r="AA19" s="73"/>
      <c r="AB19" s="127"/>
    </row>
    <row r="20" spans="2:30" ht="13.5" thickBot="1" x14ac:dyDescent="0.25">
      <c r="B20" s="286"/>
      <c r="C20" s="294"/>
      <c r="D20" s="65" t="s">
        <v>211</v>
      </c>
      <c r="E20" s="52" t="s">
        <v>336</v>
      </c>
      <c r="F20" s="99">
        <v>156</v>
      </c>
      <c r="G20" s="53" t="s">
        <v>339</v>
      </c>
      <c r="H20" s="167" t="s">
        <v>498</v>
      </c>
      <c r="I20" s="143" t="s">
        <v>505</v>
      </c>
      <c r="J20" s="144">
        <v>6</v>
      </c>
      <c r="K20" s="176" t="s">
        <v>341</v>
      </c>
      <c r="L20" s="177" t="s">
        <v>341</v>
      </c>
      <c r="M20" s="268"/>
      <c r="N20" s="197"/>
      <c r="O20" s="197"/>
      <c r="P20" s="73"/>
      <c r="Q20" s="73"/>
      <c r="R20" s="73"/>
      <c r="S20" s="73"/>
      <c r="T20" s="73"/>
      <c r="U20" s="73"/>
      <c r="V20" s="73"/>
      <c r="W20" s="73"/>
      <c r="X20" s="73"/>
      <c r="Y20" s="73"/>
      <c r="Z20" s="73"/>
      <c r="AA20" s="73"/>
      <c r="AB20" s="127"/>
    </row>
    <row r="21" spans="2:30" x14ac:dyDescent="0.2">
      <c r="B21" s="287" t="s">
        <v>411</v>
      </c>
      <c r="C21" s="295"/>
      <c r="D21" s="156" t="s">
        <v>216</v>
      </c>
      <c r="E21" s="157" t="s">
        <v>325</v>
      </c>
      <c r="F21" s="158">
        <v>10000</v>
      </c>
      <c r="G21" s="159" t="s">
        <v>343</v>
      </c>
      <c r="H21" s="137" t="s">
        <v>514</v>
      </c>
      <c r="I21" s="141" t="s">
        <v>478</v>
      </c>
      <c r="J21" s="137">
        <v>0</v>
      </c>
      <c r="K21" s="172" t="s">
        <v>364</v>
      </c>
      <c r="L21" s="173" t="s">
        <v>422</v>
      </c>
      <c r="M21" s="268"/>
      <c r="N21" s="197"/>
      <c r="O21" s="197"/>
      <c r="P21" s="73"/>
      <c r="Q21" s="73"/>
      <c r="R21" s="73"/>
      <c r="S21" s="73"/>
      <c r="T21" s="73"/>
      <c r="U21" s="73"/>
      <c r="V21" s="73"/>
      <c r="W21" s="73"/>
      <c r="X21" s="73"/>
      <c r="Y21" s="73"/>
      <c r="Z21" s="73"/>
      <c r="AA21" s="73"/>
      <c r="AB21" s="127"/>
    </row>
    <row r="22" spans="2:30" x14ac:dyDescent="0.2">
      <c r="B22" s="288"/>
      <c r="C22" s="295"/>
      <c r="D22" s="63" t="s">
        <v>217</v>
      </c>
      <c r="E22" s="44" t="s">
        <v>342</v>
      </c>
      <c r="F22" s="97">
        <v>10001</v>
      </c>
      <c r="G22" s="50" t="s">
        <v>344</v>
      </c>
      <c r="H22" s="138" t="s">
        <v>514</v>
      </c>
      <c r="I22" s="136" t="s">
        <v>479</v>
      </c>
      <c r="J22" s="138">
        <v>1</v>
      </c>
      <c r="K22" s="112" t="s">
        <v>341</v>
      </c>
      <c r="L22" s="113" t="s">
        <v>341</v>
      </c>
      <c r="M22" s="76"/>
      <c r="N22" s="73"/>
      <c r="O22" s="73"/>
      <c r="P22" s="73">
        <v>2</v>
      </c>
      <c r="Q22" s="73" t="s">
        <v>409</v>
      </c>
      <c r="R22" s="73"/>
      <c r="S22" s="73">
        <v>17</v>
      </c>
      <c r="T22" s="77" t="s">
        <v>409</v>
      </c>
      <c r="U22" s="73"/>
      <c r="V22" s="73">
        <v>4</v>
      </c>
      <c r="W22" s="77" t="s">
        <v>409</v>
      </c>
      <c r="X22" s="73"/>
      <c r="Y22" s="73">
        <v>3</v>
      </c>
      <c r="Z22" s="77" t="s">
        <v>409</v>
      </c>
      <c r="AA22" s="73"/>
      <c r="AB22" s="127"/>
    </row>
    <row r="23" spans="2:30" x14ac:dyDescent="0.2">
      <c r="B23" s="288"/>
      <c r="C23" s="295"/>
      <c r="D23" s="63" t="s">
        <v>218</v>
      </c>
      <c r="E23" s="44" t="s">
        <v>353</v>
      </c>
      <c r="F23" s="97">
        <v>10002</v>
      </c>
      <c r="G23" s="50" t="s">
        <v>345</v>
      </c>
      <c r="H23" s="138" t="s">
        <v>514</v>
      </c>
      <c r="I23" s="136" t="s">
        <v>480</v>
      </c>
      <c r="J23" s="138">
        <v>2</v>
      </c>
      <c r="K23" s="112" t="s">
        <v>341</v>
      </c>
      <c r="L23" s="113" t="s">
        <v>341</v>
      </c>
      <c r="M23" s="76"/>
      <c r="N23" s="73"/>
      <c r="O23" s="73"/>
      <c r="P23" s="73">
        <v>2</v>
      </c>
      <c r="Q23" s="73" t="s">
        <v>410</v>
      </c>
      <c r="R23" s="73"/>
      <c r="S23" s="73">
        <v>15</v>
      </c>
      <c r="T23" s="77" t="s">
        <v>410</v>
      </c>
      <c r="U23" s="73"/>
      <c r="V23" s="73">
        <v>0</v>
      </c>
      <c r="W23" s="77" t="s">
        <v>410</v>
      </c>
      <c r="X23" s="73"/>
      <c r="Y23" s="73">
        <v>1</v>
      </c>
      <c r="Z23" s="77" t="s">
        <v>410</v>
      </c>
      <c r="AA23" s="73"/>
      <c r="AB23" s="125"/>
    </row>
    <row r="24" spans="2:30" ht="13.5" thickBot="1" x14ac:dyDescent="0.25">
      <c r="B24" s="288"/>
      <c r="C24" s="295"/>
      <c r="D24" s="63" t="s">
        <v>219</v>
      </c>
      <c r="E24" s="44" t="s">
        <v>354</v>
      </c>
      <c r="F24" s="97">
        <v>10003</v>
      </c>
      <c r="G24" s="50" t="s">
        <v>346</v>
      </c>
      <c r="H24" s="138" t="s">
        <v>514</v>
      </c>
      <c r="I24" s="136" t="s">
        <v>481</v>
      </c>
      <c r="J24" s="138">
        <v>3</v>
      </c>
      <c r="K24" s="112" t="s">
        <v>341</v>
      </c>
      <c r="L24" s="113" t="s">
        <v>341</v>
      </c>
      <c r="M24" s="79"/>
      <c r="N24" s="80"/>
      <c r="O24" s="80"/>
      <c r="P24" s="80"/>
      <c r="Q24" s="80"/>
      <c r="R24" s="80"/>
      <c r="S24" s="80"/>
      <c r="T24" s="80"/>
      <c r="U24" s="80"/>
      <c r="V24" s="80"/>
      <c r="W24" s="80"/>
      <c r="X24" s="80"/>
      <c r="Y24" s="80"/>
      <c r="Z24" s="80"/>
      <c r="AA24" s="80"/>
      <c r="AB24" s="125"/>
    </row>
    <row r="25" spans="2:30" ht="13.5" thickBot="1" x14ac:dyDescent="0.25">
      <c r="B25" s="288"/>
      <c r="C25" s="295"/>
      <c r="D25" s="63" t="s">
        <v>220</v>
      </c>
      <c r="E25" s="44" t="s">
        <v>355</v>
      </c>
      <c r="F25" s="97">
        <v>10004</v>
      </c>
      <c r="G25" s="50" t="s">
        <v>347</v>
      </c>
      <c r="H25" s="138" t="s">
        <v>514</v>
      </c>
      <c r="I25" s="136" t="s">
        <v>486</v>
      </c>
      <c r="J25" s="138">
        <v>4</v>
      </c>
      <c r="K25" s="112" t="s">
        <v>341</v>
      </c>
      <c r="L25" s="113" t="s">
        <v>341</v>
      </c>
      <c r="R25" s="66"/>
      <c r="S25" s="66"/>
      <c r="T25" s="66"/>
      <c r="U25" s="66"/>
      <c r="V25" s="66"/>
      <c r="W25" s="66"/>
      <c r="X25" s="66"/>
      <c r="Y25" s="66"/>
      <c r="Z25" s="66"/>
      <c r="AA25" s="66"/>
      <c r="AB25" s="66"/>
      <c r="AC25" s="66"/>
      <c r="AD25" s="66"/>
    </row>
    <row r="26" spans="2:30" x14ac:dyDescent="0.2">
      <c r="B26" s="288"/>
      <c r="C26" s="295"/>
      <c r="D26" s="63" t="s">
        <v>223</v>
      </c>
      <c r="E26" s="44" t="s">
        <v>356</v>
      </c>
      <c r="F26" s="97">
        <v>10005</v>
      </c>
      <c r="G26" s="50" t="s">
        <v>348</v>
      </c>
      <c r="H26" s="138" t="s">
        <v>514</v>
      </c>
      <c r="I26" s="152" t="s">
        <v>515</v>
      </c>
      <c r="J26" s="138">
        <v>5</v>
      </c>
      <c r="K26" s="112" t="s">
        <v>341</v>
      </c>
      <c r="L26" s="113" t="s">
        <v>341</v>
      </c>
      <c r="M26" s="265" t="s">
        <v>424</v>
      </c>
    </row>
    <row r="27" spans="2:30" x14ac:dyDescent="0.2">
      <c r="B27" s="288"/>
      <c r="C27" s="295"/>
      <c r="D27" s="63" t="s">
        <v>224</v>
      </c>
      <c r="E27" s="44" t="s">
        <v>357</v>
      </c>
      <c r="F27" s="97">
        <v>10006</v>
      </c>
      <c r="G27" s="50" t="s">
        <v>349</v>
      </c>
      <c r="H27" s="138" t="s">
        <v>514</v>
      </c>
      <c r="I27" s="136" t="s">
        <v>482</v>
      </c>
      <c r="J27" s="138">
        <v>6</v>
      </c>
      <c r="K27" s="68" t="s">
        <v>364</v>
      </c>
      <c r="L27" s="116" t="s">
        <v>425</v>
      </c>
      <c r="M27" s="266"/>
    </row>
    <row r="28" spans="2:30" x14ac:dyDescent="0.2">
      <c r="B28" s="288"/>
      <c r="C28" s="295"/>
      <c r="D28" s="63" t="s">
        <v>225</v>
      </c>
      <c r="E28" s="44" t="s">
        <v>358</v>
      </c>
      <c r="F28" s="97">
        <v>10009</v>
      </c>
      <c r="G28" s="50" t="s">
        <v>350</v>
      </c>
      <c r="H28" s="138" t="s">
        <v>514</v>
      </c>
      <c r="I28" s="136" t="s">
        <v>483</v>
      </c>
      <c r="J28" s="138">
        <v>7</v>
      </c>
      <c r="K28" s="68" t="s">
        <v>364</v>
      </c>
      <c r="L28" s="114" t="s">
        <v>471</v>
      </c>
      <c r="M28" s="266"/>
    </row>
    <row r="29" spans="2:30" x14ac:dyDescent="0.2">
      <c r="B29" s="288"/>
      <c r="C29" s="295"/>
      <c r="D29" s="63" t="s">
        <v>227</v>
      </c>
      <c r="E29" s="44" t="s">
        <v>359</v>
      </c>
      <c r="F29" s="97">
        <v>10010</v>
      </c>
      <c r="G29" s="50" t="s">
        <v>351</v>
      </c>
      <c r="H29" s="138" t="s">
        <v>514</v>
      </c>
      <c r="I29" s="136" t="s">
        <v>484</v>
      </c>
      <c r="J29" s="138">
        <v>8</v>
      </c>
      <c r="K29" s="112" t="s">
        <v>341</v>
      </c>
      <c r="L29" s="113" t="s">
        <v>341</v>
      </c>
      <c r="M29" s="266"/>
    </row>
    <row r="30" spans="2:30" ht="13.5" thickBot="1" x14ac:dyDescent="0.25">
      <c r="B30" s="288"/>
      <c r="C30" s="295"/>
      <c r="D30" s="154" t="s">
        <v>228</v>
      </c>
      <c r="E30" s="54" t="s">
        <v>360</v>
      </c>
      <c r="F30" s="100">
        <v>10011</v>
      </c>
      <c r="G30" s="55" t="s">
        <v>352</v>
      </c>
      <c r="H30" s="138" t="s">
        <v>514</v>
      </c>
      <c r="I30" s="142" t="s">
        <v>485</v>
      </c>
      <c r="J30" s="140">
        <v>9</v>
      </c>
      <c r="K30" s="69" t="s">
        <v>364</v>
      </c>
      <c r="L30" s="115" t="s">
        <v>472</v>
      </c>
      <c r="M30" s="266"/>
    </row>
    <row r="31" spans="2:30" ht="12.75" customHeight="1" x14ac:dyDescent="0.2">
      <c r="B31" s="296" t="s">
        <v>412</v>
      </c>
      <c r="C31" s="194"/>
      <c r="D31" s="178" t="s">
        <v>517</v>
      </c>
      <c r="E31" s="59" t="s">
        <v>540</v>
      </c>
      <c r="F31" s="101"/>
      <c r="G31" s="60" t="s">
        <v>524</v>
      </c>
      <c r="H31" s="145" t="s">
        <v>516</v>
      </c>
      <c r="I31" s="146" t="s">
        <v>517</v>
      </c>
      <c r="J31" s="147">
        <v>0</v>
      </c>
      <c r="K31" s="108"/>
      <c r="L31" s="109"/>
      <c r="M31" s="266"/>
    </row>
    <row r="32" spans="2:30" x14ac:dyDescent="0.2">
      <c r="B32" s="281"/>
      <c r="C32" s="195"/>
      <c r="D32" s="178" t="s">
        <v>518</v>
      </c>
      <c r="E32" s="47" t="s">
        <v>540</v>
      </c>
      <c r="F32" s="102"/>
      <c r="G32" s="61" t="s">
        <v>525</v>
      </c>
      <c r="H32" s="148" t="s">
        <v>516</v>
      </c>
      <c r="I32" s="46" t="s">
        <v>518</v>
      </c>
      <c r="J32" s="119">
        <v>1</v>
      </c>
      <c r="K32" s="107"/>
      <c r="L32" s="106"/>
      <c r="M32" s="266"/>
    </row>
    <row r="33" spans="2:28" x14ac:dyDescent="0.2">
      <c r="B33" s="281"/>
      <c r="C33" s="195"/>
      <c r="D33" s="178" t="s">
        <v>542</v>
      </c>
      <c r="E33" s="47" t="s">
        <v>540</v>
      </c>
      <c r="F33" s="102"/>
      <c r="G33" s="61" t="s">
        <v>526</v>
      </c>
      <c r="H33" s="148" t="s">
        <v>516</v>
      </c>
      <c r="I33" s="46" t="s">
        <v>542</v>
      </c>
      <c r="J33" s="119">
        <v>2</v>
      </c>
      <c r="K33" s="110"/>
      <c r="L33" s="111"/>
      <c r="M33" s="266"/>
    </row>
    <row r="34" spans="2:28" x14ac:dyDescent="0.2">
      <c r="B34" s="281"/>
      <c r="C34" s="195"/>
      <c r="D34" s="178" t="s">
        <v>543</v>
      </c>
      <c r="E34" s="47" t="s">
        <v>540</v>
      </c>
      <c r="F34" s="102"/>
      <c r="G34" s="61" t="s">
        <v>527</v>
      </c>
      <c r="H34" s="148" t="s">
        <v>516</v>
      </c>
      <c r="I34" s="46" t="s">
        <v>543</v>
      </c>
      <c r="J34" s="119">
        <v>3</v>
      </c>
      <c r="K34" s="110"/>
      <c r="L34" s="111"/>
      <c r="M34" s="266"/>
    </row>
    <row r="35" spans="2:28" x14ac:dyDescent="0.2">
      <c r="B35" s="281"/>
      <c r="C35" s="195"/>
      <c r="D35" s="178" t="s">
        <v>541</v>
      </c>
      <c r="E35" s="47" t="s">
        <v>540</v>
      </c>
      <c r="F35" s="102"/>
      <c r="G35" s="61" t="s">
        <v>528</v>
      </c>
      <c r="H35" s="148" t="s">
        <v>516</v>
      </c>
      <c r="I35" s="46" t="s">
        <v>541</v>
      </c>
      <c r="J35" s="119">
        <v>4</v>
      </c>
      <c r="K35" s="110"/>
      <c r="L35" s="111"/>
      <c r="M35" s="266"/>
    </row>
    <row r="36" spans="2:28" x14ac:dyDescent="0.2">
      <c r="B36" s="281"/>
      <c r="C36" s="195"/>
      <c r="D36" s="178" t="s">
        <v>544</v>
      </c>
      <c r="E36" s="47" t="s">
        <v>540</v>
      </c>
      <c r="F36" s="102"/>
      <c r="G36" s="61" t="s">
        <v>529</v>
      </c>
      <c r="H36" s="148" t="s">
        <v>516</v>
      </c>
      <c r="I36" s="46" t="s">
        <v>544</v>
      </c>
      <c r="J36" s="119">
        <v>5</v>
      </c>
      <c r="K36" s="110"/>
      <c r="L36" s="111"/>
      <c r="M36" s="266"/>
    </row>
    <row r="37" spans="2:28" x14ac:dyDescent="0.2">
      <c r="B37" s="281"/>
      <c r="C37" s="195"/>
      <c r="D37" s="178" t="s">
        <v>545</v>
      </c>
      <c r="E37" s="47" t="s">
        <v>540</v>
      </c>
      <c r="F37" s="102"/>
      <c r="G37" s="61" t="s">
        <v>530</v>
      </c>
      <c r="H37" s="148" t="s">
        <v>516</v>
      </c>
      <c r="I37" s="46" t="s">
        <v>545</v>
      </c>
      <c r="J37" s="119">
        <v>6</v>
      </c>
      <c r="K37" s="110"/>
      <c r="L37" s="111"/>
      <c r="M37" s="266"/>
    </row>
    <row r="38" spans="2:28" x14ac:dyDescent="0.2">
      <c r="B38" s="281"/>
      <c r="C38" s="195"/>
      <c r="D38" s="178" t="s">
        <v>546</v>
      </c>
      <c r="E38" s="47" t="s">
        <v>540</v>
      </c>
      <c r="F38" s="102"/>
      <c r="G38" s="61" t="s">
        <v>531</v>
      </c>
      <c r="H38" s="148" t="s">
        <v>516</v>
      </c>
      <c r="I38" s="46" t="s">
        <v>546</v>
      </c>
      <c r="J38" s="119">
        <v>7</v>
      </c>
      <c r="K38" s="110"/>
      <c r="L38" s="111"/>
      <c r="M38" s="266"/>
    </row>
    <row r="39" spans="2:28" x14ac:dyDescent="0.2">
      <c r="B39" s="281"/>
      <c r="C39" s="195"/>
      <c r="D39" s="178" t="s">
        <v>547</v>
      </c>
      <c r="E39" s="47" t="s">
        <v>540</v>
      </c>
      <c r="F39" s="102"/>
      <c r="G39" s="61" t="s">
        <v>532</v>
      </c>
      <c r="H39" s="148" t="s">
        <v>516</v>
      </c>
      <c r="I39" s="46" t="s">
        <v>547</v>
      </c>
      <c r="J39" s="119">
        <v>8</v>
      </c>
      <c r="K39" s="110"/>
      <c r="L39" s="111"/>
      <c r="M39" s="266"/>
    </row>
    <row r="40" spans="2:28" x14ac:dyDescent="0.2">
      <c r="B40" s="281"/>
      <c r="C40" s="195"/>
      <c r="D40" s="178" t="s">
        <v>548</v>
      </c>
      <c r="E40" s="47" t="s">
        <v>540</v>
      </c>
      <c r="F40" s="102"/>
      <c r="G40" s="61" t="s">
        <v>533</v>
      </c>
      <c r="H40" s="148" t="s">
        <v>516</v>
      </c>
      <c r="I40" s="46" t="s">
        <v>548</v>
      </c>
      <c r="J40" s="119">
        <v>9</v>
      </c>
      <c r="K40" s="110"/>
      <c r="L40" s="111"/>
      <c r="M40" s="266"/>
    </row>
    <row r="41" spans="2:28" ht="13.5" thickBot="1" x14ac:dyDescent="0.25">
      <c r="B41" s="281"/>
      <c r="C41" s="195"/>
      <c r="D41" s="178" t="s">
        <v>549</v>
      </c>
      <c r="E41" s="47" t="s">
        <v>540</v>
      </c>
      <c r="F41" s="102"/>
      <c r="G41" s="61" t="s">
        <v>534</v>
      </c>
      <c r="H41" s="148" t="s">
        <v>516</v>
      </c>
      <c r="I41" s="46" t="s">
        <v>549</v>
      </c>
      <c r="J41" s="119">
        <v>10</v>
      </c>
      <c r="K41" s="110"/>
      <c r="L41" s="111"/>
      <c r="M41" s="267"/>
    </row>
    <row r="42" spans="2:28" x14ac:dyDescent="0.2">
      <c r="B42" s="281"/>
      <c r="C42" s="195"/>
      <c r="D42" s="178" t="s">
        <v>550</v>
      </c>
      <c r="E42" s="47" t="s">
        <v>540</v>
      </c>
      <c r="F42" s="102"/>
      <c r="G42" s="61" t="s">
        <v>535</v>
      </c>
      <c r="H42" s="148" t="s">
        <v>516</v>
      </c>
      <c r="I42" s="46" t="s">
        <v>550</v>
      </c>
      <c r="J42" s="119">
        <v>11</v>
      </c>
      <c r="K42" s="110"/>
      <c r="L42" s="111"/>
      <c r="M42" s="83"/>
      <c r="N42" s="120"/>
      <c r="O42" s="120"/>
      <c r="P42" s="259" t="s">
        <v>473</v>
      </c>
      <c r="Q42" s="259"/>
      <c r="R42" s="259"/>
      <c r="S42" s="259"/>
      <c r="T42" s="259"/>
      <c r="U42" s="120"/>
      <c r="V42" s="259"/>
      <c r="W42" s="259"/>
      <c r="X42" s="259"/>
      <c r="Y42" s="128"/>
      <c r="Z42" s="259" t="s">
        <v>466</v>
      </c>
      <c r="AA42" s="259"/>
      <c r="AB42" s="72"/>
    </row>
    <row r="43" spans="2:28" x14ac:dyDescent="0.2">
      <c r="B43" s="281"/>
      <c r="C43" s="195"/>
      <c r="D43" s="178" t="s">
        <v>551</v>
      </c>
      <c r="E43" s="47" t="s">
        <v>540</v>
      </c>
      <c r="F43" s="102"/>
      <c r="G43" s="61" t="s">
        <v>536</v>
      </c>
      <c r="H43" s="148" t="s">
        <v>516</v>
      </c>
      <c r="I43" s="46" t="s">
        <v>551</v>
      </c>
      <c r="J43" s="119">
        <v>12</v>
      </c>
      <c r="K43" s="110"/>
      <c r="L43" s="111"/>
      <c r="M43" s="84"/>
      <c r="N43" s="74"/>
      <c r="O43" s="74"/>
      <c r="P43" s="260"/>
      <c r="Q43" s="260"/>
      <c r="R43" s="260"/>
      <c r="S43" s="260"/>
      <c r="T43" s="260"/>
      <c r="U43" s="74"/>
      <c r="V43" s="260"/>
      <c r="W43" s="260"/>
      <c r="X43" s="260"/>
      <c r="Y43" s="129"/>
      <c r="Z43" s="260"/>
      <c r="AA43" s="260"/>
      <c r="AB43" s="75"/>
    </row>
    <row r="44" spans="2:28" x14ac:dyDescent="0.2">
      <c r="B44" s="281"/>
      <c r="C44" s="195"/>
      <c r="D44" s="178" t="s">
        <v>552</v>
      </c>
      <c r="E44" s="47" t="s">
        <v>540</v>
      </c>
      <c r="F44" s="102"/>
      <c r="G44" s="61" t="s">
        <v>537</v>
      </c>
      <c r="H44" s="148" t="s">
        <v>516</v>
      </c>
      <c r="I44" s="46" t="s">
        <v>552</v>
      </c>
      <c r="J44" s="119">
        <v>13</v>
      </c>
      <c r="K44" s="110"/>
      <c r="L44" s="111"/>
      <c r="M44" s="279" t="s">
        <v>414</v>
      </c>
      <c r="N44" s="121"/>
      <c r="O44" s="121"/>
      <c r="P44" s="121"/>
      <c r="Q44" s="121"/>
      <c r="R44" s="121"/>
      <c r="S44" s="121"/>
      <c r="T44" s="121"/>
      <c r="U44" s="121"/>
      <c r="V44" s="121"/>
      <c r="W44" s="121"/>
      <c r="X44" s="124"/>
      <c r="Y44" s="74"/>
      <c r="Z44" s="74"/>
      <c r="AA44" s="74"/>
      <c r="AB44" s="75"/>
    </row>
    <row r="45" spans="2:28" x14ac:dyDescent="0.2">
      <c r="B45" s="281"/>
      <c r="C45" s="195"/>
      <c r="D45" s="178" t="s">
        <v>553</v>
      </c>
      <c r="E45" s="47" t="s">
        <v>540</v>
      </c>
      <c r="F45" s="102"/>
      <c r="G45" s="61" t="s">
        <v>538</v>
      </c>
      <c r="H45" s="148" t="s">
        <v>516</v>
      </c>
      <c r="I45" s="46" t="s">
        <v>553</v>
      </c>
      <c r="J45" s="119">
        <v>14</v>
      </c>
      <c r="K45" s="110"/>
      <c r="L45" s="111"/>
      <c r="M45" s="279"/>
      <c r="N45" s="121"/>
      <c r="O45" s="121"/>
      <c r="P45" s="121"/>
      <c r="Q45" s="121"/>
      <c r="R45" s="121"/>
      <c r="S45" s="121"/>
      <c r="T45" s="121"/>
      <c r="U45" s="121"/>
      <c r="V45" s="121"/>
      <c r="W45" s="121"/>
      <c r="X45" s="124"/>
      <c r="Y45" s="74"/>
      <c r="Z45" s="74"/>
      <c r="AA45" s="74"/>
      <c r="AB45" s="75"/>
    </row>
    <row r="46" spans="2:28" ht="13.5" thickBot="1" x14ac:dyDescent="0.25">
      <c r="B46" s="281"/>
      <c r="C46" s="195"/>
      <c r="D46" s="199" t="s">
        <v>554</v>
      </c>
      <c r="E46" s="200" t="s">
        <v>540</v>
      </c>
      <c r="F46" s="200"/>
      <c r="G46" s="61" t="s">
        <v>539</v>
      </c>
      <c r="H46" s="201" t="s">
        <v>516</v>
      </c>
      <c r="I46" s="43" t="s">
        <v>554</v>
      </c>
      <c r="J46" s="61">
        <v>15</v>
      </c>
      <c r="K46" s="180"/>
      <c r="L46" s="177"/>
      <c r="M46" s="279"/>
      <c r="N46" s="121"/>
      <c r="O46" s="121"/>
      <c r="P46" s="121"/>
      <c r="Q46" s="121"/>
      <c r="R46" s="121"/>
      <c r="S46" s="121"/>
      <c r="T46" s="121"/>
      <c r="U46" s="121"/>
      <c r="V46" s="121"/>
      <c r="W46" s="121"/>
      <c r="X46" s="124"/>
      <c r="Y46" s="74"/>
      <c r="Z46" s="74"/>
      <c r="AA46" s="74"/>
      <c r="AB46" s="75"/>
    </row>
    <row r="47" spans="2:28" ht="13.5" thickBot="1" x14ac:dyDescent="0.25">
      <c r="B47" s="281"/>
      <c r="C47" s="195"/>
      <c r="D47" s="218" t="s">
        <v>269</v>
      </c>
      <c r="E47" s="219" t="s">
        <v>603</v>
      </c>
      <c r="F47" s="220">
        <v>10301</v>
      </c>
      <c r="G47" s="221"/>
      <c r="H47" s="222" t="s">
        <v>516</v>
      </c>
      <c r="I47" s="223"/>
      <c r="J47" s="221"/>
      <c r="K47" s="209" t="s">
        <v>341</v>
      </c>
      <c r="L47" s="210" t="s">
        <v>341</v>
      </c>
      <c r="M47" s="279"/>
      <c r="N47" s="121"/>
      <c r="O47" s="121"/>
      <c r="P47" s="121"/>
      <c r="Q47" s="121"/>
      <c r="R47" s="121"/>
      <c r="S47" s="121"/>
      <c r="T47" s="121"/>
      <c r="U47" s="121"/>
      <c r="V47" s="121"/>
      <c r="W47" s="121"/>
      <c r="X47" s="124"/>
      <c r="Y47" s="74"/>
      <c r="Z47" s="74"/>
      <c r="AA47" s="74"/>
      <c r="AB47" s="75"/>
    </row>
    <row r="48" spans="2:28" x14ac:dyDescent="0.2">
      <c r="B48" s="281"/>
      <c r="C48" s="195"/>
      <c r="D48" s="218" t="s">
        <v>601</v>
      </c>
      <c r="E48" s="219" t="s">
        <v>604</v>
      </c>
      <c r="F48" s="220">
        <v>10302</v>
      </c>
      <c r="G48" s="224"/>
      <c r="H48" s="225" t="s">
        <v>516</v>
      </c>
      <c r="I48" s="226"/>
      <c r="J48" s="224"/>
      <c r="K48" s="181" t="s">
        <v>341</v>
      </c>
      <c r="L48" s="109" t="s">
        <v>341</v>
      </c>
      <c r="M48" s="279"/>
      <c r="N48" s="121"/>
      <c r="O48" s="121"/>
      <c r="P48" s="121"/>
      <c r="Q48" s="121"/>
      <c r="R48" s="121"/>
      <c r="S48" s="121"/>
      <c r="T48" s="121"/>
      <c r="U48" s="121"/>
      <c r="V48" s="121"/>
      <c r="W48" s="121"/>
      <c r="X48" s="124"/>
      <c r="Y48" s="74"/>
      <c r="Z48" s="74"/>
      <c r="AA48" s="74"/>
      <c r="AB48" s="75"/>
    </row>
    <row r="49" spans="2:28" x14ac:dyDescent="0.2">
      <c r="B49" s="281"/>
      <c r="C49" s="195"/>
      <c r="D49" s="218" t="s">
        <v>523</v>
      </c>
      <c r="E49" s="219" t="s">
        <v>605</v>
      </c>
      <c r="F49" s="220">
        <v>10306</v>
      </c>
      <c r="G49" s="221"/>
      <c r="H49" s="222" t="s">
        <v>516</v>
      </c>
      <c r="I49" s="223"/>
      <c r="J49" s="221"/>
      <c r="K49" s="107" t="s">
        <v>341</v>
      </c>
      <c r="L49" s="106" t="s">
        <v>341</v>
      </c>
      <c r="M49" s="279"/>
      <c r="N49" s="121"/>
      <c r="O49" s="121"/>
      <c r="P49" s="121"/>
      <c r="Q49" s="121"/>
      <c r="R49" s="121"/>
      <c r="S49" s="121"/>
      <c r="T49" s="121"/>
      <c r="U49" s="121"/>
      <c r="V49" s="121"/>
      <c r="W49" s="121"/>
      <c r="X49" s="124"/>
      <c r="Y49" s="74"/>
      <c r="Z49" s="74"/>
      <c r="AA49" s="74"/>
      <c r="AB49" s="75"/>
    </row>
    <row r="50" spans="2:28" ht="13.5" thickBot="1" x14ac:dyDescent="0.25">
      <c r="B50" s="281"/>
      <c r="C50" s="195"/>
      <c r="D50" s="218" t="s">
        <v>607</v>
      </c>
      <c r="E50" s="219" t="s">
        <v>606</v>
      </c>
      <c r="F50" s="220">
        <v>10205</v>
      </c>
      <c r="G50" s="221"/>
      <c r="H50" s="222" t="s">
        <v>516</v>
      </c>
      <c r="I50" s="223"/>
      <c r="J50" s="221"/>
      <c r="K50" s="107" t="s">
        <v>341</v>
      </c>
      <c r="L50" s="106" t="s">
        <v>341</v>
      </c>
      <c r="M50" s="279"/>
      <c r="N50" s="121"/>
      <c r="O50" s="121"/>
      <c r="P50" s="121"/>
      <c r="Q50" s="121"/>
      <c r="R50" s="121"/>
      <c r="S50" s="121"/>
      <c r="T50" s="121"/>
      <c r="U50" s="121"/>
      <c r="V50" s="121"/>
      <c r="W50" s="121"/>
      <c r="X50" s="124"/>
      <c r="Y50" s="74"/>
      <c r="Z50" s="74"/>
      <c r="AA50" s="74"/>
      <c r="AB50" s="75"/>
    </row>
    <row r="51" spans="2:28" ht="13.5" thickBot="1" x14ac:dyDescent="0.25">
      <c r="B51" s="281"/>
      <c r="C51" s="195"/>
      <c r="D51" s="297" t="s">
        <v>521</v>
      </c>
      <c r="E51" s="227" t="s">
        <v>468</v>
      </c>
      <c r="F51" s="228" t="s">
        <v>519</v>
      </c>
      <c r="G51" s="229" t="s">
        <v>567</v>
      </c>
      <c r="H51" s="230" t="s">
        <v>516</v>
      </c>
      <c r="I51" s="231" t="s">
        <v>559</v>
      </c>
      <c r="J51" s="229">
        <v>24</v>
      </c>
      <c r="K51" s="107" t="s">
        <v>341</v>
      </c>
      <c r="L51" s="106" t="s">
        <v>341</v>
      </c>
      <c r="M51" s="279"/>
      <c r="N51" s="121"/>
      <c r="O51" s="121"/>
      <c r="P51" s="121"/>
      <c r="Q51" s="121"/>
      <c r="R51" s="121"/>
      <c r="S51" s="121"/>
      <c r="T51" s="121"/>
      <c r="U51" s="121"/>
      <c r="V51" s="121"/>
      <c r="W51" s="121"/>
      <c r="X51" s="124"/>
      <c r="Y51" s="74"/>
      <c r="Z51" s="74"/>
      <c r="AA51" s="74"/>
      <c r="AB51" s="75"/>
    </row>
    <row r="52" spans="2:28" x14ac:dyDescent="0.2">
      <c r="B52" s="281"/>
      <c r="C52" s="195"/>
      <c r="D52" s="232" t="s">
        <v>620</v>
      </c>
      <c r="E52" s="233" t="s">
        <v>608</v>
      </c>
      <c r="F52" s="234">
        <v>10200</v>
      </c>
      <c r="G52" s="235" t="s">
        <v>567</v>
      </c>
      <c r="H52" s="236" t="s">
        <v>516</v>
      </c>
      <c r="I52" s="237" t="s">
        <v>561</v>
      </c>
      <c r="J52" s="235">
        <v>16</v>
      </c>
      <c r="K52" s="107" t="s">
        <v>341</v>
      </c>
      <c r="L52" s="106" t="s">
        <v>341</v>
      </c>
      <c r="M52" s="279"/>
      <c r="N52" s="121"/>
      <c r="O52" s="121"/>
      <c r="P52" s="121"/>
      <c r="Q52" s="121"/>
      <c r="R52" s="121"/>
      <c r="S52" s="121"/>
      <c r="T52" s="121"/>
      <c r="U52" s="121"/>
      <c r="V52" s="121"/>
      <c r="W52" s="121"/>
      <c r="X52" s="124"/>
      <c r="Y52" s="74"/>
      <c r="Z52" s="74"/>
      <c r="AA52" s="74"/>
      <c r="AB52" s="75"/>
    </row>
    <row r="53" spans="2:28" x14ac:dyDescent="0.2">
      <c r="B53" s="281"/>
      <c r="C53" s="195"/>
      <c r="D53" s="232" t="s">
        <v>619</v>
      </c>
      <c r="E53" s="233" t="s">
        <v>467</v>
      </c>
      <c r="F53" s="238">
        <v>10201</v>
      </c>
      <c r="G53" s="235" t="s">
        <v>568</v>
      </c>
      <c r="H53" s="236" t="s">
        <v>516</v>
      </c>
      <c r="I53" s="237" t="s">
        <v>562</v>
      </c>
      <c r="J53" s="235">
        <v>17</v>
      </c>
      <c r="K53" s="107" t="s">
        <v>341</v>
      </c>
      <c r="L53" s="106" t="s">
        <v>341</v>
      </c>
      <c r="M53" s="279"/>
      <c r="N53" s="121"/>
      <c r="O53" s="121"/>
      <c r="P53" s="121"/>
      <c r="Q53" s="121"/>
      <c r="R53" s="121"/>
      <c r="S53" s="121"/>
      <c r="T53" s="121"/>
      <c r="U53" s="121"/>
      <c r="V53" s="121"/>
      <c r="W53" s="121"/>
      <c r="X53" s="124"/>
      <c r="Y53" s="74"/>
      <c r="Z53" s="74"/>
      <c r="AA53" s="74"/>
      <c r="AB53" s="75"/>
    </row>
    <row r="54" spans="2:28" x14ac:dyDescent="0.2">
      <c r="B54" s="281"/>
      <c r="C54" s="195"/>
      <c r="D54" s="232" t="s">
        <v>618</v>
      </c>
      <c r="E54" s="233" t="s">
        <v>470</v>
      </c>
      <c r="F54" s="238">
        <v>10202</v>
      </c>
      <c r="G54" s="235" t="s">
        <v>595</v>
      </c>
      <c r="H54" s="236" t="s">
        <v>516</v>
      </c>
      <c r="I54" s="237" t="s">
        <v>563</v>
      </c>
      <c r="J54" s="235">
        <v>18</v>
      </c>
      <c r="K54" s="110" t="s">
        <v>341</v>
      </c>
      <c r="L54" s="111" t="s">
        <v>341</v>
      </c>
      <c r="M54" s="279"/>
      <c r="N54" s="121"/>
      <c r="O54" s="121"/>
      <c r="P54" s="121"/>
      <c r="Q54" s="121"/>
      <c r="R54" s="121"/>
      <c r="S54" s="121"/>
      <c r="T54" s="121"/>
      <c r="U54" s="121"/>
      <c r="V54" s="121"/>
      <c r="W54" s="121"/>
      <c r="X54" s="124"/>
      <c r="Y54" s="74"/>
      <c r="Z54" s="74"/>
      <c r="AA54" s="74"/>
      <c r="AB54" s="75"/>
    </row>
    <row r="55" spans="2:28" x14ac:dyDescent="0.2">
      <c r="B55" s="281"/>
      <c r="C55" s="195"/>
      <c r="D55" s="232" t="s">
        <v>617</v>
      </c>
      <c r="E55" s="233" t="s">
        <v>609</v>
      </c>
      <c r="F55" s="238">
        <v>10203</v>
      </c>
      <c r="G55" s="235" t="s">
        <v>596</v>
      </c>
      <c r="H55" s="236" t="s">
        <v>516</v>
      </c>
      <c r="I55" s="237" t="s">
        <v>564</v>
      </c>
      <c r="J55" s="235">
        <v>19</v>
      </c>
      <c r="K55" s="107" t="s">
        <v>341</v>
      </c>
      <c r="L55" s="106" t="s">
        <v>341</v>
      </c>
      <c r="M55" s="280"/>
      <c r="N55" s="121"/>
      <c r="O55" s="121"/>
      <c r="P55" s="121"/>
      <c r="Q55" s="121"/>
      <c r="R55" s="121"/>
      <c r="S55" s="121"/>
      <c r="T55" s="121"/>
      <c r="U55" s="121"/>
      <c r="V55" s="121"/>
      <c r="W55" s="121"/>
      <c r="X55" s="124"/>
      <c r="Y55" s="74"/>
      <c r="Z55" s="74"/>
      <c r="AA55" s="74"/>
      <c r="AB55" s="75"/>
    </row>
    <row r="56" spans="2:28" x14ac:dyDescent="0.2">
      <c r="B56" s="281"/>
      <c r="C56" s="195"/>
      <c r="D56" s="232" t="s">
        <v>616</v>
      </c>
      <c r="E56" s="233" t="s">
        <v>610</v>
      </c>
      <c r="F56" s="238">
        <v>10204</v>
      </c>
      <c r="G56" s="235" t="s">
        <v>597</v>
      </c>
      <c r="H56" s="236" t="s">
        <v>516</v>
      </c>
      <c r="I56" s="237" t="s">
        <v>555</v>
      </c>
      <c r="J56" s="235">
        <v>20</v>
      </c>
      <c r="K56" s="107" t="s">
        <v>341</v>
      </c>
      <c r="L56" s="106" t="s">
        <v>341</v>
      </c>
      <c r="M56" s="279"/>
      <c r="N56" s="121"/>
      <c r="O56" s="121"/>
      <c r="P56" s="121"/>
      <c r="Q56" s="121"/>
      <c r="R56" s="121"/>
      <c r="S56" s="121"/>
      <c r="T56" s="121"/>
      <c r="U56" s="121"/>
      <c r="V56" s="121"/>
      <c r="W56" s="121"/>
      <c r="X56" s="124"/>
      <c r="Y56" s="74"/>
      <c r="Z56" s="74"/>
      <c r="AA56" s="74"/>
      <c r="AB56" s="75"/>
    </row>
    <row r="57" spans="2:28" x14ac:dyDescent="0.2">
      <c r="B57" s="281"/>
      <c r="C57" s="195"/>
      <c r="D57" s="232" t="s">
        <v>268</v>
      </c>
      <c r="E57" s="233" t="s">
        <v>611</v>
      </c>
      <c r="F57" s="238">
        <v>10300</v>
      </c>
      <c r="G57" s="235" t="s">
        <v>598</v>
      </c>
      <c r="H57" s="236" t="s">
        <v>516</v>
      </c>
      <c r="I57" s="237" t="s">
        <v>556</v>
      </c>
      <c r="J57" s="235">
        <v>21</v>
      </c>
      <c r="K57" s="107" t="s">
        <v>341</v>
      </c>
      <c r="L57" s="106" t="s">
        <v>341</v>
      </c>
      <c r="M57" s="279"/>
      <c r="N57" s="121"/>
      <c r="O57" s="121"/>
      <c r="P57" s="121"/>
      <c r="Q57" s="121"/>
      <c r="R57" s="121"/>
      <c r="S57" s="121"/>
      <c r="T57" s="121"/>
      <c r="U57" s="121"/>
      <c r="V57" s="121"/>
      <c r="W57" s="121"/>
      <c r="X57" s="124"/>
      <c r="Y57" s="74"/>
      <c r="Z57" s="74"/>
      <c r="AA57" s="74"/>
      <c r="AB57" s="75"/>
    </row>
    <row r="58" spans="2:28" x14ac:dyDescent="0.2">
      <c r="B58" s="281"/>
      <c r="C58" s="195"/>
      <c r="D58" s="232" t="s">
        <v>615</v>
      </c>
      <c r="E58" s="233" t="s">
        <v>612</v>
      </c>
      <c r="F58" s="238">
        <v>10303</v>
      </c>
      <c r="G58" s="235" t="s">
        <v>599</v>
      </c>
      <c r="H58" s="236" t="s">
        <v>516</v>
      </c>
      <c r="I58" s="237" t="s">
        <v>557</v>
      </c>
      <c r="J58" s="235">
        <v>22</v>
      </c>
      <c r="K58" s="107" t="s">
        <v>341</v>
      </c>
      <c r="L58" s="106" t="s">
        <v>341</v>
      </c>
      <c r="M58" s="279"/>
      <c r="N58" s="121"/>
      <c r="O58" s="121"/>
      <c r="P58" s="121"/>
      <c r="Q58" s="121"/>
      <c r="R58" s="121"/>
      <c r="S58" s="121"/>
      <c r="T58" s="121"/>
      <c r="U58" s="121"/>
      <c r="V58" s="121"/>
      <c r="W58" s="121"/>
      <c r="X58" s="124"/>
      <c r="Y58" s="74"/>
      <c r="Z58" s="74"/>
      <c r="AA58" s="74"/>
      <c r="AB58" s="75"/>
    </row>
    <row r="59" spans="2:28" ht="13.5" thickBot="1" x14ac:dyDescent="0.25">
      <c r="B59" s="281"/>
      <c r="C59" s="195"/>
      <c r="D59" s="298" t="s">
        <v>614</v>
      </c>
      <c r="E59" s="239" t="s">
        <v>613</v>
      </c>
      <c r="F59" s="238">
        <v>10304</v>
      </c>
      <c r="G59" s="240" t="s">
        <v>600</v>
      </c>
      <c r="H59" s="241" t="s">
        <v>516</v>
      </c>
      <c r="I59" s="242" t="s">
        <v>558</v>
      </c>
      <c r="J59" s="240">
        <v>23</v>
      </c>
      <c r="K59" s="107" t="s">
        <v>341</v>
      </c>
      <c r="L59" s="106" t="s">
        <v>341</v>
      </c>
      <c r="M59" s="279"/>
      <c r="N59" s="121"/>
      <c r="O59" s="121"/>
      <c r="P59" s="121"/>
      <c r="Q59" s="121"/>
      <c r="R59" s="121"/>
      <c r="S59" s="121"/>
      <c r="T59" s="121"/>
      <c r="U59" s="121"/>
      <c r="V59" s="121"/>
      <c r="W59" s="121"/>
      <c r="X59" s="124"/>
      <c r="Y59" s="74"/>
      <c r="Z59" s="74"/>
      <c r="AA59" s="74"/>
      <c r="AB59" s="75"/>
    </row>
    <row r="60" spans="2:28" ht="13.5" thickBot="1" x14ac:dyDescent="0.25">
      <c r="B60" s="281"/>
      <c r="C60" s="195"/>
      <c r="D60" s="297" t="s">
        <v>522</v>
      </c>
      <c r="E60" s="204" t="s">
        <v>469</v>
      </c>
      <c r="F60" s="205" t="s">
        <v>520</v>
      </c>
      <c r="G60" s="206" t="s">
        <v>568</v>
      </c>
      <c r="H60" s="207" t="s">
        <v>516</v>
      </c>
      <c r="I60" s="208" t="s">
        <v>560</v>
      </c>
      <c r="J60" s="217">
        <v>25</v>
      </c>
      <c r="K60" s="211" t="s">
        <v>341</v>
      </c>
      <c r="L60" s="106" t="s">
        <v>341</v>
      </c>
      <c r="M60" s="85"/>
      <c r="N60" s="122"/>
      <c r="O60" s="78" t="s">
        <v>409</v>
      </c>
      <c r="P60" s="134">
        <v>4</v>
      </c>
      <c r="Q60" s="134">
        <v>4</v>
      </c>
      <c r="R60" s="78">
        <v>4</v>
      </c>
      <c r="S60" s="122"/>
      <c r="T60" s="132">
        <v>4</v>
      </c>
      <c r="U60" s="134" t="s">
        <v>593</v>
      </c>
      <c r="V60" s="74">
        <v>4</v>
      </c>
      <c r="W60" s="78" t="s">
        <v>409</v>
      </c>
      <c r="X60" s="74">
        <v>1</v>
      </c>
      <c r="Y60" s="74" t="s">
        <v>409</v>
      </c>
      <c r="Z60" s="74">
        <v>8</v>
      </c>
      <c r="AA60" s="74" t="s">
        <v>409</v>
      </c>
      <c r="AB60" s="130"/>
    </row>
    <row r="61" spans="2:28" ht="13.5" thickBot="1" x14ac:dyDescent="0.25">
      <c r="B61" s="281"/>
      <c r="C61" s="195"/>
      <c r="D61" s="212" t="s">
        <v>258</v>
      </c>
      <c r="E61" s="213" t="s">
        <v>377</v>
      </c>
      <c r="F61" s="214" t="s">
        <v>257</v>
      </c>
      <c r="G61" s="215" t="s">
        <v>524</v>
      </c>
      <c r="H61" s="216" t="s">
        <v>488</v>
      </c>
      <c r="I61" s="203" t="s">
        <v>565</v>
      </c>
      <c r="J61" s="202">
        <v>0</v>
      </c>
      <c r="K61" s="107" t="s">
        <v>341</v>
      </c>
      <c r="L61" s="106" t="s">
        <v>341</v>
      </c>
      <c r="M61" s="86"/>
      <c r="N61" s="123"/>
      <c r="O61" s="82" t="s">
        <v>410</v>
      </c>
      <c r="P61" s="135">
        <v>0</v>
      </c>
      <c r="Q61" s="135">
        <v>0</v>
      </c>
      <c r="R61" s="82">
        <v>0</v>
      </c>
      <c r="S61" s="123"/>
      <c r="T61" s="133">
        <v>0</v>
      </c>
      <c r="U61" s="135" t="s">
        <v>594</v>
      </c>
      <c r="V61" s="81">
        <v>0</v>
      </c>
      <c r="W61" s="82" t="s">
        <v>410</v>
      </c>
      <c r="X61" s="198" t="s">
        <v>592</v>
      </c>
      <c r="Y61" s="81" t="s">
        <v>410</v>
      </c>
      <c r="Z61" s="82">
        <v>0</v>
      </c>
      <c r="AA61" s="82" t="s">
        <v>410</v>
      </c>
      <c r="AB61" s="131"/>
    </row>
    <row r="62" spans="2:28" ht="13.5" thickBot="1" x14ac:dyDescent="0.25">
      <c r="B62" s="281"/>
      <c r="C62" s="196"/>
      <c r="D62" s="179" t="s">
        <v>264</v>
      </c>
      <c r="E62" s="48" t="s">
        <v>312</v>
      </c>
      <c r="F62" s="103" t="s">
        <v>263</v>
      </c>
      <c r="G62" s="62" t="s">
        <v>525</v>
      </c>
      <c r="H62" s="149" t="s">
        <v>488</v>
      </c>
      <c r="I62" s="46" t="s">
        <v>566</v>
      </c>
      <c r="J62" s="119">
        <v>1</v>
      </c>
      <c r="K62" s="107" t="s">
        <v>341</v>
      </c>
      <c r="L62" s="106" t="s">
        <v>341</v>
      </c>
    </row>
    <row r="63" spans="2:28" x14ac:dyDescent="0.2">
      <c r="B63" s="266"/>
      <c r="C63" s="194"/>
      <c r="D63" s="28" t="s">
        <v>602</v>
      </c>
      <c r="E63" s="28" t="s">
        <v>621</v>
      </c>
      <c r="F63">
        <v>10305</v>
      </c>
      <c r="G63" s="28" t="s">
        <v>536</v>
      </c>
      <c r="H63" s="6" t="s">
        <v>516</v>
      </c>
    </row>
    <row r="64" spans="2:28" ht="13.5" thickBot="1" x14ac:dyDescent="0.25">
      <c r="B64" s="267"/>
      <c r="C64" s="196"/>
      <c r="D64" s="28" t="s">
        <v>591</v>
      </c>
      <c r="E64" s="28" t="s">
        <v>621</v>
      </c>
      <c r="F64">
        <v>10307</v>
      </c>
      <c r="G64" s="28" t="s">
        <v>537</v>
      </c>
      <c r="H64" s="6" t="s">
        <v>516</v>
      </c>
    </row>
  </sheetData>
  <mergeCells count="30">
    <mergeCell ref="B31:B64"/>
    <mergeCell ref="H7:H8"/>
    <mergeCell ref="I7:I8"/>
    <mergeCell ref="J7:J8"/>
    <mergeCell ref="H3:J3"/>
    <mergeCell ref="B5:B20"/>
    <mergeCell ref="B21:B30"/>
    <mergeCell ref="E5:E6"/>
    <mergeCell ref="G5:G6"/>
    <mergeCell ref="E7:E8"/>
    <mergeCell ref="G7:G8"/>
    <mergeCell ref="K3:L3"/>
    <mergeCell ref="H5:H6"/>
    <mergeCell ref="I5:I6"/>
    <mergeCell ref="J5:J6"/>
    <mergeCell ref="M44:M59"/>
    <mergeCell ref="V42:X43"/>
    <mergeCell ref="Z42:AA43"/>
    <mergeCell ref="P42:T43"/>
    <mergeCell ref="K7:K8"/>
    <mergeCell ref="X4:Z4"/>
    <mergeCell ref="R4:T4"/>
    <mergeCell ref="M26:M41"/>
    <mergeCell ref="M5:M21"/>
    <mergeCell ref="L5:L6"/>
    <mergeCell ref="L7:L8"/>
    <mergeCell ref="K5:K6"/>
    <mergeCell ref="U4:W4"/>
    <mergeCell ref="P4:Q4"/>
    <mergeCell ref="N4:O4"/>
  </mergeCells>
  <pageMargins left="0.7" right="0.7" top="0.75" bottom="0.75" header="0.3" footer="0.3"/>
  <pageSetup paperSize="261" scale="91"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Normal="100" workbookViewId="0">
      <selection activeCell="H8" sqref="H8:M33"/>
    </sheetView>
  </sheetViews>
  <sheetFormatPr defaultRowHeight="12.75" x14ac:dyDescent="0.2"/>
  <cols>
    <col min="1" max="1" width="22.5703125" bestFit="1" customWidth="1"/>
    <col min="9" max="9" width="8" bestFit="1" customWidth="1"/>
    <col min="11" max="11" width="12.42578125" bestFit="1" customWidth="1"/>
    <col min="12" max="13" width="12" bestFit="1" customWidth="1"/>
  </cols>
  <sheetData>
    <row r="1" spans="1:15" x14ac:dyDescent="0.2">
      <c r="H1" s="5" t="s">
        <v>434</v>
      </c>
    </row>
    <row r="2" spans="1:15" ht="22.5" x14ac:dyDescent="0.2">
      <c r="A2" s="28" t="s">
        <v>426</v>
      </c>
      <c r="B2" s="28" t="s">
        <v>427</v>
      </c>
      <c r="H2" s="37" t="s">
        <v>431</v>
      </c>
      <c r="I2" s="37" t="s">
        <v>432</v>
      </c>
      <c r="J2" s="37" t="s">
        <v>433</v>
      </c>
      <c r="K2" s="37" t="s">
        <v>445</v>
      </c>
      <c r="L2" s="37" t="s">
        <v>435</v>
      </c>
      <c r="O2" t="s">
        <v>439</v>
      </c>
    </row>
    <row r="3" spans="1:15" x14ac:dyDescent="0.2">
      <c r="A3" s="28" t="s">
        <v>437</v>
      </c>
      <c r="C3">
        <v>1</v>
      </c>
      <c r="D3" t="s">
        <v>438</v>
      </c>
      <c r="H3" s="91">
        <v>50</v>
      </c>
      <c r="I3" s="91">
        <v>65.89</v>
      </c>
      <c r="J3" s="91">
        <v>17.465</v>
      </c>
      <c r="K3" s="92">
        <f>(J3/I3)*25.806</f>
        <v>6.8402153589315535</v>
      </c>
      <c r="L3" s="91">
        <v>0.85199999999999998</v>
      </c>
    </row>
    <row r="4" spans="1:15" x14ac:dyDescent="0.2">
      <c r="A4" s="28"/>
      <c r="B4" s="28"/>
      <c r="H4" s="91">
        <v>104</v>
      </c>
      <c r="I4" s="91">
        <v>64.91</v>
      </c>
      <c r="J4" s="91">
        <v>2.2400000000000002</v>
      </c>
      <c r="K4" s="92">
        <f>(J4/I4)*25.806</f>
        <v>0.89054752734555542</v>
      </c>
      <c r="L4" s="91">
        <v>0.878</v>
      </c>
    </row>
    <row r="5" spans="1:15" x14ac:dyDescent="0.2">
      <c r="A5" s="28"/>
      <c r="B5" s="87"/>
      <c r="C5" s="28"/>
      <c r="H5" s="4">
        <v>100</v>
      </c>
      <c r="I5" s="93">
        <f>I3+($H$5-$H$3)*((I4-I3)/($H$4-$H$3))</f>
        <v>64.982592592592596</v>
      </c>
      <c r="J5" s="93">
        <f>J3+($H$5-$H$3)*((J4-J3)/($H$4-$H$3))</f>
        <v>3.3677777777777784</v>
      </c>
      <c r="K5" s="93">
        <f>K3+($H$5-$H$3)*((K4-K3)/($H$4-$H$3))</f>
        <v>1.3312636630185919</v>
      </c>
      <c r="L5" s="93">
        <f>L3+($H$5-$H$3)*((L4-L3)/($H$4-$H$3))</f>
        <v>0.87607407407407412</v>
      </c>
    </row>
    <row r="6" spans="1:15" x14ac:dyDescent="0.2">
      <c r="A6" t="s">
        <v>436</v>
      </c>
      <c r="B6">
        <v>2</v>
      </c>
      <c r="C6">
        <v>0.25</v>
      </c>
      <c r="D6">
        <v>1.1000000000000001</v>
      </c>
      <c r="E6">
        <v>1.1000000000000001</v>
      </c>
    </row>
    <row r="7" spans="1:15" x14ac:dyDescent="0.2">
      <c r="A7" t="s">
        <v>440</v>
      </c>
      <c r="B7">
        <f>B6*(1/7.48)*(60)</f>
        <v>16.042780748663098</v>
      </c>
      <c r="C7">
        <f>C6*(1/7.48)*(60)</f>
        <v>2.0053475935828873</v>
      </c>
      <c r="D7">
        <f>D6*(1/7.48)*(60)</f>
        <v>8.8235294117647047</v>
      </c>
      <c r="E7">
        <f>E6*(1/7.48)*(60)</f>
        <v>8.8235294117647047</v>
      </c>
    </row>
    <row r="8" spans="1:15" x14ac:dyDescent="0.2">
      <c r="A8" s="28"/>
      <c r="B8" s="88"/>
      <c r="C8" s="88"/>
    </row>
    <row r="9" spans="1:15" x14ac:dyDescent="0.2">
      <c r="A9" t="s">
        <v>441</v>
      </c>
      <c r="B9">
        <f>$I$5*B7</f>
        <v>1042.5014854426618</v>
      </c>
      <c r="C9">
        <f>$I$5*C7</f>
        <v>130.31268568033272</v>
      </c>
      <c r="D9">
        <f>$I$5*D7</f>
        <v>573.37581699346401</v>
      </c>
      <c r="E9">
        <f>$I$5*E7</f>
        <v>573.37581699346401</v>
      </c>
    </row>
    <row r="10" spans="1:15" x14ac:dyDescent="0.2">
      <c r="A10" s="28" t="s">
        <v>497</v>
      </c>
      <c r="B10">
        <f>B9/60</f>
        <v>17.375024757377695</v>
      </c>
    </row>
    <row r="11" spans="1:15" x14ac:dyDescent="0.2">
      <c r="B11" s="94" t="s">
        <v>430</v>
      </c>
      <c r="C11" s="95" t="s">
        <v>429</v>
      </c>
      <c r="D11" s="94" t="s">
        <v>430</v>
      </c>
      <c r="E11" s="95" t="s">
        <v>429</v>
      </c>
    </row>
    <row r="12" spans="1:15" x14ac:dyDescent="0.2">
      <c r="A12" t="s">
        <v>442</v>
      </c>
      <c r="B12">
        <f>3/(8*12)</f>
        <v>3.125E-2</v>
      </c>
      <c r="C12">
        <f>3/(16*12)</f>
        <v>1.5625E-2</v>
      </c>
      <c r="D12">
        <f>3/(8*12)</f>
        <v>3.125E-2</v>
      </c>
      <c r="E12">
        <f>3/(16*12)</f>
        <v>1.5625E-2</v>
      </c>
    </row>
    <row r="13" spans="1:15" x14ac:dyDescent="0.2">
      <c r="A13" t="s">
        <v>443</v>
      </c>
      <c r="B13">
        <f>PI()*((B12)^2)/4</f>
        <v>7.6699039394282058E-4</v>
      </c>
      <c r="C13">
        <f>PI()*((C12)^2)/4</f>
        <v>1.9174759848570515E-4</v>
      </c>
      <c r="D13">
        <f>PI()*((D12)^2)/4</f>
        <v>7.6699039394282058E-4</v>
      </c>
      <c r="E13">
        <f>PI()*((E12)^2)/4</f>
        <v>1.9174759848570515E-4</v>
      </c>
    </row>
    <row r="14" spans="1:15" x14ac:dyDescent="0.2">
      <c r="A14" t="s">
        <v>444</v>
      </c>
      <c r="B14">
        <f>B9/($I$5*B13)</f>
        <v>20916.534125274971</v>
      </c>
      <c r="C14">
        <f>C9/($I$5*C13)</f>
        <v>10458.267062637486</v>
      </c>
      <c r="D14">
        <f>D9/($I$5*D13)</f>
        <v>11504.093768901233</v>
      </c>
      <c r="E14">
        <f>E9/($I$5*E13)</f>
        <v>46016.375075604934</v>
      </c>
    </row>
    <row r="16" spans="1:15" x14ac:dyDescent="0.2">
      <c r="A16" t="s">
        <v>428</v>
      </c>
      <c r="B16">
        <f>$I$5*B14*B12/$J$5</f>
        <v>12612.27270249735</v>
      </c>
      <c r="C16">
        <f>$I$5*C14*C12/$J$5</f>
        <v>3153.0681756243375</v>
      </c>
      <c r="D16">
        <f>$I$5*D14*D12/$J$5</f>
        <v>6936.749986373542</v>
      </c>
      <c r="E16">
        <f>$I$5*E14*E12/$J$5</f>
        <v>13873.499972747084</v>
      </c>
    </row>
    <row r="18" spans="1:6" x14ac:dyDescent="0.2">
      <c r="A18" s="104" t="s">
        <v>450</v>
      </c>
    </row>
    <row r="19" spans="1:6" x14ac:dyDescent="0.2">
      <c r="A19" s="28" t="s">
        <v>452</v>
      </c>
      <c r="B19" s="28" t="s">
        <v>465</v>
      </c>
      <c r="C19" s="28" t="s">
        <v>453</v>
      </c>
    </row>
    <row r="20" spans="1:6" x14ac:dyDescent="0.2">
      <c r="A20" s="28" t="s">
        <v>458</v>
      </c>
      <c r="B20">
        <f>H5</f>
        <v>100</v>
      </c>
      <c r="C20" s="28">
        <f>H5</f>
        <v>100</v>
      </c>
      <c r="F20">
        <v>1.5E-3</v>
      </c>
    </row>
    <row r="21" spans="1:6" x14ac:dyDescent="0.2">
      <c r="A21" s="28" t="s">
        <v>451</v>
      </c>
      <c r="B21">
        <f>320/12</f>
        <v>26.666666666666668</v>
      </c>
      <c r="C21" s="28">
        <f>741.6/12</f>
        <v>61.800000000000004</v>
      </c>
      <c r="F21">
        <f>F20/B22</f>
        <v>4.8000000000000001E-2</v>
      </c>
    </row>
    <row r="22" spans="1:6" x14ac:dyDescent="0.2">
      <c r="A22" s="28" t="s">
        <v>454</v>
      </c>
      <c r="B22">
        <f>(3/8)/12</f>
        <v>3.125E-2</v>
      </c>
      <c r="C22">
        <f>0.132/12</f>
        <v>1.1000000000000001E-2</v>
      </c>
    </row>
    <row r="23" spans="1:6" x14ac:dyDescent="0.2">
      <c r="A23" s="28" t="s">
        <v>455</v>
      </c>
      <c r="B23">
        <f>B14/60</f>
        <v>348.60890208791619</v>
      </c>
      <c r="C23">
        <f>C14/60</f>
        <v>174.3044510439581</v>
      </c>
    </row>
    <row r="24" spans="1:6" x14ac:dyDescent="0.2">
      <c r="A24" s="28" t="s">
        <v>456</v>
      </c>
      <c r="B24">
        <v>32.173999999999999</v>
      </c>
      <c r="C24">
        <v>32.173999999999999</v>
      </c>
    </row>
    <row r="25" spans="1:6" x14ac:dyDescent="0.2">
      <c r="A25" s="28" t="s">
        <v>457</v>
      </c>
      <c r="B25" s="105">
        <f>I5</f>
        <v>64.982592592592596</v>
      </c>
      <c r="C25" s="105">
        <f>I5</f>
        <v>64.982592592592596</v>
      </c>
    </row>
    <row r="26" spans="1:6" x14ac:dyDescent="0.2">
      <c r="A26" s="28" t="s">
        <v>459</v>
      </c>
    </row>
    <row r="27" spans="1:6" x14ac:dyDescent="0.2">
      <c r="A27" s="28" t="s">
        <v>460</v>
      </c>
      <c r="B27" s="28">
        <f>64/1800</f>
        <v>3.5555555555555556E-2</v>
      </c>
      <c r="C27" s="28">
        <f>64/1800</f>
        <v>3.5555555555555556E-2</v>
      </c>
      <c r="E27">
        <f>64/2000</f>
        <v>3.2000000000000001E-2</v>
      </c>
    </row>
    <row r="28" spans="1:6" x14ac:dyDescent="0.2">
      <c r="A28" s="28" t="s">
        <v>461</v>
      </c>
    </row>
    <row r="29" spans="1:6" x14ac:dyDescent="0.2">
      <c r="A29" s="28" t="s">
        <v>462</v>
      </c>
      <c r="C29">
        <f>C27*(C21/C22)*((C23^2)/(2*C24))*(C25/144)</f>
        <v>42561.772172803525</v>
      </c>
    </row>
    <row r="30" spans="1:6" x14ac:dyDescent="0.2">
      <c r="A30" s="28" t="s">
        <v>463</v>
      </c>
      <c r="B30">
        <f>4.52*(B6^1.85)/((120^1.85)*((B12*12)^4.87))</f>
        <v>0.27543958018905773</v>
      </c>
      <c r="C30">
        <f>4.52*(C6^1.85)/((120^1.85)*(0.132^4.87))</f>
        <v>0.94983266431668623</v>
      </c>
    </row>
    <row r="31" spans="1:6" x14ac:dyDescent="0.2">
      <c r="A31" s="28" t="s">
        <v>464</v>
      </c>
      <c r="B31">
        <f>B30*B21</f>
        <v>7.3450554717082062</v>
      </c>
      <c r="C31">
        <f>C30*C21</f>
        <v>58.699658654771213</v>
      </c>
    </row>
    <row r="35" spans="1:5" x14ac:dyDescent="0.2">
      <c r="A35" t="s">
        <v>441</v>
      </c>
      <c r="B35">
        <f>B9</f>
        <v>1042.5014854426618</v>
      </c>
      <c r="C35">
        <f t="shared" ref="C35:E35" si="0">C9</f>
        <v>130.31268568033272</v>
      </c>
      <c r="D35">
        <f t="shared" si="0"/>
        <v>573.37581699346401</v>
      </c>
      <c r="E35">
        <f t="shared" si="0"/>
        <v>573.37581699346401</v>
      </c>
    </row>
    <row r="36" spans="1:5" x14ac:dyDescent="0.2">
      <c r="A36" s="28" t="s">
        <v>447</v>
      </c>
      <c r="B36">
        <v>1E-3</v>
      </c>
      <c r="C36">
        <v>1E-3</v>
      </c>
      <c r="D36">
        <v>1E-3</v>
      </c>
      <c r="E36">
        <v>1E-3</v>
      </c>
    </row>
    <row r="38" spans="1:5" x14ac:dyDescent="0.2">
      <c r="A38" t="s">
        <v>446</v>
      </c>
      <c r="B38">
        <f>H5</f>
        <v>100</v>
      </c>
    </row>
    <row r="39" spans="1:5" x14ac:dyDescent="0.2">
      <c r="A39" s="28" t="s">
        <v>448</v>
      </c>
      <c r="B39">
        <f>6.4*0.5</f>
        <v>3.2</v>
      </c>
    </row>
    <row r="41" spans="1:5" x14ac:dyDescent="0.2">
      <c r="A41" t="s">
        <v>449</v>
      </c>
    </row>
    <row r="42" spans="1:5" x14ac:dyDescent="0.2">
      <c r="A42" s="28" t="s">
        <v>448</v>
      </c>
    </row>
    <row r="52" spans="1:4" x14ac:dyDescent="0.2">
      <c r="B52" s="90"/>
      <c r="D52" s="89"/>
    </row>
    <row r="55" spans="1:4" x14ac:dyDescent="0.2">
      <c r="A55" s="28" t="s">
        <v>489</v>
      </c>
    </row>
    <row r="56" spans="1:4" x14ac:dyDescent="0.2">
      <c r="A56" s="28" t="s">
        <v>490</v>
      </c>
      <c r="B56" s="28" t="s">
        <v>491</v>
      </c>
    </row>
    <row r="57" spans="1:4" x14ac:dyDescent="0.2">
      <c r="A57" s="28" t="s">
        <v>492</v>
      </c>
      <c r="B57">
        <v>150</v>
      </c>
      <c r="C57" s="28" t="s">
        <v>493</v>
      </c>
    </row>
    <row r="58" spans="1:4" x14ac:dyDescent="0.2">
      <c r="A58" s="28" t="s">
        <v>494</v>
      </c>
      <c r="B58">
        <v>100</v>
      </c>
      <c r="C58" s="28" t="s">
        <v>495</v>
      </c>
    </row>
    <row r="59" spans="1:4" x14ac:dyDescent="0.2">
      <c r="A59" s="150" t="s">
        <v>436</v>
      </c>
      <c r="B59" s="150">
        <v>0.38500000000000001</v>
      </c>
      <c r="C59" s="28"/>
    </row>
    <row r="60" spans="1:4" x14ac:dyDescent="0.2">
      <c r="A60" s="150" t="s">
        <v>440</v>
      </c>
      <c r="B60" s="150">
        <f>B59*(1/7.48)*(60)</f>
        <v>3.0882352941176463</v>
      </c>
    </row>
    <row r="61" spans="1:4" x14ac:dyDescent="0.2">
      <c r="A61" s="150" t="s">
        <v>441</v>
      </c>
      <c r="B61" s="150">
        <f>$I$5*B60</f>
        <v>200.68153594771238</v>
      </c>
    </row>
    <row r="62" spans="1:4" x14ac:dyDescent="0.2">
      <c r="A62" s="151" t="s">
        <v>496</v>
      </c>
      <c r="B62" s="150">
        <v>200</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4097" r:id="rId4">
          <objectPr defaultSize="0" autoPict="0" r:id="rId5">
            <anchor moveWithCells="1" sizeWithCells="1">
              <from>
                <xdr:col>0</xdr:col>
                <xdr:colOff>47625</xdr:colOff>
                <xdr:row>31</xdr:row>
                <xdr:rowOff>38100</xdr:rowOff>
              </from>
              <to>
                <xdr:col>6</xdr:col>
                <xdr:colOff>104775</xdr:colOff>
                <xdr:row>33</xdr:row>
                <xdr:rowOff>38100</xdr:rowOff>
              </to>
            </anchor>
          </objectPr>
        </oleObject>
      </mc:Choice>
      <mc:Fallback>
        <oleObject progId="Equation.3" shapeId="409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14" sqref="H14"/>
    </sheetView>
  </sheetViews>
  <sheetFormatPr defaultRowHeight="12.75" x14ac:dyDescent="0.2"/>
  <sheetData>
    <row r="1" spans="1:8" x14ac:dyDescent="0.2">
      <c r="A1" s="184">
        <v>40958</v>
      </c>
      <c r="B1" s="185"/>
      <c r="C1" s="185"/>
      <c r="D1" s="185"/>
      <c r="E1" s="185"/>
      <c r="F1" s="185"/>
      <c r="G1" s="185"/>
      <c r="H1" s="185"/>
    </row>
    <row r="2" spans="1:8" x14ac:dyDescent="0.2">
      <c r="A2" s="186" t="s">
        <v>569</v>
      </c>
      <c r="B2" s="185"/>
      <c r="C2" s="185"/>
      <c r="D2" s="185"/>
      <c r="E2" s="185"/>
      <c r="F2" s="185"/>
      <c r="G2" s="185"/>
      <c r="H2" s="185"/>
    </row>
    <row r="3" spans="1:8" x14ac:dyDescent="0.2">
      <c r="A3" s="187" t="s">
        <v>570</v>
      </c>
      <c r="B3" s="185"/>
      <c r="C3" s="185"/>
      <c r="D3" s="185"/>
      <c r="E3" s="185"/>
      <c r="F3" s="185"/>
      <c r="G3" s="185"/>
      <c r="H3" s="185"/>
    </row>
    <row r="4" spans="1:8" x14ac:dyDescent="0.2">
      <c r="A4" s="188" t="s">
        <v>571</v>
      </c>
      <c r="B4" s="185">
        <v>0.5</v>
      </c>
      <c r="C4" s="187" t="s">
        <v>572</v>
      </c>
      <c r="D4" s="185"/>
      <c r="E4" s="185"/>
      <c r="F4" s="185"/>
      <c r="G4" s="185"/>
      <c r="H4" s="185"/>
    </row>
    <row r="5" spans="1:8" x14ac:dyDescent="0.2">
      <c r="A5" s="187" t="s">
        <v>573</v>
      </c>
      <c r="B5" s="185">
        <v>3.2000000000000001E-2</v>
      </c>
      <c r="C5" s="187" t="s">
        <v>572</v>
      </c>
      <c r="D5" s="185"/>
      <c r="E5" s="185"/>
      <c r="F5" s="185"/>
      <c r="G5" s="185"/>
      <c r="H5" s="185"/>
    </row>
    <row r="6" spans="1:8" x14ac:dyDescent="0.2">
      <c r="A6" s="187" t="s">
        <v>574</v>
      </c>
      <c r="B6" s="185">
        <f>B4-(2*B5)</f>
        <v>0.436</v>
      </c>
      <c r="C6" s="187" t="s">
        <v>572</v>
      </c>
      <c r="D6" s="189">
        <f>B6/12</f>
        <v>3.6333333333333336E-2</v>
      </c>
      <c r="E6" s="187" t="s">
        <v>581</v>
      </c>
      <c r="F6" s="185"/>
      <c r="G6" s="185"/>
      <c r="H6" s="185"/>
    </row>
    <row r="7" spans="1:8" x14ac:dyDescent="0.2">
      <c r="A7" s="187" t="s">
        <v>575</v>
      </c>
      <c r="B7" s="185">
        <v>1000</v>
      </c>
      <c r="C7" s="187" t="s">
        <v>576</v>
      </c>
      <c r="D7" s="185"/>
      <c r="E7" s="185"/>
      <c r="F7" s="185"/>
      <c r="G7" s="185"/>
      <c r="H7" s="185"/>
    </row>
    <row r="8" spans="1:8" x14ac:dyDescent="0.2">
      <c r="A8" s="187" t="s">
        <v>578</v>
      </c>
      <c r="B8" s="187">
        <f>PI()*((D6^2)/4)</f>
        <v>1.0368128421472315E-3</v>
      </c>
      <c r="C8" s="187" t="s">
        <v>579</v>
      </c>
      <c r="D8" s="185"/>
      <c r="E8" s="185"/>
      <c r="F8" s="185"/>
      <c r="G8" s="185"/>
      <c r="H8" s="185"/>
    </row>
    <row r="9" spans="1:8" ht="22.5" x14ac:dyDescent="0.2">
      <c r="A9" s="190" t="s">
        <v>431</v>
      </c>
      <c r="B9" s="190" t="s">
        <v>432</v>
      </c>
      <c r="C9" s="190" t="s">
        <v>582</v>
      </c>
      <c r="D9" s="190" t="s">
        <v>577</v>
      </c>
      <c r="E9" s="190" t="s">
        <v>580</v>
      </c>
      <c r="F9" s="190" t="s">
        <v>584</v>
      </c>
      <c r="G9" s="190" t="s">
        <v>585</v>
      </c>
      <c r="H9" s="190" t="s">
        <v>428</v>
      </c>
    </row>
    <row r="10" spans="1:8" x14ac:dyDescent="0.2">
      <c r="A10" s="191">
        <v>70</v>
      </c>
      <c r="B10" s="192">
        <v>62.301326890950108</v>
      </c>
      <c r="C10" s="191">
        <v>6.5511694517891253E-4</v>
      </c>
      <c r="D10" s="192">
        <f>($B$7/3600)/(B10*$B$8)</f>
        <v>4.300310703314568</v>
      </c>
      <c r="E10" s="192">
        <f>($B$7)/(B10*$B$8)</f>
        <v>15481.118531932443</v>
      </c>
      <c r="F10" s="192">
        <f>E10*$B$8</f>
        <v>16.051022504711053</v>
      </c>
      <c r="G10" s="192">
        <f>F10*0.1246753</f>
        <v>2.0011660460816021</v>
      </c>
      <c r="H10" s="191">
        <f>(B10*D10*$D$6/C10)</f>
        <v>14858.793312466601</v>
      </c>
    </row>
    <row r="11" spans="1:8" x14ac:dyDescent="0.2">
      <c r="A11" s="191">
        <v>150</v>
      </c>
      <c r="B11" s="192">
        <v>61.194902670454645</v>
      </c>
      <c r="C11" s="191">
        <v>2.8858798079298782E-4</v>
      </c>
      <c r="D11" s="192">
        <f>($B$7/3600)/(B11*$B$8)</f>
        <v>4.3780617529963619</v>
      </c>
      <c r="E11" s="192">
        <f>($B$7)/(B11*$B$8)</f>
        <v>15761.022310786904</v>
      </c>
      <c r="F11" s="192">
        <f>E11*$B$8</f>
        <v>16.341230337192897</v>
      </c>
      <c r="G11" s="192">
        <f>F11*0.1246753</f>
        <v>2.0373477946586256</v>
      </c>
      <c r="H11" s="191">
        <f>(B11*D11*$D$6/C11)</f>
        <v>33730.605332765459</v>
      </c>
    </row>
    <row r="12" spans="1:8" x14ac:dyDescent="0.2">
      <c r="A12" s="191">
        <v>200</v>
      </c>
      <c r="B12" s="192">
        <v>60.120736933246008</v>
      </c>
      <c r="C12" s="191">
        <v>2.033348481039783E-4</v>
      </c>
      <c r="D12" s="192">
        <f>($B$7/3600)/(B12*$B$8)</f>
        <v>4.4562837471092074</v>
      </c>
      <c r="E12" s="192">
        <f>($B$7)/(B12*$B$8)</f>
        <v>16042.621489593144</v>
      </c>
      <c r="F12" s="192">
        <f>E12*$B$8</f>
        <v>16.633195982117321</v>
      </c>
      <c r="G12" s="192">
        <f>F12*0.1246753</f>
        <v>2.0737486990292719</v>
      </c>
      <c r="H12" s="191">
        <f>(B12*D12*$D$6/C12)</f>
        <v>47872.990658887051</v>
      </c>
    </row>
    <row r="14" spans="1:8" x14ac:dyDescent="0.2">
      <c r="A14" s="182" t="s">
        <v>583</v>
      </c>
      <c r="B14" s="183"/>
      <c r="C14" s="193"/>
      <c r="D14" s="183"/>
      <c r="E14" s="183"/>
      <c r="F14" s="183"/>
    </row>
    <row r="15" spans="1:8" x14ac:dyDescent="0.2">
      <c r="A15" s="183"/>
      <c r="B15" s="183"/>
      <c r="C15" s="183"/>
      <c r="D15" s="183"/>
      <c r="E15" s="183"/>
      <c r="F15" s="183"/>
    </row>
    <row r="16" spans="1:8" x14ac:dyDescent="0.2">
      <c r="A16" s="183"/>
      <c r="B16" s="183"/>
      <c r="C16" s="183"/>
      <c r="D16" s="183"/>
      <c r="E16" s="183"/>
      <c r="F16" s="183"/>
    </row>
    <row r="17" spans="1:6" x14ac:dyDescent="0.2">
      <c r="A17" s="183"/>
      <c r="B17" s="183"/>
      <c r="C17" s="183"/>
      <c r="D17" s="183"/>
      <c r="E17" s="183"/>
      <c r="F17" s="183"/>
    </row>
    <row r="18" spans="1:6" x14ac:dyDescent="0.2">
      <c r="A18" s="183"/>
      <c r="B18" s="183"/>
      <c r="C18" s="183"/>
      <c r="D18" s="183"/>
      <c r="E18" s="183"/>
      <c r="F18" s="183"/>
    </row>
    <row r="19" spans="1:6" x14ac:dyDescent="0.2">
      <c r="A19" s="183"/>
      <c r="B19" s="183"/>
      <c r="C19" s="183"/>
      <c r="D19" s="183"/>
      <c r="E19" s="183"/>
      <c r="F19" s="183"/>
    </row>
    <row r="20" spans="1:6" x14ac:dyDescent="0.2">
      <c r="A20" s="183"/>
      <c r="B20" s="183"/>
      <c r="C20" s="183"/>
      <c r="D20" s="183"/>
      <c r="E20" s="183"/>
      <c r="F20" s="183"/>
    </row>
    <row r="21" spans="1:6" x14ac:dyDescent="0.2">
      <c r="A21" s="183"/>
      <c r="B21" s="183"/>
      <c r="C21" s="183"/>
      <c r="D21" s="183"/>
      <c r="E21" s="183"/>
      <c r="F21" s="183"/>
    </row>
    <row r="22" spans="1:6" x14ac:dyDescent="0.2">
      <c r="A22" s="183"/>
      <c r="B22" s="183"/>
      <c r="C22" s="183"/>
      <c r="D22" s="183"/>
      <c r="E22" s="183"/>
      <c r="F22" s="183"/>
    </row>
    <row r="23" spans="1:6" x14ac:dyDescent="0.2">
      <c r="A23" s="183"/>
      <c r="B23" s="183"/>
      <c r="C23" s="183"/>
      <c r="D23" s="183"/>
      <c r="E23" s="183"/>
      <c r="F23" s="183"/>
    </row>
    <row r="24" spans="1:6" x14ac:dyDescent="0.2">
      <c r="A24" s="183"/>
      <c r="B24" s="183"/>
      <c r="C24" s="183"/>
      <c r="D24" s="183"/>
      <c r="E24" s="183"/>
      <c r="F24" s="183"/>
    </row>
    <row r="25" spans="1:6" x14ac:dyDescent="0.2">
      <c r="A25" s="183"/>
      <c r="B25" s="183"/>
      <c r="C25" s="183"/>
      <c r="D25" s="183"/>
      <c r="E25" s="183"/>
      <c r="F25" s="183"/>
    </row>
    <row r="26" spans="1:6" x14ac:dyDescent="0.2">
      <c r="A26" s="183"/>
      <c r="B26" s="183"/>
      <c r="C26" s="183"/>
      <c r="D26" s="183"/>
      <c r="E26" s="183"/>
      <c r="F26" s="18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3186 PLC 03-25-11 JB</vt:lpstr>
      <vt:lpstr>NI USB-6259</vt:lpstr>
      <vt:lpstr>cDAQ-9174</vt:lpstr>
      <vt:lpstr>Visual_cDAQ-9174</vt:lpstr>
      <vt:lpstr>Flow Data</vt:lpstr>
      <vt:lpstr>Circulation Heater Calcs</vt:lpstr>
      <vt:lpstr>'3186 PLC 03-25-11 JB'!Print_Area</vt:lpstr>
      <vt:lpstr>'Visual_cDAQ-9174'!Print_Area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Herrera, Carlos (GE, Appl &amp; Light)</dc:creator>
  <cp:lastModifiedBy>C. Herrera</cp:lastModifiedBy>
  <cp:lastPrinted>2011-07-18T14:34:16Z</cp:lastPrinted>
  <dcterms:created xsi:type="dcterms:W3CDTF">2011-06-16T15:29:32Z</dcterms:created>
  <dcterms:modified xsi:type="dcterms:W3CDTF">2013-04-23T17:52:06Z</dcterms:modified>
</cp:coreProperties>
</file>