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2"/>
  </bookViews>
  <sheets>
    <sheet name="总结" sheetId="1" r:id="rId1"/>
    <sheet name="利润核算" sheetId="4" r:id="rId2"/>
    <sheet name="竟对库存监控" sheetId="5" r:id="rId3"/>
    <sheet name="VOC分析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C58EE3C8FF504C68986BDF68F98FFB5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39275" y="1524000"/>
          <a:ext cx="4219575" cy="413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AD4B99A5C034FD8BA22B54384CDE73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29750" y="2149475"/>
          <a:ext cx="3800475" cy="92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D7346FA9408C4185A7E287799FAE11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01725" y="2178050"/>
          <a:ext cx="3705225" cy="1247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B8883192715B440891658109C1FE34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82150" y="4025900"/>
          <a:ext cx="23898225" cy="6581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3A24665DE03F44C6BB54E5A7729E457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935075" y="4102100"/>
          <a:ext cx="23822025" cy="7248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6316A3BCCF946FEA0B52A0F87DF56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86925" y="3419475"/>
          <a:ext cx="22488525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5F2F6EF51E4748EA9B10984037F14EC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944600" y="3667125"/>
          <a:ext cx="23460075" cy="6591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99D41FADEAB4401FA2BED50B78EDFD9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401175" y="4670425"/>
          <a:ext cx="13096875" cy="495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1E06F3B930454D77BCBD7D8EC56BF2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735050" y="4737100"/>
          <a:ext cx="7381875" cy="1704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F6035BE2A464CFEAFEC5A4EF530CA5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5435" y="361950"/>
          <a:ext cx="16573500" cy="6562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DE58188E2052407DAF78EF8F2613E58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7310" y="1279525"/>
          <a:ext cx="16573500" cy="632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39C39E557FF64F1FACFBE73D9050C05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9235" y="2607310"/>
          <a:ext cx="16935450" cy="5962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78FCF275F7F4B34B31967606E7963A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8760" y="3758565"/>
          <a:ext cx="16040100" cy="583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2231D7289363472C8E701DF5937FA68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3510" y="5027295"/>
          <a:ext cx="15782925" cy="683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6A6E60BBF7604F7EB1014F5A89075CA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3510" y="6477000"/>
          <a:ext cx="15773400" cy="6143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704860C9FFFE44CB8BAAA583B73B6CE0"/>
        <xdr:cNvPicPr>
          <a:picLocks noChangeAspect="1"/>
        </xdr:cNvPicPr>
      </xdr:nvPicPr>
      <xdr:blipFill>
        <a:blip r:embed="rId16" r:link="rId17"/>
        <a:stretch>
          <a:fillRect/>
        </a:stretch>
      </xdr:blipFill>
      <xdr:spPr>
        <a:xfrm>
          <a:off x="962025" y="361950"/>
          <a:ext cx="952500" cy="8191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<sst xmlns="http://schemas.openxmlformats.org/spreadsheetml/2006/main" count="175" uniqueCount="162">
  <si>
    <t>模块</t>
  </si>
  <si>
    <t>关键问题/指标</t>
  </si>
  <si>
    <t>数据收集项 (需填写)</t>
  </si>
  <si>
    <t>参考值/目标</t>
  </si>
  <si>
    <t>状态/结论</t>
  </si>
  <si>
    <t>市场截图</t>
  </si>
  <si>
    <r>
      <rPr>
        <sz val="12"/>
        <color rgb="FF0F1115"/>
        <rFont val="var(--dsw-font-markdown-table)"/>
        <charset val="134"/>
      </rPr>
      <t xml:space="preserve">1. </t>
    </r>
    <r>
      <rPr>
        <sz val="12"/>
        <color rgb="FF0F1115"/>
        <rFont val="宋体"/>
        <charset val="134"/>
      </rPr>
      <t>市场机会验证</t>
    </r>
  </si>
  <si>
    <t>需求是否真实？市场多大？</t>
  </si>
  <si>
    <r>
      <rPr>
        <sz val="12"/>
        <color rgb="FF0F1115"/>
        <rFont val="宋体"/>
        <charset val="134"/>
      </rPr>
      <t>核心关键词</t>
    </r>
    <r>
      <rPr>
        <sz val="12"/>
        <color rgb="FF0F1115"/>
        <rFont val="var(--dsw-font-markdown-table)"/>
        <charset val="134"/>
      </rPr>
      <t> (</t>
    </r>
    <r>
      <rPr>
        <sz val="12"/>
        <color rgb="FF0F1115"/>
        <rFont val="宋体"/>
        <charset val="134"/>
      </rPr>
      <t>如：air horn</t>
    </r>
    <r>
      <rPr>
        <sz val="12"/>
        <color rgb="FF0F1115"/>
        <rFont val="var(--dsw-font-markdown-table)"/>
        <charset val="134"/>
      </rPr>
      <t>)</t>
    </r>
  </si>
  <si>
    <t>oil funnel kit搜索量 (过去 360 天)
207,034;
Coolant Funnel Kit搜索量 (过去 360 天)
393,180</t>
  </si>
  <si>
    <t>Amazon Top 10 平均月销量</t>
  </si>
  <si>
    <t>Walmart 同类竞品数量</t>
  </si>
  <si>
    <t>WFS 商品渗透率</t>
  </si>
  <si>
    <t>第一页BS排序，4家入仓</t>
  </si>
  <si>
    <t>谷歌趋势</t>
  </si>
  <si>
    <t>从谷歌趋势中也可以证明，在2025年中，这类漏斗都呈现了明显增长。</t>
  </si>
  <si>
    <t>商机探测器销售趋势</t>
  </si>
  <si>
    <t>这两个关键词都可以发现在2025年搜索量都增加挺多，趋势向上的</t>
  </si>
  <si>
    <t>卖家精灵类目销量趋势以及BS同类型产品销量</t>
  </si>
  <si>
    <t>从卖家精灵的销售趋势也可以发现销量不断增加。</t>
  </si>
  <si>
    <t>竟对链接</t>
  </si>
  <si>
    <t>https://www.walmart.com/ip/OEM-COOLANT-FILLING-KIT/177625929?classType=REGULAR&amp;athbdg=L1600&amp;from=/search</t>
  </si>
  <si>
    <t>总结</t>
  </si>
  <si>
    <t>这个产品是一款在保养当中属于最基础，最简单的DO IT SELF的项目。在不断通胀的25年以及越来越多的老车迭代，美国人更愿意自己进行养护，社媒上有不断短视频教程教育美国人民自己动手可以节省成本。在美国当地汽修电更换一次的服务费可能可以购买这种套装+油液了。因此，我们可以看到从谷歌趋势，商机探测器趋势以及卖家精灵趋势中都显现了同样的增长，在第四季度甚至可以作为礼物赠送给男人</t>
  </si>
  <si>
    <t>一句话机会描述</t>
  </si>
  <si>
    <r>
      <rPr>
        <sz val="12"/>
        <color rgb="FF0F1115"/>
        <rFont val="var(--dsw-font-markdown-table)"/>
        <charset val="134"/>
      </rPr>
      <t xml:space="preserve">2. </t>
    </r>
    <r>
      <rPr>
        <sz val="12"/>
        <color rgb="FF0F1115"/>
        <rFont val="宋体"/>
        <charset val="134"/>
      </rPr>
      <t>产品定义与差异化</t>
    </r>
  </si>
  <si>
    <t>我们如何做得更好？</t>
  </si>
  <si>
    <t>核心痛点解决方案</t>
  </si>
  <si>
    <t>很多卖家没有制作说明书</t>
  </si>
  <si>
    <t>制作一份完美的适合初学者的说明书</t>
  </si>
  <si>
    <t>产品设计硬伤 -&gt; 漏斗容量太小，排大号气泡时“反水”</t>
  </si>
  <si>
    <t>我们会在说明书上加粗加黑告知客户先加1.5L的液体</t>
  </si>
  <si>
    <r>
      <rPr>
        <sz val="12"/>
        <color rgb="FF0F1115"/>
        <rFont val="var(--dsw-font-markdown-table)"/>
        <charset val="134"/>
      </rPr>
      <t xml:space="preserve">4. </t>
    </r>
    <r>
      <rPr>
        <sz val="12"/>
        <color rgb="FF0F1115"/>
        <rFont val="宋体"/>
        <charset val="134"/>
      </rPr>
      <t>风险与合规清单</t>
    </r>
  </si>
  <si>
    <t>是否有致命风险？</t>
  </si>
  <si>
    <t>专利风险排查</t>
  </si>
  <si>
    <t>无</t>
  </si>
  <si>
    <t>□ 通过</t>
  </si>
  <si>
    <t>产品认证要求</t>
  </si>
  <si>
    <t>没问题</t>
  </si>
  <si>
    <t>包装测试要求</t>
  </si>
  <si>
    <t>平台物流尺寸</t>
  </si>
  <si>
    <t>项目决策</t>
  </si>
  <si>
    <t>最终评估</t>
  </si>
  <si>
    <t>项目评级</t>
  </si>
  <si>
    <r>
      <rPr>
        <sz val="12"/>
        <color rgb="FF0F1115"/>
        <rFont val="var(--dsw-font-markdown-table)"/>
        <charset val="134"/>
      </rPr>
      <t>A</t>
    </r>
    <r>
      <rPr>
        <sz val="12"/>
        <color rgb="FF0F1115"/>
        <rFont val="var(--dsw-font-markdown-table)"/>
        <charset val="134"/>
      </rPr>
      <t>(重点)/</t>
    </r>
    <r>
      <rPr>
        <sz val="12"/>
        <color rgb="FF0F1115"/>
        <rFont val="var(--dsw-font-markdown-table)"/>
        <charset val="134"/>
      </rPr>
      <t>B</t>
    </r>
    <r>
      <rPr>
        <sz val="12"/>
        <color rgb="FF0F1115"/>
        <rFont val="var(--dsw-font-markdown-table)"/>
        <charset val="134"/>
      </rPr>
      <t>(延伸)/</t>
    </r>
    <r>
      <rPr>
        <sz val="12"/>
        <color rgb="FF0F1115"/>
        <rFont val="var(--dsw-font-markdown-table)"/>
        <charset val="134"/>
      </rPr>
      <t>C</t>
    </r>
    <r>
      <rPr>
        <sz val="12"/>
        <color rgb="FF0F1115"/>
        <rFont val="var(--dsw-font-markdown-table)"/>
        <charset val="134"/>
      </rPr>
      <t>(观察)</t>
    </r>
  </si>
  <si>
    <t>(待填写)</t>
  </si>
  <si>
    <t>Go/No-Go 决策</t>
  </si>
  <si>
    <r>
      <rPr>
        <sz val="12"/>
        <color rgb="FF0F1115"/>
        <rFont val="var(--dsw-font-markdown-table)"/>
        <charset val="134"/>
      </rPr>
      <t>Go (</t>
    </r>
    <r>
      <rPr>
        <sz val="12"/>
        <color rgb="FF0F1115"/>
        <rFont val="宋体"/>
        <charset val="134"/>
      </rPr>
      <t>建议开发</t>
    </r>
    <r>
      <rPr>
        <sz val="12"/>
        <color rgb="FF0F1115"/>
        <rFont val="var(--dsw-font-markdown-table)"/>
        <charset val="134"/>
      </rPr>
      <t>)</t>
    </r>
  </si>
  <si>
    <t>□ Go</t>
  </si>
  <si>
    <t>□ No-Go</t>
  </si>
  <si>
    <t>产品名称</t>
  </si>
  <si>
    <t>SKU</t>
  </si>
  <si>
    <t>价格(USD)</t>
  </si>
  <si>
    <t>采购成本(RMB)</t>
  </si>
  <si>
    <r>
      <rPr>
        <sz val="11"/>
        <rFont val="宋体"/>
        <charset val="134"/>
      </rPr>
      <t>头程费用</t>
    </r>
    <r>
      <rPr>
        <sz val="11"/>
        <rFont val="Helvetica"/>
        <charset val="134"/>
      </rPr>
      <t xml:space="preserve">
(RMB)</t>
    </r>
  </si>
  <si>
    <r>
      <rPr>
        <sz val="11"/>
        <rFont val="Helvetica Neue"/>
        <charset val="134"/>
      </rPr>
      <t>WFS</t>
    </r>
    <r>
      <rPr>
        <sz val="11"/>
        <rFont val="宋体"/>
        <charset val="134"/>
      </rPr>
      <t>运费</t>
    </r>
    <r>
      <rPr>
        <sz val="11"/>
        <rFont val="Helvetica Neue"/>
        <charset val="134"/>
      </rPr>
      <t xml:space="preserve">
(USD)</t>
    </r>
  </si>
  <si>
    <t>订单手续费用</t>
  </si>
  <si>
    <t>佣金比例</t>
  </si>
  <si>
    <t>单个基础利润(USD)</t>
  </si>
  <si>
    <t>基础利润率</t>
  </si>
  <si>
    <t>促销占比</t>
  </si>
  <si>
    <t>广告占比</t>
  </si>
  <si>
    <t>退款率</t>
  </si>
  <si>
    <t>利润率</t>
  </si>
  <si>
    <t>单个利润（USD)</t>
  </si>
  <si>
    <t>单个回款(USD)</t>
  </si>
  <si>
    <t>成本回款率</t>
  </si>
  <si>
    <t>销售额回款率</t>
  </si>
  <si>
    <t>油液漏斗套装</t>
  </si>
  <si>
    <t>包装信息</t>
  </si>
  <si>
    <t>长（cm）</t>
  </si>
  <si>
    <t>宽</t>
  </si>
  <si>
    <t>高</t>
  </si>
  <si>
    <t>体积重</t>
  </si>
  <si>
    <t>实际重量(KG)</t>
  </si>
  <si>
    <t>实际重量(POUNDS)</t>
  </si>
  <si>
    <t>物流单价</t>
  </si>
  <si>
    <t>头程</t>
  </si>
  <si>
    <t>ITS转运费</t>
  </si>
  <si>
    <t>WFS派送费</t>
  </si>
  <si>
    <t>.3.16</t>
  </si>
  <si>
    <t>view-source:https://business.walmart.com/ip/OEMTOOLS-87045-No-Spill-Coolant-Filling-Funnel-Kit-with-Coolant-Tester/699377476?classType=REGULAR&amp;from=/search</t>
  </si>
  <si>
    <t>WFS</t>
  </si>
  <si>
    <t>view-source:https://business.walmart.com/ip/Performance-Tool-W89740-No-Spill-Coolant-Funnel-Kit/1512291891?classType=REGULAR&amp;from=/search</t>
  </si>
  <si>
    <t>view-source:https://business.walmart.com/ip/Aniceparthy-19-PCS-No-Spill-Coolant-Funnel-Kit-Radiator-Funnel-Burping-kit-Coolant-Bleeder-kit-Coolant-Radiator-Filler-Extra-Funnels-Adapters-Univers/18548617071?classType=VARIANT&amp;from=/search</t>
  </si>
  <si>
    <t>view-source:https://business.walmart.com/ip/Spill-Proof-Radiator-Coolant-Filling-Funnel-Kit-Car-Auto-Fluid-Cooling-System-US/9316106424?classType=REGULAR&amp;from=/search</t>
  </si>
  <si>
    <t>自发</t>
  </si>
  <si>
    <t>view-source:https://business.walmart.com/ip/15-PCS-No-Spill-Coolant-Funnel-Kit-Radiator-Funnel-burping-kit-funnels-Filling-Bottles-Universal-Fitment-Aplicable-Vehicle-funnels-Automotive-Use/5604433567?classType=REGULAR&amp;athbdg=L1400&amp;from=/search</t>
  </si>
  <si>
    <t>view-source:https://business.walmart.com/ip/OEM-COOLANT-FILLING-KIT/177625929?classType=REGULAR&amp;athbdg=L1600&amp;from=/search</t>
  </si>
  <si>
    <t>VPO</t>
  </si>
  <si>
    <t>一、概况 (Overall Summary)</t>
  </si>
  <si>
    <r>
      <rPr>
        <b/>
        <sz val="11"/>
        <color rgb="FF1F1F1F"/>
        <rFont val="Arial"/>
        <charset val="134"/>
      </rPr>
      <t>样本范围:</t>
    </r>
    <r>
      <rPr>
        <sz val="11"/>
        <color rgb="FF1F1F1F"/>
        <rFont val="Arial"/>
        <charset val="134"/>
      </rPr>
      <t xml:space="preserve"> 基于提供的沃尔玛平台91条买家真实评论（5星64条，1星8条，整体评分良好）。</t>
    </r>
  </si>
  <si>
    <r>
      <rPr>
        <b/>
        <sz val="11"/>
        <color rgb="FF1F1F1F"/>
        <rFont val="Arial"/>
        <charset val="134"/>
      </rPr>
      <t>覆盖人群特征:</t>
    </r>
    <r>
      <rPr>
        <sz val="11"/>
        <color rgb="FF1F1F1F"/>
        <rFont val="Arial"/>
        <charset val="134"/>
      </rPr>
      <t xml:space="preserve"> 试图省下高昂人工费的 </t>
    </r>
    <r>
      <rPr>
        <b/>
        <sz val="11"/>
        <color rgb="FF1F1F1F"/>
        <rFont val="Arial"/>
        <charset val="134"/>
      </rPr>
      <t>汽车DIY小白/初学者</t>
    </r>
    <r>
      <rPr>
        <sz val="11"/>
        <color rgb="FF1F1F1F"/>
        <rFont val="Arial"/>
        <charset val="134"/>
      </rPr>
      <t>（“我绝对不是机械师”）、在自家车库做基础保养的周末车主。**痛点标签：**怕把车库弄脏、怕排空气不彻底毁坏发动机、对型号匹配极其没有安全感。</t>
    </r>
  </si>
  <si>
    <r>
      <rPr>
        <b/>
        <sz val="11"/>
        <color rgb="FF1F1F1F"/>
        <rFont val="Arial"/>
        <charset val="134"/>
      </rPr>
      <t>整体判断: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这是一款极其成功的“DIY初学者赋能工具”，用极低的成本治愈了新手换防冻液的恐惧；但其“笼统的适配性宣传”和“缺失的说明书”是随时会引爆1星差评的两颗定时炸弹。</t>
    </r>
  </si>
  <si>
    <r>
      <rPr>
        <b/>
        <sz val="11"/>
        <color rgb="FF1F1F1F"/>
        <rFont val="Arial"/>
        <charset val="134"/>
      </rPr>
      <t>判断依据:</t>
    </r>
    <r>
      <rPr>
        <sz val="11"/>
        <color rgb="FF1F1F1F"/>
        <rFont val="Arial"/>
        <charset val="134"/>
      </rPr>
      <t xml:space="preserve"> 高分评价高度集中在“给了我DIY的自信”和“完全没弄脏”；而差评则呈现高度的结构性特征：全都在抱怨“不适配我的车（本田/起亚/丰田某款）”或“漏斗太小导致排气时溢出”。</t>
    </r>
  </si>
  <si>
    <t>二、好评关键词聚类 (基于真实评论频率)</t>
  </si>
  <si>
    <t>关键词 (主题)</t>
  </si>
  <si>
    <t>覆盖条数 (估算)</t>
  </si>
  <si>
    <t>用户代表性意图 (关键)</t>
  </si>
  <si>
    <t>Easy / Confidence (傻瓜式操作)</t>
  </si>
  <si>
    <t>35+</t>
  </si>
  <si>
    <r>
      <rPr>
        <b/>
        <sz val="11"/>
        <color rgb="FF1F1F1F"/>
        <rFont val="Arial"/>
        <charset val="134"/>
      </rPr>
      <t>"It gave me so much confidence knowing this thing took all the guess work out" -&gt;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宋体"/>
        <charset val="134"/>
      </rPr>
      <t>我其实不懂修车，我买的不是漏斗，我买的是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第一次自己动手修车绝不会翻车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的确定感和自信心。</t>
    </r>
  </si>
  <si>
    <t>Mess-free / No spill (干净无死角)</t>
  </si>
  <si>
    <t>25+</t>
  </si>
  <si>
    <r>
      <rPr>
        <b/>
        <sz val="11"/>
        <color rgb="FF1F1F1F"/>
        <rFont val="Arial"/>
        <charset val="134"/>
      </rPr>
      <t>"Tool made job easy and mess free" -&gt;</t>
    </r>
    <r>
      <rPr>
        <sz val="11"/>
        <color rgb="FF1F1F1F"/>
        <rFont val="Arial"/>
        <charset val="134"/>
      </rPr>
      <t xml:space="preserve"> 防冻液有毒且极难清理，我绝不想弄脏我干净的车库地面。能做到“一滴不漏”就是它最大的价值。</t>
    </r>
  </si>
  <si>
    <t>Value / Paid by itself (高性价比)</t>
  </si>
  <si>
    <t>20+</t>
  </si>
  <si>
    <r>
      <rPr>
        <b/>
        <sz val="11"/>
        <color rgb="FF1F1F1F"/>
        <rFont val="Arial"/>
        <charset val="134"/>
      </rPr>
      <t>"Even if you just use it a couple of times it would have paid by itself" -&gt;</t>
    </r>
    <r>
      <rPr>
        <sz val="11"/>
        <color rgb="FF1F1F1F"/>
        <rFont val="Arial"/>
        <charset val="134"/>
      </rPr>
      <t xml:space="preserve"> 去4S店换冷却液要上百刀，买这个才几十刀，用一次我就“赚”回来了。这是一笔极划算的投资。</t>
    </r>
  </si>
  <si>
    <t>Bleed air (完美排气)</t>
  </si>
  <si>
    <t>15+</t>
  </si>
  <si>
    <r>
      <rPr>
        <b/>
        <sz val="11"/>
        <color rgb="FF1F1F1F"/>
        <rFont val="Arial"/>
        <charset val="134"/>
      </rPr>
      <t>"Easiest way I've found to bleed air out of the cooling system" -&gt;</t>
    </r>
    <r>
      <rPr>
        <sz val="11"/>
        <color rgb="FF1F1F1F"/>
        <rFont val="Arial"/>
        <charset val="134"/>
      </rPr>
      <t xml:space="preserve"> 换冷却液最怕管路里有空气导致发动机过热。看着气泡从漏斗里“咕噜咕噜”排出来，给了我极大的心理安慰。</t>
    </r>
  </si>
  <si>
    <t>三、好评分析 (What They Really Love - 深度拆解)</t>
  </si>
  <si>
    <t>1. 好评类目：修车恐惧症解除 -&gt; “傻瓜式”的DIY信心泵</t>
  </si>
  <si>
    <r>
      <rPr>
        <b/>
        <sz val="11"/>
        <color rgb="FF1F1F1F"/>
        <rFont val="Arial"/>
        <charset val="134"/>
      </rPr>
      <t>代表性用户语言:</t>
    </r>
    <r>
      <rPr>
        <sz val="11"/>
        <color rgb="FF1F1F1F"/>
        <rFont val="Arial"/>
        <charset val="134"/>
      </rPr>
      <t xml:space="preserve"> "I'm no mechanical by any stretch of the imagination... Watched many online videos... This product very well for my vehicle." / "took all the guess work out of an unfamiliar task!"</t>
    </r>
  </si>
  <si>
    <r>
      <rPr>
        <b/>
        <sz val="11"/>
        <color rgb="FF1F1F1F"/>
        <rFont val="Arial"/>
        <charset val="134"/>
      </rPr>
      <t>用户真实心理:</t>
    </r>
    <r>
      <rPr>
        <sz val="11"/>
        <color rgb="FF1F1F1F"/>
        <rFont val="Arial"/>
        <charset val="134"/>
      </rPr>
      <t xml:space="preserve"> “我下单前非常忐忑，怕自己把车搞坏了，或者防冻液喷得到处都是。但这个工具竟然让我一次就成功了！这款产品解决的是我面对专业机械维护时的‘无知恐惧’。这是一个【新手打破修车门槛】被解除焦虑的好评。”</t>
    </r>
  </si>
  <si>
    <t>建议 (Action):</t>
  </si>
  <si>
    <r>
      <rPr>
        <b/>
        <sz val="11"/>
        <color rgb="FF1F1F1F"/>
        <rFont val="Arial"/>
        <charset val="134"/>
      </rPr>
      <t>Action 1 (文案):</t>
    </r>
    <r>
      <rPr>
        <sz val="11"/>
        <color rgb="FF1F1F1F"/>
        <rFont val="Arial"/>
        <charset val="134"/>
      </rPr>
      <t xml:space="preserve"> 在五点描述最显眼的位置打出 </t>
    </r>
    <r>
      <rPr>
        <i/>
        <sz val="11"/>
        <color rgb="FF1F1F1F"/>
        <rFont val="Arial"/>
        <charset val="134"/>
      </rPr>
      <t>“Zero Experience Needed - The Ultimate DIY Starter Kit”</t>
    </r>
    <r>
      <rPr>
        <sz val="11"/>
        <color rgb="FF1F1F1F"/>
        <rFont val="Arial"/>
        <charset val="134"/>
      </rPr>
      <t>（零经验可用-终极DIY新手包）。强调它能消除所有“猜疑（Guesswork）”。</t>
    </r>
  </si>
  <si>
    <r>
      <rPr>
        <b/>
        <sz val="11"/>
        <color rgb="FF1F1F1F"/>
        <rFont val="Arial"/>
        <charset val="134"/>
      </rPr>
      <t>Action 2 (视觉/视频):</t>
    </r>
    <r>
      <rPr>
        <sz val="11"/>
        <color rgb="FF1F1F1F"/>
        <rFont val="Arial"/>
        <charset val="134"/>
      </rPr>
      <t xml:space="preserve"> 主图或A+页面展示一个没有穿着脏兮兮工作服的普通人（比如一位穿着休闲服的白领或女性），正在干净的车库里轻松使用该工具，面带微笑。传达“谁都能用”的视觉暗示。</t>
    </r>
  </si>
  <si>
    <t>2. 好评类目：清洁焦虑解除 -&gt; 告别有毒液体的车库灾难</t>
  </si>
  <si>
    <r>
      <rPr>
        <b/>
        <sz val="11"/>
        <color rgb="FF1F1F1F"/>
        <rFont val="Arial"/>
        <charset val="134"/>
      </rPr>
      <t>代表性用户语言:</t>
    </r>
    <r>
      <rPr>
        <sz val="11"/>
        <color rgb="FF1F1F1F"/>
        <rFont val="Arial"/>
        <charset val="134"/>
      </rPr>
      <t xml:space="preserve"> "No coolant leaked out during the air purge process." / "Mess free."</t>
    </r>
  </si>
  <si>
    <r>
      <rPr>
        <b/>
        <sz val="11"/>
        <color rgb="FF1F1F1F"/>
        <rFont val="Arial"/>
        <charset val="134"/>
      </rPr>
      <t>用户真实心理:</t>
    </r>
    <r>
      <rPr>
        <sz val="11"/>
        <color rgb="FF1F1F1F"/>
        <rFont val="Arial"/>
        <charset val="134"/>
      </rPr>
      <t xml:space="preserve"> “我下单前最担心防冻液溢出来流进发动机舱或者滴在地上，那不仅难闻还对宠物有毒。这款产品解决的是我‘事后清理烂摊子’的恐惧。这是一个【车库洁癖患者】被治愈的好评。”</t>
    </r>
  </si>
  <si>
    <r>
      <rPr>
        <b/>
        <sz val="11"/>
        <color rgb="FF1F1F1F"/>
        <rFont val="Arial"/>
        <charset val="134"/>
      </rPr>
      <t>Action 1 (文案):</t>
    </r>
    <r>
      <rPr>
        <sz val="11"/>
        <color rgb="FF1F1F1F"/>
        <rFont val="Arial"/>
        <charset val="134"/>
      </rPr>
      <t xml:space="preserve"> 标题和五点中强化 </t>
    </r>
    <r>
      <rPr>
        <i/>
        <sz val="11"/>
        <color rgb="FF1F1F1F"/>
        <rFont val="Arial"/>
        <charset val="134"/>
      </rPr>
      <t>“100% Spill-Proof &amp; Mess-Free Air Purging”</t>
    </r>
    <r>
      <rPr>
        <sz val="11"/>
        <color rgb="FF1F1F1F"/>
        <rFont val="Arial"/>
        <charset val="134"/>
      </rPr>
      <t>。</t>
    </r>
  </si>
  <si>
    <r>
      <rPr>
        <b/>
        <sz val="11"/>
        <color rgb="FF1F1F1F"/>
        <rFont val="Arial"/>
        <charset val="134"/>
      </rPr>
      <t>Action 2 (视觉/视频):</t>
    </r>
    <r>
      <rPr>
        <sz val="11"/>
        <color rgb="FF1F1F1F"/>
        <rFont val="Arial"/>
        <charset val="134"/>
      </rPr>
      <t xml:space="preserve"> SBV视频必须有一个特写镜头：镜头拉近展示连接处滴水不漏，然后镜头下移，展示汽车底盘下方的地面</t>
    </r>
    <r>
      <rPr>
        <b/>
        <sz val="11"/>
        <color rgb="FF1F1F1F"/>
        <rFont val="Arial"/>
        <charset val="134"/>
      </rPr>
      <t>一尘不染</t>
    </r>
    <r>
      <rPr>
        <sz val="11"/>
        <color rgb="FF1F1F1F"/>
        <rFont val="Arial"/>
        <charset val="134"/>
      </rPr>
      <t>，形成强烈的“Before/After”对比（以前用普通漏斗漏满地 vs 现在干干净净）。</t>
    </r>
  </si>
  <si>
    <t>3. 好评类目：性价比震撼 -&gt; 用一次就回本的理财产品</t>
  </si>
  <si>
    <r>
      <rPr>
        <b/>
        <sz val="11"/>
        <color rgb="FF1F1F1F"/>
        <rFont val="Arial"/>
        <charset val="134"/>
      </rPr>
      <t>代表性用户语言:</t>
    </r>
    <r>
      <rPr>
        <sz val="11"/>
        <color rgb="FF1F1F1F"/>
        <rFont val="Arial"/>
        <charset val="134"/>
      </rPr>
      <t xml:space="preserve"> "Works great costs half as much." / "paid by itself."</t>
    </r>
  </si>
  <si>
    <r>
      <rPr>
        <b/>
        <sz val="11"/>
        <color rgb="FF1F1F1F"/>
        <rFont val="Arial"/>
        <charset val="134"/>
      </rPr>
      <t>用户真实心理:</t>
    </r>
    <r>
      <rPr>
        <sz val="11"/>
        <color rgb="FF1F1F1F"/>
        <rFont val="Arial"/>
        <charset val="134"/>
      </rPr>
      <t xml:space="preserve"> “我买它纯粹是为了省下去修车店的钱。发现它不但便宜而且真的管用时，我感觉自己像个精明的理财大师。这是一个【对高昂人工费的反击】成功后的好评。”</t>
    </r>
  </si>
  <si>
    <r>
      <rPr>
        <b/>
        <sz val="11"/>
        <color rgb="FF1F1F1F"/>
        <rFont val="Arial"/>
        <charset val="134"/>
      </rPr>
      <t>Action 1 (文案):</t>
    </r>
    <r>
      <rPr>
        <sz val="11"/>
        <color rgb="FF1F1F1F"/>
        <rFont val="Arial"/>
        <charset val="134"/>
      </rPr>
      <t xml:space="preserve"> 可以在A+页面巧妙地放一个对比：</t>
    </r>
    <r>
      <rPr>
        <i/>
        <sz val="11"/>
        <color rgb="FF1F1F1F"/>
        <rFont val="Arial"/>
        <charset val="134"/>
      </rPr>
      <t>“Shop Flush: $150+ VS. DIY with our Kit: $XX”</t>
    </r>
    <r>
      <rPr>
        <sz val="11"/>
        <color rgb="FF1F1F1F"/>
        <rFont val="Arial"/>
        <charset val="134"/>
      </rPr>
      <t>，直接把“省钱”视觉化。</t>
    </r>
  </si>
  <si>
    <t>四、差评分析 (核心问题拆解)</t>
  </si>
  <si>
    <t>1. 问题点：认知错配 -&gt; 虚假的“通用/适配多数”承诺</t>
  </si>
  <si>
    <r>
      <rPr>
        <b/>
        <sz val="11"/>
        <color rgb="FF1F1F1F"/>
        <rFont val="Arial"/>
        <charset val="134"/>
      </rPr>
      <t>典型用户表达:</t>
    </r>
    <r>
      <rPr>
        <sz val="11"/>
        <color rgb="FF1F1F1F"/>
        <rFont val="Arial"/>
        <charset val="134"/>
      </rPr>
      <t xml:space="preserve"> "I bought it for my 2002 highlander... none of the adaptors fit" / "assumed the car company 'Honda' would be included. Well, it's not." / "bent the metal of it such that it somehow get fitted to my radiator cap (Kia/Hyundai)."</t>
    </r>
  </si>
  <si>
    <r>
      <rPr>
        <b/>
        <sz val="11"/>
        <color rgb="FF1F1F1F"/>
        <rFont val="Arial"/>
        <charset val="134"/>
      </rPr>
      <t>问题本质判断: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严重的认知错配（预期管理失败）。</t>
    </r>
    <r>
      <rPr>
        <sz val="11"/>
        <color rgb="FF1F1F1F"/>
        <rFont val="Arial"/>
        <charset val="134"/>
      </rPr>
      <t xml:space="preserve"> 页面宣称能适配“大部分”汽车，但用户发现最常见的亚洲车系（如老款丰田汉兰达、本田、起亚/现代）竟然不匹配，甚至需要硬扳金属扣。这直接导致了强烈的欺骗感。</t>
    </r>
  </si>
  <si>
    <t>应对方法:</t>
  </si>
  <si>
    <r>
      <rPr>
        <b/>
        <sz val="11"/>
        <color rgb="FF1F1F1F"/>
        <rFont val="Arial"/>
        <charset val="134"/>
      </rPr>
      <t>明确的“排雷”文案:</t>
    </r>
    <r>
      <rPr>
        <sz val="11"/>
        <color rgb="FF1F1F1F"/>
        <rFont val="Arial"/>
        <charset val="134"/>
      </rPr>
      <t xml:space="preserve"> 停止使用模糊的“Fits most vehicles”。必须在Listing的第二点和描述开头放上**“Exclusion List (不适配车型列表)”**，明确指出哪些常见的年份/车型（如某些本田、起亚）</t>
    </r>
    <r>
      <rPr>
        <b/>
        <sz val="11"/>
        <color rgb="FF1F1F1F"/>
        <rFont val="Arial"/>
        <charset val="134"/>
      </rPr>
      <t>需要额外购买特定转接头</t>
    </r>
    <r>
      <rPr>
        <sz val="11"/>
        <color rgb="FF1F1F1F"/>
        <rFont val="Arial"/>
        <charset val="134"/>
      </rPr>
      <t>，或者明确此套装不支持。</t>
    </r>
  </si>
  <si>
    <r>
      <rPr>
        <b/>
        <sz val="11"/>
        <color rgb="FF1F1F1F"/>
        <rFont val="Arial"/>
        <charset val="134"/>
      </rPr>
      <t>图片建议:</t>
    </r>
    <r>
      <rPr>
        <sz val="11"/>
        <color rgb="FF1F1F1F"/>
        <rFont val="Arial"/>
        <charset val="134"/>
      </rPr>
      <t xml:space="preserve"> 做一张清晰的</t>
    </r>
    <r>
      <rPr>
        <b/>
        <sz val="11"/>
        <color rgb="FF1F1F1F"/>
        <rFont val="Arial"/>
        <charset val="134"/>
      </rPr>
      <t>Adapter Compatibility Chart (转接头适配对照表)</t>
    </r>
    <r>
      <rPr>
        <sz val="11"/>
        <color rgb="FF1F1F1F"/>
        <rFont val="Arial"/>
        <charset val="134"/>
      </rPr>
      <t xml:space="preserve"> 图片，标明每种颜色的盖子/接头对应哪种类型的散热器口。让用户下单前就能自己“对号入座”。</t>
    </r>
  </si>
  <si>
    <r>
      <rPr>
        <b/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问题点：产品设计硬伤</t>
    </r>
    <r>
      <rPr>
        <b/>
        <sz val="11"/>
        <color rgb="FF1F1F1F"/>
        <rFont val="Arial"/>
        <charset val="134"/>
      </rPr>
      <t xml:space="preserve"> -&gt; </t>
    </r>
    <r>
      <rPr>
        <b/>
        <sz val="11"/>
        <color rgb="FF1F1F1F"/>
        <rFont val="宋体"/>
        <charset val="134"/>
      </rPr>
      <t>漏斗容量太小，排大号气泡时</t>
    </r>
    <r>
      <rPr>
        <b/>
        <sz val="11"/>
        <color rgb="FF1F1F1F"/>
        <rFont val="Arial"/>
        <charset val="134"/>
      </rPr>
      <t>“</t>
    </r>
    <r>
      <rPr>
        <b/>
        <sz val="11"/>
        <color rgb="FF1F1F1F"/>
        <rFont val="宋体"/>
        <charset val="134"/>
      </rPr>
      <t>反水</t>
    </r>
    <r>
      <rPr>
        <b/>
        <sz val="11"/>
        <color rgb="FF1F1F1F"/>
        <rFont val="Arial"/>
        <charset val="134"/>
      </rPr>
      <t>”</t>
    </r>
  </si>
  <si>
    <r>
      <rPr>
        <b/>
        <sz val="11"/>
        <color rgb="FF1F1F1F"/>
        <rFont val="Arial"/>
        <charset val="134"/>
      </rPr>
      <t>典型用户表达:</t>
    </r>
    <r>
      <rPr>
        <sz val="11"/>
        <color rgb="FF1F1F1F"/>
        <rFont val="Arial"/>
        <charset val="134"/>
      </rPr>
      <t xml:space="preserve"> "Not as pictured, small funnel compared to image. Does not hold much coolant" / "when a lot of air expels you have spill over and coolant wasted every where."</t>
    </r>
  </si>
  <si>
    <r>
      <rPr>
        <b/>
        <sz val="11"/>
        <color rgb="FF1F1F1F"/>
        <rFont val="Arial"/>
        <charset val="134"/>
      </rPr>
      <t>问题本质判断: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产品功能存在局限。</t>
    </r>
    <r>
      <rPr>
        <sz val="11"/>
        <color rgb="FF1F1F1F"/>
        <rFont val="Arial"/>
        <charset val="134"/>
      </rPr>
      <t xml:space="preserve"> 引擎排出巨大气泡（Burp）时，液面会瞬间剧烈上升。如果漏斗容积不够大，就会直接喷发溢出，彻底违背了“No Spill（防溢）”的核心卖点，引发愤怒的1星。</t>
    </r>
  </si>
  <si>
    <r>
      <rPr>
        <b/>
        <sz val="11"/>
        <color rgb="FF1F1F1F"/>
        <rFont val="Arial"/>
        <charset val="134"/>
      </rPr>
      <t>预防性文案:</t>
    </r>
    <r>
      <rPr>
        <sz val="11"/>
        <color rgb="FF1F1F1F"/>
        <rFont val="Arial"/>
        <charset val="134"/>
      </rPr>
      <t xml:space="preserve"> 在说明中加入警告提示：</t>
    </r>
    <r>
      <rPr>
        <i/>
        <sz val="11"/>
        <color rgb="FF1F1F1F"/>
        <rFont val="Arial"/>
        <charset val="134"/>
      </rPr>
      <t>“Pro Tip: Only fill the funnel 1/3 full during the air bleeding process to prevent overflow from large air burps.”</t>
    </r>
    <r>
      <rPr>
        <sz val="11"/>
        <color rgb="FF1F1F1F"/>
        <rFont val="Arial"/>
        <charset val="134"/>
      </rPr>
      <t>（专业提示：排气时漏斗只加1/3满，防止大气泡顶出液体）。</t>
    </r>
  </si>
  <si>
    <r>
      <rPr>
        <b/>
        <sz val="11"/>
        <color rgb="FF1F1F1F"/>
        <rFont val="Arial"/>
        <charset val="134"/>
      </rPr>
      <t>产品迭代建议 (长线):</t>
    </r>
    <r>
      <rPr>
        <sz val="11"/>
        <color rgb="FF1F1F1F"/>
        <rFont val="Arial"/>
        <charset val="134"/>
      </rPr>
      <t xml:space="preserve"> 采购/设计更大容量（Taller/Wider）的漏斗主体，或者在漏斗顶部增加防溅盖设计。</t>
    </r>
  </si>
  <si>
    <t>五、消费动机与场景 (基于评论反推)</t>
  </si>
  <si>
    <t>核心消费动机:</t>
  </si>
  <si>
    <r>
      <rPr>
        <b/>
        <sz val="11"/>
        <color rgb="FF1F1F1F"/>
        <rFont val="Arial"/>
        <charset val="134"/>
      </rPr>
      <t>极低成本的试错/省钱:</t>
    </r>
    <r>
      <rPr>
        <sz val="11"/>
        <color rgb="FF1F1F1F"/>
        <rFont val="Arial"/>
        <charset val="134"/>
      </rPr>
      <t xml:space="preserve"> 不想被修车店宰，试图用几十块钱的工具自己解决几百块的问题。</t>
    </r>
  </si>
  <si>
    <r>
      <rPr>
        <b/>
        <sz val="11"/>
        <color rgb="FF1F1F1F"/>
        <rFont val="Arial"/>
        <charset val="134"/>
      </rPr>
      <t>掌控感与成就感:</t>
    </r>
    <r>
      <rPr>
        <sz val="11"/>
        <color rgb="FF1F1F1F"/>
        <rFont val="Arial"/>
        <charset val="134"/>
      </rPr>
      <t xml:space="preserve"> 把一件看似专业的修车工作（排空气），变成连外行都能轻松搞定的乐高式拼装体验。</t>
    </r>
  </si>
  <si>
    <r>
      <rPr>
        <b/>
        <sz val="11"/>
        <color rgb="FF1F1F1F"/>
        <rFont val="Arial"/>
        <charset val="134"/>
      </rPr>
      <t>消除不确定性:</t>
    </r>
    <r>
      <rPr>
        <sz val="11"/>
        <color rgb="FF1F1F1F"/>
        <rFont val="Arial"/>
        <charset val="134"/>
      </rPr>
      <t xml:space="preserve"> 买套装（带各种接头和测试仪）是为了消除“万一我买错型号又要跑一趟汽配店”的麻烦。</t>
    </r>
  </si>
  <si>
    <t>真实高频使用场景:</t>
  </si>
  <si>
    <r>
      <rPr>
        <b/>
        <sz val="11"/>
        <color rgb="FF1F1F1F"/>
        <rFont val="Arial"/>
        <charset val="134"/>
      </rPr>
      <t>场景1：常规冷却液更换 (Coolant Flush):</t>
    </r>
    <r>
      <rPr>
        <sz val="11"/>
        <color rgb="FF1F1F1F"/>
        <rFont val="Arial"/>
        <charset val="134"/>
      </rPr>
      <t xml:space="preserve"> 完全排空旧液换新，这是最高频场景，核心诉求是“系统排气彻底，不留死角”。</t>
    </r>
  </si>
  <si>
    <r>
      <rPr>
        <b/>
        <sz val="11"/>
        <color rgb="FF1F1F1F"/>
        <rFont val="Arial"/>
        <charset val="134"/>
      </rPr>
      <t>场景2：更换节温器/水泵后的补液:</t>
    </r>
    <r>
      <rPr>
        <sz val="11"/>
        <color rgb="FF1F1F1F"/>
        <rFont val="Arial"/>
        <charset val="134"/>
      </rPr>
      <t xml:space="preserve"> 汽车发生轻微维修后需要重新加注冷却液，核心诉求是“快速、无飞溅”。</t>
    </r>
  </si>
  <si>
    <r>
      <rPr>
        <b/>
        <sz val="11"/>
        <color rgb="FF1F1F1F"/>
        <rFont val="Arial"/>
        <charset val="134"/>
      </rPr>
      <t>场景3：膨胀水箱加注 (Expansion Tank Fill):</t>
    </r>
    <r>
      <rPr>
        <sz val="11"/>
        <color rgb="FF1F1F1F"/>
        <rFont val="Arial"/>
        <charset val="134"/>
      </rPr>
      <t xml:space="preserve"> （特别是一些丰田车）不是直接加散热器，而是加膨胀箱。这里很多用户会用错接头。</t>
    </r>
  </si>
  <si>
    <t>六、未满足需求 (Gold Part - 机会点)</t>
  </si>
  <si>
    <r>
      <rPr>
        <b/>
        <sz val="11"/>
        <color rgb="FF1F1F1F"/>
        <rFont val="Arial"/>
        <charset val="134"/>
      </rPr>
      <t>表现:</t>
    </r>
    <r>
      <rPr>
        <sz val="11"/>
        <color rgb="FF1F1F1F"/>
        <rFont val="Arial"/>
        <charset val="134"/>
      </rPr>
      <t xml:space="preserve"> 大量用户抱怨 </t>
    </r>
    <r>
      <rPr>
        <i/>
        <sz val="11"/>
        <color rgb="FF1F1F1F"/>
        <rFont val="Arial"/>
        <charset val="134"/>
      </rPr>
      <t>"doesn't come with any instructions"</t>
    </r>
    <r>
      <rPr>
        <sz val="11"/>
        <color rgb="FF1F1F1F"/>
        <rFont val="Arial"/>
        <charset val="134"/>
      </rPr>
      <t xml:space="preserve"> 或 </t>
    </r>
    <r>
      <rPr>
        <i/>
        <sz val="11"/>
        <color rgb="FF1F1F1F"/>
        <rFont val="Arial"/>
        <charset val="134"/>
      </rPr>
      <t>"instructions don't really tell you much"</t>
    </r>
    <r>
      <rPr>
        <sz val="11"/>
        <color rgb="FF1F1F1F"/>
        <rFont val="Arial"/>
        <charset val="134"/>
      </rPr>
      <t>，导致他们只能被迫去YouTube看视频。</t>
    </r>
  </si>
  <si>
    <r>
      <rPr>
        <b/>
        <sz val="11"/>
        <color rgb="FF1F1F1F"/>
        <rFont val="Arial"/>
        <charset val="134"/>
      </rPr>
      <t>本质: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最后的一公里体验断裂。</t>
    </r>
    <r>
      <rPr>
        <sz val="11"/>
        <color rgb="FF1F1F1F"/>
        <rFont val="Arial"/>
        <charset val="134"/>
      </rPr>
      <t xml:space="preserve"> 厂家卖给了小白一个“新手装备”，却忘记了给“新手教程”。</t>
    </r>
  </si>
  <si>
    <r>
      <rPr>
        <b/>
        <sz val="11"/>
        <color rgb="FF1F1F1F"/>
        <rFont val="Arial"/>
        <charset val="134"/>
      </rPr>
      <t>价值:</t>
    </r>
    <r>
      <rPr>
        <sz val="11"/>
        <color rgb="FF1F1F1F"/>
        <rFont val="Arial"/>
        <charset val="134"/>
      </rPr>
      <t xml:space="preserve"> 对于机械小白来说，说明书比工具本身更重要！谁能提供最无脑的教程，谁就能大幅降低因“操作不当导致漏水”的冤枉差评。</t>
    </r>
  </si>
  <si>
    <t>七、卖点定位 &amp; [2026] 行动建议</t>
  </si>
  <si>
    <t>P0 (立刻做 - 止血与提升转化):</t>
  </si>
  <si>
    <r>
      <rPr>
        <b/>
        <sz val="11"/>
        <color rgb="FF1F1F1F"/>
        <rFont val="Arial"/>
        <charset val="134"/>
      </rPr>
      <t>制作电子说明书 &amp; 视频二维码：</t>
    </r>
    <r>
      <rPr>
        <sz val="11"/>
        <color rgb="FF1F1F1F"/>
        <rFont val="Arial"/>
        <charset val="134"/>
      </rPr>
      <t xml:space="preserve"> 立刻印制一批小卡片（或贴纸贴在盒子上），印上大大的QR Code：</t>
    </r>
    <r>
      <rPr>
        <i/>
        <sz val="11"/>
        <color rgb="FF1F1F1F"/>
        <rFont val="Arial"/>
        <charset val="134"/>
      </rPr>
      <t>"Scan for 2-Min Easy Setup Video"</t>
    </r>
    <r>
      <rPr>
        <sz val="11"/>
        <color rgb="FF1F1F1F"/>
        <rFont val="Arial"/>
        <charset val="134"/>
      </rPr>
      <t>。直接链接到一个实操短视频，手把手教小白怎么用。</t>
    </r>
  </si>
  <si>
    <r>
      <rPr>
        <b/>
        <sz val="11"/>
        <color rgb="FF1F1F1F"/>
        <rFont val="Arial"/>
        <charset val="134"/>
      </rPr>
      <t>上线“不适配清单 (Fitment Guide)”：</t>
    </r>
    <r>
      <rPr>
        <sz val="11"/>
        <color rgb="FF1F1F1F"/>
        <rFont val="Arial"/>
        <charset val="134"/>
      </rPr>
      <t xml:space="preserve"> 在附图中明确标出常见的雷区车型（如评论中提到的本田、起亚），停止盲目收割不匹配订单带来的差评。</t>
    </r>
  </si>
  <si>
    <r>
      <rPr>
        <b/>
        <sz val="11"/>
        <color rgb="FF1F1F1F"/>
        <rFont val="Arial"/>
        <charset val="134"/>
      </rPr>
      <t>修改主图：</t>
    </r>
    <r>
      <rPr>
        <sz val="11"/>
        <color rgb="FF1F1F1F"/>
        <rFont val="Arial"/>
        <charset val="134"/>
      </rPr>
      <t xml:space="preserve"> 如果产品实际尺寸偏小，必须在主图中加入尺寸标注（Dimensions），避免“Not as pictured (和图片比例不符)”的预期落差。</t>
    </r>
  </si>
  <si>
    <t>P1 (后续做 - 产品迭代):</t>
  </si>
  <si>
    <r>
      <rPr>
        <b/>
        <sz val="11"/>
        <color rgb="FF1F1F1F"/>
        <rFont val="Arial"/>
        <charset val="134"/>
      </rPr>
      <t>升级漏斗容量 (Big Burp Funnel)：</t>
    </r>
    <r>
      <rPr>
        <sz val="11"/>
        <color rgb="FF1F1F1F"/>
        <rFont val="Arial"/>
        <charset val="134"/>
      </rPr>
      <t xml:space="preserve"> 开发一个“加高防喷版”漏斗，专门作为升级变体销售，解决排气时液体喷溅的痛点。</t>
    </r>
  </si>
  <si>
    <r>
      <rPr>
        <b/>
        <sz val="11"/>
        <color rgb="FF1F1F1F"/>
        <rFont val="Arial"/>
        <charset val="134"/>
      </rPr>
      <t>接头颜色编码 (Color-Coded Adapters)：</t>
    </r>
    <r>
      <rPr>
        <sz val="11"/>
        <color rgb="FF1F1F1F"/>
        <rFont val="Arial"/>
        <charset val="134"/>
      </rPr>
      <t xml:space="preserve"> 将不同的转接头做成不同的颜色，并在漏斗上印上简单的对应表（如：红色=福特，蓝色=丰田），彻底干掉“不知该用哪个接头”的困惑。</t>
    </r>
  </si>
  <si>
    <t>最终一句话总结:</t>
  </si>
  <si>
    <t>把专业工具降维成“傻瓜玩具”，用详尽的车型适配表阻断认知错配，用扫码即看的视频教程兜底小白操作，这是该防溢漏斗一统新手车库的唯一法则。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</si>
</sst>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%"/>
    <numFmt numFmtId="178" formatCode="#,##0.00_ "/>
    <numFmt numFmtId="179" formatCode="0.00_ "/>
    <numFmt numFmtId="180" formatCode="0_);[Red]\(0\)"/>
  </numFmts>
  <fonts count="40">
    <font>
      <sz val="11"/>
      <color theme="1"/>
      <name val="宋体"/>
      <charset val="134"/>
      <scheme val="minor"/>
    </font>
    <font>
      <b/>
      <sz val="14.05"/>
      <color rgb="FF1F1F1F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Helvetica Neue"/>
      <charset val="134"/>
    </font>
    <font>
      <sz val="10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0"/>
      <color rgb="FF000000"/>
      <name val="Microsoft YaHei"/>
      <charset val="134"/>
    </font>
    <font>
      <sz val="1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F1115"/>
      <name val="var(--dsw-font-markdown-table-h"/>
      <charset val="134"/>
    </font>
    <font>
      <sz val="12"/>
      <color rgb="FF0F1115"/>
      <name val="var(--dsw-font-markdown-table)"/>
      <charset val="134"/>
    </font>
    <font>
      <sz val="12"/>
      <color rgb="FF0F1115"/>
      <name val="宋体"/>
      <charset val="134"/>
    </font>
    <font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1F1F1F"/>
      <name val="Arial"/>
      <charset val="134"/>
    </font>
    <font>
      <sz val="11"/>
      <name val="Helvetica"/>
      <charset val="134"/>
    </font>
    <font>
      <b/>
      <sz val="11"/>
      <color rgb="FF1F1F1F"/>
      <name val="宋体"/>
      <charset val="134"/>
    </font>
    <font>
      <sz val="11"/>
      <color rgb="FF1F1F1F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860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26" fillId="4" borderId="16" applyNumberFormat="0" applyAlignment="0" applyProtection="0">
      <alignment vertical="center"/>
    </xf>
    <xf numFmtId="0" fontId="27" fillId="4" borderId="15" applyNumberFormat="0" applyAlignment="0" applyProtection="0">
      <alignment vertical="center"/>
    </xf>
    <xf numFmtId="0" fontId="28" fillId="11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2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readingOrder="1"/>
    </xf>
    <xf numFmtId="0" fontId="4" fillId="0" borderId="0" xfId="6" applyFont="1">
      <alignment vertical="center"/>
    </xf>
    <xf numFmtId="0" fontId="5" fillId="0" borderId="0" xfId="6">
      <alignment vertical="center"/>
    </xf>
    <xf numFmtId="9" fontId="6" fillId="0" borderId="2" xfId="0" applyNumberFormat="1" applyFont="1" applyFill="1" applyBorder="1" applyAlignment="1">
      <alignment vertical="center" wrapText="1"/>
    </xf>
    <xf numFmtId="9" fontId="6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9" fontId="8" fillId="0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10" fillId="3" borderId="3" xfId="0" applyNumberFormat="1" applyFont="1" applyFill="1" applyBorder="1" applyAlignment="1">
      <alignment horizontal="right" vertical="center"/>
    </xf>
    <xf numFmtId="176" fontId="10" fillId="4" borderId="3" xfId="0" applyNumberFormat="1" applyFont="1" applyFill="1" applyBorder="1" applyAlignment="1"/>
    <xf numFmtId="9" fontId="10" fillId="3" borderId="3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8" fontId="11" fillId="0" borderId="2" xfId="0" applyNumberFormat="1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/>
    </xf>
    <xf numFmtId="178" fontId="9" fillId="0" borderId="4" xfId="0" applyNumberFormat="1" applyFont="1" applyBorder="1" applyAlignment="1">
      <alignment horizontal="right" vertical="center"/>
    </xf>
    <xf numFmtId="179" fontId="9" fillId="0" borderId="4" xfId="0" applyNumberFormat="1" applyFont="1" applyBorder="1" applyAlignment="1">
      <alignment horizontal="right" vertical="center"/>
    </xf>
    <xf numFmtId="9" fontId="12" fillId="0" borderId="2" xfId="0" applyNumberFormat="1" applyFont="1" applyFill="1" applyBorder="1" applyAlignment="1">
      <alignment horizontal="center" vertical="center" wrapText="1"/>
    </xf>
    <xf numFmtId="180" fontId="6" fillId="0" borderId="2" xfId="0" applyNumberFormat="1" applyFont="1" applyFill="1" applyBorder="1" applyAlignment="1">
      <alignment horizontal="center" vertical="center" wrapText="1"/>
    </xf>
    <xf numFmtId="2" fontId="13" fillId="5" borderId="3" xfId="0" applyNumberFormat="1" applyFont="1" applyFill="1" applyBorder="1" applyAlignment="1">
      <alignment horizontal="right"/>
    </xf>
    <xf numFmtId="9" fontId="10" fillId="0" borderId="3" xfId="0" applyNumberFormat="1" applyFont="1" applyBorder="1" applyAlignment="1">
      <alignment horizontal="right"/>
    </xf>
    <xf numFmtId="9" fontId="10" fillId="0" borderId="4" xfId="0" applyNumberFormat="1" applyFont="1" applyBorder="1" applyAlignment="1">
      <alignment horizontal="right"/>
    </xf>
    <xf numFmtId="9" fontId="10" fillId="6" borderId="3" xfId="0" applyNumberFormat="1" applyFont="1" applyFill="1" applyBorder="1" applyAlignment="1">
      <alignment horizontal="right"/>
    </xf>
    <xf numFmtId="2" fontId="13" fillId="0" borderId="3" xfId="0" applyNumberFormat="1" applyFont="1" applyBorder="1" applyAlignment="1">
      <alignment horizontal="right"/>
    </xf>
    <xf numFmtId="176" fontId="14" fillId="0" borderId="3" xfId="0" applyNumberFormat="1" applyFont="1" applyBorder="1" applyAlignment="1">
      <alignment horizontal="right" vertical="center"/>
    </xf>
    <xf numFmtId="9" fontId="10" fillId="0" borderId="2" xfId="0" applyNumberFormat="1" applyFont="1" applyFill="1" applyBorder="1" applyAlignment="1">
      <alignment horizontal="right"/>
    </xf>
    <xf numFmtId="2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 vertical="center"/>
    </xf>
    <xf numFmtId="179" fontId="9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 wrapText="1"/>
    </xf>
    <xf numFmtId="9" fontId="10" fillId="0" borderId="5" xfId="0" applyNumberFormat="1" applyFont="1" applyBorder="1" applyAlignment="1">
      <alignment horizontal="right"/>
    </xf>
    <xf numFmtId="0" fontId="0" fillId="0" borderId="0" xfId="0" applyAlignment="1">
      <alignment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6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9" fontId="17" fillId="7" borderId="2" xfId="0" applyNumberFormat="1" applyFont="1" applyFill="1" applyBorder="1" applyAlignment="1">
      <alignment vertical="center" wrapText="1"/>
    </xf>
    <xf numFmtId="0" fontId="16" fillId="7" borderId="2" xfId="0" applyNumberFormat="1" applyFont="1" applyFill="1" applyBorder="1" applyAlignment="1">
      <alignment vertical="center" wrapText="1"/>
    </xf>
    <xf numFmtId="0" fontId="5" fillId="7" borderId="2" xfId="6" applyNumberFormat="1" applyFill="1" applyBorder="1" applyAlignment="1">
      <alignment vertical="center" wrapText="1"/>
    </xf>
    <xf numFmtId="9" fontId="17" fillId="7" borderId="6" xfId="0" applyNumberFormat="1" applyFont="1" applyFill="1" applyBorder="1" applyAlignment="1">
      <alignment horizontal="center" vertical="center" wrapText="1"/>
    </xf>
    <xf numFmtId="9" fontId="17" fillId="7" borderId="7" xfId="0" applyNumberFormat="1" applyFont="1" applyFill="1" applyBorder="1" applyAlignment="1">
      <alignment horizontal="center" vertical="center" wrapText="1"/>
    </xf>
    <xf numFmtId="9" fontId="17" fillId="7" borderId="8" xfId="0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vertical="center" wrapText="1"/>
    </xf>
    <xf numFmtId="0" fontId="16" fillId="8" borderId="2" xfId="0" applyFont="1" applyFill="1" applyBorder="1" applyAlignment="1">
      <alignment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9.png"/><Relationship Id="rId7" Type="http://schemas.openxmlformats.org/officeDocument/2006/relationships/image" Target="media/image8.pn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7" Type="http://schemas.openxmlformats.org/officeDocument/2006/relationships/image" Target="NULL" TargetMode="External"/><Relationship Id="rId16" Type="http://schemas.openxmlformats.org/officeDocument/2006/relationships/image" Target="media/image17.png"/><Relationship Id="rId15" Type="http://schemas.openxmlformats.org/officeDocument/2006/relationships/image" Target="media/image16.png"/><Relationship Id="rId14" Type="http://schemas.openxmlformats.org/officeDocument/2006/relationships/image" Target="media/image15.png"/><Relationship Id="rId13" Type="http://schemas.openxmlformats.org/officeDocument/2006/relationships/image" Target="media/image14.png"/><Relationship Id="rId12" Type="http://schemas.openxmlformats.org/officeDocument/2006/relationships/image" Target="media/image13.png"/><Relationship Id="rId11" Type="http://schemas.openxmlformats.org/officeDocument/2006/relationships/image" Target="media/image12.png"/><Relationship Id="rId10" Type="http://schemas.openxmlformats.org/officeDocument/2006/relationships/image" Target="media/image11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0</xdr:col>
      <xdr:colOff>2800350</xdr:colOff>
      <xdr:row>15</xdr:row>
      <xdr:rowOff>409575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988300"/>
          <a:ext cx="2800350" cy="231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almart.com/ip/OEM-COOLANT-FILLING-KIT/177625929?classType=REGULAR&amp;athbdg=L1600&amp;from=/search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E21" sqref="E21"/>
    </sheetView>
  </sheetViews>
  <sheetFormatPr defaultColWidth="23.75" defaultRowHeight="50" customHeight="1" outlineLevelCol="7"/>
  <cols>
    <col min="1" max="2" width="37" style="41" customWidth="1"/>
    <col min="3" max="3" width="48" style="41" customWidth="1"/>
    <col min="4" max="4" width="56.5" style="41" customWidth="1"/>
    <col min="5" max="6" width="37" style="41" customWidth="1"/>
    <col min="7" max="16384" width="23.75" customWidth="1"/>
  </cols>
  <sheetData>
    <row r="1" customHeight="1" spans="1:6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3" t="s">
        <v>5</v>
      </c>
    </row>
    <row r="2" ht="62" customHeight="1" spans="1:6">
      <c r="A2" s="44" t="s">
        <v>6</v>
      </c>
      <c r="B2" s="44" t="s">
        <v>7</v>
      </c>
      <c r="C2" s="45" t="s">
        <v>8</v>
      </c>
      <c r="D2" s="45" t="s">
        <v>9</v>
      </c>
      <c r="E2" s="45"/>
      <c r="F2" s="43"/>
    </row>
    <row r="3" customHeight="1" spans="1:6">
      <c r="A3" s="44"/>
      <c r="B3" s="44"/>
      <c r="C3" s="44" t="s">
        <v>10</v>
      </c>
      <c r="D3" s="44" t="str">
        <f>_xlfn.DISPIMG("ID_C58EE3C8FF504C68986BDF68F98FFB5B",1)</f>
        <v>=DISPIMG("ID_C58EE3C8FF504C68986BDF68F98FFB5B",1)</v>
      </c>
      <c r="E3" s="45"/>
      <c r="F3" s="43"/>
    </row>
    <row r="4" customHeight="1" spans="1:6">
      <c r="A4" s="44"/>
      <c r="B4" s="44"/>
      <c r="C4" s="44" t="s">
        <v>11</v>
      </c>
      <c r="D4" s="44" t="str">
        <f>_xlfn.DISPIMG("ID_7AD4B99A5C034FD8BA22B54384CDE73C",1)</f>
        <v>=DISPIMG("ID_7AD4B99A5C034FD8BA22B54384CDE73C",1)</v>
      </c>
      <c r="E4" s="44" t="str">
        <f>_xlfn.DISPIMG("ID_D7346FA9408C4185A7E287799FAE1145",1)</f>
        <v>=DISPIMG("ID_D7346FA9408C4185A7E287799FAE1145",1)</v>
      </c>
      <c r="F4" s="43"/>
    </row>
    <row r="5" customHeight="1" spans="1:8">
      <c r="A5" s="44"/>
      <c r="B5" s="44"/>
      <c r="C5" s="44" t="s">
        <v>12</v>
      </c>
      <c r="D5" s="46" t="s">
        <v>13</v>
      </c>
      <c r="E5" s="44"/>
      <c r="F5" s="43"/>
      <c r="G5" s="8"/>
      <c r="H5" s="8"/>
    </row>
    <row r="6" customHeight="1" spans="1:8">
      <c r="A6" s="44"/>
      <c r="B6" s="44"/>
      <c r="C6" s="45" t="s">
        <v>14</v>
      </c>
      <c r="D6" s="47" t="str">
        <f>_xlfn.DISPIMG("ID_96316A3BCCF946FEA0B52A0F87DF5670",1)</f>
        <v>=DISPIMG("ID_96316A3BCCF946FEA0B52A0F87DF5670",1)</v>
      </c>
      <c r="E6" s="44" t="str">
        <f>_xlfn.DISPIMG("ID_5F2F6EF51E4748EA9B10984037F14EC0",1)</f>
        <v>=DISPIMG("ID_5F2F6EF51E4748EA9B10984037F14EC0",1)</v>
      </c>
      <c r="F6" s="43" t="s">
        <v>15</v>
      </c>
      <c r="G6" s="8"/>
      <c r="H6" s="8"/>
    </row>
    <row r="7" customHeight="1" spans="1:8">
      <c r="A7" s="44"/>
      <c r="B7" s="44"/>
      <c r="C7" s="45" t="s">
        <v>16</v>
      </c>
      <c r="D7" s="41" t="str">
        <f>_xlfn.DISPIMG("ID_B8883192715B440891658109C1FE3431",1)</f>
        <v>=DISPIMG("ID_B8883192715B440891658109C1FE3431",1)</v>
      </c>
      <c r="E7" s="44" t="str">
        <f>_xlfn.DISPIMG("ID_3A24665DE03F44C6BB54E5A7729E457F",1)</f>
        <v>=DISPIMG("ID_3A24665DE03F44C6BB54E5A7729E457F",1)</v>
      </c>
      <c r="F7" s="43" t="s">
        <v>17</v>
      </c>
      <c r="G7" s="8"/>
      <c r="H7" s="8"/>
    </row>
    <row r="8" customHeight="1" spans="1:8">
      <c r="A8" s="44"/>
      <c r="B8" s="44"/>
      <c r="C8" s="45" t="s">
        <v>18</v>
      </c>
      <c r="D8" s="47" t="str">
        <f>_xlfn.DISPIMG("ID_99D41FADEAB4401FA2BED50B78EDFD95",1)</f>
        <v>=DISPIMG("ID_99D41FADEAB4401FA2BED50B78EDFD95",1)</v>
      </c>
      <c r="E8" s="44" t="str">
        <f>_xlfn.DISPIMG("ID_1E06F3B930454D77BCBD7D8EC56BF245",1)</f>
        <v>=DISPIMG("ID_1E06F3B930454D77BCBD7D8EC56BF245",1)</v>
      </c>
      <c r="F8" s="43" t="s">
        <v>19</v>
      </c>
      <c r="G8" s="8"/>
      <c r="H8" s="8"/>
    </row>
    <row r="9" customHeight="1" spans="1:8">
      <c r="A9" s="44"/>
      <c r="B9" s="44"/>
      <c r="C9" s="45" t="s">
        <v>20</v>
      </c>
      <c r="D9" s="48" t="s">
        <v>21</v>
      </c>
      <c r="E9" s="44"/>
      <c r="F9" s="43"/>
      <c r="G9" s="8"/>
      <c r="H9" s="8"/>
    </row>
    <row r="10" ht="102" customHeight="1" spans="1:8">
      <c r="A10" s="44"/>
      <c r="B10" s="44"/>
      <c r="C10" s="45" t="s">
        <v>22</v>
      </c>
      <c r="D10" s="49" t="s">
        <v>23</v>
      </c>
      <c r="E10" s="50"/>
      <c r="F10" s="51"/>
      <c r="G10" s="52"/>
      <c r="H10" s="8"/>
    </row>
    <row r="11" ht="15" spans="1:6">
      <c r="A11" s="44"/>
      <c r="B11" s="44" t="s">
        <v>24</v>
      </c>
      <c r="C11" s="44"/>
      <c r="D11" s="45"/>
      <c r="E11" s="45"/>
      <c r="F11" s="43"/>
    </row>
    <row r="12" customHeight="1" spans="1:6">
      <c r="A12" s="53" t="s">
        <v>25</v>
      </c>
      <c r="B12" s="44" t="s">
        <v>26</v>
      </c>
      <c r="C12" s="44" t="s">
        <v>27</v>
      </c>
      <c r="D12" s="45"/>
      <c r="E12" s="45"/>
      <c r="F12" s="43"/>
    </row>
    <row r="13" customHeight="1" spans="1:6">
      <c r="A13" s="54"/>
      <c r="B13" s="45" t="s">
        <v>28</v>
      </c>
      <c r="C13" s="45" t="s">
        <v>29</v>
      </c>
      <c r="D13" s="45"/>
      <c r="E13" s="45"/>
      <c r="F13" s="43"/>
    </row>
    <row r="14" customHeight="1" spans="1:6">
      <c r="A14" s="55"/>
      <c r="B14" s="45" t="s">
        <v>30</v>
      </c>
      <c r="C14" s="45" t="s">
        <v>31</v>
      </c>
      <c r="D14" s="45"/>
      <c r="E14" s="45"/>
      <c r="F14" s="43"/>
    </row>
    <row r="15" customHeight="1" spans="1:6">
      <c r="A15" s="55"/>
      <c r="B15" s="45"/>
      <c r="C15" s="45"/>
      <c r="D15" s="45"/>
      <c r="E15" s="45"/>
      <c r="F15" s="43"/>
    </row>
    <row r="16" customHeight="1" spans="1:6">
      <c r="A16" s="56"/>
      <c r="B16" s="45"/>
      <c r="C16" s="45"/>
      <c r="D16" s="45"/>
      <c r="E16" s="45"/>
      <c r="F16" s="43"/>
    </row>
    <row r="17" customHeight="1" spans="1:6">
      <c r="A17" s="53" t="s">
        <v>32</v>
      </c>
      <c r="B17" s="44" t="s">
        <v>33</v>
      </c>
      <c r="C17" s="44" t="s">
        <v>34</v>
      </c>
      <c r="D17" s="45" t="s">
        <v>35</v>
      </c>
      <c r="E17" s="44" t="s">
        <v>36</v>
      </c>
      <c r="F17" s="43"/>
    </row>
    <row r="18" customHeight="1" spans="1:6">
      <c r="A18" s="44"/>
      <c r="B18" s="44"/>
      <c r="C18" s="44" t="s">
        <v>37</v>
      </c>
      <c r="D18" s="45" t="s">
        <v>38</v>
      </c>
      <c r="E18" s="44" t="s">
        <v>36</v>
      </c>
      <c r="F18" s="43"/>
    </row>
    <row r="19" customHeight="1" spans="1:6">
      <c r="A19" s="44"/>
      <c r="B19" s="44"/>
      <c r="C19" s="44" t="s">
        <v>39</v>
      </c>
      <c r="D19" s="45" t="s">
        <v>38</v>
      </c>
      <c r="E19" s="44" t="s">
        <v>36</v>
      </c>
      <c r="F19" s="43"/>
    </row>
    <row r="20" customHeight="1" spans="1:6">
      <c r="A20" s="44"/>
      <c r="B20" s="44"/>
      <c r="C20" s="44" t="s">
        <v>40</v>
      </c>
      <c r="D20" s="45" t="s">
        <v>38</v>
      </c>
      <c r="E20" s="44" t="s">
        <v>36</v>
      </c>
      <c r="F20" s="43"/>
    </row>
    <row r="21" customHeight="1" spans="1:6">
      <c r="A21" s="57" t="s">
        <v>41</v>
      </c>
      <c r="B21" s="44" t="s">
        <v>42</v>
      </c>
      <c r="C21" s="44" t="s">
        <v>43</v>
      </c>
      <c r="D21" s="44" t="s">
        <v>44</v>
      </c>
      <c r="E21" s="44" t="s">
        <v>45</v>
      </c>
      <c r="F21" s="43"/>
    </row>
    <row r="22" customHeight="1" spans="1:6">
      <c r="A22" s="44"/>
      <c r="B22" s="44"/>
      <c r="C22" s="44" t="s">
        <v>46</v>
      </c>
      <c r="D22" s="44" t="s">
        <v>47</v>
      </c>
      <c r="E22" s="44" t="s">
        <v>48</v>
      </c>
      <c r="F22" s="43"/>
    </row>
    <row r="23" customHeight="1" spans="1:6">
      <c r="A23" s="44"/>
      <c r="B23" s="44"/>
      <c r="C23" s="44"/>
      <c r="D23" s="44"/>
      <c r="E23" s="44" t="s">
        <v>49</v>
      </c>
      <c r="F23" s="43"/>
    </row>
  </sheetData>
  <mergeCells count="6">
    <mergeCell ref="D10:F10"/>
    <mergeCell ref="A13:A16"/>
    <mergeCell ref="A22:A23"/>
    <mergeCell ref="B22:B23"/>
    <mergeCell ref="C22:C23"/>
    <mergeCell ref="D22:D23"/>
  </mergeCells>
  <hyperlinks>
    <hyperlink ref="D9" r:id="rId2" display="https://www.walmart.com/ip/OEM-COOLANT-FILLING-KIT/177625929?classType=REGULAR&amp;athbdg=L1600&amp;from=/search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workbookViewId="0">
      <selection activeCell="I33" sqref="I33"/>
    </sheetView>
  </sheetViews>
  <sheetFormatPr defaultColWidth="9" defaultRowHeight="13.5"/>
  <cols>
    <col min="1" max="1" width="11.25" customWidth="1"/>
    <col min="2" max="2" width="12.5"/>
  </cols>
  <sheetData>
    <row r="1" ht="28.5" spans="1:18">
      <c r="A1" s="9" t="s">
        <v>50</v>
      </c>
      <c r="B1" s="10" t="s">
        <v>51</v>
      </c>
      <c r="C1" s="11" t="s">
        <v>52</v>
      </c>
      <c r="D1" s="10" t="s">
        <v>53</v>
      </c>
      <c r="E1" s="12" t="s">
        <v>54</v>
      </c>
      <c r="F1" s="13" t="s">
        <v>55</v>
      </c>
      <c r="G1" s="10" t="s">
        <v>56</v>
      </c>
      <c r="H1" s="14" t="s">
        <v>57</v>
      </c>
      <c r="I1" s="27" t="s">
        <v>58</v>
      </c>
      <c r="J1" s="27" t="s">
        <v>59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28" t="s">
        <v>65</v>
      </c>
      <c r="Q1" s="28" t="s">
        <v>66</v>
      </c>
      <c r="R1" s="39" t="s">
        <v>67</v>
      </c>
    </row>
    <row r="2" ht="64.5" spans="1:18">
      <c r="A2" s="15" t="s">
        <v>68</v>
      </c>
      <c r="B2" t="str">
        <f>_xlfn.DISPIMG("ID_704860C9FFFE44CB8BAAA583B73B6CE0",1)</f>
        <v>=DISPIMG("ID_704860C9FFFE44CB8BAAA583B73B6CE0",1)</v>
      </c>
      <c r="C2" s="16">
        <v>19.99</v>
      </c>
      <c r="D2" s="17">
        <v>20</v>
      </c>
      <c r="E2" s="18">
        <v>11.19</v>
      </c>
      <c r="F2" s="17">
        <v>6.15</v>
      </c>
      <c r="G2" s="19">
        <v>0</v>
      </c>
      <c r="H2" s="20">
        <v>0.15</v>
      </c>
      <c r="I2" s="29">
        <v>6.19</v>
      </c>
      <c r="J2" s="30">
        <v>0.31</v>
      </c>
      <c r="K2" s="30">
        <v>0</v>
      </c>
      <c r="L2" s="31">
        <v>0.1</v>
      </c>
      <c r="M2" s="31">
        <v>0.05</v>
      </c>
      <c r="N2" s="32">
        <v>0.16</v>
      </c>
      <c r="O2" s="33">
        <v>3.19</v>
      </c>
      <c r="P2" s="34">
        <v>10.84</v>
      </c>
      <c r="Q2" s="30">
        <v>2.5</v>
      </c>
      <c r="R2" s="40">
        <v>0.54</v>
      </c>
    </row>
    <row r="3" ht="14.25" spans="1:18">
      <c r="A3" s="15"/>
      <c r="B3" s="21"/>
      <c r="C3" s="16"/>
      <c r="D3" s="17"/>
      <c r="E3" s="18"/>
      <c r="F3" s="17"/>
      <c r="G3" s="19"/>
      <c r="H3" s="20"/>
      <c r="I3" s="29"/>
      <c r="J3" s="30"/>
      <c r="K3" s="30"/>
      <c r="L3" s="31"/>
      <c r="M3" s="31"/>
      <c r="N3" s="32"/>
      <c r="O3" s="33"/>
      <c r="P3" s="34"/>
      <c r="Q3" s="30"/>
      <c r="R3" s="40"/>
    </row>
    <row r="4" ht="14.25" spans="1:18">
      <c r="A4" s="15"/>
      <c r="B4" s="21"/>
      <c r="C4" s="16"/>
      <c r="D4" s="17"/>
      <c r="E4" s="18"/>
      <c r="F4" s="17"/>
      <c r="G4" s="19"/>
      <c r="H4" s="20"/>
      <c r="I4" s="29"/>
      <c r="J4" s="30"/>
      <c r="K4" s="30"/>
      <c r="L4" s="31"/>
      <c r="M4" s="31"/>
      <c r="N4" s="32"/>
      <c r="O4" s="33"/>
      <c r="P4" s="34"/>
      <c r="Q4" s="30"/>
      <c r="R4" s="40"/>
    </row>
    <row r="5" ht="14.25" spans="1:18">
      <c r="A5" s="15"/>
      <c r="B5" s="21"/>
      <c r="C5" s="16"/>
      <c r="D5" s="17"/>
      <c r="E5" s="18"/>
      <c r="F5" s="17"/>
      <c r="G5" s="19"/>
      <c r="H5" s="20"/>
      <c r="I5" s="29"/>
      <c r="J5" s="30"/>
      <c r="K5" s="30"/>
      <c r="L5" s="31"/>
      <c r="M5" s="31"/>
      <c r="N5" s="32"/>
      <c r="O5" s="33"/>
      <c r="P5" s="34"/>
      <c r="Q5" s="30"/>
      <c r="R5" s="40"/>
    </row>
    <row r="6" ht="14.25" spans="1:18">
      <c r="A6" s="15"/>
      <c r="B6" s="21"/>
      <c r="C6" s="16"/>
      <c r="D6" s="17"/>
      <c r="E6" s="18"/>
      <c r="F6" s="17"/>
      <c r="G6" s="19"/>
      <c r="H6" s="20"/>
      <c r="I6" s="29"/>
      <c r="J6" s="30"/>
      <c r="K6" s="30"/>
      <c r="L6" s="31"/>
      <c r="M6" s="31"/>
      <c r="N6" s="32"/>
      <c r="O6" s="33"/>
      <c r="P6" s="34"/>
      <c r="Q6" s="30"/>
      <c r="R6" s="40"/>
    </row>
    <row r="7" ht="14.25" spans="1:18">
      <c r="A7" s="15"/>
      <c r="B7" s="21"/>
      <c r="C7" s="16"/>
      <c r="D7" s="17"/>
      <c r="E7" s="18"/>
      <c r="F7" s="17"/>
      <c r="G7" s="19"/>
      <c r="H7" s="20"/>
      <c r="I7" s="29"/>
      <c r="J7" s="30"/>
      <c r="K7" s="30"/>
      <c r="L7" s="31"/>
      <c r="M7" s="31"/>
      <c r="N7" s="32"/>
      <c r="O7" s="33"/>
      <c r="P7" s="34"/>
      <c r="Q7" s="30"/>
      <c r="R7" s="40"/>
    </row>
    <row r="13" ht="33" spans="1:18">
      <c r="A13" s="9" t="s">
        <v>69</v>
      </c>
      <c r="B13" s="22" t="s">
        <v>70</v>
      </c>
      <c r="C13" s="22" t="s">
        <v>71</v>
      </c>
      <c r="D13" s="23" t="s">
        <v>72</v>
      </c>
      <c r="E13" s="23" t="s">
        <v>73</v>
      </c>
      <c r="F13" s="23" t="s">
        <v>74</v>
      </c>
      <c r="G13" s="24" t="s">
        <v>75</v>
      </c>
      <c r="H13" s="24" t="s">
        <v>76</v>
      </c>
      <c r="I13" s="24" t="s">
        <v>77</v>
      </c>
      <c r="J13" s="35" t="s">
        <v>78</v>
      </c>
      <c r="K13" s="35" t="s">
        <v>79</v>
      </c>
      <c r="M13" s="35"/>
      <c r="N13" s="35"/>
      <c r="O13" s="36"/>
      <c r="P13" s="37"/>
      <c r="Q13" s="35"/>
      <c r="R13" s="35"/>
    </row>
    <row r="14" ht="14.25" spans="1:18">
      <c r="A14" s="15" t="s">
        <v>68</v>
      </c>
      <c r="B14" s="17">
        <v>22</v>
      </c>
      <c r="C14" s="17">
        <v>19.5</v>
      </c>
      <c r="D14" s="17">
        <v>21</v>
      </c>
      <c r="E14" s="25">
        <v>1.5</v>
      </c>
      <c r="F14" s="17">
        <v>0.65</v>
      </c>
      <c r="G14" s="26">
        <v>1.43</v>
      </c>
      <c r="H14" s="17">
        <v>5</v>
      </c>
      <c r="I14" s="38">
        <v>7.51</v>
      </c>
      <c r="J14" s="17">
        <v>0.55</v>
      </c>
      <c r="K14" s="17">
        <v>6.15</v>
      </c>
      <c r="L14" s="35"/>
      <c r="M14" s="35"/>
      <c r="N14" s="35"/>
      <c r="O14" s="36"/>
      <c r="P14" s="37"/>
      <c r="Q14" s="35"/>
      <c r="R14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L5" sqref="L5:M5"/>
    </sheetView>
  </sheetViews>
  <sheetFormatPr defaultColWidth="9" defaultRowHeight="13.5" outlineLevelRow="6" outlineLevelCol="5"/>
  <cols>
    <col min="1" max="1" width="44.125" customWidth="1"/>
  </cols>
  <sheetData>
    <row r="1" spans="4:6">
      <c r="D1">
        <v>3.12</v>
      </c>
      <c r="E1">
        <v>3.13</v>
      </c>
      <c r="F1" t="s">
        <v>80</v>
      </c>
    </row>
    <row r="2" ht="80" customHeight="1" spans="1:6">
      <c r="A2" t="str">
        <f>_xlfn.DISPIMG("ID_CF6035BE2A464CFEAFEC5A4EF530CA52",1)</f>
        <v>=DISPIMG("ID_CF6035BE2A464CFEAFEC5A4EF530CA52",1)</v>
      </c>
      <c r="B2" s="7" t="s">
        <v>81</v>
      </c>
      <c r="C2" t="s">
        <v>82</v>
      </c>
      <c r="D2">
        <v>13</v>
      </c>
      <c r="E2">
        <v>16</v>
      </c>
      <c r="F2">
        <v>15</v>
      </c>
    </row>
    <row r="3" ht="102.4" spans="1:6">
      <c r="A3" t="str">
        <f>_xlfn.DISPIMG("ID_DE58188E2052407DAF78EF8F2613E583",1)</f>
        <v>=DISPIMG("ID_DE58188E2052407DAF78EF8F2613E583",1)</v>
      </c>
      <c r="B3" s="8" t="s">
        <v>83</v>
      </c>
      <c r="C3" t="s">
        <v>82</v>
      </c>
      <c r="D3">
        <v>8</v>
      </c>
      <c r="E3">
        <v>8</v>
      </c>
      <c r="F3">
        <v>8</v>
      </c>
    </row>
    <row r="4" ht="94.65" spans="1:6">
      <c r="A4" t="str">
        <f>_xlfn.DISPIMG("ID_39C39E557FF64F1FACFBE73D9050C05D",1)</f>
        <v>=DISPIMG("ID_39C39E557FF64F1FACFBE73D9050C05D",1)</v>
      </c>
      <c r="B4" s="8" t="s">
        <v>84</v>
      </c>
      <c r="C4" t="s">
        <v>82</v>
      </c>
      <c r="D4">
        <v>9</v>
      </c>
      <c r="E4">
        <v>9</v>
      </c>
      <c r="F4">
        <v>9</v>
      </c>
    </row>
    <row r="5" ht="97.8" spans="1:6">
      <c r="A5" t="str">
        <f>_xlfn.DISPIMG("ID_578FCF275F7F4B34B31967606E7963A2",1)</f>
        <v>=DISPIMG("ID_578FCF275F7F4B34B31967606E7963A2",1)</v>
      </c>
      <c r="B5" t="s">
        <v>85</v>
      </c>
      <c r="C5" t="s">
        <v>86</v>
      </c>
      <c r="D5">
        <v>196</v>
      </c>
      <c r="E5">
        <v>196</v>
      </c>
      <c r="F5">
        <v>196</v>
      </c>
    </row>
    <row r="6" ht="115.95" spans="1:6">
      <c r="A6" t="str">
        <f>_xlfn.DISPIMG("ID_2231D7289363472C8E701DF5937FA682",1)</f>
        <v>=DISPIMG("ID_2231D7289363472C8E701DF5937FA682",1)</v>
      </c>
      <c r="B6" t="s">
        <v>87</v>
      </c>
      <c r="C6" t="s">
        <v>86</v>
      </c>
      <c r="D6">
        <v>195</v>
      </c>
      <c r="E6">
        <v>195</v>
      </c>
      <c r="F6">
        <v>195</v>
      </c>
    </row>
    <row r="7" ht="104.45" spans="1:6">
      <c r="A7" t="str">
        <f>_xlfn.DISPIMG("ID_6A6E60BBF7604F7EB1014F5A89075CA3",1)</f>
        <v>=DISPIMG("ID_6A6E60BBF7604F7EB1014F5A89075CA3",1)</v>
      </c>
      <c r="B7" t="s">
        <v>88</v>
      </c>
      <c r="C7" t="s">
        <v>82</v>
      </c>
      <c r="D7">
        <v>38</v>
      </c>
      <c r="E7">
        <v>30</v>
      </c>
      <c r="F7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opLeftCell="A13" workbookViewId="0">
      <selection activeCell="B43" sqref="B43"/>
    </sheetView>
  </sheetViews>
  <sheetFormatPr defaultColWidth="9" defaultRowHeight="13.5" outlineLevelCol="3"/>
  <cols>
    <col min="4" max="4" width="44.625" customWidth="1"/>
  </cols>
  <sheetData>
    <row r="1" spans="1:1">
      <c r="A1" t="s">
        <v>89</v>
      </c>
    </row>
    <row r="2" ht="18" spans="2:2">
      <c r="B2" s="1" t="s">
        <v>90</v>
      </c>
    </row>
    <row r="3" ht="15" spans="2:2">
      <c r="B3" s="2" t="s">
        <v>91</v>
      </c>
    </row>
    <row r="4" ht="15" spans="2:2">
      <c r="B4" s="2" t="s">
        <v>92</v>
      </c>
    </row>
    <row r="5" ht="15" spans="2:2">
      <c r="B5" s="2" t="s">
        <v>93</v>
      </c>
    </row>
    <row r="7" ht="15" spans="2:2">
      <c r="B7" s="3" t="s">
        <v>94</v>
      </c>
    </row>
    <row r="8" ht="18.75" spans="2:2">
      <c r="B8" s="1" t="s">
        <v>95</v>
      </c>
    </row>
    <row r="9" ht="30.75" spans="2:4">
      <c r="B9" s="4" t="s">
        <v>96</v>
      </c>
      <c r="C9" s="4" t="s">
        <v>97</v>
      </c>
      <c r="D9" s="4" t="s">
        <v>98</v>
      </c>
    </row>
    <row r="10" ht="75" customHeight="1" spans="2:4">
      <c r="B10" s="4" t="s">
        <v>99</v>
      </c>
      <c r="C10" s="5" t="s">
        <v>100</v>
      </c>
      <c r="D10" s="4" t="s">
        <v>101</v>
      </c>
    </row>
    <row r="11" ht="75" customHeight="1" spans="2:4">
      <c r="B11" s="4" t="s">
        <v>102</v>
      </c>
      <c r="C11" s="5" t="s">
        <v>103</v>
      </c>
      <c r="D11" s="4" t="s">
        <v>104</v>
      </c>
    </row>
    <row r="12" ht="75" customHeight="1" spans="2:4">
      <c r="B12" s="4" t="s">
        <v>105</v>
      </c>
      <c r="C12" s="5" t="s">
        <v>106</v>
      </c>
      <c r="D12" s="4" t="s">
        <v>107</v>
      </c>
    </row>
    <row r="13" ht="75" customHeight="1" spans="2:4">
      <c r="B13" s="4" t="s">
        <v>108</v>
      </c>
      <c r="C13" s="5" t="s">
        <v>109</v>
      </c>
      <c r="D13" s="4" t="s">
        <v>110</v>
      </c>
    </row>
    <row r="14" ht="18" spans="2:2">
      <c r="B14" s="1" t="s">
        <v>111</v>
      </c>
    </row>
    <row r="15" ht="15" spans="2:2">
      <c r="B15" s="6" t="s">
        <v>112</v>
      </c>
    </row>
    <row r="16" ht="15" spans="2:2">
      <c r="B16" s="2" t="s">
        <v>113</v>
      </c>
    </row>
    <row r="17" ht="15" spans="2:2">
      <c r="B17" s="2" t="s">
        <v>114</v>
      </c>
    </row>
    <row r="18" ht="15" spans="2:2">
      <c r="B18" s="2" t="s">
        <v>115</v>
      </c>
    </row>
    <row r="20" ht="15" spans="2:2">
      <c r="B20" s="3" t="s">
        <v>116</v>
      </c>
    </row>
    <row r="21" ht="15" spans="2:2">
      <c r="B21" s="3" t="s">
        <v>117</v>
      </c>
    </row>
    <row r="22" ht="15" spans="2:2">
      <c r="B22" s="6" t="s">
        <v>118</v>
      </c>
    </row>
    <row r="23" ht="15" spans="2:2">
      <c r="B23" s="2" t="s">
        <v>119</v>
      </c>
    </row>
    <row r="24" ht="15" spans="2:2">
      <c r="B24" s="2" t="s">
        <v>120</v>
      </c>
    </row>
    <row r="25" ht="15" spans="2:2">
      <c r="B25" s="2" t="s">
        <v>115</v>
      </c>
    </row>
    <row r="27" ht="15" spans="2:2">
      <c r="B27" s="3" t="s">
        <v>121</v>
      </c>
    </row>
    <row r="28" ht="15" spans="2:2">
      <c r="B28" s="3" t="s">
        <v>122</v>
      </c>
    </row>
    <row r="29" ht="15" spans="2:2">
      <c r="B29" s="6" t="s">
        <v>123</v>
      </c>
    </row>
    <row r="30" ht="15" spans="2:2">
      <c r="B30" s="2" t="s">
        <v>124</v>
      </c>
    </row>
    <row r="31" ht="15" spans="2:2">
      <c r="B31" s="2" t="s">
        <v>125</v>
      </c>
    </row>
    <row r="32" ht="15" spans="2:2">
      <c r="B32" s="2" t="s">
        <v>115</v>
      </c>
    </row>
    <row r="34" ht="15" spans="2:2">
      <c r="B34" s="3" t="s">
        <v>126</v>
      </c>
    </row>
    <row r="35" ht="18" spans="2:2">
      <c r="B35" s="1" t="s">
        <v>127</v>
      </c>
    </row>
    <row r="36" ht="15" spans="2:2">
      <c r="B36" s="6" t="s">
        <v>128</v>
      </c>
    </row>
    <row r="37" ht="15" spans="2:2">
      <c r="B37" s="2" t="s">
        <v>129</v>
      </c>
    </row>
    <row r="38" ht="15" spans="2:2">
      <c r="B38" s="2" t="s">
        <v>130</v>
      </c>
    </row>
    <row r="39" ht="15" spans="2:2">
      <c r="B39" s="2" t="s">
        <v>131</v>
      </c>
    </row>
    <row r="41" ht="15" spans="2:2">
      <c r="B41" s="3" t="s">
        <v>132</v>
      </c>
    </row>
    <row r="42" ht="15" spans="2:2">
      <c r="B42" s="3" t="s">
        <v>133</v>
      </c>
    </row>
    <row r="43" ht="15" spans="2:2">
      <c r="B43" s="6" t="s">
        <v>134</v>
      </c>
    </row>
    <row r="44" ht="15" spans="2:2">
      <c r="B44" s="2" t="s">
        <v>135</v>
      </c>
    </row>
    <row r="45" ht="15" spans="2:2">
      <c r="B45" s="2" t="s">
        <v>136</v>
      </c>
    </row>
    <row r="46" ht="15" spans="2:2">
      <c r="B46" s="2" t="s">
        <v>131</v>
      </c>
    </row>
    <row r="48" ht="15" spans="2:2">
      <c r="B48" s="3" t="s">
        <v>137</v>
      </c>
    </row>
    <row r="49" ht="15" spans="2:2">
      <c r="B49" s="3" t="s">
        <v>138</v>
      </c>
    </row>
    <row r="50" ht="18" spans="2:2">
      <c r="B50" s="1" t="s">
        <v>139</v>
      </c>
    </row>
    <row r="51" ht="15" spans="2:2">
      <c r="B51" s="2" t="s">
        <v>140</v>
      </c>
    </row>
    <row r="52" ht="15" spans="2:2">
      <c r="B52" s="2" t="s">
        <v>141</v>
      </c>
    </row>
    <row r="53" ht="15" spans="2:2">
      <c r="B53" s="2" t="s">
        <v>142</v>
      </c>
    </row>
    <row r="54" ht="15" spans="2:2">
      <c r="B54" s="2" t="s">
        <v>143</v>
      </c>
    </row>
    <row r="55" ht="15" spans="2:2">
      <c r="B55" s="2" t="s">
        <v>144</v>
      </c>
    </row>
    <row r="57" ht="15" spans="2:2">
      <c r="B57" s="3" t="s">
        <v>145</v>
      </c>
    </row>
    <row r="58" ht="15" spans="2:2">
      <c r="B58" s="3" t="s">
        <v>146</v>
      </c>
    </row>
    <row r="59" ht="15" spans="2:2">
      <c r="B59" s="3" t="s">
        <v>147</v>
      </c>
    </row>
    <row r="60" ht="18" spans="2:2">
      <c r="B60" s="1" t="s">
        <v>148</v>
      </c>
    </row>
    <row r="61" ht="15" spans="2:2">
      <c r="B61" s="2" t="s">
        <v>149</v>
      </c>
    </row>
    <row r="62" ht="15" spans="2:2">
      <c r="B62" s="2" t="s">
        <v>150</v>
      </c>
    </row>
    <row r="63" ht="15" spans="2:2">
      <c r="B63" s="2" t="s">
        <v>151</v>
      </c>
    </row>
    <row r="64" ht="18" spans="2:2">
      <c r="B64" s="1" t="s">
        <v>152</v>
      </c>
    </row>
    <row r="65" ht="15" spans="2:2">
      <c r="B65" s="2" t="s">
        <v>153</v>
      </c>
    </row>
    <row r="66" ht="15" spans="2:2">
      <c r="B66" s="2" t="s">
        <v>154</v>
      </c>
    </row>
    <row r="67" ht="15" spans="2:2">
      <c r="B67" s="2" t="s">
        <v>155</v>
      </c>
    </row>
    <row r="68" ht="14.25" spans="2:2">
      <c r="B68" s="2" t="s">
        <v>156</v>
      </c>
    </row>
    <row r="69" ht="15" spans="2:2">
      <c r="B69" s="2" t="s">
        <v>157</v>
      </c>
    </row>
    <row r="70" ht="15" spans="2:2">
      <c r="B70" s="2" t="s">
        <v>158</v>
      </c>
    </row>
    <row r="71" ht="15" spans="2:2">
      <c r="B71" s="2" t="s">
        <v>159</v>
      </c>
    </row>
    <row r="72" ht="15" spans="2:2">
      <c r="B72" s="2" t="s">
        <v>160</v>
      </c>
    </row>
    <row r="73" ht="15" spans="2:2">
      <c r="B73" s="2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总结</vt:lpstr>
      <vt:lpstr>利润核算</vt:lpstr>
      <vt:lpstr>竟对库存监控</vt:lpstr>
      <vt:lpstr>VOC分析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27478</dc:creator>
  <cp:lastModifiedBy>林二辉</cp:lastModifiedBy>
  <dcterms:created xsi:type="dcterms:W3CDTF">2026-01-20T06:54:00Z</dcterms:created>
  <dcterms:modified xsi:type="dcterms:W3CDTF">2026-03-16T06:52:06Z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BF985AA6D8744096AE04A290C4EBB3A3_13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1</vt:i4>
  </property>
</Properties>
</file>