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总结" sheetId="1" r:id="rId1"/>
    <sheet name="利润核算" sheetId="4" r:id="rId2"/>
    <sheet name="竟对库存监控" sheetId="5" r:id="rId3"/>
    <sheet name="VOC分析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CA8627D25FCA48AEAF6C6F071C4B22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77375" y="1476375"/>
          <a:ext cx="13030200" cy="6581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390D264FA144BAA885AA6DF936839C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29750" y="4660900"/>
          <a:ext cx="12639675" cy="5057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D291EBA61F554F23A45217A5F073FB8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039850" y="4803775"/>
          <a:ext cx="12915900" cy="5019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50A88ED01544201AD208D25E563AB3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001750" y="774700"/>
          <a:ext cx="8601075" cy="6638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44A16B7FFDEC426DB67538C3500F81B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621125" y="774700"/>
          <a:ext cx="9763125" cy="7200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5F48D057F19E430096D813F3C08DA0D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63100" y="3476625"/>
          <a:ext cx="23345775" cy="6010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040F539C9C1E42E99E020D71E87BE3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163675" y="3562350"/>
          <a:ext cx="23155275" cy="6143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ED9106B9CFC845E3BE47C8958AE1434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391650" y="4006850"/>
          <a:ext cx="23822025" cy="701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3221F41887C44D58F07050135EC34E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3754100" y="4044950"/>
          <a:ext cx="23783925" cy="6819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792AD857908B41A9881BF1B4FB1107F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2085" y="8137525"/>
          <a:ext cx="5772150" cy="5676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E2EF8A18D6A44A0D86C0D4ABDE83CD5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5910" y="371475"/>
          <a:ext cx="16021050" cy="6067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1AEEA948EF564AF5865DFDF48FEC832B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0660" y="1289050"/>
          <a:ext cx="17992725" cy="6657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DACF20C124484C618558FB06860B6FC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4935" y="2510790"/>
          <a:ext cx="16764000" cy="632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300DEE2DB77D4885BCA4CD8F58C23DA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8760" y="3754120"/>
          <a:ext cx="17526000" cy="70389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<sst xmlns="http://schemas.openxmlformats.org/spreadsheetml/2006/main" count="124" uniqueCount="115">
  <si>
    <t>模块</t>
  </si>
  <si>
    <t>关键问题/指标</t>
  </si>
  <si>
    <t>数据收集项 (需填写)</t>
  </si>
  <si>
    <t>参考值/目标</t>
  </si>
  <si>
    <t>状态/结论</t>
  </si>
  <si>
    <t>市场截图</t>
  </si>
  <si>
    <r>
      <rPr>
        <sz val="12"/>
        <color rgb="FF0F1115"/>
        <rFont val="var(--dsw-font-markdown-table)"/>
        <charset val="134"/>
      </rPr>
      <t xml:space="preserve">1. </t>
    </r>
    <r>
      <rPr>
        <sz val="12"/>
        <color rgb="FF0F1115"/>
        <rFont val="宋体"/>
        <charset val="134"/>
      </rPr>
      <t>市场机会验证</t>
    </r>
  </si>
  <si>
    <t>需求是否真实？市场多大？</t>
  </si>
  <si>
    <r>
      <rPr>
        <sz val="12"/>
        <color rgb="FF0F1115"/>
        <rFont val="宋体"/>
        <charset val="134"/>
      </rPr>
      <t>核心关键词</t>
    </r>
    <r>
      <rPr>
        <sz val="12"/>
        <color rgb="FF0F1115"/>
        <rFont val="var(--dsw-font-markdown-table)"/>
        <charset val="134"/>
      </rPr>
      <t> (</t>
    </r>
    <r>
      <rPr>
        <sz val="12"/>
        <color rgb="FF0F1115"/>
        <rFont val="宋体"/>
        <charset val="134"/>
      </rPr>
      <t>如：air horn</t>
    </r>
    <r>
      <rPr>
        <sz val="12"/>
        <color rgb="FF0F1115"/>
        <rFont val="var(--dsw-font-markdown-table)"/>
        <charset val="134"/>
      </rPr>
      <t>)</t>
    </r>
  </si>
  <si>
    <t>rv roof sealant---搜索量 (过去 360 天)522,165
self leveling rv roof sealant--搜索量 (过去 360 天)466,381</t>
  </si>
  <si>
    <t>Amazon Top 10 平均月销量</t>
  </si>
  <si>
    <t>Walmart 同类竞品数量</t>
  </si>
  <si>
    <t>Results for "rv roof sealant"(404)</t>
  </si>
  <si>
    <t>WFS 商品渗透率</t>
  </si>
  <si>
    <t>10/404 10个拼装的发WFS的同类型产品，主要竟对是koree</t>
  </si>
  <si>
    <t>谷歌趋势</t>
  </si>
  <si>
    <t>商机探测器销售趋势</t>
  </si>
  <si>
    <t>卖家精灵类目销量趋势以及BS同类型产品销量</t>
  </si>
  <si>
    <t>竟对链接</t>
  </si>
  <si>
    <t>https://www.walmart.com/ip/Kohree-RV-Roof-Sealant-White-Self-Leveling-Lap-Sealant-for-RV-Home-Repair-4-Pack-10-1-Fl-OZ/5437273148?classType=VARIANT&amp;from=/search</t>
  </si>
  <si>
    <t>https://www.walmart.com/ip/Kohree-Non-Leveling-RV-Roof-Sealant-2-Pack-White-Non-Sag-Lap-Sealant-for-RV-Roof-Repair-Maintenance-Camper-Trailer/16505005417?classType=VARIANT&amp;from=/search</t>
  </si>
  <si>
    <t>总结</t>
  </si>
  <si>
    <t>最低销量月份有61万美金，最旺销量月份278万美金， 在沃尔玛上销售这类产品入WFS的中国卖家少，本土卖家会比较多，或许我们的成本会更有优势，季节性： 非常明显。所有搜索趋势图（无论是亚马逊还是Google）都指向同一个结论：这是一个强季节性产品。
旺季： 大约从每年 3-4 月开始爬升，5-8 月达到顶峰。
淡季： 9 月开始下滑，11月至次年 1 月是绝对淡季。
结论： 这对我们的运营节奏和库存规划提出了明确要求。必须在旺季到来前（例如 1-2 月）完成入仓和 listing 优化。</t>
  </si>
  <si>
    <t>一句话机会描述</t>
  </si>
  <si>
    <r>
      <rPr>
        <sz val="12"/>
        <color rgb="FF0F1115"/>
        <rFont val="var(--dsw-font-markdown-table)"/>
        <charset val="134"/>
      </rPr>
      <t xml:space="preserve">2. </t>
    </r>
    <r>
      <rPr>
        <sz val="12"/>
        <color rgb="FF0F1115"/>
        <rFont val="宋体"/>
        <charset val="134"/>
      </rPr>
      <t>产品定义与差异化</t>
    </r>
  </si>
  <si>
    <t>我们如何做得更好？</t>
  </si>
  <si>
    <t>核心痛点解决方案</t>
  </si>
  <si>
    <t>说明书没有很清晰</t>
  </si>
  <si>
    <t>提供更加全面的使用说明书</t>
  </si>
  <si>
    <t>没有提供去除胶体的方式</t>
  </si>
  <si>
    <t>提供去除胶带的方式</t>
  </si>
  <si>
    <t>增加刮胶刀，成本增加1快之内把</t>
  </si>
  <si>
    <r>
      <rPr>
        <sz val="12"/>
        <color rgb="FF0F1115"/>
        <rFont val="var(--dsw-font-markdown-table)"/>
        <charset val="134"/>
      </rPr>
      <t xml:space="preserve">4. </t>
    </r>
    <r>
      <rPr>
        <sz val="12"/>
        <color rgb="FF0F1115"/>
        <rFont val="宋体"/>
        <charset val="134"/>
      </rPr>
      <t>风险与合规清单</t>
    </r>
  </si>
  <si>
    <t>是否有致命风险？</t>
  </si>
  <si>
    <t>专利风险排查</t>
  </si>
  <si>
    <t>无</t>
  </si>
  <si>
    <t>□ 通过</t>
  </si>
  <si>
    <t>产品认证要求</t>
  </si>
  <si>
    <t>没问题</t>
  </si>
  <si>
    <t>包装测试要求</t>
  </si>
  <si>
    <t>平台物流尺寸</t>
  </si>
  <si>
    <t>项目决策</t>
  </si>
  <si>
    <t>最终评估</t>
  </si>
  <si>
    <t>项目评级</t>
  </si>
  <si>
    <r>
      <rPr>
        <sz val="12"/>
        <color rgb="FF0F1115"/>
        <rFont val="var(--dsw-font-markdown-table)"/>
        <charset val="134"/>
      </rPr>
      <t>A</t>
    </r>
    <r>
      <rPr>
        <sz val="12"/>
        <color rgb="FF0F1115"/>
        <rFont val="var(--dsw-font-markdown-table)"/>
        <charset val="134"/>
      </rPr>
      <t>(重点)/</t>
    </r>
    <r>
      <rPr>
        <sz val="12"/>
        <color rgb="FF0F1115"/>
        <rFont val="var(--dsw-font-markdown-table)"/>
        <charset val="134"/>
      </rPr>
      <t>B</t>
    </r>
    <r>
      <rPr>
        <sz val="12"/>
        <color rgb="FF0F1115"/>
        <rFont val="var(--dsw-font-markdown-table)"/>
        <charset val="134"/>
      </rPr>
      <t>(延伸)/</t>
    </r>
    <r>
      <rPr>
        <sz val="12"/>
        <color rgb="FF0F1115"/>
        <rFont val="var(--dsw-font-markdown-table)"/>
        <charset val="134"/>
      </rPr>
      <t>C</t>
    </r>
    <r>
      <rPr>
        <sz val="12"/>
        <color rgb="FF0F1115"/>
        <rFont val="var(--dsw-font-markdown-table)"/>
        <charset val="134"/>
      </rPr>
      <t>(观察)</t>
    </r>
  </si>
  <si>
    <t>(待填写)</t>
  </si>
  <si>
    <t>Go/No-Go 决策</t>
  </si>
  <si>
    <r>
      <rPr>
        <sz val="12"/>
        <color rgb="FF0F1115"/>
        <rFont val="var(--dsw-font-markdown-table)"/>
        <charset val="134"/>
      </rPr>
      <t>Go (</t>
    </r>
    <r>
      <rPr>
        <sz val="12"/>
        <color rgb="FF0F1115"/>
        <rFont val="宋体"/>
        <charset val="134"/>
      </rPr>
      <t>建议开发</t>
    </r>
    <r>
      <rPr>
        <sz val="12"/>
        <color rgb="FF0F1115"/>
        <rFont val="var(--dsw-font-markdown-table)"/>
        <charset val="134"/>
      </rPr>
      <t>)</t>
    </r>
  </si>
  <si>
    <t>□ Go</t>
  </si>
  <si>
    <t>□ No-Go</t>
  </si>
  <si>
    <t>产品名称</t>
  </si>
  <si>
    <t>SKU</t>
  </si>
  <si>
    <t>价格(USD)</t>
  </si>
  <si>
    <t>采购成本(RMB)</t>
  </si>
  <si>
    <r>
      <rPr>
        <sz val="11"/>
        <rFont val="宋体"/>
        <charset val="134"/>
      </rPr>
      <t>头程费用</t>
    </r>
    <r>
      <rPr>
        <sz val="11"/>
        <rFont val="Helvetica"/>
        <charset val="134"/>
      </rPr>
      <t xml:space="preserve">
(RMB)</t>
    </r>
  </si>
  <si>
    <r>
      <rPr>
        <sz val="11"/>
        <rFont val="Helvetica Neue"/>
        <charset val="134"/>
      </rPr>
      <t>WFS</t>
    </r>
    <r>
      <rPr>
        <sz val="11"/>
        <rFont val="宋体"/>
        <charset val="134"/>
      </rPr>
      <t>运费</t>
    </r>
    <r>
      <rPr>
        <sz val="11"/>
        <rFont val="Helvetica Neue"/>
        <charset val="134"/>
      </rPr>
      <t xml:space="preserve">
(USD)</t>
    </r>
  </si>
  <si>
    <t>订单手续费用</t>
  </si>
  <si>
    <t>佣金比例</t>
  </si>
  <si>
    <t>单个基础利润(USD)</t>
  </si>
  <si>
    <t>基础利润率</t>
  </si>
  <si>
    <t>促销占比</t>
  </si>
  <si>
    <t>广告占比</t>
  </si>
  <si>
    <t>退款率</t>
  </si>
  <si>
    <t>利润率</t>
  </si>
  <si>
    <t>单个利润（USD)</t>
  </si>
  <si>
    <t>单个回款(USD)</t>
  </si>
  <si>
    <t>成本回款率</t>
  </si>
  <si>
    <t>销售额回款率</t>
  </si>
  <si>
    <t>房车自流丁基胶两只装</t>
  </si>
  <si>
    <t>房车自流丁基胶四只装</t>
  </si>
  <si>
    <t>包装信息</t>
  </si>
  <si>
    <t>长（cm）</t>
  </si>
  <si>
    <t>宽</t>
  </si>
  <si>
    <t>高</t>
  </si>
  <si>
    <t>体积重</t>
  </si>
  <si>
    <t>实际重量(KG)</t>
  </si>
  <si>
    <t>实际重量(POUNDS)</t>
  </si>
  <si>
    <t>物流单价</t>
  </si>
  <si>
    <t>头程</t>
  </si>
  <si>
    <t>ITS转运费</t>
  </si>
  <si>
    <t>WFS派送费</t>
  </si>
  <si>
    <t>2026/03/23-18.20</t>
  </si>
  <si>
    <t>ID</t>
  </si>
  <si>
    <t>view-source:https://business.walmart.com/ip/16505055384</t>
  </si>
  <si>
    <t>核心好评 (Positive Highlights)</t>
  </si>
  <si>
    <t>自流平特性 (Self-Leveling):这是最受赞誉的功能。用户喜爱它能“自动流平”、“像倒糖浆一样”填满所有缝隙和螺丝孔，干了以后形成一个光滑、无缝的防水层。</t>
  </si>
  <si>
    <t>止漏效果立竿见影 (Stops Leaks):核心价值。大量评论提到“完美修复了通风口/空调的漏水”、“拯救了我们的房车假期”。</t>
  </si>
  <si>
    <t>行业标准/信任度 (Industry Standard):评论中高频提到"Dicor"品牌，用户普遍将其视为“行业标杆”、“房车制造商和维修店都在用”，这带来了极高的信任感。</t>
  </si>
  <si>
    <t>易于使用 (Easy to Use -对有经验的人而言)：对于知道如何操作的用户，他们认为用胶枪 (caulking gun) 施工“非常简单”、“操作顺畅”。</t>
  </si>
  <si>
    <t>附着力强：在正确预处理（见致命问题）的表面上，用户称赞其附着力极强，能牢固粘合在 EPDM / TPO / 玻璃纤维等房车顶棚材料上。</t>
  </si>
  <si>
    <t>主要差评 (Negative Feedback)</t>
  </si>
  <si>
    <t>【致命问题】保质期短/到货即固化 (Short Shelf Life / Cured in Tube)：这是导致1星差评的第一大原因。大量客户收到货后，发现密封胶在管子（Tube）里就已经“完全固化”、“像石头一样硬”、“根本挤不出来”，导致产品“到手即作废”。</t>
  </si>
  <si>
    <t>【致命问题】极其混乱/粘腻 (Extremely Messy)：这是第二大槽点。产品“超级粘”、“会粘在所有东西上”（手、工具、衣服），而且极难清理。一旦沾上，需要用矿物油精(Mineral Spirits)等强力溶剂才能擦掉。</t>
  </si>
  <si>
    <t>说明书写明使用什么溶液去溶解胶水</t>
  </si>
  <si>
    <t>干燥后开裂/收缩 (Cracking / Shrinking)：许多用户抱怨产品在几个月或1-2年后（尤其是在强UV照射下）会开裂、变脆或收缩，导致防水层失效，需要重新施工。</t>
  </si>
  <si>
    <t>与垂直表面不兼容：大量差评来源于用户误用。他们将“自流平”(Self-Leveling) 密封胶用在了垂直表面(Vertical surfaces) 上，导致胶体“全部流淌下来”(Sag / Run)，造成巨大混乱。</t>
  </si>
  <si>
    <r>
      <rPr>
        <sz val="10"/>
        <color rgb="FF000000"/>
        <rFont val="宋体"/>
        <charset val="134"/>
        <scheme val="minor"/>
      </rPr>
      <t>主动教育客户（避免差评）：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问题： 客户误用导致差评。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改进： 在您的Listing主图和管身标签上，用最醒目的图示和文字标注：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“仅限水平表面/车顶使用 (FOR HORIZONTAL / ROOF USE ONLY)”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“请勿用于垂直/侧面 (DO NOT USE ON VERTICAL / SIDES)”</t>
    </r>
  </si>
  <si>
    <t>产品太稀 (Too Thin / Runny)</t>
  </si>
  <si>
    <t>后果：</t>
  </si>
  <si>
    <t>难以控制：胶体像水一样流淌，用户无法将其控制在需要密封的接缝或螺丝上。</t>
  </si>
  <si>
    <t>流失浪费：在车顶有轻微斜度时，密封胶会流走，导致目标区域的胶层过薄，而其他地方则是一片狼藉。</t>
  </si>
  <si>
    <t>加剧混乱：这直接导致了“极度混乱”的差评，清理工作量加倍</t>
  </si>
  <si>
    <t>产品不自流平 (Fails to Self-Level)</t>
  </si>
  <si>
    <t>功能丧失：用户购买“自流平”产品的目的，就是让它自动填满缝隙和覆盖螺丝头。如果它只是像普通胶一样“堆”在那里 (puddles up or lumps)，它就失去了所有价值。</t>
  </si>
  <si>
    <t>密封失效：无法自流平，意味着它很可能没有渗入关键的微小裂缝中，防水效果大打折扣。</t>
  </si>
  <si>
    <t>矛盾点：这个差评点与“太稀”同时存在，说明竞品的配方极不稳定。有些批次“太稀”（流得到处都是），有些批次“太稠”（根本不流平）。这指向了灾难性的生产质量控制 (QC) 问题。</t>
  </si>
  <si>
    <t>固化时间过久 (Excessively Long Curing Time)</t>
  </si>
  <si>
    <t>易受污染：固化时间（例如，表干超过8小时，全干超过48小时）过长，意味着在这期间，灰尘、树叶、昆虫会粘在尚未固化的密封胶上，形成一个又脏又难看的表面。</t>
  </si>
  <si>
    <t>易受天气影响：房车车主无法忍受车辆停工几天。如果在这期间（特别是过夜）下雨或结露，整个密封工作就会被毁掉。</t>
  </si>
  <si>
    <t>真实应用场景 (User Scenarios)</t>
  </si>
  <si>
    <t>核心场景（房车车顶 - 水平表面）：</t>
  </si>
  <si>
    <t>密封开口设备 (Sealing Appliances):密封空调(AC)底座、天窗(Skylight)、通风口(Vents)、天线、冰箱通风口和梯子支架的边缘。这是最高频的用途。</t>
  </si>
  <si>
    <t>覆盖紧固件 (Covering Fasteners):覆盖和密封所有暴露在车顶的螺丝钉(screws)和接缝。</t>
  </si>
  <si>
    <t>错误场景（导致差评）：</t>
  </si>
  <si>
    <t>试图密封房车侧面的窗户、门、行李舱门或装饰条（这些地方需要的是“非自流平”密封胶）。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</si>
</sst>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%"/>
    <numFmt numFmtId="178" formatCode="0_);[Red]\(0\)"/>
    <numFmt numFmtId="179" formatCode="#,##0.00_ "/>
    <numFmt numFmtId="180" formatCode="0.00_ "/>
  </numFmts>
  <fonts count="38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1"/>
      <color rgb="FF1F1F1F"/>
      <name val="Arial"/>
      <charset val="134"/>
    </font>
    <font>
      <b/>
      <sz val="14.05"/>
      <color rgb="FF1F1F1F"/>
      <name val="Arial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name val="Helvetica Neue"/>
      <charset val="134"/>
    </font>
    <font>
      <sz val="10"/>
      <name val="宋体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sz val="10"/>
      <color rgb="FF000000"/>
      <name val="宋体"/>
      <charset val="134"/>
    </font>
    <font>
      <sz val="12"/>
      <color rgb="FF0F1115"/>
      <name val="var(--dsw-font-markdown-table-h"/>
      <charset val="134"/>
    </font>
    <font>
      <sz val="12"/>
      <color rgb="FF0F1115"/>
      <name val="var(--dsw-font-markdown-table)"/>
      <charset val="134"/>
    </font>
    <font>
      <sz val="12"/>
      <color rgb="FF0F1115"/>
      <name val="宋体"/>
      <charset val="134"/>
    </font>
    <font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Helvetica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860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14" applyNumberFormat="0" applyAlignment="0" applyProtection="0">
      <alignment vertical="center"/>
    </xf>
    <xf numFmtId="0" fontId="27" fillId="4" borderId="15" applyNumberFormat="0" applyAlignment="0" applyProtection="0">
      <alignment vertical="center"/>
    </xf>
    <xf numFmtId="0" fontId="28" fillId="4" borderId="14" applyNumberFormat="0" applyAlignment="0" applyProtection="0">
      <alignment vertical="center"/>
    </xf>
    <xf numFmtId="0" fontId="29" fillId="11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 readingOrder="1"/>
    </xf>
    <xf numFmtId="0" fontId="3" fillId="0" borderId="0" xfId="0" applyFont="1" applyAlignment="1">
      <alignment horizontal="left" vertical="center" indent="2" readingOrder="1"/>
    </xf>
    <xf numFmtId="0" fontId="4" fillId="0" borderId="0" xfId="0" applyFont="1" applyAlignment="1">
      <alignment vertical="center" readingOrder="1"/>
    </xf>
    <xf numFmtId="58" fontId="0" fillId="0" borderId="0" xfId="0" applyNumberFormat="1">
      <alignment vertical="center"/>
    </xf>
    <xf numFmtId="0" fontId="5" fillId="0" borderId="0" xfId="6" applyFont="1">
      <alignment vertical="center"/>
    </xf>
    <xf numFmtId="0" fontId="6" fillId="0" borderId="0" xfId="6">
      <alignment vertical="center"/>
    </xf>
    <xf numFmtId="9" fontId="7" fillId="0" borderId="1" xfId="0" applyNumberFormat="1" applyFont="1" applyFill="1" applyBorder="1" applyAlignment="1">
      <alignment vertical="center" wrapText="1"/>
    </xf>
    <xf numFmtId="9" fontId="7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9" fontId="9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9" fontId="10" fillId="0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176" fontId="11" fillId="3" borderId="2" xfId="0" applyNumberFormat="1" applyFont="1" applyFill="1" applyBorder="1" applyAlignment="1">
      <alignment horizontal="right" vertical="center"/>
    </xf>
    <xf numFmtId="176" fontId="11" fillId="4" borderId="2" xfId="0" applyNumberFormat="1" applyFont="1" applyFill="1" applyBorder="1" applyAlignment="1"/>
    <xf numFmtId="9" fontId="11" fillId="3" borderId="2" xfId="0" applyNumberFormat="1" applyFont="1" applyFill="1" applyBorder="1" applyAlignment="1">
      <alignment horizontal="center" vertical="center"/>
    </xf>
    <xf numFmtId="2" fontId="12" fillId="5" borderId="2" xfId="0" applyNumberFormat="1" applyFont="1" applyFill="1" applyBorder="1" applyAlignment="1">
      <alignment horizontal="right"/>
    </xf>
    <xf numFmtId="9" fontId="11" fillId="0" borderId="2" xfId="0" applyNumberFormat="1" applyFont="1" applyBorder="1" applyAlignment="1">
      <alignment horizontal="right"/>
    </xf>
    <xf numFmtId="9" fontId="11" fillId="0" borderId="3" xfId="0" applyNumberFormat="1" applyFont="1" applyBorder="1" applyAlignment="1">
      <alignment horizontal="right"/>
    </xf>
    <xf numFmtId="9" fontId="11" fillId="6" borderId="2" xfId="0" applyNumberFormat="1" applyFont="1" applyFill="1" applyBorder="1" applyAlignment="1">
      <alignment horizontal="right"/>
    </xf>
    <xf numFmtId="2" fontId="12" fillId="0" borderId="2" xfId="0" applyNumberFormat="1" applyFont="1" applyBorder="1" applyAlignment="1">
      <alignment horizontal="right"/>
    </xf>
    <xf numFmtId="176" fontId="13" fillId="0" borderId="2" xfId="0" applyNumberFormat="1" applyFont="1" applyBorder="1" applyAlignment="1">
      <alignment horizontal="right" vertical="center"/>
    </xf>
    <xf numFmtId="9" fontId="11" fillId="0" borderId="4" xfId="0" applyNumberFormat="1" applyFont="1" applyBorder="1" applyAlignment="1">
      <alignment horizontal="right"/>
    </xf>
    <xf numFmtId="179" fontId="14" fillId="0" borderId="1" xfId="0" applyNumberFormat="1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/>
    </xf>
    <xf numFmtId="9" fontId="11" fillId="0" borderId="1" xfId="0" applyNumberFormat="1" applyFont="1" applyFill="1" applyBorder="1" applyAlignment="1">
      <alignment horizontal="right"/>
    </xf>
    <xf numFmtId="0" fontId="0" fillId="0" borderId="1" xfId="0" applyBorder="1">
      <alignment vertical="center"/>
    </xf>
    <xf numFmtId="2" fontId="13" fillId="0" borderId="1" xfId="0" applyNumberFormat="1" applyFont="1" applyFill="1" applyBorder="1" applyAlignment="1">
      <alignment horizontal="right"/>
    </xf>
    <xf numFmtId="176" fontId="13" fillId="0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179" fontId="1" fillId="0" borderId="1" xfId="0" applyNumberFormat="1" applyFont="1" applyBorder="1" applyAlignment="1">
      <alignment horizontal="right" vertical="center"/>
    </xf>
    <xf numFmtId="180" fontId="1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7" fillId="7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vertical="center" wrapText="1"/>
    </xf>
    <xf numFmtId="9" fontId="18" fillId="7" borderId="1" xfId="0" applyNumberFormat="1" applyFont="1" applyFill="1" applyBorder="1" applyAlignment="1">
      <alignment vertical="center" wrapText="1"/>
    </xf>
    <xf numFmtId="0" fontId="17" fillId="7" borderId="1" xfId="0" applyNumberFormat="1" applyFont="1" applyFill="1" applyBorder="1" applyAlignment="1">
      <alignment vertical="center" wrapText="1"/>
    </xf>
    <xf numFmtId="0" fontId="6" fillId="7" borderId="1" xfId="6" applyNumberFormat="1" applyFill="1" applyBorder="1" applyAlignment="1">
      <alignment vertical="center" wrapText="1"/>
    </xf>
    <xf numFmtId="0" fontId="6" fillId="7" borderId="1" xfId="6" applyFill="1" applyBorder="1" applyAlignment="1">
      <alignment vertical="center" wrapText="1"/>
    </xf>
    <xf numFmtId="9" fontId="18" fillId="7" borderId="5" xfId="0" applyNumberFormat="1" applyFont="1" applyFill="1" applyBorder="1" applyAlignment="1">
      <alignment horizontal="center" vertical="center" wrapText="1"/>
    </xf>
    <xf numFmtId="9" fontId="18" fillId="7" borderId="6" xfId="0" applyNumberFormat="1" applyFont="1" applyFill="1" applyBorder="1" applyAlignment="1">
      <alignment horizontal="center" vertical="center" wrapText="1"/>
    </xf>
    <xf numFmtId="9" fontId="18" fillId="7" borderId="7" xfId="0" applyNumberFormat="1" applyFont="1" applyFill="1" applyBorder="1" applyAlignment="1">
      <alignment horizontal="center" vertical="center" wrapText="1"/>
    </xf>
    <xf numFmtId="0" fontId="19" fillId="0" borderId="0" xfId="6" applyFont="1" applyAlignment="1">
      <alignment vertical="center" wrapText="1"/>
    </xf>
    <xf numFmtId="0" fontId="17" fillId="8" borderId="1" xfId="0" applyFont="1" applyFill="1" applyBorder="1" applyAlignment="1">
      <alignment vertical="center" wrapText="1"/>
    </xf>
    <xf numFmtId="0" fontId="17" fillId="8" borderId="8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5.png"/><Relationship Id="rId8" Type="http://schemas.openxmlformats.org/officeDocument/2006/relationships/image" Target="media/image14.png"/><Relationship Id="rId7" Type="http://schemas.openxmlformats.org/officeDocument/2006/relationships/image" Target="media/image13.png"/><Relationship Id="rId6" Type="http://schemas.openxmlformats.org/officeDocument/2006/relationships/image" Target="media/image12.png"/><Relationship Id="rId5" Type="http://schemas.openxmlformats.org/officeDocument/2006/relationships/image" Target="media/image11.png"/><Relationship Id="rId4" Type="http://schemas.openxmlformats.org/officeDocument/2006/relationships/image" Target="media/image10.png"/><Relationship Id="rId3" Type="http://schemas.openxmlformats.org/officeDocument/2006/relationships/image" Target="media/image9.png"/><Relationship Id="rId2" Type="http://schemas.openxmlformats.org/officeDocument/2006/relationships/image" Target="media/image8.png"/><Relationship Id="rId14" Type="http://schemas.openxmlformats.org/officeDocument/2006/relationships/image" Target="media/image20.png"/><Relationship Id="rId13" Type="http://schemas.openxmlformats.org/officeDocument/2006/relationships/image" Target="media/image19.png"/><Relationship Id="rId12" Type="http://schemas.openxmlformats.org/officeDocument/2006/relationships/image" Target="media/image18.png"/><Relationship Id="rId11" Type="http://schemas.openxmlformats.org/officeDocument/2006/relationships/image" Target="media/image17.png"/><Relationship Id="rId10" Type="http://schemas.openxmlformats.org/officeDocument/2006/relationships/image" Target="media/image16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3</xdr:col>
      <xdr:colOff>2438400</xdr:colOff>
      <xdr:row>56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7753350"/>
          <a:ext cx="3810000" cy="331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9</xdr:col>
      <xdr:colOff>381000</xdr:colOff>
      <xdr:row>54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5457825" y="7562850"/>
          <a:ext cx="3810000" cy="316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447675</xdr:colOff>
      <xdr:row>28</xdr:row>
      <xdr:rowOff>19050</xdr:rowOff>
    </xdr:from>
    <xdr:to>
      <xdr:col>15</xdr:col>
      <xdr:colOff>142875</xdr:colOff>
      <xdr:row>37</xdr:row>
      <xdr:rowOff>86360</xdr:rowOff>
    </xdr:to>
    <xdr:pic>
      <xdr:nvPicPr>
        <xdr:cNvPr id="4" name="图片 3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9334500" y="5867400"/>
          <a:ext cx="3810000" cy="1610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495300</xdr:colOff>
      <xdr:row>39</xdr:row>
      <xdr:rowOff>19050</xdr:rowOff>
    </xdr:from>
    <xdr:to>
      <xdr:col>15</xdr:col>
      <xdr:colOff>190500</xdr:colOff>
      <xdr:row>44</xdr:row>
      <xdr:rowOff>181610</xdr:rowOff>
    </xdr:to>
    <xdr:pic>
      <xdr:nvPicPr>
        <xdr:cNvPr id="5" name="图片 4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9382125" y="7772400"/>
          <a:ext cx="3810000" cy="107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23</xdr:col>
      <xdr:colOff>381000</xdr:colOff>
      <xdr:row>44</xdr:row>
      <xdr:rowOff>57150</xdr:rowOff>
    </xdr:to>
    <xdr:pic>
      <xdr:nvPicPr>
        <xdr:cNvPr id="6" name="图片 5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5059025" y="6877050"/>
          <a:ext cx="3810000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161925</xdr:colOff>
      <xdr:row>47</xdr:row>
      <xdr:rowOff>95250</xdr:rowOff>
    </xdr:from>
    <xdr:to>
      <xdr:col>15</xdr:col>
      <xdr:colOff>542925</xdr:colOff>
      <xdr:row>62</xdr:row>
      <xdr:rowOff>171450</xdr:rowOff>
    </xdr:to>
    <xdr:pic>
      <xdr:nvPicPr>
        <xdr:cNvPr id="7" name="图片 6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9734550" y="9372600"/>
          <a:ext cx="3810000" cy="2990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almart.com/ip/Kohree-Non-Leveling-RV-Roof-Sealant-2-Pack-White-Non-Sag-Lap-Sealant-for-RV-Roof-Repair-Maintenance-Camper-Trailer/16505005417?classType=VARIANT&amp;from=/search" TargetMode="External"/><Relationship Id="rId1" Type="http://schemas.openxmlformats.org/officeDocument/2006/relationships/hyperlink" Target="https://www.walmart.com/ip/Kohree-RV-Roof-Sealant-White-Self-Leveling-Lap-Sealant-for-RV-Home-Repair-4-Pack-10-1-Fl-OZ/5437273148?classType=VARIANT&amp;from=/searc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15" workbookViewId="0">
      <selection activeCell="D15" sqref="D15"/>
    </sheetView>
  </sheetViews>
  <sheetFormatPr defaultColWidth="23.75" defaultRowHeight="50" customHeight="1" outlineLevelCol="7"/>
  <cols>
    <col min="1" max="2" width="37" style="45" customWidth="1"/>
    <col min="3" max="3" width="48" style="45" customWidth="1"/>
    <col min="4" max="4" width="56.5" style="45" customWidth="1"/>
    <col min="5" max="6" width="37" style="45" customWidth="1"/>
    <col min="7" max="16384" width="23.75" customWidth="1"/>
  </cols>
  <sheetData>
    <row r="1" customHeight="1" spans="1:8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7" t="s">
        <v>5</v>
      </c>
    </row>
    <row r="2" ht="62" customHeight="1" spans="1:8">
      <c r="A2" s="48" t="s">
        <v>6</v>
      </c>
      <c r="B2" s="48" t="s">
        <v>7</v>
      </c>
      <c r="C2" s="49" t="s">
        <v>8</v>
      </c>
      <c r="D2" s="49" t="s">
        <v>9</v>
      </c>
      <c r="E2" s="49" t="str">
        <f>_xlfn.DISPIMG("ID_150A88ED01544201AD208D25E563AB3A",1)</f>
        <v>=DISPIMG("ID_150A88ED01544201AD208D25E563AB3A",1)</v>
      </c>
      <c r="F2" s="47" t="str">
        <f>_xlfn.DISPIMG("ID_44A16B7FFDEC426DB67538C3500F81BF",1)</f>
        <v>=DISPIMG("ID_44A16B7FFDEC426DB67538C3500F81BF",1)</v>
      </c>
    </row>
    <row r="3" customHeight="1" spans="1:8">
      <c r="A3" s="48"/>
      <c r="B3" s="48"/>
      <c r="C3" s="48" t="s">
        <v>10</v>
      </c>
      <c r="D3" s="48" t="str">
        <f>_xlfn.DISPIMG("ID_CA8627D25FCA48AEAF6C6F071C4B2221",1)</f>
        <v>=DISPIMG("ID_CA8627D25FCA48AEAF6C6F071C4B2221",1)</v>
      </c>
      <c r="E3" s="49"/>
      <c r="F3" s="47"/>
    </row>
    <row r="4" customHeight="1" spans="1:8">
      <c r="A4" s="48"/>
      <c r="B4" s="48"/>
      <c r="C4" s="48" t="s">
        <v>11</v>
      </c>
      <c r="D4" s="48" t="s">
        <v>12</v>
      </c>
      <c r="E4" s="48"/>
      <c r="F4" s="47"/>
    </row>
    <row r="5" customHeight="1" spans="1:8">
      <c r="A5" s="48"/>
      <c r="B5" s="48"/>
      <c r="C5" s="48" t="s">
        <v>13</v>
      </c>
      <c r="D5" s="50" t="s">
        <v>14</v>
      </c>
      <c r="E5" s="48"/>
      <c r="F5" s="47"/>
      <c r="G5" s="11"/>
      <c r="H5" s="11"/>
    </row>
    <row r="6" customHeight="1" spans="1:8">
      <c r="A6" s="48"/>
      <c r="B6" s="48"/>
      <c r="C6" s="49" t="s">
        <v>15</v>
      </c>
      <c r="D6" s="51" t="str">
        <f>_xlfn.DISPIMG("ID_5F48D057F19E430096D813F3C08DA0D4",1)</f>
        <v>=DISPIMG("ID_5F48D057F19E430096D813F3C08DA0D4",1)</v>
      </c>
      <c r="E6" s="48" t="str">
        <f>_xlfn.DISPIMG("ID_040F539C9C1E42E99E020D71E87BE318",1)</f>
        <v>=DISPIMG("ID_040F539C9C1E42E99E020D71E87BE318",1)</v>
      </c>
      <c r="F6" s="47"/>
      <c r="G6" s="11"/>
      <c r="H6" s="11"/>
    </row>
    <row r="7" customHeight="1" spans="1:8">
      <c r="A7" s="48"/>
      <c r="B7" s="48"/>
      <c r="C7" s="49" t="s">
        <v>16</v>
      </c>
      <c r="D7" s="45" t="str">
        <f>_xlfn.DISPIMG("ID_ED9106B9CFC845E3BE47C8958AE14347",1)</f>
        <v>=DISPIMG("ID_ED9106B9CFC845E3BE47C8958AE14347",1)</v>
      </c>
      <c r="E7" s="48" t="str">
        <f>_xlfn.DISPIMG("ID_33221F41887C44D58F07050135EC34E0",1)</f>
        <v>=DISPIMG("ID_33221F41887C44D58F07050135EC34E0",1)</v>
      </c>
      <c r="F7" s="47"/>
      <c r="G7" s="11"/>
      <c r="H7" s="11"/>
    </row>
    <row r="8" customHeight="1" spans="1:8">
      <c r="A8" s="48"/>
      <c r="B8" s="48"/>
      <c r="C8" s="49" t="s">
        <v>17</v>
      </c>
      <c r="D8" s="51" t="str">
        <f>_xlfn.DISPIMG("ID_F390D264FA144BAA885AA6DF936839C1",1)</f>
        <v>=DISPIMG("ID_F390D264FA144BAA885AA6DF936839C1",1)</v>
      </c>
      <c r="E8" s="48" t="str">
        <f>_xlfn.DISPIMG("ID_D291EBA61F554F23A45217A5F073FB8B",1)</f>
        <v>=DISPIMG("ID_D291EBA61F554F23A45217A5F073FB8B",1)</v>
      </c>
      <c r="F8" s="47"/>
      <c r="G8" s="11"/>
      <c r="H8" s="11"/>
    </row>
    <row r="9" customHeight="1" spans="1:8">
      <c r="A9" s="48"/>
      <c r="B9" s="48"/>
      <c r="C9" s="49" t="s">
        <v>18</v>
      </c>
      <c r="D9" s="52" t="s">
        <v>19</v>
      </c>
      <c r="E9" s="53" t="s">
        <v>20</v>
      </c>
      <c r="F9" s="47"/>
      <c r="G9" s="11"/>
      <c r="H9" s="11"/>
    </row>
    <row r="10" ht="102" customHeight="1" spans="1:8">
      <c r="A10" s="48"/>
      <c r="B10" s="48"/>
      <c r="C10" s="49" t="s">
        <v>21</v>
      </c>
      <c r="D10" s="54" t="s">
        <v>22</v>
      </c>
      <c r="E10" s="55"/>
      <c r="F10" s="56"/>
      <c r="G10" s="57"/>
      <c r="H10" s="11"/>
    </row>
    <row r="11" ht="15" spans="1:8">
      <c r="A11" s="48"/>
      <c r="B11" s="48" t="s">
        <v>23</v>
      </c>
      <c r="C11" s="48"/>
      <c r="D11" s="49"/>
      <c r="E11" s="49"/>
      <c r="F11" s="47"/>
    </row>
    <row r="12" customHeight="1" spans="1:8">
      <c r="A12" s="58" t="s">
        <v>24</v>
      </c>
      <c r="B12" s="48" t="s">
        <v>25</v>
      </c>
      <c r="C12" s="48" t="s">
        <v>26</v>
      </c>
      <c r="D12" s="49"/>
      <c r="E12" s="49"/>
      <c r="F12" s="47"/>
    </row>
    <row r="13" customHeight="1" spans="1:8">
      <c r="A13" s="59" t="str">
        <f>_xlfn.DISPIMG("ID_792AD857908B41A9881BF1B4FB1107F4",1)</f>
        <v>=DISPIMG("ID_792AD857908B41A9881BF1B4FB1107F4",1)</v>
      </c>
      <c r="B13" s="45" t="s">
        <v>27</v>
      </c>
      <c r="C13" s="1" t="s">
        <v>28</v>
      </c>
      <c r="D13" s="49"/>
      <c r="E13" s="49"/>
      <c r="F13" s="47"/>
    </row>
    <row r="14" customHeight="1" spans="1:8">
      <c r="A14" s="60"/>
      <c r="B14" s="45" t="s">
        <v>29</v>
      </c>
      <c r="C14" s="1" t="s">
        <v>30</v>
      </c>
      <c r="D14" s="49"/>
      <c r="E14" s="49"/>
      <c r="F14" s="47"/>
    </row>
    <row r="15" customHeight="1" spans="1:8">
      <c r="A15" s="60"/>
      <c r="C15" s="1" t="s">
        <v>31</v>
      </c>
      <c r="D15" s="49"/>
      <c r="E15" s="49"/>
      <c r="F15" s="47"/>
    </row>
    <row r="16" customHeight="1" spans="1:8">
      <c r="A16" s="61"/>
      <c r="B16" s="49"/>
      <c r="C16" s="49"/>
      <c r="D16" s="49"/>
      <c r="E16" s="49"/>
      <c r="F16" s="47"/>
    </row>
    <row r="17" customHeight="1" spans="1:6">
      <c r="A17" s="58" t="s">
        <v>32</v>
      </c>
      <c r="B17" s="48" t="s">
        <v>33</v>
      </c>
      <c r="C17" s="48" t="s">
        <v>34</v>
      </c>
      <c r="D17" s="49" t="s">
        <v>35</v>
      </c>
      <c r="E17" s="48" t="s">
        <v>36</v>
      </c>
      <c r="F17" s="47"/>
    </row>
    <row r="18" customHeight="1" spans="1:6">
      <c r="A18" s="48"/>
      <c r="B18" s="48"/>
      <c r="C18" s="48" t="s">
        <v>37</v>
      </c>
      <c r="D18" s="49" t="s">
        <v>38</v>
      </c>
      <c r="E18" s="48" t="s">
        <v>36</v>
      </c>
      <c r="F18" s="47"/>
    </row>
    <row r="19" customHeight="1" spans="1:6">
      <c r="A19" s="48"/>
      <c r="B19" s="48"/>
      <c r="C19" s="48" t="s">
        <v>39</v>
      </c>
      <c r="D19" s="49" t="s">
        <v>38</v>
      </c>
      <c r="E19" s="48" t="s">
        <v>36</v>
      </c>
      <c r="F19" s="47"/>
    </row>
    <row r="20" customHeight="1" spans="1:6">
      <c r="A20" s="48"/>
      <c r="B20" s="48"/>
      <c r="C20" s="48" t="s">
        <v>40</v>
      </c>
      <c r="D20" s="49" t="s">
        <v>38</v>
      </c>
      <c r="E20" s="48" t="s">
        <v>36</v>
      </c>
      <c r="F20" s="47"/>
    </row>
    <row r="21" customHeight="1" spans="1:6">
      <c r="A21" s="62" t="s">
        <v>41</v>
      </c>
      <c r="B21" s="48" t="s">
        <v>42</v>
      </c>
      <c r="C21" s="48" t="s">
        <v>43</v>
      </c>
      <c r="D21" s="48" t="s">
        <v>44</v>
      </c>
      <c r="E21" s="48" t="s">
        <v>45</v>
      </c>
      <c r="F21" s="47"/>
    </row>
    <row r="22" customHeight="1" spans="1:6">
      <c r="A22" s="48"/>
      <c r="B22" s="48"/>
      <c r="C22" s="48" t="s">
        <v>46</v>
      </c>
      <c r="D22" s="48" t="s">
        <v>47</v>
      </c>
      <c r="E22" s="48" t="s">
        <v>48</v>
      </c>
      <c r="F22" s="47"/>
    </row>
    <row r="23" customHeight="1" spans="1:6">
      <c r="A23" s="48"/>
      <c r="B23" s="48"/>
      <c r="C23" s="48"/>
      <c r="D23" s="48"/>
      <c r="E23" s="48" t="s">
        <v>49</v>
      </c>
      <c r="F23" s="47"/>
    </row>
  </sheetData>
  <mergeCells count="6">
    <mergeCell ref="D10:F10"/>
    <mergeCell ref="A13:A16"/>
    <mergeCell ref="A22:A23"/>
    <mergeCell ref="B22:B23"/>
    <mergeCell ref="C22:C23"/>
    <mergeCell ref="D22:D23"/>
  </mergeCells>
  <hyperlinks>
    <hyperlink ref="D9" r:id="rId1" display="https://www.walmart.com/ip/Kohree-RV-Roof-Sealant-White-Self-Leveling-Lap-Sealant-for-RV-Home-Repair-4-Pack-10-1-Fl-OZ/5437273148?classType=VARIANT&amp;from=/search"/>
    <hyperlink ref="E9" r:id="rId2" display="https://www.walmart.com/ip/Kohree-Non-Leveling-RV-Roof-Sealant-2-Pack-White-Non-Sag-Lap-Sealant-for-RV-Roof-Repair-Maintenance-Camper-Trailer/16505005417?classType=VARIANT&amp;from=/search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workbookViewId="0">
      <selection activeCell="I21" sqref="I21"/>
    </sheetView>
  </sheetViews>
  <sheetFormatPr defaultColWidth="9" defaultRowHeight="13.5"/>
  <cols>
    <col min="1" max="1" width="18.5" customWidth="1"/>
    <col min="2" max="2" width="12.5"/>
  </cols>
  <sheetData>
    <row r="1" ht="28.5" spans="1:20">
      <c r="A1" s="12" t="s">
        <v>50</v>
      </c>
      <c r="B1" s="13" t="s">
        <v>51</v>
      </c>
      <c r="C1" s="14" t="s">
        <v>52</v>
      </c>
      <c r="D1" s="13" t="s">
        <v>53</v>
      </c>
      <c r="E1" s="15" t="s">
        <v>54</v>
      </c>
      <c r="F1" s="16" t="s">
        <v>55</v>
      </c>
      <c r="G1" s="13" t="s">
        <v>56</v>
      </c>
      <c r="H1" s="17" t="s">
        <v>57</v>
      </c>
      <c r="I1" s="18" t="s">
        <v>58</v>
      </c>
      <c r="J1" s="18" t="s">
        <v>59</v>
      </c>
      <c r="K1" s="13" t="s">
        <v>60</v>
      </c>
      <c r="L1" s="13" t="s">
        <v>61</v>
      </c>
      <c r="M1" s="13" t="s">
        <v>62</v>
      </c>
      <c r="N1" s="13" t="s">
        <v>63</v>
      </c>
      <c r="O1" s="13" t="s">
        <v>64</v>
      </c>
      <c r="P1" s="19" t="s">
        <v>65</v>
      </c>
      <c r="Q1" s="19" t="s">
        <v>66</v>
      </c>
      <c r="R1" s="20" t="s">
        <v>67</v>
      </c>
    </row>
    <row r="2" ht="14.25" spans="1:20">
      <c r="A2" s="1" t="s">
        <v>68</v>
      </c>
      <c r="B2" s="2"/>
      <c r="C2" s="21">
        <v>19.99</v>
      </c>
      <c r="D2" s="22">
        <v>16</v>
      </c>
      <c r="E2" s="23">
        <v>9.74</v>
      </c>
      <c r="F2" s="22">
        <v>5.45</v>
      </c>
      <c r="G2" s="24">
        <v>0</v>
      </c>
      <c r="H2" s="25">
        <v>0.15</v>
      </c>
      <c r="I2" s="26">
        <v>7.76</v>
      </c>
      <c r="J2" s="27">
        <v>0.39</v>
      </c>
      <c r="K2" s="27">
        <v>0</v>
      </c>
      <c r="L2" s="28">
        <v>0.15</v>
      </c>
      <c r="M2" s="28">
        <v>0.05</v>
      </c>
      <c r="N2" s="29">
        <v>0.19</v>
      </c>
      <c r="O2" s="30">
        <v>3.76</v>
      </c>
      <c r="P2" s="31">
        <v>10.54</v>
      </c>
      <c r="Q2" s="27">
        <v>2.79</v>
      </c>
      <c r="R2" s="32">
        <v>0.53</v>
      </c>
    </row>
    <row r="3" ht="14.25" spans="1:20">
      <c r="A3" s="1" t="s">
        <v>69</v>
      </c>
      <c r="B3" s="2"/>
      <c r="C3" s="21">
        <v>33.99</v>
      </c>
      <c r="D3" s="22">
        <v>32</v>
      </c>
      <c r="E3" s="23">
        <v>18.22</v>
      </c>
      <c r="F3" s="22">
        <v>6.15</v>
      </c>
      <c r="G3" s="24">
        <v>0</v>
      </c>
      <c r="H3" s="25">
        <v>0.15</v>
      </c>
      <c r="I3" s="26">
        <v>15.36</v>
      </c>
      <c r="J3" s="27">
        <v>0.45</v>
      </c>
      <c r="K3" s="27">
        <v>0</v>
      </c>
      <c r="L3" s="28">
        <v>0.15</v>
      </c>
      <c r="M3" s="28">
        <v>0.05</v>
      </c>
      <c r="N3" s="29">
        <v>0.25</v>
      </c>
      <c r="O3" s="30">
        <v>8.56</v>
      </c>
      <c r="P3" s="31">
        <v>21.04</v>
      </c>
      <c r="Q3" s="27">
        <v>2.85</v>
      </c>
      <c r="R3" s="32">
        <v>0.62</v>
      </c>
    </row>
    <row r="4" ht="14.25" spans="1:20">
      <c r="A4" s="1"/>
      <c r="B4" s="2"/>
      <c r="C4" s="21"/>
      <c r="D4" s="22"/>
      <c r="E4" s="23"/>
      <c r="F4" s="22"/>
      <c r="G4" s="24"/>
      <c r="H4" s="25"/>
      <c r="I4" s="26"/>
      <c r="J4" s="27"/>
      <c r="K4" s="27"/>
      <c r="L4" s="28"/>
      <c r="M4" s="28"/>
      <c r="N4" s="29"/>
      <c r="O4" s="30"/>
      <c r="P4" s="31"/>
      <c r="Q4" s="27"/>
      <c r="R4" s="32"/>
    </row>
    <row r="5" ht="14.25" spans="1:20">
      <c r="A5" s="1"/>
      <c r="B5" s="2"/>
      <c r="C5" s="21"/>
      <c r="D5" s="22"/>
      <c r="E5" s="23"/>
      <c r="F5" s="22"/>
      <c r="G5" s="24"/>
      <c r="H5" s="25"/>
      <c r="I5" s="26"/>
      <c r="J5" s="27"/>
      <c r="K5" s="27"/>
      <c r="L5" s="28"/>
      <c r="M5" s="28"/>
      <c r="N5" s="29"/>
      <c r="O5" s="30"/>
      <c r="P5" s="31"/>
      <c r="Q5" s="27"/>
      <c r="R5" s="32"/>
    </row>
    <row r="6" ht="14.25" spans="1:20">
      <c r="A6" s="1"/>
      <c r="B6" s="2"/>
      <c r="C6" s="21"/>
      <c r="D6" s="22"/>
      <c r="E6" s="23"/>
      <c r="F6" s="22"/>
      <c r="G6" s="24"/>
      <c r="H6" s="25"/>
      <c r="I6" s="26"/>
      <c r="J6" s="27"/>
      <c r="K6" s="27"/>
      <c r="L6" s="28"/>
      <c r="M6" s="28"/>
      <c r="N6" s="29"/>
      <c r="O6" s="30"/>
      <c r="P6" s="31"/>
      <c r="Q6" s="27"/>
      <c r="R6" s="32"/>
    </row>
    <row r="7" ht="14.25" spans="1:20">
      <c r="A7" s="1"/>
      <c r="B7" s="2"/>
      <c r="C7" s="21"/>
      <c r="D7" s="22"/>
      <c r="E7" s="23"/>
      <c r="F7" s="22"/>
      <c r="G7" s="24"/>
      <c r="H7" s="25"/>
      <c r="I7" s="26"/>
      <c r="J7" s="27"/>
      <c r="K7" s="27"/>
      <c r="L7" s="28"/>
      <c r="M7" s="28"/>
      <c r="N7" s="29"/>
      <c r="O7" s="30"/>
      <c r="P7" s="31"/>
      <c r="Q7" s="27"/>
      <c r="R7" s="32"/>
    </row>
    <row r="13" ht="33" spans="1:20">
      <c r="A13" s="12" t="s">
        <v>70</v>
      </c>
      <c r="B13" s="33" t="s">
        <v>71</v>
      </c>
      <c r="C13" s="33" t="s">
        <v>72</v>
      </c>
      <c r="D13" s="34" t="s">
        <v>73</v>
      </c>
      <c r="E13" s="34" t="s">
        <v>74</v>
      </c>
      <c r="F13" s="34" t="s">
        <v>75</v>
      </c>
      <c r="G13" s="35" t="s">
        <v>76</v>
      </c>
      <c r="H13" s="35" t="s">
        <v>77</v>
      </c>
      <c r="I13" s="35" t="s">
        <v>78</v>
      </c>
      <c r="J13" s="36" t="s">
        <v>79</v>
      </c>
      <c r="K13" s="36" t="s">
        <v>80</v>
      </c>
      <c r="L13" s="37"/>
      <c r="M13" s="36"/>
      <c r="N13" s="36"/>
      <c r="O13" s="38"/>
      <c r="P13" s="39"/>
      <c r="Q13" s="36"/>
      <c r="R13" s="36"/>
    </row>
    <row r="14" spans="1:20">
      <c r="A14" s="40" t="s">
        <v>68</v>
      </c>
      <c r="B14" s="41">
        <v>10.668</v>
      </c>
      <c r="C14" s="41">
        <v>5.334</v>
      </c>
      <c r="D14" s="41">
        <v>23.876</v>
      </c>
      <c r="E14" s="42">
        <v>0.23</v>
      </c>
      <c r="F14" s="41">
        <v>0.96</v>
      </c>
      <c r="G14" s="43">
        <v>2.12</v>
      </c>
      <c r="H14" s="44">
        <v>7</v>
      </c>
      <c r="I14" s="43">
        <v>6.72</v>
      </c>
      <c r="J14" s="41">
        <v>0.45</v>
      </c>
      <c r="K14" s="41">
        <v>5.45</v>
      </c>
      <c r="L14" s="43"/>
      <c r="M14" s="43"/>
      <c r="N14" s="43"/>
      <c r="O14" s="41"/>
      <c r="P14" s="41"/>
      <c r="Q14" s="41"/>
      <c r="R14" s="41"/>
      <c r="S14" s="22"/>
      <c r="T14" s="22"/>
    </row>
    <row r="15" spans="1:20">
      <c r="A15" s="40" t="s">
        <v>69</v>
      </c>
      <c r="B15" s="41">
        <v>10.668</v>
      </c>
      <c r="C15" s="41">
        <v>10.414</v>
      </c>
      <c r="D15" s="41">
        <v>23.876</v>
      </c>
      <c r="E15" s="42">
        <v>0.44</v>
      </c>
      <c r="F15" s="41">
        <v>1.98</v>
      </c>
      <c r="G15" s="43">
        <v>4.37</v>
      </c>
      <c r="H15" s="44">
        <v>7</v>
      </c>
      <c r="I15" s="43">
        <v>13.86</v>
      </c>
      <c r="J15" s="41">
        <v>0.65</v>
      </c>
      <c r="K15" s="41">
        <v>6.15</v>
      </c>
      <c r="L15" s="43"/>
      <c r="M15" s="43"/>
      <c r="N15" s="43"/>
      <c r="O15" s="41"/>
      <c r="P15" s="41"/>
      <c r="Q15" s="41"/>
      <c r="R15" s="41"/>
      <c r="S15" s="22"/>
      <c r="T15" s="2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H4" sqref="H4"/>
    </sheetView>
  </sheetViews>
  <sheetFormatPr defaultColWidth="9" defaultRowHeight="13.5" outlineLevelRow="7" outlineLevelCol="4"/>
  <cols>
    <col min="1" max="1" width="44.125" customWidth="1"/>
    <col min="2" max="2" width="12.625"/>
  </cols>
  <sheetData>
    <row r="1" spans="1:5">
      <c r="A1" t="s">
        <v>81</v>
      </c>
      <c r="B1" t="s">
        <v>82</v>
      </c>
      <c r="C1" s="9">
        <v>46104</v>
      </c>
      <c r="D1" s="9">
        <v>46105</v>
      </c>
      <c r="E1" s="9">
        <v>46106</v>
      </c>
    </row>
    <row r="2" ht="80" customHeight="1" spans="1:5">
      <c r="A2" t="str">
        <f>_xlfn.DISPIMG("ID_E2EF8A18D6A44A0D86C0D4ABDE83CD58",1)</f>
        <v>=DISPIMG("ID_E2EF8A18D6A44A0D86C0D4ABDE83CD58",1)</v>
      </c>
      <c r="B2" s="10">
        <v>16505005417</v>
      </c>
      <c r="C2">
        <v>50</v>
      </c>
    </row>
    <row r="3" ht="99.35" spans="1:5">
      <c r="A3" t="str">
        <f>_xlfn.DISPIMG("ID_1AEEA948EF564AF5865DFDF48FEC832B",1)</f>
        <v>=DISPIMG("ID_1AEEA948EF564AF5865DFDF48FEC832B",1)</v>
      </c>
      <c r="B3" s="11">
        <v>16505055384</v>
      </c>
      <c r="C3">
        <v>53</v>
      </c>
    </row>
    <row r="4" ht="101.25" spans="1:5">
      <c r="A4" t="str">
        <f>_xlfn.DISPIMG("ID_DACF20C124484C618558FB06860B6FC9",1)</f>
        <v>=DISPIMG("ID_DACF20C124484C618558FB06860B6FC9",1)</v>
      </c>
      <c r="B4">
        <v>15090519450</v>
      </c>
      <c r="C4" s="11">
        <v>98</v>
      </c>
    </row>
    <row r="5" ht="107.65" spans="1:5">
      <c r="A5" t="str">
        <f>_xlfn.DISPIMG("ID_300DEE2DB77D4885BCA4CD8F58C23DA6",1)</f>
        <v>=DISPIMG("ID_300DEE2DB77D4885BCA4CD8F58C23DA6",1)</v>
      </c>
      <c r="B5">
        <v>5437273148</v>
      </c>
      <c r="C5">
        <v>23</v>
      </c>
    </row>
    <row r="8" spans="1:5">
      <c r="A8" t="s">
        <v>83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8"/>
  <sheetViews>
    <sheetView topLeftCell="A26" workbookViewId="0">
      <selection activeCell="D64" sqref="D64"/>
    </sheetView>
  </sheetViews>
  <sheetFormatPr defaultColWidth="9" defaultRowHeight="13.5"/>
  <cols>
    <col min="4" max="4" width="44.625" customWidth="1"/>
  </cols>
  <sheetData>
    <row r="1" spans="1:15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1" t="s">
        <v>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1" t="s">
        <v>86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1" t="s">
        <v>87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1" t="s">
        <v>88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1" t="s">
        <v>89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1" t="s">
        <v>90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1" t="s">
        <v>91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1" t="s">
        <v>92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" t="s">
        <v>93</v>
      </c>
      <c r="O9" s="2"/>
    </row>
    <row r="10" spans="1:15">
      <c r="A10" s="1" t="s">
        <v>94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96" customHeight="1" spans="1:15">
      <c r="A11" s="1" t="s">
        <v>95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 t="s">
        <v>96</v>
      </c>
      <c r="M11" s="3"/>
      <c r="N11" s="3"/>
      <c r="O11" s="3"/>
    </row>
    <row r="12" spans="1:15">
      <c r="A12" s="4" t="s">
        <v>97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5"/>
      <c r="M12" s="5"/>
      <c r="N12" s="5"/>
      <c r="O12" s="2"/>
    </row>
    <row r="13" spans="1:15">
      <c r="A13" s="1" t="s">
        <v>98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5"/>
      <c r="M13" s="5"/>
      <c r="N13" s="5"/>
      <c r="O13" s="2"/>
    </row>
    <row r="14" spans="1:15">
      <c r="A14" s="1" t="s">
        <v>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5"/>
      <c r="M14" s="5"/>
      <c r="N14" s="5"/>
      <c r="O14" s="2"/>
    </row>
    <row r="15" spans="1:15">
      <c r="A15" s="1" t="s">
        <v>100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5"/>
      <c r="M15" s="5"/>
      <c r="N15" s="5"/>
      <c r="O15" s="2"/>
    </row>
    <row r="16" spans="1:15">
      <c r="A16" s="1" t="s">
        <v>101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5"/>
      <c r="M16" s="5"/>
      <c r="N16" s="5"/>
      <c r="O16" s="2"/>
    </row>
    <row r="17" spans="1:15">
      <c r="A17" s="4" t="s">
        <v>102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5"/>
      <c r="M17" s="5"/>
      <c r="N17" s="5"/>
      <c r="O17" s="2"/>
    </row>
    <row r="18" spans="1:15">
      <c r="A18" s="1" t="s">
        <v>98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5"/>
      <c r="M18" s="5"/>
      <c r="N18" s="5"/>
      <c r="O18" s="2"/>
    </row>
    <row r="19" spans="1:15">
      <c r="A19" s="1" t="s">
        <v>103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5"/>
      <c r="M19" s="5"/>
      <c r="N19" s="5"/>
      <c r="O19" s="2"/>
    </row>
    <row r="20" spans="1:15">
      <c r="A20" s="1" t="s">
        <v>104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5"/>
      <c r="M20" s="5"/>
      <c r="N20" s="5"/>
      <c r="O20" s="2"/>
    </row>
    <row r="21" spans="1:15">
      <c r="A21" s="1" t="s">
        <v>105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5"/>
      <c r="M21" s="5"/>
      <c r="N21" s="5"/>
      <c r="O21" s="2"/>
    </row>
    <row r="22" spans="1:15">
      <c r="A22" s="4" t="s">
        <v>106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5"/>
      <c r="M22" s="5"/>
      <c r="N22" s="5"/>
      <c r="O22" s="2"/>
    </row>
    <row r="23" spans="1:15">
      <c r="A23" s="1" t="s">
        <v>98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5"/>
      <c r="M23" s="5"/>
      <c r="N23" s="5"/>
      <c r="O23" s="2"/>
    </row>
    <row r="24" spans="1:15">
      <c r="A24" s="1" t="s">
        <v>107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5"/>
      <c r="M24" s="5"/>
      <c r="N24" s="5"/>
      <c r="O24" s="2"/>
    </row>
    <row r="25" spans="1:15">
      <c r="A25" s="1" t="s">
        <v>108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5"/>
      <c r="M25" s="5"/>
      <c r="N25" s="5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5"/>
      <c r="M26" s="5"/>
      <c r="N26" s="5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5"/>
      <c r="M27" s="5"/>
      <c r="N27" s="5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5"/>
      <c r="M28" s="5"/>
      <c r="N28" s="5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1" t="s">
        <v>109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1" t="s">
        <v>110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1" t="s">
        <v>111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1" t="s">
        <v>112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1" t="s">
        <v>113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1" t="s">
        <v>114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" spans="1:15">
      <c r="B39" s="6"/>
    </row>
    <row r="41" ht="15" spans="1:15">
      <c r="B41" s="6"/>
    </row>
    <row r="43" ht="15" spans="1:15">
      <c r="B43" s="7"/>
    </row>
    <row r="44" ht="15" spans="1:15">
      <c r="B44" s="7"/>
    </row>
    <row r="45" ht="18" spans="1:15">
      <c r="B45" s="8"/>
    </row>
    <row r="46" ht="15" spans="1:15">
      <c r="B46" s="6"/>
    </row>
    <row r="47" ht="15" spans="1:15">
      <c r="B47" s="6"/>
    </row>
    <row r="48" ht="15" spans="1:15">
      <c r="B48" s="6"/>
    </row>
    <row r="49" ht="15" spans="2:2">
      <c r="B49" s="6"/>
    </row>
    <row r="50" ht="15" spans="2:2">
      <c r="B50" s="6"/>
    </row>
    <row r="52" ht="15" spans="2:2">
      <c r="B52" s="7"/>
    </row>
    <row r="53" ht="15" spans="2:2">
      <c r="B53" s="7"/>
    </row>
    <row r="54" ht="15" spans="2:2">
      <c r="B54" s="7"/>
    </row>
    <row r="55" ht="18" spans="2:2">
      <c r="B55" s="8"/>
    </row>
    <row r="56" ht="15" spans="2:2">
      <c r="B56" s="6"/>
    </row>
    <row r="57" ht="15" spans="2:2">
      <c r="B57" s="6"/>
    </row>
    <row r="58" ht="15" spans="2:2">
      <c r="B58" s="6"/>
    </row>
    <row r="59" ht="18" spans="2:2">
      <c r="B59" s="8"/>
    </row>
    <row r="60" ht="15" spans="2:2">
      <c r="B60" s="6"/>
    </row>
    <row r="61" ht="15" spans="2:2">
      <c r="B61" s="6"/>
    </row>
    <row r="62" ht="15" spans="2:2">
      <c r="B62" s="6"/>
    </row>
    <row r="63" ht="15" spans="2:2">
      <c r="B63" s="6"/>
    </row>
    <row r="64" ht="15" spans="2:2">
      <c r="B64" s="6"/>
    </row>
    <row r="65" ht="15" spans="2:2">
      <c r="B65" s="6"/>
    </row>
    <row r="66" ht="15" spans="2:2">
      <c r="B66" s="6"/>
    </row>
    <row r="67" ht="15" spans="2:2">
      <c r="B67" s="6"/>
    </row>
    <row r="68" ht="15" spans="2:2">
      <c r="B68" s="6"/>
    </row>
  </sheetData>
  <mergeCells count="1">
    <mergeCell ref="L11:O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总结</vt:lpstr>
      <vt:lpstr>利润核算</vt:lpstr>
      <vt:lpstr>竟对库存监控</vt:lpstr>
      <vt:lpstr>VOC分析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27478</dc:creator>
  <cp:lastModifiedBy>KKKK</cp:lastModifiedBy>
  <dcterms:created xsi:type="dcterms:W3CDTF">2026-01-20T06:54:00Z</dcterms:created>
  <dcterms:modified xsi:type="dcterms:W3CDTF">2026-03-24T07:04:13Z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3557A6AEA9EE4D4AA5658077B9CED461_13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