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Arbor Capital\Fundo OAI\REAL\"/>
    </mc:Choice>
  </mc:AlternateContent>
  <xr:revisionPtr revIDLastSave="0" documentId="13_ncr:1_{3C130244-63A9-4A71-A00A-D3EA07D201C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F3" i="1"/>
  <c r="Q21" i="1"/>
  <c r="Q20" i="1"/>
  <c r="J4" i="1"/>
  <c r="M2" i="1"/>
  <c r="Q24" i="1"/>
  <c r="Q17" i="1"/>
  <c r="P24" i="1" s="1"/>
  <c r="Q18" i="1"/>
  <c r="Q26" i="1" s="1"/>
  <c r="N2" i="1"/>
  <c r="G2" i="1"/>
  <c r="Q16" i="1"/>
  <c r="O2" i="1"/>
  <c r="O15" i="1" s="1"/>
  <c r="D26" i="1"/>
  <c r="F26" i="1"/>
  <c r="J26" i="1"/>
  <c r="J19" i="1"/>
  <c r="F19" i="1"/>
  <c r="D19" i="1"/>
  <c r="J35" i="1"/>
  <c r="J36" i="1"/>
  <c r="J37" i="1"/>
  <c r="J38" i="1"/>
  <c r="J39" i="1"/>
  <c r="J40" i="1"/>
  <c r="J41" i="1"/>
  <c r="J42" i="1"/>
  <c r="J43" i="1"/>
  <c r="J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0" i="1"/>
  <c r="J21" i="1"/>
  <c r="J22" i="1"/>
  <c r="J23" i="1"/>
  <c r="J24" i="1"/>
  <c r="J25" i="1"/>
  <c r="J27" i="1"/>
  <c r="J28" i="1"/>
  <c r="J29" i="1"/>
  <c r="J30" i="1"/>
  <c r="J31" i="1"/>
  <c r="J32" i="1"/>
  <c r="J33" i="1"/>
  <c r="J34" i="1"/>
  <c r="J2" i="1"/>
  <c r="F31" i="1"/>
  <c r="D31" i="1"/>
  <c r="F17" i="1"/>
  <c r="D17" i="1"/>
  <c r="F11" i="1"/>
  <c r="D11" i="1"/>
  <c r="D25" i="1"/>
  <c r="F25" i="1"/>
  <c r="F9" i="1"/>
  <c r="D9" i="1"/>
  <c r="F10" i="1"/>
  <c r="D10" i="1"/>
  <c r="F8" i="1"/>
  <c r="D8" i="1"/>
  <c r="F6" i="1"/>
  <c r="D6" i="1"/>
  <c r="F5" i="1"/>
  <c r="D5" i="1"/>
  <c r="K2" i="1"/>
  <c r="L2" i="1"/>
  <c r="D41" i="1"/>
  <c r="D42" i="1"/>
  <c r="D43" i="1"/>
  <c r="F41" i="1"/>
  <c r="F42" i="1"/>
  <c r="F43" i="1"/>
  <c r="F27" i="1"/>
  <c r="D27" i="1"/>
  <c r="F29" i="1"/>
  <c r="D29" i="1"/>
  <c r="F15" i="1"/>
  <c r="D15" i="1"/>
  <c r="F4" i="1"/>
  <c r="F7" i="1"/>
  <c r="F12" i="1"/>
  <c r="F13" i="1"/>
  <c r="F14" i="1"/>
  <c r="F16" i="1"/>
  <c r="F18" i="1"/>
  <c r="F20" i="1"/>
  <c r="F21" i="1"/>
  <c r="F22" i="1"/>
  <c r="F23" i="1"/>
  <c r="F24" i="1"/>
  <c r="F28" i="1"/>
  <c r="F30" i="1"/>
  <c r="F32" i="1"/>
  <c r="F33" i="1"/>
  <c r="F34" i="1"/>
  <c r="F35" i="1"/>
  <c r="F36" i="1"/>
  <c r="F37" i="1"/>
  <c r="F38" i="1"/>
  <c r="F39" i="1"/>
  <c r="F40" i="1"/>
  <c r="D3" i="1"/>
  <c r="D4" i="1"/>
  <c r="D7" i="1"/>
  <c r="D12" i="1"/>
  <c r="D13" i="1"/>
  <c r="D14" i="1"/>
  <c r="D16" i="1"/>
  <c r="D18" i="1"/>
  <c r="D20" i="1"/>
  <c r="D21" i="1"/>
  <c r="D22" i="1"/>
  <c r="D23" i="1"/>
  <c r="D24" i="1"/>
  <c r="D28" i="1"/>
  <c r="D30" i="1"/>
  <c r="D32" i="1"/>
  <c r="D33" i="1"/>
  <c r="D34" i="1"/>
  <c r="D35" i="1"/>
  <c r="D36" i="1"/>
  <c r="D37" i="1"/>
  <c r="D38" i="1"/>
  <c r="D39" i="1"/>
  <c r="D40" i="1"/>
  <c r="D2" i="1"/>
  <c r="F2" i="1"/>
  <c r="P26" i="1" l="1"/>
</calcChain>
</file>

<file path=xl/sharedStrings.xml><?xml version="1.0" encoding="utf-8"?>
<sst xmlns="http://schemas.openxmlformats.org/spreadsheetml/2006/main" count="68" uniqueCount="49">
  <si>
    <t>Data</t>
  </si>
  <si>
    <t>Pool</t>
  </si>
  <si>
    <t>USDT Investido</t>
  </si>
  <si>
    <t>Sol Investida</t>
  </si>
  <si>
    <t>USDT Retirado</t>
  </si>
  <si>
    <t>Sol Retirada</t>
  </si>
  <si>
    <t>Investimento USDT</t>
  </si>
  <si>
    <t>arc/SOL</t>
  </si>
  <si>
    <t>Preço Solana na entrada</t>
  </si>
  <si>
    <t>Preço Solana na saida</t>
  </si>
  <si>
    <t>nenekib/SOL</t>
  </si>
  <si>
    <t>dogefather/SOL</t>
  </si>
  <si>
    <t>ekko/SOL</t>
  </si>
  <si>
    <t>olho/SOL</t>
  </si>
  <si>
    <t>Baby/SOL</t>
  </si>
  <si>
    <t>ATM/SOL</t>
  </si>
  <si>
    <t>USDC/SOL</t>
  </si>
  <si>
    <t>Keyes/SOL</t>
  </si>
  <si>
    <t>Nadu/SOL</t>
  </si>
  <si>
    <t>PFC/SOL</t>
  </si>
  <si>
    <t>titicoin/SOL</t>
  </si>
  <si>
    <t>GrokCoin/SOL</t>
  </si>
  <si>
    <t>FC/SOL</t>
  </si>
  <si>
    <t>YesGrok/SOL</t>
  </si>
  <si>
    <t>alon/SOL</t>
  </si>
  <si>
    <t>prometheus/SOL</t>
  </si>
  <si>
    <t>Total Sol USADAS</t>
  </si>
  <si>
    <t>Total Sol Adiquiridas</t>
  </si>
  <si>
    <t>Resultado SOL</t>
  </si>
  <si>
    <t>pongo/SOL</t>
  </si>
  <si>
    <t>HKU5/SOL</t>
  </si>
  <si>
    <t>Collat/SOL</t>
  </si>
  <si>
    <t>life/SOL</t>
  </si>
  <si>
    <t>CSR/SOL</t>
  </si>
  <si>
    <t>Solana investida</t>
  </si>
  <si>
    <t>Preco Solana atual</t>
  </si>
  <si>
    <t>Desvalorizasao</t>
  </si>
  <si>
    <t>valorizacao necessaria</t>
  </si>
  <si>
    <t>fartcoin/SOL</t>
  </si>
  <si>
    <t>Valor Solana Inicio</t>
  </si>
  <si>
    <t>Invest em Dolar</t>
  </si>
  <si>
    <t>Valor Sol Carteira</t>
  </si>
  <si>
    <t>Total investido</t>
  </si>
  <si>
    <t>Total Atual</t>
  </si>
  <si>
    <t>Total Atual sem lucro</t>
  </si>
  <si>
    <t>Investimento Inicial</t>
  </si>
  <si>
    <t>Carteira Atual</t>
  </si>
  <si>
    <t>Lucro em USDT</t>
  </si>
  <si>
    <t>Lucro em 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</si>
</sst>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_-[$$-409]* #,##0.00_ ;_-[$$-409]* \-#,##0.00\ ;_-[$$-409]* &quot;-&quot;??_ ;_-@_ "/>
    <numFmt numFmtId="165" formatCode="0.000"/>
    <numFmt numFmtId="168" formatCode="0.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9" fontId="2" fillId="0" borderId="0" xfId="2" applyFont="1" applyAlignment="1">
      <alignment horizontal="center"/>
    </xf>
    <xf numFmtId="164" fontId="0" fillId="0" borderId="0" xfId="2" applyNumberFormat="1" applyFont="1" applyAlignment="1">
      <alignment horizontal="center"/>
    </xf>
    <xf numFmtId="164" fontId="0" fillId="0" borderId="0" xfId="0" applyNumberFormat="1"/>
    <xf numFmtId="164" fontId="2" fillId="0" borderId="0" xfId="1" applyNumberFormat="1" applyFont="1" applyAlignment="1">
      <alignment horizontal="center"/>
    </xf>
    <xf numFmtId="0" fontId="1" fillId="0" borderId="2" xfId="0" applyFont="1" applyBorder="1" applyAlignment="1">
      <alignment horizontal="center" vertical="top"/>
    </xf>
    <xf numFmtId="14" fontId="3" fillId="0" borderId="0" xfId="0" applyNumberFormat="1" applyFont="1" applyAlignment="1">
      <alignment horizontal="center"/>
    </xf>
    <xf numFmtId="9" fontId="0" fillId="0" borderId="0" xfId="0" applyNumberFormat="1"/>
    <xf numFmtId="10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3" fillId="0" borderId="0" xfId="0" applyFont="1"/>
    <xf numFmtId="164" fontId="0" fillId="0" borderId="0" xfId="0" applyNumberFormat="1" applyFont="1"/>
    <xf numFmtId="0" fontId="0" fillId="0" borderId="0" xfId="0" applyFont="1" applyAlignment="1">
      <alignment horizontal="center"/>
    </xf>
    <xf numFmtId="0" fontId="0" fillId="0" borderId="0" xfId="0" applyFont="1"/>
    <xf numFmtId="10" fontId="0" fillId="0" borderId="0" xfId="0" applyNumberFormat="1"/>
    <xf numFmtId="168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8"/>
  <sheetViews>
    <sheetView tabSelected="1" workbookViewId="0">
      <selection activeCell="L16" sqref="L16"/>
    </sheetView>
  </sheetViews>
  <sheetFormatPr defaultRowHeight="15" x14ac:dyDescent="0.25"/>
  <cols>
    <col min="1" max="1" width="12" style="3" customWidth="1"/>
    <col min="2" max="2" width="18.7109375" style="3" customWidth="1"/>
    <col min="3" max="3" width="20" style="3" customWidth="1"/>
    <col min="4" max="4" width="20.28515625" customWidth="1"/>
    <col min="5" max="5" width="19" style="3" customWidth="1"/>
    <col min="6" max="6" width="16" customWidth="1"/>
    <col min="7" max="7" width="19.5703125" customWidth="1"/>
    <col min="8" max="8" width="24.140625" customWidth="1"/>
    <col min="9" max="9" width="22" customWidth="1"/>
    <col min="10" max="10" width="21.42578125" customWidth="1"/>
    <col min="11" max="11" width="18.42578125" customWidth="1"/>
    <col min="12" max="12" width="19.85546875" customWidth="1"/>
    <col min="13" max="13" width="14.7109375" customWidth="1"/>
    <col min="14" max="14" width="17.7109375" customWidth="1"/>
    <col min="15" max="15" width="15.28515625" customWidth="1"/>
    <col min="16" max="16" width="21.7109375" customWidth="1"/>
    <col min="17" max="17" width="19.7109375" customWidth="1"/>
    <col min="18" max="18" width="17" customWidth="1"/>
  </cols>
  <sheetData>
    <row r="1" spans="1:18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5</v>
      </c>
      <c r="F1" s="1" t="s">
        <v>4</v>
      </c>
      <c r="G1" s="1" t="s">
        <v>6</v>
      </c>
      <c r="H1" s="1" t="s">
        <v>8</v>
      </c>
      <c r="I1" s="1" t="s">
        <v>9</v>
      </c>
      <c r="J1" s="1"/>
      <c r="K1" s="11" t="s">
        <v>26</v>
      </c>
      <c r="L1" s="11" t="s">
        <v>27</v>
      </c>
      <c r="M1" s="11" t="s">
        <v>28</v>
      </c>
      <c r="N1" s="11" t="s">
        <v>41</v>
      </c>
      <c r="O1" s="3" t="s">
        <v>34</v>
      </c>
      <c r="P1" s="3" t="s">
        <v>35</v>
      </c>
      <c r="Q1" s="3" t="s">
        <v>40</v>
      </c>
      <c r="R1" s="3" t="s">
        <v>39</v>
      </c>
    </row>
    <row r="2" spans="1:18" x14ac:dyDescent="0.25">
      <c r="A2" s="2">
        <v>45705</v>
      </c>
      <c r="B2" s="3" t="s">
        <v>7</v>
      </c>
      <c r="C2" s="3">
        <v>4.9000000000000004</v>
      </c>
      <c r="D2" s="9">
        <f>H2*C2</f>
        <v>944.57300000000009</v>
      </c>
      <c r="E2" s="3">
        <v>4.9074</v>
      </c>
      <c r="F2" s="5">
        <f>I2*E2</f>
        <v>882.98848199999998</v>
      </c>
      <c r="G2" s="8">
        <f>Q16</f>
        <v>1967.15</v>
      </c>
      <c r="H2" s="5">
        <v>192.77</v>
      </c>
      <c r="I2" s="8">
        <v>179.93</v>
      </c>
      <c r="J2" s="3">
        <f>E2-C2</f>
        <v>7.3999999999996291E-3</v>
      </c>
      <c r="K2">
        <f>SUM(C2:C801)</f>
        <v>96.535289999999989</v>
      </c>
      <c r="L2">
        <f>SUM(E2:E787)</f>
        <v>98.00411600000001</v>
      </c>
      <c r="M2">
        <f>L2-K2</f>
        <v>1.4688260000000213</v>
      </c>
      <c r="N2" s="15">
        <f>O2+M2</f>
        <v>11.594160568663806</v>
      </c>
      <c r="O2" s="16">
        <f>Q2/R2</f>
        <v>10.125334568663785</v>
      </c>
      <c r="P2" s="6">
        <v>128.1</v>
      </c>
      <c r="Q2" s="6">
        <v>1967.15</v>
      </c>
      <c r="R2" s="6">
        <v>194.28</v>
      </c>
    </row>
    <row r="3" spans="1:18" x14ac:dyDescent="0.25">
      <c r="A3" s="2">
        <v>45709</v>
      </c>
      <c r="B3" s="3" t="s">
        <v>10</v>
      </c>
      <c r="C3" s="3">
        <v>2</v>
      </c>
      <c r="D3" s="9">
        <f t="shared" ref="D3:D56" si="0">H3*C3</f>
        <v>350</v>
      </c>
      <c r="E3" s="3">
        <v>2.0009100000000002</v>
      </c>
      <c r="F3" s="5">
        <f>I3*E3</f>
        <v>349.21882230000006</v>
      </c>
      <c r="G3" s="4"/>
      <c r="H3" s="5">
        <v>175</v>
      </c>
      <c r="I3" s="8">
        <v>174.53</v>
      </c>
      <c r="J3" s="3">
        <f t="shared" ref="J3:J43" si="1">E3-C3</f>
        <v>9.1000000000018844E-4</v>
      </c>
      <c r="O3" s="3"/>
      <c r="P3" s="3"/>
      <c r="Q3" s="6"/>
      <c r="R3" s="3"/>
    </row>
    <row r="4" spans="1:18" x14ac:dyDescent="0.25">
      <c r="A4" s="2">
        <v>45709</v>
      </c>
      <c r="B4" s="3" t="s">
        <v>11</v>
      </c>
      <c r="C4" s="3">
        <v>3</v>
      </c>
      <c r="D4" s="9">
        <f t="shared" si="0"/>
        <v>522.33000000000004</v>
      </c>
      <c r="E4" s="3">
        <v>3.0722299999999998</v>
      </c>
      <c r="F4" s="5">
        <f t="shared" ref="F3:F56" si="2">I4*E4</f>
        <v>537.14869320000003</v>
      </c>
      <c r="G4" s="4"/>
      <c r="H4" s="5">
        <v>174.11</v>
      </c>
      <c r="I4" s="8">
        <v>174.84</v>
      </c>
      <c r="J4" s="3">
        <f>E4-C4</f>
        <v>7.2229999999999794E-2</v>
      </c>
      <c r="O4" s="3"/>
      <c r="P4" s="3"/>
      <c r="Q4" s="6"/>
      <c r="R4" s="3"/>
    </row>
    <row r="5" spans="1:18" x14ac:dyDescent="0.25">
      <c r="A5" s="2">
        <v>45709</v>
      </c>
      <c r="B5" s="3" t="s">
        <v>29</v>
      </c>
      <c r="C5" s="3">
        <v>3</v>
      </c>
      <c r="D5" s="9">
        <f t="shared" si="0"/>
        <v>522.84</v>
      </c>
      <c r="E5" s="3">
        <v>3.2004000000000001</v>
      </c>
      <c r="F5" s="5">
        <f t="shared" si="2"/>
        <v>557.66970000000003</v>
      </c>
      <c r="G5" s="4"/>
      <c r="H5" s="5">
        <v>174.28</v>
      </c>
      <c r="I5" s="8">
        <v>174.25</v>
      </c>
      <c r="J5" s="3">
        <f t="shared" si="1"/>
        <v>0.20040000000000013</v>
      </c>
      <c r="O5" s="3"/>
      <c r="P5" s="3"/>
      <c r="Q5" s="6"/>
      <c r="R5" s="3"/>
    </row>
    <row r="6" spans="1:18" x14ac:dyDescent="0.25">
      <c r="A6" s="2">
        <v>45709</v>
      </c>
      <c r="B6" s="3" t="s">
        <v>11</v>
      </c>
      <c r="C6" s="3">
        <v>5</v>
      </c>
      <c r="D6" s="9">
        <f t="shared" si="0"/>
        <v>880.34999999999991</v>
      </c>
      <c r="E6" s="3">
        <v>5.0966500000000003</v>
      </c>
      <c r="F6" s="5">
        <f t="shared" si="2"/>
        <v>901.18965300000002</v>
      </c>
      <c r="G6" s="4"/>
      <c r="H6" s="5">
        <v>176.07</v>
      </c>
      <c r="I6" s="8">
        <v>176.82</v>
      </c>
      <c r="J6" s="3">
        <f t="shared" si="1"/>
        <v>9.6650000000000347E-2</v>
      </c>
      <c r="K6" s="3"/>
      <c r="L6" s="3"/>
      <c r="M6" s="3"/>
      <c r="N6" s="3"/>
      <c r="O6" s="3"/>
      <c r="P6" s="6"/>
      <c r="Q6" s="6"/>
      <c r="R6" s="3"/>
    </row>
    <row r="7" spans="1:18" x14ac:dyDescent="0.25">
      <c r="A7" s="2">
        <v>45709</v>
      </c>
      <c r="B7" s="3" t="s">
        <v>11</v>
      </c>
      <c r="C7" s="3">
        <v>4</v>
      </c>
      <c r="D7" s="9">
        <f t="shared" si="0"/>
        <v>704.64</v>
      </c>
      <c r="E7" s="3">
        <v>4.1620799999999996</v>
      </c>
      <c r="F7" s="5">
        <f t="shared" si="2"/>
        <v>734.89846559999989</v>
      </c>
      <c r="G7" s="4"/>
      <c r="H7" s="10">
        <v>176.16</v>
      </c>
      <c r="I7" s="8">
        <v>176.57</v>
      </c>
      <c r="J7" s="3">
        <f t="shared" si="1"/>
        <v>0.16207999999999956</v>
      </c>
      <c r="K7" s="16"/>
      <c r="L7" s="6"/>
      <c r="M7" s="6"/>
      <c r="N7" s="6"/>
      <c r="Q7" s="9"/>
    </row>
    <row r="8" spans="1:18" x14ac:dyDescent="0.25">
      <c r="A8" s="2">
        <v>45709</v>
      </c>
      <c r="B8" s="3" t="s">
        <v>30</v>
      </c>
      <c r="C8" s="3">
        <v>2.7202000000000002</v>
      </c>
      <c r="D8" s="9">
        <f t="shared" si="0"/>
        <v>454.70863200000002</v>
      </c>
      <c r="E8" s="3">
        <v>3.1148799999999999</v>
      </c>
      <c r="F8" s="5">
        <f>I8*E8</f>
        <v>522.98835199999996</v>
      </c>
      <c r="G8" s="4"/>
      <c r="H8" s="10">
        <v>167.16</v>
      </c>
      <c r="I8" s="8">
        <v>167.9</v>
      </c>
      <c r="J8" s="3">
        <f t="shared" si="1"/>
        <v>0.3946799999999997</v>
      </c>
      <c r="K8" s="3"/>
      <c r="L8" s="3"/>
      <c r="M8" s="6"/>
      <c r="N8" s="3"/>
      <c r="Q8" s="9"/>
    </row>
    <row r="9" spans="1:18" x14ac:dyDescent="0.25">
      <c r="A9" s="2">
        <v>45709</v>
      </c>
      <c r="B9" s="3" t="s">
        <v>30</v>
      </c>
      <c r="C9" s="3">
        <v>5</v>
      </c>
      <c r="D9" s="9">
        <f t="shared" si="0"/>
        <v>869.35</v>
      </c>
      <c r="E9" s="3">
        <v>5.1580300000000001</v>
      </c>
      <c r="F9" s="5">
        <f>I9*E9</f>
        <v>895.94981099999995</v>
      </c>
      <c r="G9" s="4"/>
      <c r="H9" s="10">
        <v>173.87</v>
      </c>
      <c r="I9" s="8">
        <v>173.7</v>
      </c>
      <c r="J9" s="3">
        <f t="shared" si="1"/>
        <v>0.15803000000000011</v>
      </c>
      <c r="K9" s="3"/>
      <c r="L9" s="6">
        <f>SUM(F2:F247)-SUM(D2:D247)</f>
        <v>375.001948120007</v>
      </c>
      <c r="M9" s="6"/>
      <c r="N9" s="3"/>
      <c r="O9" s="14"/>
      <c r="P9" s="13"/>
      <c r="Q9" s="9"/>
    </row>
    <row r="10" spans="1:18" x14ac:dyDescent="0.25">
      <c r="A10" s="2">
        <v>45710</v>
      </c>
      <c r="B10" s="3" t="s">
        <v>12</v>
      </c>
      <c r="C10" s="3">
        <v>5</v>
      </c>
      <c r="D10" s="9">
        <f t="shared" si="0"/>
        <v>852.65</v>
      </c>
      <c r="E10" s="3">
        <v>5.1681600000000003</v>
      </c>
      <c r="F10" s="5">
        <f t="shared" si="2"/>
        <v>880.49941920000003</v>
      </c>
      <c r="G10" s="4"/>
      <c r="H10" s="10">
        <v>170.53</v>
      </c>
      <c r="I10" s="8">
        <v>170.37</v>
      </c>
      <c r="J10" s="3">
        <f t="shared" si="1"/>
        <v>0.16816000000000031</v>
      </c>
      <c r="K10" s="3"/>
      <c r="L10" s="3"/>
      <c r="M10" s="6"/>
      <c r="N10" s="3"/>
      <c r="Q10" s="9"/>
    </row>
    <row r="11" spans="1:18" x14ac:dyDescent="0.25">
      <c r="A11" s="2">
        <v>45710</v>
      </c>
      <c r="B11" s="3" t="s">
        <v>32</v>
      </c>
      <c r="C11" s="3">
        <v>5</v>
      </c>
      <c r="D11" s="9">
        <f t="shared" si="0"/>
        <v>858.40000000000009</v>
      </c>
      <c r="E11" s="3">
        <v>5.07904</v>
      </c>
      <c r="F11" s="5">
        <f t="shared" si="2"/>
        <v>871.25852159999999</v>
      </c>
      <c r="G11" s="4"/>
      <c r="H11" s="10">
        <v>171.68</v>
      </c>
      <c r="I11" s="8">
        <v>171.54</v>
      </c>
      <c r="J11" s="3">
        <f t="shared" si="1"/>
        <v>7.9039999999999999E-2</v>
      </c>
      <c r="K11" s="3"/>
      <c r="L11" s="6"/>
      <c r="M11" s="6"/>
      <c r="N11" s="3"/>
      <c r="Q11" s="9"/>
    </row>
    <row r="12" spans="1:18" x14ac:dyDescent="0.25">
      <c r="A12" s="2">
        <v>45711</v>
      </c>
      <c r="B12" s="3" t="s">
        <v>12</v>
      </c>
      <c r="C12" s="3">
        <v>4</v>
      </c>
      <c r="D12" s="9">
        <f t="shared" si="0"/>
        <v>681.52</v>
      </c>
      <c r="E12" s="3">
        <v>4.0213400000000004</v>
      </c>
      <c r="F12" s="5">
        <f t="shared" si="2"/>
        <v>685.9199638</v>
      </c>
      <c r="G12" s="4"/>
      <c r="H12" s="5">
        <v>170.38</v>
      </c>
      <c r="I12" s="8">
        <v>170.57</v>
      </c>
      <c r="J12" s="3">
        <f t="shared" si="1"/>
        <v>2.1340000000000359E-2</v>
      </c>
      <c r="M12" s="9"/>
      <c r="Q12" s="9"/>
    </row>
    <row r="13" spans="1:18" x14ac:dyDescent="0.25">
      <c r="A13" s="2">
        <v>45711</v>
      </c>
      <c r="B13" s="3" t="s">
        <v>12</v>
      </c>
      <c r="C13" s="3">
        <v>3</v>
      </c>
      <c r="D13" s="9">
        <f t="shared" si="0"/>
        <v>516.36</v>
      </c>
      <c r="E13" s="3">
        <v>3.0296599999999998</v>
      </c>
      <c r="F13" s="5">
        <f t="shared" si="2"/>
        <v>521.8892315999999</v>
      </c>
      <c r="G13" s="4"/>
      <c r="H13" s="10">
        <v>172.12</v>
      </c>
      <c r="I13" s="8">
        <v>172.26</v>
      </c>
      <c r="J13" s="3">
        <f t="shared" si="1"/>
        <v>2.9659999999999798E-2</v>
      </c>
      <c r="M13" s="9"/>
      <c r="Q13" s="9"/>
    </row>
    <row r="14" spans="1:18" x14ac:dyDescent="0.25">
      <c r="A14" s="2">
        <v>45711</v>
      </c>
      <c r="B14" s="3" t="s">
        <v>13</v>
      </c>
      <c r="C14" s="3">
        <v>1</v>
      </c>
      <c r="D14" s="9">
        <f t="shared" si="0"/>
        <v>167.31</v>
      </c>
      <c r="E14" s="3">
        <v>1.1317699999999999</v>
      </c>
      <c r="F14" s="5">
        <f t="shared" si="2"/>
        <v>190.05813609999998</v>
      </c>
      <c r="G14" s="4"/>
      <c r="H14" s="10">
        <v>167.31</v>
      </c>
      <c r="I14" s="8">
        <v>167.93</v>
      </c>
      <c r="J14" s="3">
        <f t="shared" si="1"/>
        <v>0.13176999999999994</v>
      </c>
      <c r="K14" s="14"/>
      <c r="L14" s="13"/>
      <c r="M14" s="9"/>
      <c r="Q14" s="9"/>
    </row>
    <row r="15" spans="1:18" x14ac:dyDescent="0.25">
      <c r="A15" s="2">
        <v>45715</v>
      </c>
      <c r="B15" s="3" t="s">
        <v>16</v>
      </c>
      <c r="C15" s="3">
        <v>4</v>
      </c>
      <c r="D15" s="9">
        <f t="shared" si="0"/>
        <v>547.52</v>
      </c>
      <c r="E15" s="3">
        <v>3.7201499999999998</v>
      </c>
      <c r="F15" s="5">
        <f t="shared" si="2"/>
        <v>643.39994249999995</v>
      </c>
      <c r="G15" s="4"/>
      <c r="H15" s="10">
        <v>136.88</v>
      </c>
      <c r="I15" s="8">
        <v>172.95</v>
      </c>
      <c r="J15" s="3">
        <f t="shared" si="1"/>
        <v>-0.27985000000000015</v>
      </c>
      <c r="M15" s="9"/>
      <c r="O15" s="15">
        <f>SUM(O2:O14)</f>
        <v>10.125334568663785</v>
      </c>
      <c r="Q15" s="9"/>
    </row>
    <row r="16" spans="1:18" x14ac:dyDescent="0.25">
      <c r="A16" s="2">
        <v>45715</v>
      </c>
      <c r="B16" s="3" t="s">
        <v>14</v>
      </c>
      <c r="C16" s="3">
        <v>2.0416699999999999</v>
      </c>
      <c r="D16" s="9">
        <f t="shared" si="0"/>
        <v>288.54922110000001</v>
      </c>
      <c r="E16" s="3">
        <v>2.24315</v>
      </c>
      <c r="F16" s="5">
        <f t="shared" si="2"/>
        <v>313.56993849999998</v>
      </c>
      <c r="G16" s="4"/>
      <c r="H16" s="5">
        <v>141.33000000000001</v>
      </c>
      <c r="I16" s="8">
        <v>139.79</v>
      </c>
      <c r="J16" s="3">
        <f t="shared" si="1"/>
        <v>0.2014800000000001</v>
      </c>
      <c r="M16" s="9"/>
      <c r="P16" t="s">
        <v>42</v>
      </c>
      <c r="Q16" s="9">
        <f>SUM(Q2:Q15)</f>
        <v>1967.15</v>
      </c>
    </row>
    <row r="17" spans="1:17" x14ac:dyDescent="0.25">
      <c r="A17" s="2">
        <v>45715</v>
      </c>
      <c r="B17" s="3" t="s">
        <v>14</v>
      </c>
      <c r="C17" s="3">
        <v>1.50875</v>
      </c>
      <c r="D17" s="9">
        <f t="shared" si="0"/>
        <v>213.63900000000001</v>
      </c>
      <c r="E17" s="3">
        <v>1.6767399999999999</v>
      </c>
      <c r="F17" s="5">
        <f t="shared" si="2"/>
        <v>236.26943339999997</v>
      </c>
      <c r="G17" s="4"/>
      <c r="H17" s="5">
        <v>141.6</v>
      </c>
      <c r="I17" s="8">
        <v>140.91</v>
      </c>
      <c r="J17" s="3">
        <f t="shared" si="1"/>
        <v>0.16798999999999986</v>
      </c>
      <c r="M17" s="9"/>
      <c r="P17" t="s">
        <v>44</v>
      </c>
      <c r="Q17" s="9">
        <f>O2*P2</f>
        <v>1297.0553582458308</v>
      </c>
    </row>
    <row r="18" spans="1:17" x14ac:dyDescent="0.25">
      <c r="A18" s="2">
        <v>45716</v>
      </c>
      <c r="B18" s="3" t="s">
        <v>15</v>
      </c>
      <c r="C18" s="3">
        <v>2.0574599999999998</v>
      </c>
      <c r="D18" s="9">
        <f t="shared" si="0"/>
        <v>300.40973459999998</v>
      </c>
      <c r="E18" s="3">
        <v>1.81968</v>
      </c>
      <c r="F18" s="5">
        <f t="shared" si="2"/>
        <v>251.6799408</v>
      </c>
      <c r="G18" s="4"/>
      <c r="H18" s="5">
        <v>146.01</v>
      </c>
      <c r="I18" s="8">
        <v>138.31</v>
      </c>
      <c r="J18" s="3">
        <f t="shared" si="1"/>
        <v>-0.23777999999999988</v>
      </c>
      <c r="M18" s="9"/>
      <c r="P18" t="s">
        <v>43</v>
      </c>
      <c r="Q18" s="9">
        <f>N2*P2</f>
        <v>1485.2119688458336</v>
      </c>
    </row>
    <row r="19" spans="1:17" x14ac:dyDescent="0.25">
      <c r="A19" s="2">
        <v>45716</v>
      </c>
      <c r="B19" s="3" t="s">
        <v>15</v>
      </c>
      <c r="C19" s="3">
        <v>2.6980400000000002</v>
      </c>
      <c r="D19" s="9">
        <f t="shared" si="0"/>
        <v>390.10960360000001</v>
      </c>
      <c r="E19" s="3">
        <v>2.42178</v>
      </c>
      <c r="F19" s="5">
        <f t="shared" si="2"/>
        <v>360.69991320000003</v>
      </c>
      <c r="G19" s="4"/>
      <c r="H19" s="5">
        <v>144.59</v>
      </c>
      <c r="I19" s="8">
        <v>148.94</v>
      </c>
      <c r="J19" s="3">
        <f t="shared" si="1"/>
        <v>-0.27626000000000017</v>
      </c>
      <c r="M19" s="9"/>
    </row>
    <row r="20" spans="1:17" x14ac:dyDescent="0.25">
      <c r="A20" s="2">
        <v>45716</v>
      </c>
      <c r="B20" s="3" t="s">
        <v>15</v>
      </c>
      <c r="C20" s="3">
        <v>1.4903999999999999</v>
      </c>
      <c r="D20" s="9">
        <f t="shared" si="0"/>
        <v>218.99937599999998</v>
      </c>
      <c r="E20" s="3">
        <v>1.5516700000000001</v>
      </c>
      <c r="F20" s="5">
        <f t="shared" si="2"/>
        <v>227.2886216</v>
      </c>
      <c r="G20" s="7"/>
      <c r="H20" s="5">
        <v>146.94</v>
      </c>
      <c r="I20" s="8">
        <v>146.47999999999999</v>
      </c>
      <c r="J20" s="3">
        <f t="shared" si="1"/>
        <v>6.1270000000000158E-2</v>
      </c>
      <c r="K20" s="15"/>
      <c r="M20" s="9"/>
      <c r="P20" t="s">
        <v>47</v>
      </c>
      <c r="Q20" s="9">
        <f>Q18-(O2*P2)</f>
        <v>188.15661060000275</v>
      </c>
    </row>
    <row r="21" spans="1:17" x14ac:dyDescent="0.25">
      <c r="A21" s="2">
        <v>45716</v>
      </c>
      <c r="B21" s="3" t="s">
        <v>15</v>
      </c>
      <c r="C21" s="3">
        <v>1.38585</v>
      </c>
      <c r="D21" s="9">
        <f t="shared" si="0"/>
        <v>202.99930799999998</v>
      </c>
      <c r="E21" s="3">
        <v>1.1902299999999999</v>
      </c>
      <c r="F21" s="5">
        <f t="shared" si="2"/>
        <v>174.4996203</v>
      </c>
      <c r="G21" s="4"/>
      <c r="H21" s="8">
        <v>146.47999999999999</v>
      </c>
      <c r="I21" s="8">
        <v>146.61000000000001</v>
      </c>
      <c r="J21" s="3">
        <f t="shared" si="1"/>
        <v>-0.19562000000000013</v>
      </c>
      <c r="M21" s="9"/>
      <c r="P21" t="s">
        <v>48</v>
      </c>
      <c r="Q21" s="22">
        <f>(N2*100)/O2/100-100%</f>
        <v>0.14506444108482008</v>
      </c>
    </row>
    <row r="22" spans="1:17" x14ac:dyDescent="0.25">
      <c r="A22" s="2">
        <v>45716</v>
      </c>
      <c r="B22" s="3" t="s">
        <v>15</v>
      </c>
      <c r="C22" s="3">
        <v>1.1791100000000001</v>
      </c>
      <c r="D22" s="9">
        <f t="shared" si="0"/>
        <v>172.86931710000002</v>
      </c>
      <c r="E22" s="3">
        <v>0.85455999999999999</v>
      </c>
      <c r="F22" s="5">
        <f t="shared" si="2"/>
        <v>125.38958879999998</v>
      </c>
      <c r="G22" s="4"/>
      <c r="H22" s="8">
        <v>146.61000000000001</v>
      </c>
      <c r="I22" s="8">
        <v>146.72999999999999</v>
      </c>
      <c r="J22" s="3">
        <f t="shared" si="1"/>
        <v>-0.32455000000000012</v>
      </c>
      <c r="P22" t="s">
        <v>36</v>
      </c>
    </row>
    <row r="23" spans="1:17" x14ac:dyDescent="0.25">
      <c r="A23" s="2">
        <v>45718</v>
      </c>
      <c r="B23" s="3" t="s">
        <v>14</v>
      </c>
      <c r="C23" s="3">
        <v>2.2846700000000002</v>
      </c>
      <c r="D23" s="9">
        <f t="shared" si="0"/>
        <v>324.94861409999999</v>
      </c>
      <c r="E23" s="3">
        <v>2.3141600000000002</v>
      </c>
      <c r="F23" s="5">
        <f t="shared" si="2"/>
        <v>334.85895199999999</v>
      </c>
      <c r="G23" s="4"/>
      <c r="H23" s="5">
        <v>142.22999999999999</v>
      </c>
      <c r="I23" s="8">
        <v>144.69999999999999</v>
      </c>
      <c r="J23" s="3">
        <f t="shared" si="1"/>
        <v>2.9490000000000016E-2</v>
      </c>
      <c r="P23" t="s">
        <v>45</v>
      </c>
      <c r="Q23" t="s">
        <v>37</v>
      </c>
    </row>
    <row r="24" spans="1:17" x14ac:dyDescent="0.25">
      <c r="A24" s="2">
        <v>45718</v>
      </c>
      <c r="B24" s="3" t="s">
        <v>14</v>
      </c>
      <c r="C24" s="3">
        <v>2</v>
      </c>
      <c r="D24" s="9">
        <f t="shared" si="0"/>
        <v>289.39999999999998</v>
      </c>
      <c r="E24" s="3">
        <v>2.2264599999999999</v>
      </c>
      <c r="F24" s="5">
        <f t="shared" si="2"/>
        <v>382.43903419999998</v>
      </c>
      <c r="G24" s="4"/>
      <c r="H24" s="5">
        <v>144.69999999999999</v>
      </c>
      <c r="I24" s="8">
        <v>171.77</v>
      </c>
      <c r="J24" s="3">
        <f t="shared" si="1"/>
        <v>0.22645999999999988</v>
      </c>
      <c r="P24" s="4">
        <f>((Q17*100)/Q16/100)-100%</f>
        <v>-0.34064237183446566</v>
      </c>
      <c r="Q24" s="13">
        <f>R2*100/P2/100-100%</f>
        <v>0.5166276346604215</v>
      </c>
    </row>
    <row r="25" spans="1:17" x14ac:dyDescent="0.25">
      <c r="A25" s="2">
        <v>45718</v>
      </c>
      <c r="B25" s="3" t="s">
        <v>31</v>
      </c>
      <c r="C25" s="3">
        <v>1.3681099999999999</v>
      </c>
      <c r="D25" s="9">
        <f t="shared" si="0"/>
        <v>195.85862759999998</v>
      </c>
      <c r="E25" s="3">
        <v>1.2014400000000001</v>
      </c>
      <c r="F25" s="5">
        <f t="shared" si="2"/>
        <v>209.1586896</v>
      </c>
      <c r="G25" s="4"/>
      <c r="H25" s="5">
        <v>143.16</v>
      </c>
      <c r="I25" s="8">
        <v>174.09</v>
      </c>
      <c r="J25" s="3">
        <f t="shared" si="1"/>
        <v>-0.16666999999999987</v>
      </c>
      <c r="K25" s="14"/>
      <c r="L25" s="13"/>
      <c r="P25" t="s">
        <v>46</v>
      </c>
    </row>
    <row r="26" spans="1:17" x14ac:dyDescent="0.25">
      <c r="A26" s="2">
        <v>45718</v>
      </c>
      <c r="B26" s="3" t="s">
        <v>14</v>
      </c>
      <c r="C26" s="3">
        <v>2.1307399999999999</v>
      </c>
      <c r="D26" s="9">
        <f t="shared" si="0"/>
        <v>363.24855519999994</v>
      </c>
      <c r="E26" s="3">
        <v>1.4049199999999999</v>
      </c>
      <c r="F26" s="5">
        <f t="shared" si="2"/>
        <v>200.29944439999997</v>
      </c>
      <c r="G26" s="4"/>
      <c r="H26" s="10">
        <v>170.48</v>
      </c>
      <c r="I26" s="8">
        <v>142.57</v>
      </c>
      <c r="J26" s="3">
        <f t="shared" si="1"/>
        <v>-0.72581999999999991</v>
      </c>
      <c r="P26" s="4">
        <f>((Q18*100)/Q16/100)-100%</f>
        <v>-0.24499302602961981</v>
      </c>
      <c r="Q26" s="21">
        <f>Q16*100/Q18/100-100%</f>
        <v>0.32449107687213363</v>
      </c>
    </row>
    <row r="27" spans="1:17" x14ac:dyDescent="0.25">
      <c r="A27" s="2">
        <v>45719</v>
      </c>
      <c r="B27" s="3" t="s">
        <v>14</v>
      </c>
      <c r="C27" s="3">
        <v>2</v>
      </c>
      <c r="D27" s="9">
        <f t="shared" si="0"/>
        <v>325.7</v>
      </c>
      <c r="E27" s="3">
        <v>1.54173</v>
      </c>
      <c r="F27" s="5">
        <f t="shared" si="2"/>
        <v>223.28875590000001</v>
      </c>
      <c r="G27" s="4"/>
      <c r="H27" s="10">
        <v>162.85</v>
      </c>
      <c r="I27" s="8">
        <v>144.83000000000001</v>
      </c>
      <c r="J27" s="3">
        <f t="shared" si="1"/>
        <v>-0.45826999999999996</v>
      </c>
    </row>
    <row r="28" spans="1:17" x14ac:dyDescent="0.25">
      <c r="A28" s="2">
        <v>45721</v>
      </c>
      <c r="B28" s="3" t="s">
        <v>17</v>
      </c>
      <c r="C28" s="3">
        <v>1</v>
      </c>
      <c r="D28" s="9">
        <f t="shared" si="0"/>
        <v>145.5</v>
      </c>
      <c r="E28" s="3">
        <v>1.2318199999999999</v>
      </c>
      <c r="F28" s="5">
        <f t="shared" si="2"/>
        <v>179.43921939999998</v>
      </c>
      <c r="G28" s="4"/>
      <c r="H28" s="5">
        <v>145.5</v>
      </c>
      <c r="I28" s="8">
        <v>145.66999999999999</v>
      </c>
      <c r="J28" s="3">
        <f t="shared" si="1"/>
        <v>0.23181999999999992</v>
      </c>
    </row>
    <row r="29" spans="1:17" x14ac:dyDescent="0.25">
      <c r="A29" s="2">
        <v>45721</v>
      </c>
      <c r="B29" s="3" t="s">
        <v>20</v>
      </c>
      <c r="C29" s="3">
        <v>1</v>
      </c>
      <c r="D29" s="9">
        <f t="shared" si="0"/>
        <v>140.22</v>
      </c>
      <c r="E29" s="3">
        <v>1.0108299999999999</v>
      </c>
      <c r="F29" s="5">
        <f t="shared" si="2"/>
        <v>144.7710726</v>
      </c>
      <c r="G29" s="4"/>
      <c r="H29" s="5">
        <v>140.22</v>
      </c>
      <c r="I29" s="8">
        <v>143.22</v>
      </c>
      <c r="J29" s="3">
        <f t="shared" si="1"/>
        <v>1.0829999999999895E-2</v>
      </c>
    </row>
    <row r="30" spans="1:17" x14ac:dyDescent="0.25">
      <c r="A30" s="2">
        <v>45722</v>
      </c>
      <c r="B30" s="3" t="s">
        <v>18</v>
      </c>
      <c r="C30" s="3">
        <v>1</v>
      </c>
      <c r="D30" s="9">
        <f t="shared" si="0"/>
        <v>143.94999999999999</v>
      </c>
      <c r="E30" s="3">
        <v>1.0277099999999999</v>
      </c>
      <c r="F30" s="5">
        <f t="shared" si="2"/>
        <v>142.76947319999996</v>
      </c>
      <c r="G30" s="4"/>
      <c r="H30" s="5">
        <v>143.94999999999999</v>
      </c>
      <c r="I30" s="8">
        <v>138.91999999999999</v>
      </c>
      <c r="J30" s="3">
        <f t="shared" si="1"/>
        <v>2.7709999999999901E-2</v>
      </c>
    </row>
    <row r="31" spans="1:17" x14ac:dyDescent="0.25">
      <c r="A31" s="2">
        <v>45722</v>
      </c>
      <c r="B31" s="3" t="s">
        <v>33</v>
      </c>
      <c r="C31" s="3">
        <v>2</v>
      </c>
      <c r="D31" s="9">
        <f t="shared" si="0"/>
        <v>291</v>
      </c>
      <c r="E31" s="3">
        <v>3.5351400000000002</v>
      </c>
      <c r="F31" s="5">
        <f t="shared" si="2"/>
        <v>525.498561</v>
      </c>
      <c r="G31" s="4"/>
      <c r="H31" s="5">
        <v>145.5</v>
      </c>
      <c r="I31" s="8">
        <v>148.65</v>
      </c>
      <c r="J31" s="3">
        <f t="shared" si="1"/>
        <v>1.5351400000000002</v>
      </c>
    </row>
    <row r="32" spans="1:17" x14ac:dyDescent="0.25">
      <c r="A32" s="2">
        <v>45723</v>
      </c>
      <c r="B32" s="3" t="s">
        <v>18</v>
      </c>
      <c r="C32" s="3">
        <v>1</v>
      </c>
      <c r="D32" s="9">
        <f t="shared" si="0"/>
        <v>138.83000000000001</v>
      </c>
      <c r="E32" s="3">
        <v>1.0064500000000001</v>
      </c>
      <c r="F32" s="5">
        <f t="shared" si="2"/>
        <v>141.828934</v>
      </c>
      <c r="G32" s="4"/>
      <c r="H32" s="5">
        <v>138.83000000000001</v>
      </c>
      <c r="I32" s="8">
        <v>140.91999999999999</v>
      </c>
      <c r="J32" s="3">
        <f t="shared" si="1"/>
        <v>6.4500000000000668E-3</v>
      </c>
    </row>
    <row r="33" spans="1:12" x14ac:dyDescent="0.25">
      <c r="A33" s="2">
        <v>45723</v>
      </c>
      <c r="B33" s="3" t="s">
        <v>19</v>
      </c>
      <c r="C33" s="3">
        <v>1</v>
      </c>
      <c r="D33" s="9">
        <f t="shared" si="0"/>
        <v>141.96</v>
      </c>
      <c r="E33" s="3">
        <v>1.01458</v>
      </c>
      <c r="F33" s="5">
        <f t="shared" si="2"/>
        <v>145.15596059999999</v>
      </c>
      <c r="G33" s="4"/>
      <c r="H33" s="5">
        <v>141.96</v>
      </c>
      <c r="I33" s="8">
        <v>143.07</v>
      </c>
      <c r="J33" s="3">
        <f t="shared" si="1"/>
        <v>1.4580000000000037E-2</v>
      </c>
    </row>
    <row r="34" spans="1:12" x14ac:dyDescent="0.25">
      <c r="A34" s="2">
        <v>45723</v>
      </c>
      <c r="B34" s="3" t="s">
        <v>21</v>
      </c>
      <c r="C34" s="3">
        <v>1</v>
      </c>
      <c r="D34" s="9">
        <f t="shared" si="0"/>
        <v>143.24</v>
      </c>
      <c r="E34" s="3">
        <v>1.0157700000000001</v>
      </c>
      <c r="F34" s="5">
        <f t="shared" si="2"/>
        <v>146.1489876</v>
      </c>
      <c r="G34" s="4"/>
      <c r="H34" s="5">
        <v>143.24</v>
      </c>
      <c r="I34" s="8">
        <v>143.88</v>
      </c>
      <c r="J34" s="3">
        <f t="shared" si="1"/>
        <v>1.5770000000000062E-2</v>
      </c>
    </row>
    <row r="35" spans="1:12" x14ac:dyDescent="0.25">
      <c r="A35" s="2">
        <v>45723</v>
      </c>
      <c r="B35" s="3" t="s">
        <v>21</v>
      </c>
      <c r="C35" s="3">
        <v>1</v>
      </c>
      <c r="D35" s="9">
        <f t="shared" si="0"/>
        <v>143.24</v>
      </c>
      <c r="E35" s="3">
        <v>1.0441800000000001</v>
      </c>
      <c r="F35" s="5">
        <f t="shared" si="2"/>
        <v>150.76915020000001</v>
      </c>
      <c r="G35" s="4"/>
      <c r="H35" s="5">
        <v>143.24</v>
      </c>
      <c r="I35" s="8">
        <v>144.38999999999999</v>
      </c>
      <c r="J35" s="3">
        <f>E35-C35</f>
        <v>4.4180000000000108E-2</v>
      </c>
    </row>
    <row r="36" spans="1:12" x14ac:dyDescent="0.25">
      <c r="A36" s="2">
        <v>45723</v>
      </c>
      <c r="B36" s="3" t="s">
        <v>19</v>
      </c>
      <c r="C36" s="3">
        <v>1</v>
      </c>
      <c r="D36" s="9">
        <f t="shared" si="0"/>
        <v>143.05000000000001</v>
      </c>
      <c r="E36" s="3">
        <v>0.99756</v>
      </c>
      <c r="F36" s="5">
        <f t="shared" si="2"/>
        <v>144.59632199999999</v>
      </c>
      <c r="G36" s="4"/>
      <c r="H36" s="5">
        <v>143.05000000000001</v>
      </c>
      <c r="I36" s="8">
        <v>144.94999999999999</v>
      </c>
      <c r="J36" s="3">
        <f t="shared" si="1"/>
        <v>-2.4399999999999977E-3</v>
      </c>
    </row>
    <row r="37" spans="1:12" x14ac:dyDescent="0.25">
      <c r="A37" s="2">
        <v>45723</v>
      </c>
      <c r="B37" s="3" t="s">
        <v>22</v>
      </c>
      <c r="C37" s="3">
        <v>1</v>
      </c>
      <c r="D37" s="9">
        <f t="shared" si="0"/>
        <v>143.97</v>
      </c>
      <c r="E37" s="3">
        <v>0.94791000000000003</v>
      </c>
      <c r="F37" s="5">
        <f t="shared" si="2"/>
        <v>135.02977949999999</v>
      </c>
      <c r="G37" s="4"/>
      <c r="H37" s="5">
        <v>143.97</v>
      </c>
      <c r="I37" s="8">
        <v>142.44999999999999</v>
      </c>
      <c r="J37" s="3">
        <f t="shared" si="1"/>
        <v>-5.208999999999997E-2</v>
      </c>
    </row>
    <row r="38" spans="1:12" x14ac:dyDescent="0.25">
      <c r="A38" s="2">
        <v>45725</v>
      </c>
      <c r="B38" s="3" t="s">
        <v>23</v>
      </c>
      <c r="C38" s="3">
        <v>1</v>
      </c>
      <c r="D38" s="9">
        <f t="shared" si="0"/>
        <v>128.1</v>
      </c>
      <c r="E38" s="3">
        <v>1.0442199999999999</v>
      </c>
      <c r="F38" s="5">
        <f t="shared" si="2"/>
        <v>134.58951579999999</v>
      </c>
      <c r="G38" s="4"/>
      <c r="H38" s="5">
        <v>128.1</v>
      </c>
      <c r="I38" s="8">
        <v>128.88999999999999</v>
      </c>
      <c r="J38" s="3">
        <f t="shared" si="1"/>
        <v>4.4219999999999926E-2</v>
      </c>
    </row>
    <row r="39" spans="1:12" x14ac:dyDescent="0.25">
      <c r="A39" s="2">
        <v>45726</v>
      </c>
      <c r="B39" s="3" t="s">
        <v>24</v>
      </c>
      <c r="C39" s="3">
        <v>2</v>
      </c>
      <c r="D39" s="9">
        <f t="shared" si="0"/>
        <v>255.92</v>
      </c>
      <c r="E39" s="3">
        <v>2.0190000000000001</v>
      </c>
      <c r="F39" s="5">
        <f t="shared" si="2"/>
        <v>257.13983999999999</v>
      </c>
      <c r="G39" s="4"/>
      <c r="H39" s="5">
        <v>127.96</v>
      </c>
      <c r="I39" s="8">
        <v>127.36</v>
      </c>
      <c r="J39" s="3">
        <f t="shared" si="1"/>
        <v>1.9000000000000128E-2</v>
      </c>
      <c r="L39" s="17"/>
    </row>
    <row r="40" spans="1:12" x14ac:dyDescent="0.25">
      <c r="A40" s="2">
        <v>45726</v>
      </c>
      <c r="B40" s="3" t="s">
        <v>38</v>
      </c>
      <c r="C40" s="3">
        <v>2</v>
      </c>
      <c r="D40" s="9">
        <f t="shared" si="0"/>
        <v>256.3</v>
      </c>
      <c r="E40" s="3">
        <v>2.0112160000000001</v>
      </c>
      <c r="F40" s="5">
        <f>I40*E40</f>
        <v>240.27997552000002</v>
      </c>
      <c r="G40" s="4"/>
      <c r="H40" s="5">
        <v>128.15</v>
      </c>
      <c r="I40" s="8">
        <v>119.47</v>
      </c>
      <c r="J40" s="3">
        <f t="shared" si="1"/>
        <v>1.1216000000000115E-2</v>
      </c>
    </row>
    <row r="41" spans="1:12" x14ac:dyDescent="0.25">
      <c r="A41" s="2">
        <v>45726</v>
      </c>
      <c r="B41" s="3" t="s">
        <v>38</v>
      </c>
      <c r="C41" s="3">
        <v>1.51552</v>
      </c>
      <c r="D41" s="9">
        <f t="shared" si="0"/>
        <v>181.05917439999999</v>
      </c>
      <c r="E41" s="3">
        <v>1.52091</v>
      </c>
      <c r="F41" s="5">
        <f t="shared" si="2"/>
        <v>179.2696617</v>
      </c>
      <c r="H41" s="8">
        <v>119.47</v>
      </c>
      <c r="I41" s="8">
        <v>117.87</v>
      </c>
      <c r="J41" s="3">
        <f t="shared" si="1"/>
        <v>5.3900000000000059E-3</v>
      </c>
    </row>
    <row r="42" spans="1:12" x14ac:dyDescent="0.25">
      <c r="A42" s="2">
        <v>45726</v>
      </c>
      <c r="B42" s="3" t="s">
        <v>38</v>
      </c>
      <c r="C42" s="3">
        <v>3.2547700000000002</v>
      </c>
      <c r="D42" s="9">
        <f t="shared" si="0"/>
        <v>383.63973990000005</v>
      </c>
      <c r="E42" s="3">
        <v>3.2118500000000001</v>
      </c>
      <c r="F42" s="5">
        <f t="shared" si="2"/>
        <v>429.64917450000007</v>
      </c>
      <c r="H42" s="8">
        <v>117.87</v>
      </c>
      <c r="I42" s="8">
        <v>133.77000000000001</v>
      </c>
      <c r="J42" s="3">
        <f t="shared" si="1"/>
        <v>-4.2920000000000069E-2</v>
      </c>
    </row>
    <row r="43" spans="1:12" x14ac:dyDescent="0.25">
      <c r="A43" s="2">
        <v>45727</v>
      </c>
      <c r="B43" s="3" t="s">
        <v>25</v>
      </c>
      <c r="C43" s="3">
        <v>2</v>
      </c>
      <c r="D43" s="9">
        <f t="shared" si="0"/>
        <v>251.96</v>
      </c>
      <c r="E43" s="3">
        <v>2.0557500000000002</v>
      </c>
      <c r="F43" s="5">
        <f t="shared" si="2"/>
        <v>254.76909750000004</v>
      </c>
      <c r="H43" s="8">
        <v>125.98</v>
      </c>
      <c r="I43" s="8">
        <v>123.93</v>
      </c>
      <c r="J43" s="3">
        <f t="shared" si="1"/>
        <v>5.5750000000000188E-2</v>
      </c>
    </row>
    <row r="44" spans="1:12" x14ac:dyDescent="0.25">
      <c r="A44" s="2"/>
      <c r="D44" s="18"/>
      <c r="E44" s="19"/>
      <c r="F44" s="5"/>
      <c r="G44" s="20"/>
      <c r="H44" s="8"/>
      <c r="I44" s="8"/>
      <c r="J44" s="3"/>
    </row>
    <row r="45" spans="1:12" x14ac:dyDescent="0.25">
      <c r="A45" s="12"/>
      <c r="D45" s="18"/>
      <c r="E45" s="19"/>
      <c r="F45" s="5"/>
      <c r="G45" s="20"/>
      <c r="I45" s="8"/>
      <c r="J45" s="3"/>
    </row>
    <row r="46" spans="1:12" x14ac:dyDescent="0.25">
      <c r="D46" s="18"/>
      <c r="E46" s="19"/>
      <c r="F46" s="5"/>
      <c r="G46" s="20"/>
      <c r="I46" s="8"/>
      <c r="J46" s="3"/>
    </row>
    <row r="47" spans="1:12" x14ac:dyDescent="0.25">
      <c r="D47" s="18"/>
      <c r="E47" s="19"/>
      <c r="F47" s="5"/>
      <c r="G47" s="20"/>
      <c r="I47" s="8"/>
      <c r="J47" s="3"/>
    </row>
    <row r="48" spans="1:12" x14ac:dyDescent="0.25">
      <c r="D48" s="18"/>
      <c r="E48" s="19"/>
      <c r="F48" s="5"/>
      <c r="G48" s="20"/>
      <c r="I48" s="8"/>
      <c r="J48" s="3"/>
    </row>
    <row r="49" spans="4:9" x14ac:dyDescent="0.25">
      <c r="D49" s="18"/>
      <c r="E49" s="19"/>
      <c r="F49" s="5"/>
      <c r="G49" s="20"/>
      <c r="I49" s="8"/>
    </row>
    <row r="50" spans="4:9" x14ac:dyDescent="0.25">
      <c r="D50" s="18"/>
      <c r="E50" s="19"/>
      <c r="F50" s="5"/>
      <c r="G50" s="20"/>
      <c r="I50" s="8"/>
    </row>
    <row r="51" spans="4:9" x14ac:dyDescent="0.25">
      <c r="D51" s="18"/>
      <c r="E51" s="19"/>
      <c r="F51" s="5"/>
      <c r="G51" s="20"/>
      <c r="I51" s="8"/>
    </row>
    <row r="52" spans="4:9" x14ac:dyDescent="0.25">
      <c r="D52" s="18"/>
      <c r="E52" s="19"/>
      <c r="F52" s="5"/>
      <c r="G52" s="20"/>
      <c r="I52" s="8"/>
    </row>
    <row r="53" spans="4:9" x14ac:dyDescent="0.25">
      <c r="D53" s="18"/>
      <c r="E53" s="19"/>
      <c r="F53" s="5"/>
      <c r="G53" s="20"/>
      <c r="I53" s="8"/>
    </row>
    <row r="54" spans="4:9" x14ac:dyDescent="0.25">
      <c r="D54" s="18"/>
      <c r="E54" s="19"/>
      <c r="F54" s="5"/>
      <c r="G54" s="20"/>
      <c r="I54" s="8"/>
    </row>
    <row r="55" spans="4:9" x14ac:dyDescent="0.25">
      <c r="D55" s="18"/>
      <c r="E55" s="19"/>
      <c r="F55" s="5"/>
      <c r="G55" s="20"/>
    </row>
    <row r="56" spans="4:9" x14ac:dyDescent="0.25">
      <c r="D56" s="18"/>
      <c r="E56" s="19"/>
      <c r="F56" s="5"/>
      <c r="G56" s="20"/>
    </row>
    <row r="57" spans="4:9" x14ac:dyDescent="0.25">
      <c r="D57" s="9"/>
      <c r="F57" s="5"/>
    </row>
    <row r="58" spans="4:9" x14ac:dyDescent="0.25">
      <c r="D58" s="9"/>
      <c r="F58" s="5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Rodrigo Damasceno</cp:lastModifiedBy>
  <dcterms:created xsi:type="dcterms:W3CDTF">2025-02-17T08:14:55Z</dcterms:created>
  <dcterms:modified xsi:type="dcterms:W3CDTF">2025-03-17T05:09:00Z</dcterms:modified>
</cp:coreProperties>
</file>