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8010" activeTab="1"/>
  </bookViews>
  <sheets>
    <sheet name="gases en ppm" sheetId="1" r:id="rId1"/>
    <sheet name="gases en ppb" sheetId="2" r:id="rId2"/>
    <sheet name="Hoja3" sheetId="3" r:id="rId3"/>
  </sheets>
  <calcPr calcId="125725"/>
</workbook>
</file>

<file path=xl/calcChain.xml><?xml version="1.0" encoding="utf-8"?>
<calcChain xmlns="http://schemas.openxmlformats.org/spreadsheetml/2006/main">
  <c r="C75" i="2"/>
  <c r="D75"/>
  <c r="B75"/>
  <c r="C74"/>
  <c r="D74"/>
  <c r="B74"/>
  <c r="C65"/>
  <c r="D65"/>
  <c r="B65"/>
  <c r="B67" i="1"/>
  <c r="C67" s="1"/>
  <c r="B78"/>
  <c r="C78" s="1"/>
  <c r="B56"/>
  <c r="C56"/>
  <c r="X25"/>
  <c r="B40" i="2"/>
  <c r="B41"/>
  <c r="D42"/>
  <c r="D43" s="1"/>
  <c r="B42"/>
  <c r="B43" s="1"/>
  <c r="K53"/>
  <c r="K54" s="1"/>
  <c r="J53"/>
  <c r="J54" s="1"/>
  <c r="I53"/>
  <c r="I54" s="1"/>
  <c r="K52"/>
  <c r="J52"/>
  <c r="I52"/>
  <c r="K51"/>
  <c r="J51"/>
  <c r="I51"/>
  <c r="R50"/>
  <c r="R51" s="1"/>
  <c r="Q50"/>
  <c r="Q51" s="1"/>
  <c r="P50"/>
  <c r="P51" s="1"/>
  <c r="R49"/>
  <c r="Q49"/>
  <c r="P49"/>
  <c r="R48"/>
  <c r="Q48"/>
  <c r="P48"/>
  <c r="C42"/>
  <c r="C43" s="1"/>
  <c r="C41"/>
  <c r="D40"/>
  <c r="C40"/>
  <c r="Y26"/>
  <c r="Y27" s="1"/>
  <c r="X26"/>
  <c r="X27" s="1"/>
  <c r="W26"/>
  <c r="W27" s="1"/>
  <c r="Y25"/>
  <c r="X25"/>
  <c r="W25"/>
  <c r="Y24"/>
  <c r="X24"/>
  <c r="W24"/>
  <c r="X24" i="1"/>
  <c r="Y24"/>
  <c r="Y25"/>
  <c r="X26"/>
  <c r="X27" s="1"/>
  <c r="Y26"/>
  <c r="Y27" s="1"/>
  <c r="W27"/>
  <c r="W26"/>
  <c r="W25"/>
  <c r="W24"/>
  <c r="R50"/>
  <c r="Q50"/>
  <c r="Q48"/>
  <c r="R48"/>
  <c r="Q49"/>
  <c r="R49"/>
  <c r="Q51"/>
  <c r="R51"/>
  <c r="P51"/>
  <c r="P50"/>
  <c r="P49"/>
  <c r="P48"/>
  <c r="J51"/>
  <c r="K51"/>
  <c r="J52"/>
  <c r="K52"/>
  <c r="J53"/>
  <c r="J54" s="1"/>
  <c r="K53"/>
  <c r="K54" s="1"/>
  <c r="I54"/>
  <c r="I53"/>
  <c r="I52"/>
  <c r="I51"/>
  <c r="D42"/>
  <c r="C42"/>
  <c r="C40"/>
  <c r="D40"/>
  <c r="C41"/>
  <c r="D41"/>
  <c r="C43"/>
  <c r="D43"/>
  <c r="B43"/>
  <c r="B42"/>
  <c r="B41"/>
  <c r="B40"/>
  <c r="D41" i="2" l="1"/>
</calcChain>
</file>

<file path=xl/sharedStrings.xml><?xml version="1.0" encoding="utf-8"?>
<sst xmlns="http://schemas.openxmlformats.org/spreadsheetml/2006/main" count="93" uniqueCount="20">
  <si>
    <t>Fecha</t>
  </si>
  <si>
    <t>CO2 (ppm)</t>
  </si>
  <si>
    <t>CH4 (ppm)</t>
  </si>
  <si>
    <t xml:space="preserve">N2O (ppm) </t>
  </si>
  <si>
    <t>No. Muestras: 36</t>
  </si>
  <si>
    <t>No. Muestras: 47</t>
  </si>
  <si>
    <t>No. Muestras: 20</t>
  </si>
  <si>
    <t>No. Muestras: 44</t>
  </si>
  <si>
    <t xml:space="preserve">Promedio de entrada [g] </t>
  </si>
  <si>
    <t>varianza</t>
  </si>
  <si>
    <t xml:space="preserve">des. Estandar </t>
  </si>
  <si>
    <t xml:space="preserve">error estándar </t>
  </si>
  <si>
    <t>CO2 (ppb)</t>
  </si>
  <si>
    <t>CH4 (ppb)</t>
  </si>
  <si>
    <t xml:space="preserve">N2O (ppb) </t>
  </si>
  <si>
    <t>N2O</t>
  </si>
  <si>
    <t xml:space="preserve">Promedio </t>
  </si>
  <si>
    <t>CH4</t>
  </si>
  <si>
    <t>CO2</t>
  </si>
  <si>
    <t xml:space="preserve">por 3 </t>
  </si>
</sst>
</file>

<file path=xl/styles.xml><?xml version="1.0" encoding="utf-8"?>
<styleSheet xmlns="http://schemas.openxmlformats.org/spreadsheetml/2006/main">
  <numFmts count="2">
    <numFmt numFmtId="164" formatCode="0.000"/>
    <numFmt numFmtId="165" formatCode="0.000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22" fontId="0" fillId="0" borderId="0" xfId="0" applyNumberFormat="1"/>
    <xf numFmtId="0" fontId="0" fillId="2" borderId="0" xfId="0" applyFill="1"/>
    <xf numFmtId="2" fontId="1" fillId="0" borderId="0" xfId="0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5" fontId="0" fillId="2" borderId="0" xfId="0" applyNumberFormat="1" applyFill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0" fillId="0" borderId="0" xfId="0" applyFill="1"/>
    <xf numFmtId="0" fontId="0" fillId="3" borderId="0" xfId="0" applyFill="1"/>
    <xf numFmtId="0" fontId="2" fillId="0" borderId="0" xfId="0" applyFont="1"/>
    <xf numFmtId="2" fontId="0" fillId="0" borderId="0" xfId="0" applyNumberFormat="1"/>
    <xf numFmtId="2" fontId="2" fillId="0" borderId="0" xfId="0" applyNumberFormat="1" applyFont="1"/>
    <xf numFmtId="2" fontId="2" fillId="0" borderId="0" xfId="0" applyNumberFormat="1" applyFont="1" applyFill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78"/>
  <sheetViews>
    <sheetView topLeftCell="A57" workbookViewId="0">
      <selection activeCell="B72" sqref="B72"/>
    </sheetView>
  </sheetViews>
  <sheetFormatPr baseColWidth="10" defaultRowHeight="15"/>
  <cols>
    <col min="1" max="1" width="19.5703125" customWidth="1"/>
    <col min="8" max="8" width="23.85546875" customWidth="1"/>
    <col min="15" max="15" width="25" customWidth="1"/>
    <col min="22" max="22" width="26.7109375" customWidth="1"/>
  </cols>
  <sheetData>
    <row r="1" spans="1:25">
      <c r="A1" t="s">
        <v>0</v>
      </c>
      <c r="B1" t="s">
        <v>1</v>
      </c>
      <c r="C1" t="s">
        <v>2</v>
      </c>
      <c r="D1" t="s">
        <v>3</v>
      </c>
      <c r="H1" t="s">
        <v>0</v>
      </c>
      <c r="I1" t="s">
        <v>1</v>
      </c>
      <c r="J1" t="s">
        <v>2</v>
      </c>
      <c r="K1" t="s">
        <v>3</v>
      </c>
      <c r="O1" t="s">
        <v>0</v>
      </c>
      <c r="P1" t="s">
        <v>1</v>
      </c>
      <c r="Q1" t="s">
        <v>2</v>
      </c>
      <c r="R1" t="s">
        <v>3</v>
      </c>
      <c r="V1" t="s">
        <v>0</v>
      </c>
      <c r="W1" t="s">
        <v>1</v>
      </c>
      <c r="X1" t="s">
        <v>2</v>
      </c>
      <c r="Y1" t="s">
        <v>3</v>
      </c>
    </row>
    <row r="2" spans="1:25">
      <c r="A2" s="1">
        <v>43816.029247685183</v>
      </c>
      <c r="B2">
        <v>391.74</v>
      </c>
      <c r="C2">
        <v>3</v>
      </c>
      <c r="D2">
        <v>0.27</v>
      </c>
      <c r="H2" s="1">
        <v>43816.083796296298</v>
      </c>
      <c r="I2">
        <v>399.31</v>
      </c>
      <c r="J2">
        <v>2.88</v>
      </c>
      <c r="K2">
        <v>0.26500000000000001</v>
      </c>
      <c r="O2" s="1">
        <v>43817.445555555554</v>
      </c>
      <c r="P2">
        <v>401.02</v>
      </c>
      <c r="Q2">
        <v>2.81</v>
      </c>
      <c r="R2">
        <v>0.249</v>
      </c>
      <c r="V2" s="1">
        <v>43753.722893518519</v>
      </c>
      <c r="W2">
        <v>401.84</v>
      </c>
      <c r="X2">
        <v>2.87</v>
      </c>
      <c r="Y2">
        <v>0.23699999999999999</v>
      </c>
    </row>
    <row r="3" spans="1:25">
      <c r="A3" s="1">
        <v>43816.029513888891</v>
      </c>
      <c r="B3">
        <v>384.77</v>
      </c>
      <c r="C3">
        <v>2.85</v>
      </c>
      <c r="D3">
        <v>0.26700000000000002</v>
      </c>
      <c r="H3" s="1">
        <v>43816.084062499998</v>
      </c>
      <c r="I3">
        <v>386.37</v>
      </c>
      <c r="J3">
        <v>2.88</v>
      </c>
      <c r="K3">
        <v>0.25800000000000001</v>
      </c>
      <c r="O3" s="1">
        <v>43817.445798611108</v>
      </c>
      <c r="P3">
        <v>403.03</v>
      </c>
      <c r="Q3">
        <v>2.73</v>
      </c>
      <c r="R3">
        <v>0.249</v>
      </c>
      <c r="V3" s="1">
        <v>43753.723287037035</v>
      </c>
      <c r="W3">
        <v>393.04</v>
      </c>
      <c r="X3">
        <v>2.99</v>
      </c>
      <c r="Y3">
        <v>0.251</v>
      </c>
    </row>
    <row r="4" spans="1:25">
      <c r="A4" s="1">
        <v>43816.029768518521</v>
      </c>
      <c r="B4">
        <v>382.34</v>
      </c>
      <c r="C4">
        <v>2.85</v>
      </c>
      <c r="D4">
        <v>0.25900000000000001</v>
      </c>
      <c r="H4" s="1">
        <v>43816.084328703706</v>
      </c>
      <c r="I4">
        <v>385.26</v>
      </c>
      <c r="J4">
        <v>2.84</v>
      </c>
      <c r="K4">
        <v>0.26100000000000001</v>
      </c>
      <c r="O4" s="1">
        <v>43817.446053240739</v>
      </c>
      <c r="P4">
        <v>404.16</v>
      </c>
      <c r="Q4">
        <v>2.75</v>
      </c>
      <c r="R4">
        <v>0.248</v>
      </c>
      <c r="V4" s="1">
        <v>43753.723680555559</v>
      </c>
      <c r="W4">
        <v>395.14</v>
      </c>
      <c r="X4">
        <v>2.79</v>
      </c>
      <c r="Y4">
        <v>0.23100000000000001</v>
      </c>
    </row>
    <row r="5" spans="1:25">
      <c r="A5" s="1">
        <v>43816.030023148145</v>
      </c>
      <c r="B5">
        <v>381.86</v>
      </c>
      <c r="C5">
        <v>2.86</v>
      </c>
      <c r="D5">
        <v>0.26600000000000001</v>
      </c>
      <c r="H5" s="1">
        <v>43816.084594907406</v>
      </c>
      <c r="I5">
        <v>385.44</v>
      </c>
      <c r="J5">
        <v>2.92</v>
      </c>
      <c r="K5">
        <v>0.255</v>
      </c>
      <c r="O5" s="1">
        <v>43817.44630787037</v>
      </c>
      <c r="P5">
        <v>404.48</v>
      </c>
      <c r="Q5">
        <v>2.76</v>
      </c>
      <c r="R5">
        <v>0.255</v>
      </c>
      <c r="V5" s="1">
        <v>43753.724074074074</v>
      </c>
      <c r="W5">
        <v>394.2</v>
      </c>
      <c r="X5">
        <v>2.82</v>
      </c>
      <c r="Y5">
        <v>0.23100000000000001</v>
      </c>
    </row>
    <row r="6" spans="1:25">
      <c r="A6" s="1">
        <v>43816.030289351853</v>
      </c>
      <c r="B6">
        <v>381.1</v>
      </c>
      <c r="C6">
        <v>2.86</v>
      </c>
      <c r="D6">
        <v>0.26400000000000001</v>
      </c>
      <c r="H6" s="1">
        <v>43816.084849537037</v>
      </c>
      <c r="I6">
        <v>387.09</v>
      </c>
      <c r="J6">
        <v>2.94</v>
      </c>
      <c r="K6">
        <v>0.26400000000000001</v>
      </c>
      <c r="O6" s="1">
        <v>43817.446550925924</v>
      </c>
      <c r="P6">
        <v>402.52</v>
      </c>
      <c r="Q6">
        <v>2.77</v>
      </c>
      <c r="R6">
        <v>0.25</v>
      </c>
      <c r="V6" s="1">
        <v>43753.72446759259</v>
      </c>
      <c r="W6">
        <v>388.73</v>
      </c>
      <c r="X6">
        <v>2.83</v>
      </c>
      <c r="Y6">
        <v>0.23200000000000001</v>
      </c>
    </row>
    <row r="7" spans="1:25">
      <c r="A7" s="1">
        <v>43816.030555555553</v>
      </c>
      <c r="B7">
        <v>380.63</v>
      </c>
      <c r="C7">
        <v>2.81</v>
      </c>
      <c r="D7">
        <v>0.26400000000000001</v>
      </c>
      <c r="H7" s="1">
        <v>43816.085115740738</v>
      </c>
      <c r="I7">
        <v>382.42</v>
      </c>
      <c r="J7">
        <v>2.93</v>
      </c>
      <c r="K7">
        <v>0.255</v>
      </c>
      <c r="O7" s="1">
        <v>43817.446805555555</v>
      </c>
      <c r="P7">
        <v>402.11</v>
      </c>
      <c r="Q7">
        <v>2.76</v>
      </c>
      <c r="R7">
        <v>0.251</v>
      </c>
      <c r="V7" s="1">
        <v>43753.724861111114</v>
      </c>
      <c r="W7">
        <v>384.43</v>
      </c>
      <c r="X7">
        <v>2.86</v>
      </c>
      <c r="Y7">
        <v>0.24099999999999999</v>
      </c>
    </row>
    <row r="8" spans="1:25">
      <c r="A8" s="1">
        <v>43816.030810185184</v>
      </c>
      <c r="B8">
        <v>379.51</v>
      </c>
      <c r="C8">
        <v>2.82</v>
      </c>
      <c r="D8">
        <v>0.27100000000000002</v>
      </c>
      <c r="H8" s="1">
        <v>43816.085381944446</v>
      </c>
      <c r="I8">
        <v>383.15</v>
      </c>
      <c r="J8">
        <v>2.86</v>
      </c>
      <c r="K8">
        <v>0.25600000000000001</v>
      </c>
      <c r="O8" s="1">
        <v>43817.447048611109</v>
      </c>
      <c r="P8">
        <v>407.76</v>
      </c>
      <c r="Q8">
        <v>2.78</v>
      </c>
      <c r="R8">
        <v>0.249</v>
      </c>
      <c r="V8" s="1">
        <v>43753.725266203706</v>
      </c>
      <c r="W8">
        <v>388.77</v>
      </c>
      <c r="X8">
        <v>2.74</v>
      </c>
      <c r="Y8">
        <v>0.252</v>
      </c>
    </row>
    <row r="9" spans="1:25">
      <c r="A9" s="1">
        <v>43816.031076388892</v>
      </c>
      <c r="B9">
        <v>379.49</v>
      </c>
      <c r="C9">
        <v>2.82</v>
      </c>
      <c r="D9">
        <v>0.26100000000000001</v>
      </c>
      <c r="H9" s="1">
        <v>43816.085648148146</v>
      </c>
      <c r="I9">
        <v>384.29</v>
      </c>
      <c r="J9">
        <v>2.87</v>
      </c>
      <c r="K9">
        <v>0.251</v>
      </c>
      <c r="O9" s="1">
        <v>43817.44730324074</v>
      </c>
      <c r="P9">
        <v>413.44</v>
      </c>
      <c r="Q9">
        <v>2.78</v>
      </c>
      <c r="R9">
        <v>0.25600000000000001</v>
      </c>
      <c r="V9" s="1">
        <v>43753.725659722222</v>
      </c>
      <c r="W9">
        <v>390.33</v>
      </c>
      <c r="X9">
        <v>2.83</v>
      </c>
      <c r="Y9">
        <v>0.24299999999999999</v>
      </c>
    </row>
    <row r="10" spans="1:25">
      <c r="A10" s="1">
        <v>43816.031331018516</v>
      </c>
      <c r="B10">
        <v>381.82</v>
      </c>
      <c r="C10">
        <v>2.85</v>
      </c>
      <c r="D10">
        <v>0.26500000000000001</v>
      </c>
      <c r="H10" s="1">
        <v>43816.085914351854</v>
      </c>
      <c r="I10">
        <v>384.48</v>
      </c>
      <c r="J10">
        <v>2.92</v>
      </c>
      <c r="K10">
        <v>0.253</v>
      </c>
      <c r="O10" s="1">
        <v>43817.447546296295</v>
      </c>
      <c r="P10">
        <v>415.16</v>
      </c>
      <c r="Q10">
        <v>2.75</v>
      </c>
      <c r="R10">
        <v>0.26300000000000001</v>
      </c>
      <c r="V10" s="1">
        <v>43753.726053240738</v>
      </c>
      <c r="W10">
        <v>399.5</v>
      </c>
      <c r="X10">
        <v>2.91</v>
      </c>
      <c r="Y10">
        <v>0.23499999999999999</v>
      </c>
    </row>
    <row r="11" spans="1:25">
      <c r="A11" s="1">
        <v>43816.031597222223</v>
      </c>
      <c r="B11">
        <v>381.29</v>
      </c>
      <c r="C11">
        <v>2.83</v>
      </c>
      <c r="D11">
        <v>0.26800000000000002</v>
      </c>
      <c r="H11" s="1">
        <v>43816.086180555554</v>
      </c>
      <c r="I11">
        <v>380.73</v>
      </c>
      <c r="J11">
        <v>2.89</v>
      </c>
      <c r="K11">
        <v>0.25600000000000001</v>
      </c>
      <c r="O11" s="1">
        <v>43817.447789351849</v>
      </c>
      <c r="P11">
        <v>408.84</v>
      </c>
      <c r="Q11">
        <v>2.72</v>
      </c>
      <c r="R11">
        <v>0.251</v>
      </c>
      <c r="V11" s="1">
        <v>43753.726458333331</v>
      </c>
      <c r="W11">
        <v>405.83</v>
      </c>
      <c r="X11">
        <v>2.86</v>
      </c>
      <c r="Y11">
        <v>0.24199999999999999</v>
      </c>
    </row>
    <row r="12" spans="1:25">
      <c r="A12" s="1">
        <v>43816.044282407405</v>
      </c>
      <c r="B12">
        <v>385.55</v>
      </c>
      <c r="C12">
        <v>2.85</v>
      </c>
      <c r="D12">
        <v>0.26100000000000001</v>
      </c>
      <c r="H12" s="1">
        <v>43816.086446759262</v>
      </c>
      <c r="I12">
        <v>379.33</v>
      </c>
      <c r="J12">
        <v>2.92</v>
      </c>
      <c r="K12">
        <v>0.254</v>
      </c>
      <c r="O12" s="1">
        <v>43817.44804398148</v>
      </c>
      <c r="P12">
        <v>405.37</v>
      </c>
      <c r="Q12">
        <v>2.71</v>
      </c>
      <c r="R12">
        <v>0.254</v>
      </c>
      <c r="V12" s="1">
        <v>43753.726851851854</v>
      </c>
      <c r="W12">
        <v>407.13</v>
      </c>
      <c r="X12">
        <v>2.81</v>
      </c>
      <c r="Y12">
        <v>0.24199999999999999</v>
      </c>
    </row>
    <row r="13" spans="1:25">
      <c r="A13" s="1">
        <v>43816.044537037036</v>
      </c>
      <c r="B13">
        <v>386.82</v>
      </c>
      <c r="C13">
        <v>2.87</v>
      </c>
      <c r="D13">
        <v>0.26100000000000001</v>
      </c>
      <c r="H13" s="1">
        <v>43816.086712962962</v>
      </c>
      <c r="I13">
        <v>383.59</v>
      </c>
      <c r="J13">
        <v>2.86</v>
      </c>
      <c r="K13">
        <v>0.25700000000000001</v>
      </c>
      <c r="O13" s="1">
        <v>43817.448298611111</v>
      </c>
      <c r="P13">
        <v>404.67</v>
      </c>
      <c r="Q13">
        <v>2.76</v>
      </c>
      <c r="R13">
        <v>0.251</v>
      </c>
      <c r="V13" s="1">
        <v>43753.72724537037</v>
      </c>
      <c r="W13">
        <v>407.93</v>
      </c>
      <c r="X13">
        <v>2.82</v>
      </c>
      <c r="Y13">
        <v>0.23499999999999999</v>
      </c>
    </row>
    <row r="14" spans="1:25">
      <c r="A14" s="1">
        <v>43816.044803240744</v>
      </c>
      <c r="B14">
        <v>385.43</v>
      </c>
      <c r="C14">
        <v>2.88</v>
      </c>
      <c r="D14">
        <v>0.26300000000000001</v>
      </c>
      <c r="H14" s="1">
        <v>43816.08697916667</v>
      </c>
      <c r="I14">
        <v>387.42</v>
      </c>
      <c r="J14">
        <v>2.95</v>
      </c>
      <c r="K14">
        <v>0.26600000000000001</v>
      </c>
      <c r="O14" s="1">
        <v>43817.448541666665</v>
      </c>
      <c r="P14">
        <v>402.62</v>
      </c>
      <c r="Q14">
        <v>2.77</v>
      </c>
      <c r="R14">
        <v>0.247</v>
      </c>
      <c r="V14" s="1">
        <v>43753.727638888886</v>
      </c>
      <c r="W14">
        <v>400.98</v>
      </c>
      <c r="X14">
        <v>2.79</v>
      </c>
      <c r="Y14">
        <v>0.245</v>
      </c>
    </row>
    <row r="15" spans="1:25">
      <c r="A15" s="1">
        <v>43816.045057870368</v>
      </c>
      <c r="B15">
        <v>387.59</v>
      </c>
      <c r="C15">
        <v>2.93</v>
      </c>
      <c r="D15">
        <v>0.26200000000000001</v>
      </c>
      <c r="H15" s="1">
        <v>43816.087245370371</v>
      </c>
      <c r="I15">
        <v>386.86</v>
      </c>
      <c r="J15">
        <v>2.95</v>
      </c>
      <c r="K15">
        <v>0.26200000000000001</v>
      </c>
      <c r="O15" s="1">
        <v>43817.448796296296</v>
      </c>
      <c r="P15">
        <v>402.91</v>
      </c>
      <c r="Q15">
        <v>2.73</v>
      </c>
      <c r="R15">
        <v>0.251</v>
      </c>
      <c r="V15" s="1">
        <v>43753.728043981479</v>
      </c>
      <c r="W15">
        <v>392.57</v>
      </c>
      <c r="X15">
        <v>2.85</v>
      </c>
      <c r="Y15">
        <v>0.246</v>
      </c>
    </row>
    <row r="16" spans="1:25">
      <c r="A16" s="1">
        <v>43816.045324074075</v>
      </c>
      <c r="B16">
        <v>394.21</v>
      </c>
      <c r="C16">
        <v>3.05</v>
      </c>
      <c r="D16">
        <v>0.28399999999999997</v>
      </c>
      <c r="H16" s="1">
        <v>43816.087511574071</v>
      </c>
      <c r="I16">
        <v>389.62</v>
      </c>
      <c r="J16">
        <v>2.89</v>
      </c>
      <c r="K16">
        <v>0.26100000000000001</v>
      </c>
      <c r="O16" s="1">
        <v>43817.44903935185</v>
      </c>
      <c r="P16">
        <v>404.36</v>
      </c>
      <c r="Q16">
        <v>2.73</v>
      </c>
      <c r="R16">
        <v>0.25600000000000001</v>
      </c>
      <c r="V16" s="1">
        <v>43753.728437500002</v>
      </c>
      <c r="W16">
        <v>389.89</v>
      </c>
      <c r="X16">
        <v>2.87</v>
      </c>
      <c r="Y16">
        <v>0.24</v>
      </c>
    </row>
    <row r="17" spans="1:25">
      <c r="A17" s="1">
        <v>43816.045590277776</v>
      </c>
      <c r="B17">
        <v>394.11</v>
      </c>
      <c r="C17">
        <v>3.14</v>
      </c>
      <c r="D17">
        <v>0.26200000000000001</v>
      </c>
      <c r="H17" s="1">
        <v>43816.087777777779</v>
      </c>
      <c r="I17">
        <v>386.73</v>
      </c>
      <c r="J17">
        <v>2.95</v>
      </c>
      <c r="K17">
        <v>0.25800000000000001</v>
      </c>
      <c r="O17" s="1">
        <v>43817.449293981481</v>
      </c>
      <c r="P17">
        <v>406.91</v>
      </c>
      <c r="Q17">
        <v>2.73</v>
      </c>
      <c r="R17">
        <v>0.251</v>
      </c>
      <c r="V17" s="1">
        <v>43753.728831018518</v>
      </c>
      <c r="W17">
        <v>398.15</v>
      </c>
      <c r="X17">
        <v>2.83</v>
      </c>
      <c r="Y17">
        <v>0.23200000000000001</v>
      </c>
    </row>
    <row r="18" spans="1:25">
      <c r="A18" s="1">
        <v>43816.045844907407</v>
      </c>
      <c r="B18">
        <v>391.41</v>
      </c>
      <c r="C18">
        <v>3.07</v>
      </c>
      <c r="D18">
        <v>0.26500000000000001</v>
      </c>
      <c r="H18" s="1">
        <v>43816.088043981479</v>
      </c>
      <c r="I18">
        <v>382.42</v>
      </c>
      <c r="J18">
        <v>2.9</v>
      </c>
      <c r="K18">
        <v>0.26300000000000001</v>
      </c>
      <c r="O18" s="1">
        <v>43817.449537037035</v>
      </c>
      <c r="P18">
        <v>408.01</v>
      </c>
      <c r="Q18">
        <v>2.72</v>
      </c>
      <c r="R18">
        <v>0.255</v>
      </c>
      <c r="V18" s="1">
        <v>43753.72923611111</v>
      </c>
      <c r="W18">
        <v>400.99</v>
      </c>
      <c r="X18">
        <v>2.89</v>
      </c>
      <c r="Y18">
        <v>0.252</v>
      </c>
    </row>
    <row r="19" spans="1:25">
      <c r="A19" s="1">
        <v>43816.046111111114</v>
      </c>
      <c r="B19">
        <v>389.32</v>
      </c>
      <c r="C19">
        <v>2.94</v>
      </c>
      <c r="D19">
        <v>0.26100000000000001</v>
      </c>
      <c r="H19" s="1">
        <v>43816.088310185187</v>
      </c>
      <c r="I19">
        <v>380.73</v>
      </c>
      <c r="J19">
        <v>2.88</v>
      </c>
      <c r="K19">
        <v>0.22700000000000001</v>
      </c>
      <c r="O19" s="1">
        <v>43817.449791666666</v>
      </c>
      <c r="P19">
        <v>405.22</v>
      </c>
      <c r="Q19">
        <v>2.7</v>
      </c>
      <c r="R19">
        <v>0.252</v>
      </c>
      <c r="V19" s="1">
        <v>43753.729629629626</v>
      </c>
      <c r="W19">
        <v>405.86</v>
      </c>
      <c r="X19">
        <v>2.83</v>
      </c>
      <c r="Y19">
        <v>0.247</v>
      </c>
    </row>
    <row r="20" spans="1:25">
      <c r="A20" s="1">
        <v>43816.046377314815</v>
      </c>
      <c r="B20">
        <v>387.36</v>
      </c>
      <c r="C20">
        <v>2.88</v>
      </c>
      <c r="D20">
        <v>0.25800000000000001</v>
      </c>
      <c r="H20" s="1">
        <v>43816.088576388887</v>
      </c>
      <c r="I20">
        <v>383.75</v>
      </c>
      <c r="J20">
        <v>2.91</v>
      </c>
      <c r="K20">
        <v>0.254</v>
      </c>
      <c r="O20" s="1">
        <v>43817.45003472222</v>
      </c>
      <c r="P20">
        <v>404.32</v>
      </c>
      <c r="Q20">
        <v>2.74</v>
      </c>
      <c r="R20">
        <v>0.252</v>
      </c>
      <c r="V20" s="1">
        <v>43753.730034722219</v>
      </c>
      <c r="W20">
        <v>406.38</v>
      </c>
      <c r="X20">
        <v>2.85</v>
      </c>
      <c r="Y20">
        <v>0.23799999999999999</v>
      </c>
    </row>
    <row r="21" spans="1:25">
      <c r="A21" s="1">
        <v>43816.046631944446</v>
      </c>
      <c r="B21">
        <v>385.92</v>
      </c>
      <c r="C21">
        <v>2.92</v>
      </c>
      <c r="D21">
        <v>0.26300000000000001</v>
      </c>
      <c r="H21" s="1">
        <v>43816.088842592595</v>
      </c>
      <c r="I21">
        <v>381.59</v>
      </c>
      <c r="J21">
        <v>2.84</v>
      </c>
      <c r="K21">
        <v>0.25</v>
      </c>
      <c r="O21" s="1">
        <v>43817.450289351851</v>
      </c>
      <c r="P21">
        <v>403.46</v>
      </c>
      <c r="Q21">
        <v>2.7</v>
      </c>
      <c r="R21">
        <v>0.247</v>
      </c>
      <c r="V21" s="1">
        <v>43753.730428240742</v>
      </c>
      <c r="W21">
        <v>405.69</v>
      </c>
      <c r="X21">
        <v>2.84</v>
      </c>
      <c r="Y21">
        <v>0.22900000000000001</v>
      </c>
    </row>
    <row r="22" spans="1:25">
      <c r="A22" s="1">
        <v>43816.046898148146</v>
      </c>
      <c r="B22">
        <v>388.37</v>
      </c>
      <c r="C22">
        <v>2.91</v>
      </c>
      <c r="D22">
        <v>0.26</v>
      </c>
      <c r="H22" s="1">
        <v>43816.089108796295</v>
      </c>
      <c r="I22">
        <v>381.11</v>
      </c>
      <c r="J22">
        <v>2.88</v>
      </c>
      <c r="K22">
        <v>0.26100000000000001</v>
      </c>
      <c r="O22" s="1">
        <v>43817.450532407405</v>
      </c>
      <c r="P22">
        <v>403.41</v>
      </c>
      <c r="Q22">
        <v>2.71</v>
      </c>
      <c r="R22">
        <v>0.252</v>
      </c>
    </row>
    <row r="23" spans="1:25">
      <c r="A23" s="1">
        <v>43816.047164351854</v>
      </c>
      <c r="B23">
        <v>388.03</v>
      </c>
      <c r="C23">
        <v>2.87</v>
      </c>
      <c r="D23">
        <v>0.26300000000000001</v>
      </c>
      <c r="H23" s="1">
        <v>43816.089375000003</v>
      </c>
      <c r="I23">
        <v>380.56</v>
      </c>
      <c r="J23">
        <v>2.87</v>
      </c>
      <c r="K23">
        <v>0.25600000000000001</v>
      </c>
      <c r="O23" s="1">
        <v>43817.450787037036</v>
      </c>
      <c r="P23">
        <v>405.59</v>
      </c>
      <c r="Q23">
        <v>2.71</v>
      </c>
      <c r="R23">
        <v>0.25</v>
      </c>
      <c r="V23" s="2" t="s">
        <v>6</v>
      </c>
    </row>
    <row r="24" spans="1:25">
      <c r="A24" s="1">
        <v>43816.047418981485</v>
      </c>
      <c r="B24">
        <v>390.16</v>
      </c>
      <c r="C24">
        <v>2.86</v>
      </c>
      <c r="D24">
        <v>0.25800000000000001</v>
      </c>
      <c r="H24" s="1">
        <v>43816.089641203704</v>
      </c>
      <c r="I24">
        <v>380.6</v>
      </c>
      <c r="J24">
        <v>2.89</v>
      </c>
      <c r="K24">
        <v>0.254</v>
      </c>
      <c r="O24" s="1">
        <v>43817.45103009259</v>
      </c>
      <c r="P24">
        <v>403.73</v>
      </c>
      <c r="Q24">
        <v>2.71</v>
      </c>
      <c r="R24">
        <v>0.252</v>
      </c>
      <c r="V24" t="s">
        <v>8</v>
      </c>
      <c r="W24" s="3">
        <f>AVERAGE(W2:W21)</f>
        <v>397.86899999999997</v>
      </c>
      <c r="X24" s="3">
        <f t="shared" ref="X24:Y24" si="0">AVERAGE(X2:X21)</f>
        <v>2.8439999999999999</v>
      </c>
      <c r="Y24" s="3">
        <f t="shared" si="0"/>
        <v>0.24004999999999996</v>
      </c>
    </row>
    <row r="25" spans="1:25">
      <c r="A25" s="1">
        <v>43816.047685185185</v>
      </c>
      <c r="B25">
        <v>390.48</v>
      </c>
      <c r="C25">
        <v>2.83</v>
      </c>
      <c r="D25">
        <v>0.25600000000000001</v>
      </c>
      <c r="H25" s="1">
        <v>43816.089907407404</v>
      </c>
      <c r="I25">
        <v>381.69</v>
      </c>
      <c r="J25">
        <v>2.88</v>
      </c>
      <c r="K25">
        <v>0.252</v>
      </c>
      <c r="O25" s="1">
        <v>43817.451284722221</v>
      </c>
      <c r="P25">
        <v>403.32</v>
      </c>
      <c r="Q25">
        <v>2.73</v>
      </c>
      <c r="R25">
        <v>0.254</v>
      </c>
      <c r="V25" t="s">
        <v>9</v>
      </c>
      <c r="W25" s="4">
        <f>VAR(W2:W21)</f>
        <v>53.972841052657088</v>
      </c>
      <c r="X25" s="8">
        <f>VAR(X2:X21)</f>
        <v>2.6042105263157913E-3</v>
      </c>
      <c r="Y25" s="8">
        <f t="shared" ref="Y25" si="1">VAR(Y2:Y21)</f>
        <v>5.3207894736842072E-5</v>
      </c>
    </row>
    <row r="26" spans="1:25">
      <c r="A26" s="1">
        <v>43816.047939814816</v>
      </c>
      <c r="B26">
        <v>385.47</v>
      </c>
      <c r="C26">
        <v>2.83</v>
      </c>
      <c r="D26">
        <v>0.25800000000000001</v>
      </c>
      <c r="H26" s="1">
        <v>43816.090173611112</v>
      </c>
      <c r="I26">
        <v>381.48</v>
      </c>
      <c r="J26">
        <v>2.89</v>
      </c>
      <c r="K26">
        <v>0.251</v>
      </c>
      <c r="O26" s="1">
        <v>43817.451527777775</v>
      </c>
      <c r="P26">
        <v>402.84</v>
      </c>
      <c r="Q26">
        <v>2.76</v>
      </c>
      <c r="R26">
        <v>0.25800000000000001</v>
      </c>
      <c r="V26" s="2" t="s">
        <v>10</v>
      </c>
      <c r="W26" s="5">
        <f>STDEV(W2:W21)</f>
        <v>7.3466210636357916</v>
      </c>
      <c r="X26" s="5">
        <f t="shared" ref="X26:Y26" si="2">STDEV(X2:X21)</f>
        <v>5.1031466041216091E-2</v>
      </c>
      <c r="Y26" s="5">
        <f t="shared" si="2"/>
        <v>7.2943741840436234E-3</v>
      </c>
    </row>
    <row r="27" spans="1:25">
      <c r="A27" s="1">
        <v>43816.048206018517</v>
      </c>
      <c r="B27">
        <v>384.42</v>
      </c>
      <c r="C27">
        <v>2.86</v>
      </c>
      <c r="D27">
        <v>0.26</v>
      </c>
      <c r="H27" s="1">
        <v>43816.090439814812</v>
      </c>
      <c r="I27">
        <v>381.72</v>
      </c>
      <c r="J27">
        <v>2.9</v>
      </c>
      <c r="K27">
        <v>0.254</v>
      </c>
      <c r="O27" s="1">
        <v>43817.451782407406</v>
      </c>
      <c r="P27">
        <v>402.66</v>
      </c>
      <c r="Q27">
        <v>2.71</v>
      </c>
      <c r="R27">
        <v>0.25</v>
      </c>
      <c r="V27" t="s">
        <v>11</v>
      </c>
      <c r="W27" s="6">
        <f>W26/SQRT(20)</f>
        <v>1.6427544103221436</v>
      </c>
      <c r="X27" s="6">
        <f t="shared" ref="X27:Y27" si="3">X26/SQRT(20)</f>
        <v>1.1410982705963127E-2</v>
      </c>
      <c r="Y27" s="6">
        <f t="shared" si="3"/>
        <v>1.6310716528841103E-3</v>
      </c>
    </row>
    <row r="28" spans="1:25">
      <c r="A28" s="1">
        <v>43816.048472222225</v>
      </c>
      <c r="B28">
        <v>384.31</v>
      </c>
      <c r="C28">
        <v>2.92</v>
      </c>
      <c r="D28">
        <v>0.26400000000000001</v>
      </c>
      <c r="H28" s="1">
        <v>43816.09070601852</v>
      </c>
      <c r="I28">
        <v>383.29</v>
      </c>
      <c r="J28">
        <v>2.91</v>
      </c>
      <c r="K28">
        <v>0.254</v>
      </c>
      <c r="O28" s="1">
        <v>43817.452025462961</v>
      </c>
      <c r="P28">
        <v>402.52</v>
      </c>
      <c r="Q28">
        <v>2.68</v>
      </c>
      <c r="R28">
        <v>0.25600000000000001</v>
      </c>
    </row>
    <row r="29" spans="1:25">
      <c r="A29" s="1">
        <v>43816.048738425925</v>
      </c>
      <c r="B29">
        <v>387.18</v>
      </c>
      <c r="C29">
        <v>2.88</v>
      </c>
      <c r="D29">
        <v>0.25800000000000001</v>
      </c>
      <c r="H29" s="1">
        <v>43816.09097222222</v>
      </c>
      <c r="I29">
        <v>382.26</v>
      </c>
      <c r="J29">
        <v>2.87</v>
      </c>
      <c r="K29">
        <v>0.254</v>
      </c>
      <c r="O29" s="1">
        <v>43817.452280092592</v>
      </c>
      <c r="P29">
        <v>408.63</v>
      </c>
      <c r="Q29">
        <v>2.72</v>
      </c>
      <c r="R29">
        <v>0.252</v>
      </c>
    </row>
    <row r="30" spans="1:25">
      <c r="A30" s="1">
        <v>43816.048993055556</v>
      </c>
      <c r="B30">
        <v>387.32</v>
      </c>
      <c r="C30">
        <v>2.86</v>
      </c>
      <c r="D30">
        <v>0.252</v>
      </c>
      <c r="H30" s="1">
        <v>43816.091238425928</v>
      </c>
      <c r="I30">
        <v>385.44</v>
      </c>
      <c r="J30">
        <v>2.93</v>
      </c>
      <c r="K30">
        <v>0.25800000000000001</v>
      </c>
      <c r="O30" s="1">
        <v>43817.452534722222</v>
      </c>
      <c r="P30">
        <v>405.84</v>
      </c>
      <c r="Q30">
        <v>2.74</v>
      </c>
      <c r="R30">
        <v>0.247</v>
      </c>
    </row>
    <row r="31" spans="1:25">
      <c r="A31" s="1">
        <v>43816.049259259256</v>
      </c>
      <c r="B31">
        <v>383.45</v>
      </c>
      <c r="C31">
        <v>2.9</v>
      </c>
      <c r="D31">
        <v>0.26200000000000001</v>
      </c>
      <c r="H31" s="1">
        <v>43816.091504629629</v>
      </c>
      <c r="I31">
        <v>397.4</v>
      </c>
      <c r="J31">
        <v>2.91</v>
      </c>
      <c r="K31">
        <v>0.25600000000000001</v>
      </c>
      <c r="O31" s="1">
        <v>43817.452777777777</v>
      </c>
      <c r="P31">
        <v>418.89</v>
      </c>
      <c r="Q31">
        <v>2.69</v>
      </c>
      <c r="R31">
        <v>0.249</v>
      </c>
    </row>
    <row r="32" spans="1:25">
      <c r="A32" s="1">
        <v>43816.049513888887</v>
      </c>
      <c r="B32">
        <v>389.7</v>
      </c>
      <c r="C32">
        <v>2.82</v>
      </c>
      <c r="D32">
        <v>0.25900000000000001</v>
      </c>
      <c r="H32" s="1">
        <v>43816.091770833336</v>
      </c>
      <c r="I32">
        <v>388.96</v>
      </c>
      <c r="J32">
        <v>2.93</v>
      </c>
      <c r="K32">
        <v>0.25900000000000001</v>
      </c>
      <c r="O32" s="1">
        <v>43817.453032407408</v>
      </c>
      <c r="P32">
        <v>416.7</v>
      </c>
      <c r="Q32">
        <v>2.7</v>
      </c>
      <c r="R32">
        <v>0.253</v>
      </c>
    </row>
    <row r="33" spans="1:18">
      <c r="A33" s="1">
        <v>43816.049780092595</v>
      </c>
      <c r="B33">
        <v>387.29</v>
      </c>
      <c r="C33">
        <v>2.85</v>
      </c>
      <c r="D33">
        <v>0.25700000000000001</v>
      </c>
      <c r="H33" s="1">
        <v>43816.092037037037</v>
      </c>
      <c r="I33">
        <v>383.11</v>
      </c>
      <c r="J33">
        <v>2.86</v>
      </c>
      <c r="K33">
        <v>0.254</v>
      </c>
      <c r="O33" s="1">
        <v>43817.453275462962</v>
      </c>
      <c r="P33">
        <v>411.25</v>
      </c>
      <c r="Q33">
        <v>2.71</v>
      </c>
      <c r="R33">
        <v>0.249</v>
      </c>
    </row>
    <row r="34" spans="1:18">
      <c r="A34" s="1">
        <v>43816.050034722219</v>
      </c>
      <c r="B34">
        <v>390.85</v>
      </c>
      <c r="C34">
        <v>2.84</v>
      </c>
      <c r="D34">
        <v>0.25700000000000001</v>
      </c>
      <c r="H34" s="1">
        <v>43816.092303240737</v>
      </c>
      <c r="I34">
        <v>389.02</v>
      </c>
      <c r="J34">
        <v>2.92</v>
      </c>
      <c r="K34">
        <v>0.25600000000000001</v>
      </c>
      <c r="O34" s="1">
        <v>43817.453530092593</v>
      </c>
      <c r="P34">
        <v>407.66</v>
      </c>
      <c r="Q34">
        <v>2.74</v>
      </c>
      <c r="R34">
        <v>0.254</v>
      </c>
    </row>
    <row r="35" spans="1:18">
      <c r="A35" s="1">
        <v>43816.050300925926</v>
      </c>
      <c r="B35">
        <v>396.13</v>
      </c>
      <c r="C35">
        <v>2.87</v>
      </c>
      <c r="D35">
        <v>0.25</v>
      </c>
      <c r="H35" s="1">
        <v>43816.092569444445</v>
      </c>
      <c r="I35">
        <v>391.34</v>
      </c>
      <c r="J35">
        <v>2.9</v>
      </c>
      <c r="K35">
        <v>0.27</v>
      </c>
      <c r="O35" s="1">
        <v>43817.453773148147</v>
      </c>
      <c r="P35">
        <v>409.07</v>
      </c>
      <c r="Q35">
        <v>2.71</v>
      </c>
      <c r="R35">
        <v>0.25</v>
      </c>
    </row>
    <row r="36" spans="1:18">
      <c r="A36" s="1">
        <v>43816.050555555557</v>
      </c>
      <c r="B36">
        <v>399.27</v>
      </c>
      <c r="C36">
        <v>2.87</v>
      </c>
      <c r="D36">
        <v>0.21199999999999999</v>
      </c>
      <c r="H36" s="1">
        <v>43816.092835648145</v>
      </c>
      <c r="I36">
        <v>391.93</v>
      </c>
      <c r="J36">
        <v>2.96</v>
      </c>
      <c r="K36">
        <v>0.26800000000000002</v>
      </c>
      <c r="O36" s="1">
        <v>43817.454016203701</v>
      </c>
      <c r="P36">
        <v>410.09</v>
      </c>
      <c r="Q36">
        <v>2.72</v>
      </c>
      <c r="R36">
        <v>0.26200000000000001</v>
      </c>
    </row>
    <row r="37" spans="1:18">
      <c r="A37" s="1">
        <v>43816.050821759258</v>
      </c>
      <c r="B37">
        <v>407.62</v>
      </c>
      <c r="C37">
        <v>2.86</v>
      </c>
      <c r="D37">
        <v>0.23499999999999999</v>
      </c>
      <c r="H37" s="1">
        <v>43816.093101851853</v>
      </c>
      <c r="I37">
        <v>388.94</v>
      </c>
      <c r="J37">
        <v>3.04</v>
      </c>
      <c r="K37">
        <v>0.25600000000000001</v>
      </c>
      <c r="O37" s="1">
        <v>43817.454270833332</v>
      </c>
      <c r="P37">
        <v>405.78</v>
      </c>
      <c r="Q37">
        <v>2.69</v>
      </c>
      <c r="R37">
        <v>0.248</v>
      </c>
    </row>
    <row r="38" spans="1:18">
      <c r="H38" s="1">
        <v>43816.093368055554</v>
      </c>
      <c r="I38">
        <v>392.45</v>
      </c>
      <c r="J38">
        <v>3.06</v>
      </c>
      <c r="K38">
        <v>0.26500000000000001</v>
      </c>
      <c r="O38" s="1">
        <v>43817.454513888886</v>
      </c>
      <c r="P38">
        <v>403.5</v>
      </c>
      <c r="Q38">
        <v>2.7</v>
      </c>
      <c r="R38">
        <v>0.252</v>
      </c>
    </row>
    <row r="39" spans="1:18">
      <c r="A39" s="2" t="s">
        <v>4</v>
      </c>
      <c r="H39" s="1">
        <v>43816.093634259261</v>
      </c>
      <c r="I39">
        <v>385.85</v>
      </c>
      <c r="J39">
        <v>2.92</v>
      </c>
      <c r="K39">
        <v>0.253</v>
      </c>
      <c r="O39" s="1">
        <v>43817.454768518517</v>
      </c>
      <c r="P39">
        <v>405.34</v>
      </c>
      <c r="Q39">
        <v>2.7</v>
      </c>
      <c r="R39">
        <v>0.25</v>
      </c>
    </row>
    <row r="40" spans="1:18">
      <c r="A40" t="s">
        <v>8</v>
      </c>
      <c r="B40" s="3">
        <f>AVERAGE(B2:B37)</f>
        <v>387.56444444444446</v>
      </c>
      <c r="C40" s="3">
        <f t="shared" ref="C40:D40" si="4">AVERAGE(C2:C37)</f>
        <v>2.8863888888888889</v>
      </c>
      <c r="D40" s="3">
        <f t="shared" si="4"/>
        <v>0.25988888888888884</v>
      </c>
      <c r="H40" s="1">
        <v>43816.093900462962</v>
      </c>
      <c r="I40">
        <v>383.92</v>
      </c>
      <c r="J40">
        <v>2.95</v>
      </c>
      <c r="K40">
        <v>0.25700000000000001</v>
      </c>
      <c r="O40" s="1">
        <v>43817.455011574071</v>
      </c>
      <c r="P40">
        <v>403.93</v>
      </c>
      <c r="Q40">
        <v>2.7</v>
      </c>
      <c r="R40">
        <v>0.251</v>
      </c>
    </row>
    <row r="41" spans="1:18">
      <c r="A41" t="s">
        <v>9</v>
      </c>
      <c r="B41" s="4">
        <f>VAR(B2:B37)</f>
        <v>33.723876825374155</v>
      </c>
      <c r="C41" s="4">
        <f t="shared" ref="C41:D41" si="5">VAR(C2:C37)</f>
        <v>5.3780158730156865E-3</v>
      </c>
      <c r="D41" s="4">
        <f t="shared" si="5"/>
        <v>1.2090158730158737E-4</v>
      </c>
      <c r="H41" s="1">
        <v>43816.094166666669</v>
      </c>
      <c r="I41">
        <v>381.1</v>
      </c>
      <c r="J41">
        <v>2.85</v>
      </c>
      <c r="K41">
        <v>0.255</v>
      </c>
      <c r="O41" s="1">
        <v>43817.455254629633</v>
      </c>
      <c r="P41">
        <v>407</v>
      </c>
      <c r="Q41">
        <v>2.71</v>
      </c>
      <c r="R41">
        <v>0.251</v>
      </c>
    </row>
    <row r="42" spans="1:18">
      <c r="A42" s="2" t="s">
        <v>10</v>
      </c>
      <c r="B42" s="5">
        <f>STDEV(B2:B37)</f>
        <v>5.8072262591855468</v>
      </c>
      <c r="C42" s="5">
        <f>STDEV(C2:C37)</f>
        <v>7.333495669198753E-2</v>
      </c>
      <c r="D42" s="5">
        <f>STDEV(D2:D37)</f>
        <v>1.0995525785590581E-2</v>
      </c>
      <c r="H42" s="1">
        <v>43816.103090277778</v>
      </c>
      <c r="I42">
        <v>384.28</v>
      </c>
      <c r="J42">
        <v>3.25</v>
      </c>
      <c r="K42">
        <v>0.23599999999999999</v>
      </c>
      <c r="O42" s="1">
        <v>43817.455509259256</v>
      </c>
      <c r="P42">
        <v>409.25</v>
      </c>
      <c r="Q42">
        <v>2.7</v>
      </c>
      <c r="R42">
        <v>0.254</v>
      </c>
    </row>
    <row r="43" spans="1:18">
      <c r="A43" t="s">
        <v>11</v>
      </c>
      <c r="B43" s="6">
        <f>B42/SQRT(36)</f>
        <v>0.9678710431975911</v>
      </c>
      <c r="C43" s="6">
        <f t="shared" ref="C43:D43" si="6">C42/SQRT(36)</f>
        <v>1.2222492781997921E-2</v>
      </c>
      <c r="D43" s="6">
        <f t="shared" si="6"/>
        <v>1.8325876309317635E-3</v>
      </c>
      <c r="H43" s="1">
        <v>43816.103356481479</v>
      </c>
      <c r="I43">
        <v>390.23</v>
      </c>
      <c r="J43">
        <v>3.15</v>
      </c>
      <c r="K43">
        <v>0.25800000000000001</v>
      </c>
      <c r="O43" s="1">
        <v>43817.455752314818</v>
      </c>
      <c r="P43">
        <v>407.18</v>
      </c>
      <c r="Q43">
        <v>2.67</v>
      </c>
      <c r="R43">
        <v>0.26</v>
      </c>
    </row>
    <row r="44" spans="1:18">
      <c r="H44" s="1">
        <v>43816.103634259256</v>
      </c>
      <c r="I44">
        <v>405.79</v>
      </c>
      <c r="J44">
        <v>3.24</v>
      </c>
      <c r="K44">
        <v>0.25900000000000001</v>
      </c>
      <c r="O44" s="1">
        <v>43817.456006944441</v>
      </c>
      <c r="P44">
        <v>406.8</v>
      </c>
      <c r="Q44">
        <v>2.66</v>
      </c>
      <c r="R44">
        <v>0.255</v>
      </c>
    </row>
    <row r="45" spans="1:18">
      <c r="H45" s="1">
        <v>43816.103888888887</v>
      </c>
      <c r="I45">
        <v>396.77</v>
      </c>
      <c r="J45">
        <v>3.13</v>
      </c>
      <c r="K45">
        <v>0.26200000000000001</v>
      </c>
      <c r="O45" s="1">
        <v>43817.456250000003</v>
      </c>
      <c r="P45">
        <v>408.86</v>
      </c>
      <c r="Q45">
        <v>3</v>
      </c>
      <c r="R45">
        <v>0.254</v>
      </c>
    </row>
    <row r="46" spans="1:18">
      <c r="H46" s="1">
        <v>43816.104155092595</v>
      </c>
      <c r="I46">
        <v>392.14</v>
      </c>
      <c r="J46">
        <v>3.19</v>
      </c>
      <c r="K46">
        <v>0.253</v>
      </c>
    </row>
    <row r="47" spans="1:18">
      <c r="H47" s="1">
        <v>43816.104421296295</v>
      </c>
      <c r="I47">
        <v>391.85</v>
      </c>
      <c r="J47">
        <v>3.25</v>
      </c>
      <c r="K47">
        <v>0.26100000000000001</v>
      </c>
      <c r="O47" s="2" t="s">
        <v>7</v>
      </c>
    </row>
    <row r="48" spans="1:18">
      <c r="H48" s="1">
        <v>43816.104699074072</v>
      </c>
      <c r="I48">
        <v>393.52</v>
      </c>
      <c r="J48">
        <v>3.32</v>
      </c>
      <c r="K48">
        <v>0.26500000000000001</v>
      </c>
      <c r="O48" t="s">
        <v>8</v>
      </c>
      <c r="P48" s="3">
        <f>AVERAGE(P2:P45)</f>
        <v>406.36840909090915</v>
      </c>
      <c r="Q48" s="3">
        <f>AVERAGE(Q2:Q45)</f>
        <v>2.7311363636363635</v>
      </c>
      <c r="R48" s="3">
        <f t="shared" ref="R48" si="7">AVERAGE(R2:R45)</f>
        <v>0.2522727272727272</v>
      </c>
    </row>
    <row r="49" spans="1:18">
      <c r="O49" t="s">
        <v>9</v>
      </c>
      <c r="P49" s="4">
        <f>VAR(P2:P45)</f>
        <v>15.834906712391001</v>
      </c>
      <c r="Q49" s="4">
        <f t="shared" ref="Q49:R49" si="8">VAR(Q2:Q45)</f>
        <v>2.7033298097251545E-3</v>
      </c>
      <c r="R49" s="4">
        <f t="shared" si="8"/>
        <v>1.3784355179704038E-5</v>
      </c>
    </row>
    <row r="50" spans="1:18">
      <c r="B50" s="10">
        <v>1.0999999999999999E-2</v>
      </c>
      <c r="H50" s="2" t="s">
        <v>5</v>
      </c>
      <c r="O50" s="2" t="s">
        <v>10</v>
      </c>
      <c r="P50" s="7">
        <f>STDEV(P2:P45)</f>
        <v>3.9793098286500639</v>
      </c>
      <c r="Q50" s="7">
        <f>STDEV(Q2:Q45)</f>
        <v>5.1993555463395215E-2</v>
      </c>
      <c r="R50" s="7">
        <f>STDEV(R2:R45)</f>
        <v>3.7127288050306123E-3</v>
      </c>
    </row>
    <row r="51" spans="1:18">
      <c r="A51" t="s">
        <v>15</v>
      </c>
      <c r="B51">
        <v>7.0000000000000001E-3</v>
      </c>
      <c r="H51" t="s">
        <v>8</v>
      </c>
      <c r="I51" s="3">
        <f>AVERAGE(I2:I48)</f>
        <v>386.53893617021282</v>
      </c>
      <c r="J51" s="3">
        <f t="shared" ref="J51:K51" si="9">AVERAGE(J2:J48)</f>
        <v>2.9538297872340435</v>
      </c>
      <c r="K51" s="3">
        <f t="shared" si="9"/>
        <v>0.25665957446808524</v>
      </c>
      <c r="O51" t="s">
        <v>11</v>
      </c>
      <c r="P51" s="8">
        <f>P50/SQRT(44)</f>
        <v>0.5999035284638955</v>
      </c>
      <c r="Q51" s="8">
        <f t="shared" ref="Q51:R51" si="10">Q50/SQRT(44)</f>
        <v>7.838323408573409E-3</v>
      </c>
      <c r="R51" s="8">
        <f t="shared" si="10"/>
        <v>5.5971492702868678E-4</v>
      </c>
    </row>
    <row r="52" spans="1:18">
      <c r="B52">
        <v>7.0000000000000001E-3</v>
      </c>
      <c r="H52" t="s">
        <v>9</v>
      </c>
      <c r="I52" s="4">
        <f>VAR(I2:I48)</f>
        <v>31.923996669726204</v>
      </c>
      <c r="J52" s="4">
        <f t="shared" ref="J52:K52" si="11">VAR(J2:J48)</f>
        <v>1.4898057354295825E-2</v>
      </c>
      <c r="K52" s="4">
        <f t="shared" si="11"/>
        <v>5.1838112858464437E-5</v>
      </c>
    </row>
    <row r="53" spans="1:18">
      <c r="B53">
        <v>3.7000000000000002E-3</v>
      </c>
      <c r="H53" s="2" t="s">
        <v>10</v>
      </c>
      <c r="I53" s="5">
        <f>STDEV(I2:I48)</f>
        <v>5.6501324470959267</v>
      </c>
      <c r="J53" s="5">
        <f t="shared" ref="J53:K53" si="12">STDEV(J2:J48)</f>
        <v>0.12205759851109567</v>
      </c>
      <c r="K53" s="5">
        <f t="shared" si="12"/>
        <v>7.1998689473117801E-3</v>
      </c>
    </row>
    <row r="54" spans="1:18">
      <c r="H54" t="s">
        <v>11</v>
      </c>
      <c r="I54" s="6">
        <f>I53/SQRT(47)</f>
        <v>0.82415652135762552</v>
      </c>
      <c r="J54" s="6">
        <f t="shared" ref="J54:K54" si="13">J53/SQRT(47)</f>
        <v>1.7803930569074398E-2</v>
      </c>
      <c r="K54" s="6">
        <f t="shared" si="13"/>
        <v>1.0502088227855879E-3</v>
      </c>
    </row>
    <row r="56" spans="1:18">
      <c r="A56" t="s">
        <v>16</v>
      </c>
      <c r="B56">
        <f>AVERAGE(B50:B53)</f>
        <v>7.1749999999999991E-3</v>
      </c>
      <c r="C56">
        <f>B56*3</f>
        <v>2.1524999999999996E-2</v>
      </c>
    </row>
    <row r="61" spans="1:18">
      <c r="B61" s="5">
        <v>7.333495669198753E-2</v>
      </c>
    </row>
    <row r="62" spans="1:18">
      <c r="A62" t="s">
        <v>17</v>
      </c>
      <c r="B62" s="10">
        <v>0.122</v>
      </c>
    </row>
    <row r="63" spans="1:18">
      <c r="B63">
        <v>5.1999999999999998E-2</v>
      </c>
    </row>
    <row r="64" spans="1:18">
      <c r="B64">
        <v>5.0999999999999997E-2</v>
      </c>
    </row>
    <row r="67" spans="1:3">
      <c r="A67" t="s">
        <v>16</v>
      </c>
      <c r="B67">
        <f>AVERAGE(B61:B64)</f>
        <v>7.4583739172996877E-2</v>
      </c>
      <c r="C67">
        <f>B67*3</f>
        <v>0.22375121751899063</v>
      </c>
    </row>
    <row r="72" spans="1:3">
      <c r="B72" s="9">
        <v>5.8070000000000004</v>
      </c>
    </row>
    <row r="73" spans="1:3">
      <c r="A73" t="s">
        <v>18</v>
      </c>
      <c r="B73">
        <v>5.65</v>
      </c>
    </row>
    <row r="74" spans="1:3">
      <c r="B74">
        <v>3.9792999999999998</v>
      </c>
    </row>
    <row r="75" spans="1:3">
      <c r="B75" s="10">
        <v>7.3470000000000004</v>
      </c>
    </row>
    <row r="78" spans="1:3">
      <c r="A78" t="s">
        <v>16</v>
      </c>
      <c r="B78">
        <f>AVERAGE(B72:B75)</f>
        <v>5.6958250000000001</v>
      </c>
      <c r="C78">
        <f>B78*3</f>
        <v>17.087475000000001</v>
      </c>
    </row>
  </sheetData>
  <sortState ref="B50:B54">
    <sortCondition descending="1" ref="B5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Y75"/>
  <sheetViews>
    <sheetView tabSelected="1" topLeftCell="A52" workbookViewId="0">
      <selection activeCell="L60" sqref="L60"/>
    </sheetView>
  </sheetViews>
  <sheetFormatPr baseColWidth="10" defaultRowHeight="15"/>
  <cols>
    <col min="1" max="1" width="19.5703125" customWidth="1"/>
    <col min="2" max="4" width="11.5703125" bestFit="1" customWidth="1"/>
    <col min="8" max="8" width="23.85546875" customWidth="1"/>
    <col min="15" max="15" width="25" customWidth="1"/>
    <col min="22" max="22" width="26.7109375" customWidth="1"/>
  </cols>
  <sheetData>
    <row r="1" spans="1:25">
      <c r="A1" t="s">
        <v>0</v>
      </c>
      <c r="B1" t="s">
        <v>12</v>
      </c>
      <c r="C1" t="s">
        <v>13</v>
      </c>
      <c r="D1" t="s">
        <v>14</v>
      </c>
      <c r="H1" t="s">
        <v>0</v>
      </c>
      <c r="I1" t="s">
        <v>12</v>
      </c>
      <c r="J1" t="s">
        <v>13</v>
      </c>
      <c r="K1" t="s">
        <v>14</v>
      </c>
      <c r="O1" t="s">
        <v>0</v>
      </c>
      <c r="P1" t="s">
        <v>12</v>
      </c>
      <c r="Q1" t="s">
        <v>13</v>
      </c>
      <c r="R1" t="s">
        <v>14</v>
      </c>
      <c r="V1" t="s">
        <v>0</v>
      </c>
      <c r="W1" t="s">
        <v>12</v>
      </c>
      <c r="X1" t="s">
        <v>13</v>
      </c>
      <c r="Y1" t="s">
        <v>14</v>
      </c>
    </row>
    <row r="2" spans="1:25">
      <c r="A2" s="1">
        <v>43816.029247685183</v>
      </c>
      <c r="B2">
        <v>391740</v>
      </c>
      <c r="C2">
        <v>3000</v>
      </c>
      <c r="D2">
        <v>270</v>
      </c>
      <c r="H2" s="1">
        <v>43816.083796296298</v>
      </c>
      <c r="I2">
        <v>399310</v>
      </c>
      <c r="J2">
        <v>2880</v>
      </c>
      <c r="K2">
        <v>265</v>
      </c>
      <c r="O2" s="1">
        <v>43817.445555555554</v>
      </c>
      <c r="P2">
        <v>401020</v>
      </c>
      <c r="Q2">
        <v>2810</v>
      </c>
      <c r="R2">
        <v>249</v>
      </c>
      <c r="V2" s="1">
        <v>43753.722893518519</v>
      </c>
      <c r="W2">
        <v>401840</v>
      </c>
      <c r="X2">
        <v>2870</v>
      </c>
      <c r="Y2">
        <v>237</v>
      </c>
    </row>
    <row r="3" spans="1:25">
      <c r="A3" s="1">
        <v>43816.029513888891</v>
      </c>
      <c r="B3">
        <v>384770</v>
      </c>
      <c r="C3">
        <v>2850</v>
      </c>
      <c r="D3">
        <v>267</v>
      </c>
      <c r="H3" s="1">
        <v>43816.084062499998</v>
      </c>
      <c r="I3">
        <v>386370</v>
      </c>
      <c r="J3">
        <v>2880</v>
      </c>
      <c r="K3">
        <v>258</v>
      </c>
      <c r="O3" s="1">
        <v>43817.445798611108</v>
      </c>
      <c r="P3">
        <v>403030</v>
      </c>
      <c r="Q3">
        <v>2730</v>
      </c>
      <c r="R3">
        <v>249</v>
      </c>
      <c r="V3" s="1">
        <v>43753.723287037035</v>
      </c>
      <c r="W3">
        <v>393040</v>
      </c>
      <c r="X3">
        <v>2990</v>
      </c>
      <c r="Y3">
        <v>251</v>
      </c>
    </row>
    <row r="4" spans="1:25">
      <c r="A4" s="1">
        <v>43816.029768518521</v>
      </c>
      <c r="B4">
        <v>382340</v>
      </c>
      <c r="C4">
        <v>2850</v>
      </c>
      <c r="D4">
        <v>259</v>
      </c>
      <c r="H4" s="1">
        <v>43816.084328703706</v>
      </c>
      <c r="I4">
        <v>385260</v>
      </c>
      <c r="J4">
        <v>2840</v>
      </c>
      <c r="K4">
        <v>261</v>
      </c>
      <c r="O4" s="1">
        <v>43817.446053240739</v>
      </c>
      <c r="P4">
        <v>404160</v>
      </c>
      <c r="Q4">
        <v>2750</v>
      </c>
      <c r="R4">
        <v>248</v>
      </c>
      <c r="V4" s="1">
        <v>43753.723680555559</v>
      </c>
      <c r="W4">
        <v>395140</v>
      </c>
      <c r="X4">
        <v>2790</v>
      </c>
      <c r="Y4">
        <v>231</v>
      </c>
    </row>
    <row r="5" spans="1:25">
      <c r="A5" s="1">
        <v>43816.030023148145</v>
      </c>
      <c r="B5">
        <v>381860</v>
      </c>
      <c r="C5">
        <v>2860</v>
      </c>
      <c r="D5">
        <v>266</v>
      </c>
      <c r="H5" s="1">
        <v>43816.084594907406</v>
      </c>
      <c r="I5">
        <v>385440</v>
      </c>
      <c r="J5">
        <v>2920</v>
      </c>
      <c r="K5">
        <v>255</v>
      </c>
      <c r="O5" s="1">
        <v>43817.44630787037</v>
      </c>
      <c r="P5">
        <v>404480</v>
      </c>
      <c r="Q5">
        <v>2760</v>
      </c>
      <c r="R5">
        <v>255</v>
      </c>
      <c r="V5" s="1">
        <v>43753.724074074074</v>
      </c>
      <c r="W5">
        <v>394200</v>
      </c>
      <c r="X5">
        <v>2820</v>
      </c>
      <c r="Y5">
        <v>231</v>
      </c>
    </row>
    <row r="6" spans="1:25">
      <c r="A6" s="1">
        <v>43816.030289351853</v>
      </c>
      <c r="B6">
        <v>381100</v>
      </c>
      <c r="C6">
        <v>2860</v>
      </c>
      <c r="D6">
        <v>264</v>
      </c>
      <c r="H6" s="1">
        <v>43816.084849537037</v>
      </c>
      <c r="I6">
        <v>387090</v>
      </c>
      <c r="J6">
        <v>2940</v>
      </c>
      <c r="K6">
        <v>264</v>
      </c>
      <c r="O6" s="1">
        <v>43817.446550925924</v>
      </c>
      <c r="P6">
        <v>402520</v>
      </c>
      <c r="Q6">
        <v>2770</v>
      </c>
      <c r="R6">
        <v>250</v>
      </c>
      <c r="V6" s="1">
        <v>43753.72446759259</v>
      </c>
      <c r="W6">
        <v>388730</v>
      </c>
      <c r="X6">
        <v>2830</v>
      </c>
      <c r="Y6">
        <v>232</v>
      </c>
    </row>
    <row r="7" spans="1:25">
      <c r="A7" s="1">
        <v>43816.030555555553</v>
      </c>
      <c r="B7">
        <v>380630</v>
      </c>
      <c r="C7">
        <v>2810</v>
      </c>
      <c r="D7">
        <v>264</v>
      </c>
      <c r="H7" s="1">
        <v>43816.085115740738</v>
      </c>
      <c r="I7">
        <v>382420</v>
      </c>
      <c r="J7">
        <v>2930</v>
      </c>
      <c r="K7">
        <v>255</v>
      </c>
      <c r="O7" s="1">
        <v>43817.446805555555</v>
      </c>
      <c r="P7">
        <v>402110</v>
      </c>
      <c r="Q7">
        <v>2760</v>
      </c>
      <c r="R7">
        <v>251</v>
      </c>
      <c r="V7" s="1">
        <v>43753.724861111114</v>
      </c>
      <c r="W7">
        <v>384430</v>
      </c>
      <c r="X7">
        <v>2860</v>
      </c>
      <c r="Y7">
        <v>241</v>
      </c>
    </row>
    <row r="8" spans="1:25">
      <c r="A8" s="1">
        <v>43816.030810185184</v>
      </c>
      <c r="B8">
        <v>379510</v>
      </c>
      <c r="C8">
        <v>2820</v>
      </c>
      <c r="D8">
        <v>271</v>
      </c>
      <c r="H8" s="1">
        <v>43816.085381944446</v>
      </c>
      <c r="I8">
        <v>383150</v>
      </c>
      <c r="J8">
        <v>2860</v>
      </c>
      <c r="K8">
        <v>256</v>
      </c>
      <c r="O8" s="1">
        <v>43817.447048611109</v>
      </c>
      <c r="P8">
        <v>407760</v>
      </c>
      <c r="Q8">
        <v>2780</v>
      </c>
      <c r="R8">
        <v>249</v>
      </c>
      <c r="V8" s="1">
        <v>43753.725266203706</v>
      </c>
      <c r="W8">
        <v>388770</v>
      </c>
      <c r="X8">
        <v>2740</v>
      </c>
      <c r="Y8">
        <v>252</v>
      </c>
    </row>
    <row r="9" spans="1:25">
      <c r="A9" s="1">
        <v>43816.031076388892</v>
      </c>
      <c r="B9">
        <v>379490</v>
      </c>
      <c r="C9">
        <v>2820</v>
      </c>
      <c r="D9">
        <v>261</v>
      </c>
      <c r="H9" s="1">
        <v>43816.085648148146</v>
      </c>
      <c r="I9">
        <v>384290</v>
      </c>
      <c r="J9">
        <v>2870</v>
      </c>
      <c r="K9">
        <v>251</v>
      </c>
      <c r="O9" s="1">
        <v>43817.44730324074</v>
      </c>
      <c r="P9">
        <v>413440</v>
      </c>
      <c r="Q9">
        <v>2780</v>
      </c>
      <c r="R9">
        <v>256</v>
      </c>
      <c r="V9" s="1">
        <v>43753.725659722222</v>
      </c>
      <c r="W9">
        <v>390330</v>
      </c>
      <c r="X9">
        <v>2830</v>
      </c>
      <c r="Y9">
        <v>243</v>
      </c>
    </row>
    <row r="10" spans="1:25">
      <c r="A10" s="1">
        <v>43816.031331018516</v>
      </c>
      <c r="B10">
        <v>381820</v>
      </c>
      <c r="C10">
        <v>2850</v>
      </c>
      <c r="D10">
        <v>265</v>
      </c>
      <c r="H10" s="1">
        <v>43816.085914351854</v>
      </c>
      <c r="I10">
        <v>384480</v>
      </c>
      <c r="J10">
        <v>2920</v>
      </c>
      <c r="K10">
        <v>253</v>
      </c>
      <c r="O10" s="1">
        <v>43817.447546296295</v>
      </c>
      <c r="P10">
        <v>415160</v>
      </c>
      <c r="Q10">
        <v>2750</v>
      </c>
      <c r="R10">
        <v>263</v>
      </c>
      <c r="V10" s="1">
        <v>43753.726053240738</v>
      </c>
      <c r="W10">
        <v>399500</v>
      </c>
      <c r="X10">
        <v>2910</v>
      </c>
      <c r="Y10">
        <v>235</v>
      </c>
    </row>
    <row r="11" spans="1:25">
      <c r="A11" s="1">
        <v>43816.031597222223</v>
      </c>
      <c r="B11">
        <v>381290</v>
      </c>
      <c r="C11">
        <v>2830</v>
      </c>
      <c r="D11">
        <v>268</v>
      </c>
      <c r="H11" s="1">
        <v>43816.086180555554</v>
      </c>
      <c r="I11">
        <v>380730</v>
      </c>
      <c r="J11">
        <v>2890</v>
      </c>
      <c r="K11">
        <v>256</v>
      </c>
      <c r="O11" s="1">
        <v>43817.447789351849</v>
      </c>
      <c r="P11">
        <v>408840</v>
      </c>
      <c r="Q11">
        <v>2720</v>
      </c>
      <c r="R11">
        <v>251</v>
      </c>
      <c r="V11" s="1">
        <v>43753.726458333331</v>
      </c>
      <c r="W11">
        <v>405830</v>
      </c>
      <c r="X11">
        <v>2860</v>
      </c>
      <c r="Y11">
        <v>242</v>
      </c>
    </row>
    <row r="12" spans="1:25">
      <c r="A12" s="1">
        <v>43816.044282407405</v>
      </c>
      <c r="B12">
        <v>385550</v>
      </c>
      <c r="C12">
        <v>2850</v>
      </c>
      <c r="D12">
        <v>261</v>
      </c>
      <c r="H12" s="1">
        <v>43816.086446759262</v>
      </c>
      <c r="I12">
        <v>379330</v>
      </c>
      <c r="J12">
        <v>2920</v>
      </c>
      <c r="K12">
        <v>254</v>
      </c>
      <c r="O12" s="1">
        <v>43817.44804398148</v>
      </c>
      <c r="P12">
        <v>405370</v>
      </c>
      <c r="Q12">
        <v>2710</v>
      </c>
      <c r="R12">
        <v>254</v>
      </c>
      <c r="V12" s="1">
        <v>43753.726851851854</v>
      </c>
      <c r="W12">
        <v>407130</v>
      </c>
      <c r="X12">
        <v>2810</v>
      </c>
      <c r="Y12">
        <v>242</v>
      </c>
    </row>
    <row r="13" spans="1:25">
      <c r="A13" s="1">
        <v>43816.044537037036</v>
      </c>
      <c r="B13">
        <v>386820</v>
      </c>
      <c r="C13">
        <v>2870</v>
      </c>
      <c r="D13">
        <v>261</v>
      </c>
      <c r="H13" s="1">
        <v>43816.086712962962</v>
      </c>
      <c r="I13">
        <v>383590</v>
      </c>
      <c r="J13">
        <v>2860</v>
      </c>
      <c r="K13">
        <v>257</v>
      </c>
      <c r="O13" s="1">
        <v>43817.448298611111</v>
      </c>
      <c r="P13">
        <v>404670</v>
      </c>
      <c r="Q13">
        <v>2760</v>
      </c>
      <c r="R13">
        <v>251</v>
      </c>
      <c r="V13" s="1">
        <v>43753.72724537037</v>
      </c>
      <c r="W13">
        <v>407930</v>
      </c>
      <c r="X13">
        <v>2820</v>
      </c>
      <c r="Y13">
        <v>235</v>
      </c>
    </row>
    <row r="14" spans="1:25">
      <c r="A14" s="1">
        <v>43816.044803240744</v>
      </c>
      <c r="B14">
        <v>385430</v>
      </c>
      <c r="C14">
        <v>2880</v>
      </c>
      <c r="D14">
        <v>263</v>
      </c>
      <c r="H14" s="1">
        <v>43816.08697916667</v>
      </c>
      <c r="I14">
        <v>387420</v>
      </c>
      <c r="J14">
        <v>2950</v>
      </c>
      <c r="K14">
        <v>266</v>
      </c>
      <c r="O14" s="1">
        <v>43817.448541666665</v>
      </c>
      <c r="P14">
        <v>402620</v>
      </c>
      <c r="Q14">
        <v>2770</v>
      </c>
      <c r="R14">
        <v>247</v>
      </c>
      <c r="V14" s="1">
        <v>43753.727638888886</v>
      </c>
      <c r="W14">
        <v>400980</v>
      </c>
      <c r="X14">
        <v>2790</v>
      </c>
      <c r="Y14">
        <v>245</v>
      </c>
    </row>
    <row r="15" spans="1:25">
      <c r="A15" s="1">
        <v>43816.045057870368</v>
      </c>
      <c r="B15">
        <v>387590</v>
      </c>
      <c r="C15">
        <v>2930</v>
      </c>
      <c r="D15">
        <v>262</v>
      </c>
      <c r="H15" s="1">
        <v>43816.087245370371</v>
      </c>
      <c r="I15">
        <v>386860</v>
      </c>
      <c r="J15">
        <v>2950</v>
      </c>
      <c r="K15">
        <v>262</v>
      </c>
      <c r="O15" s="1">
        <v>43817.448796296296</v>
      </c>
      <c r="P15">
        <v>402910</v>
      </c>
      <c r="Q15">
        <v>2730</v>
      </c>
      <c r="R15">
        <v>251</v>
      </c>
      <c r="V15" s="1">
        <v>43753.728043981479</v>
      </c>
      <c r="W15">
        <v>392570</v>
      </c>
      <c r="X15">
        <v>2850</v>
      </c>
      <c r="Y15">
        <v>246</v>
      </c>
    </row>
    <row r="16" spans="1:25">
      <c r="A16" s="1">
        <v>43816.045324074075</v>
      </c>
      <c r="B16">
        <v>394210</v>
      </c>
      <c r="C16">
        <v>3050</v>
      </c>
      <c r="D16">
        <v>284</v>
      </c>
      <c r="H16" s="1">
        <v>43816.087511574071</v>
      </c>
      <c r="I16">
        <v>389620</v>
      </c>
      <c r="J16">
        <v>2890</v>
      </c>
      <c r="K16">
        <v>261</v>
      </c>
      <c r="O16" s="1">
        <v>43817.44903935185</v>
      </c>
      <c r="P16">
        <v>404360</v>
      </c>
      <c r="Q16">
        <v>2730</v>
      </c>
      <c r="R16">
        <v>256</v>
      </c>
      <c r="V16" s="1">
        <v>43753.728437500002</v>
      </c>
      <c r="W16">
        <v>389890</v>
      </c>
      <c r="X16">
        <v>2870</v>
      </c>
      <c r="Y16">
        <v>240</v>
      </c>
    </row>
    <row r="17" spans="1:25">
      <c r="A17" s="1">
        <v>43816.045590277776</v>
      </c>
      <c r="B17">
        <v>394110</v>
      </c>
      <c r="C17">
        <v>3140</v>
      </c>
      <c r="D17">
        <v>262</v>
      </c>
      <c r="H17" s="1">
        <v>43816.087777777779</v>
      </c>
      <c r="I17">
        <v>386730</v>
      </c>
      <c r="J17">
        <v>2950</v>
      </c>
      <c r="K17">
        <v>258</v>
      </c>
      <c r="O17" s="1">
        <v>43817.449293981481</v>
      </c>
      <c r="P17">
        <v>406910</v>
      </c>
      <c r="Q17">
        <v>2730</v>
      </c>
      <c r="R17">
        <v>251</v>
      </c>
      <c r="V17" s="1">
        <v>43753.728831018518</v>
      </c>
      <c r="W17">
        <v>398150</v>
      </c>
      <c r="X17">
        <v>2830</v>
      </c>
      <c r="Y17">
        <v>232</v>
      </c>
    </row>
    <row r="18" spans="1:25">
      <c r="A18" s="1">
        <v>43816.045844907407</v>
      </c>
      <c r="B18">
        <v>391410</v>
      </c>
      <c r="C18">
        <v>3070</v>
      </c>
      <c r="D18">
        <v>265</v>
      </c>
      <c r="H18" s="1">
        <v>43816.088043981479</v>
      </c>
      <c r="I18">
        <v>382420</v>
      </c>
      <c r="J18">
        <v>2900</v>
      </c>
      <c r="K18">
        <v>263</v>
      </c>
      <c r="O18" s="1">
        <v>43817.449537037035</v>
      </c>
      <c r="P18">
        <v>408010</v>
      </c>
      <c r="Q18">
        <v>2720</v>
      </c>
      <c r="R18">
        <v>255</v>
      </c>
      <c r="V18" s="1">
        <v>43753.72923611111</v>
      </c>
      <c r="W18">
        <v>400990</v>
      </c>
      <c r="X18">
        <v>2890</v>
      </c>
      <c r="Y18">
        <v>252</v>
      </c>
    </row>
    <row r="19" spans="1:25">
      <c r="A19" s="1">
        <v>43816.046111111114</v>
      </c>
      <c r="B19">
        <v>389320</v>
      </c>
      <c r="C19">
        <v>2940</v>
      </c>
      <c r="D19">
        <v>261</v>
      </c>
      <c r="H19" s="1">
        <v>43816.088310185187</v>
      </c>
      <c r="I19">
        <v>380730</v>
      </c>
      <c r="J19">
        <v>2880</v>
      </c>
      <c r="K19">
        <v>227</v>
      </c>
      <c r="O19" s="1">
        <v>43817.449791666666</v>
      </c>
      <c r="P19">
        <v>405220</v>
      </c>
      <c r="Q19">
        <v>2700</v>
      </c>
      <c r="R19">
        <v>252</v>
      </c>
      <c r="V19" s="1">
        <v>43753.729629629626</v>
      </c>
      <c r="W19">
        <v>405860</v>
      </c>
      <c r="X19">
        <v>2830</v>
      </c>
      <c r="Y19">
        <v>247</v>
      </c>
    </row>
    <row r="20" spans="1:25">
      <c r="A20" s="1">
        <v>43816.046377314815</v>
      </c>
      <c r="B20">
        <v>387360</v>
      </c>
      <c r="C20">
        <v>2880</v>
      </c>
      <c r="D20">
        <v>258</v>
      </c>
      <c r="H20" s="1">
        <v>43816.088576388887</v>
      </c>
      <c r="I20">
        <v>383750</v>
      </c>
      <c r="J20">
        <v>2910</v>
      </c>
      <c r="K20">
        <v>254</v>
      </c>
      <c r="O20" s="1">
        <v>43817.45003472222</v>
      </c>
      <c r="P20">
        <v>404320</v>
      </c>
      <c r="Q20">
        <v>2740</v>
      </c>
      <c r="R20">
        <v>252</v>
      </c>
      <c r="V20" s="1">
        <v>43753.730034722219</v>
      </c>
      <c r="W20">
        <v>406380</v>
      </c>
      <c r="X20">
        <v>2850</v>
      </c>
      <c r="Y20">
        <v>238</v>
      </c>
    </row>
    <row r="21" spans="1:25">
      <c r="A21" s="1">
        <v>43816.046631944446</v>
      </c>
      <c r="B21">
        <v>385920</v>
      </c>
      <c r="C21">
        <v>2920</v>
      </c>
      <c r="D21">
        <v>263</v>
      </c>
      <c r="H21" s="1">
        <v>43816.088842592595</v>
      </c>
      <c r="I21">
        <v>381590</v>
      </c>
      <c r="J21">
        <v>2840</v>
      </c>
      <c r="K21">
        <v>250</v>
      </c>
      <c r="O21" s="1">
        <v>43817.450289351851</v>
      </c>
      <c r="P21">
        <v>403460</v>
      </c>
      <c r="Q21">
        <v>2700</v>
      </c>
      <c r="R21">
        <v>247</v>
      </c>
      <c r="V21" s="1">
        <v>43753.730428240742</v>
      </c>
      <c r="W21">
        <v>405690</v>
      </c>
      <c r="X21">
        <v>2840</v>
      </c>
      <c r="Y21">
        <v>229</v>
      </c>
    </row>
    <row r="22" spans="1:25">
      <c r="A22" s="1">
        <v>43816.046898148146</v>
      </c>
      <c r="B22">
        <v>388370</v>
      </c>
      <c r="C22">
        <v>2910</v>
      </c>
      <c r="D22">
        <v>260</v>
      </c>
      <c r="H22" s="1">
        <v>43816.089108796295</v>
      </c>
      <c r="I22">
        <v>381110</v>
      </c>
      <c r="J22">
        <v>2880</v>
      </c>
      <c r="K22">
        <v>261</v>
      </c>
      <c r="O22" s="1">
        <v>43817.450532407405</v>
      </c>
      <c r="P22">
        <v>403410</v>
      </c>
      <c r="Q22">
        <v>2710</v>
      </c>
      <c r="R22">
        <v>252</v>
      </c>
    </row>
    <row r="23" spans="1:25">
      <c r="A23" s="1">
        <v>43816.047164351854</v>
      </c>
      <c r="B23">
        <v>388030</v>
      </c>
      <c r="C23">
        <v>2870</v>
      </c>
      <c r="D23">
        <v>263</v>
      </c>
      <c r="H23" s="1">
        <v>43816.089375000003</v>
      </c>
      <c r="I23">
        <v>380560</v>
      </c>
      <c r="J23">
        <v>2870</v>
      </c>
      <c r="K23">
        <v>256</v>
      </c>
      <c r="O23" s="1">
        <v>43817.450787037036</v>
      </c>
      <c r="P23">
        <v>405590</v>
      </c>
      <c r="Q23">
        <v>2710</v>
      </c>
      <c r="R23">
        <v>250</v>
      </c>
      <c r="V23" s="2" t="s">
        <v>6</v>
      </c>
    </row>
    <row r="24" spans="1:25">
      <c r="A24" s="1">
        <v>43816.047418981485</v>
      </c>
      <c r="B24">
        <v>390160</v>
      </c>
      <c r="C24">
        <v>2860</v>
      </c>
      <c r="D24">
        <v>258</v>
      </c>
      <c r="H24" s="1">
        <v>43816.089641203704</v>
      </c>
      <c r="I24">
        <v>380600</v>
      </c>
      <c r="J24">
        <v>2890</v>
      </c>
      <c r="K24">
        <v>254</v>
      </c>
      <c r="O24" s="1">
        <v>43817.45103009259</v>
      </c>
      <c r="P24">
        <v>403730</v>
      </c>
      <c r="Q24">
        <v>2710</v>
      </c>
      <c r="R24">
        <v>252</v>
      </c>
      <c r="V24" t="s">
        <v>8</v>
      </c>
      <c r="W24" s="3">
        <f>AVERAGE(W2:W21)</f>
        <v>397869</v>
      </c>
      <c r="X24" s="3">
        <f t="shared" ref="X24:Y24" si="0">AVERAGE(X2:X21)</f>
        <v>2844</v>
      </c>
      <c r="Y24" s="3">
        <f t="shared" si="0"/>
        <v>240.05</v>
      </c>
    </row>
    <row r="25" spans="1:25">
      <c r="A25" s="1">
        <v>43816.047685185185</v>
      </c>
      <c r="B25">
        <v>390480</v>
      </c>
      <c r="C25">
        <v>2830</v>
      </c>
      <c r="D25">
        <v>256</v>
      </c>
      <c r="H25" s="1">
        <v>43816.089907407404</v>
      </c>
      <c r="I25">
        <v>381690</v>
      </c>
      <c r="J25">
        <v>2880</v>
      </c>
      <c r="K25">
        <v>252</v>
      </c>
      <c r="O25" s="1">
        <v>43817.451284722221</v>
      </c>
      <c r="P25">
        <v>403320</v>
      </c>
      <c r="Q25">
        <v>2730</v>
      </c>
      <c r="R25">
        <v>254</v>
      </c>
      <c r="V25" t="s">
        <v>9</v>
      </c>
      <c r="W25" s="4">
        <f>VAR(W2:W21)</f>
        <v>53972841.052631579</v>
      </c>
      <c r="X25" s="4">
        <f t="shared" ref="X25:Y25" si="1">VAR(X2:X21)</f>
        <v>2604.2105263157896</v>
      </c>
      <c r="Y25" s="4">
        <f t="shared" si="1"/>
        <v>53.207894736839656</v>
      </c>
    </row>
    <row r="26" spans="1:25">
      <c r="A26" s="1">
        <v>43816.047939814816</v>
      </c>
      <c r="B26">
        <v>385470</v>
      </c>
      <c r="C26">
        <v>2830</v>
      </c>
      <c r="D26">
        <v>258</v>
      </c>
      <c r="H26" s="1">
        <v>43816.090173611112</v>
      </c>
      <c r="I26">
        <v>381480</v>
      </c>
      <c r="J26">
        <v>2890</v>
      </c>
      <c r="K26">
        <v>251</v>
      </c>
      <c r="O26" s="1">
        <v>43817.451527777775</v>
      </c>
      <c r="P26">
        <v>402840</v>
      </c>
      <c r="Q26">
        <v>2760</v>
      </c>
      <c r="R26">
        <v>258</v>
      </c>
      <c r="V26" s="2" t="s">
        <v>10</v>
      </c>
      <c r="W26" s="5">
        <f>STDEV(W2:W21)</f>
        <v>7346.6210636340556</v>
      </c>
      <c r="X26" s="5">
        <f t="shared" ref="X26:Y26" si="2">STDEV(X2:X21)</f>
        <v>51.031466041216078</v>
      </c>
      <c r="Y26" s="5">
        <f t="shared" si="2"/>
        <v>7.2943741840434573</v>
      </c>
    </row>
    <row r="27" spans="1:25">
      <c r="A27" s="1">
        <v>43816.048206018517</v>
      </c>
      <c r="B27">
        <v>384420</v>
      </c>
      <c r="C27">
        <v>2860</v>
      </c>
      <c r="D27">
        <v>260</v>
      </c>
      <c r="H27" s="1">
        <v>43816.090439814812</v>
      </c>
      <c r="I27">
        <v>381720</v>
      </c>
      <c r="J27">
        <v>2900</v>
      </c>
      <c r="K27">
        <v>254</v>
      </c>
      <c r="O27" s="1">
        <v>43817.451782407406</v>
      </c>
      <c r="P27">
        <v>402660</v>
      </c>
      <c r="Q27">
        <v>2710</v>
      </c>
      <c r="R27">
        <v>250</v>
      </c>
      <c r="V27" t="s">
        <v>11</v>
      </c>
      <c r="W27" s="6">
        <f>W26/SQRT(20)</f>
        <v>1642.7544103217556</v>
      </c>
      <c r="X27" s="6">
        <f t="shared" ref="X27:Y27" si="3">X26/SQRT(20)</f>
        <v>11.410982705963123</v>
      </c>
      <c r="Y27" s="6">
        <f t="shared" si="3"/>
        <v>1.6310716528840732</v>
      </c>
    </row>
    <row r="28" spans="1:25">
      <c r="A28" s="1">
        <v>43816.048472222225</v>
      </c>
      <c r="B28">
        <v>384310</v>
      </c>
      <c r="C28">
        <v>2920</v>
      </c>
      <c r="D28">
        <v>264</v>
      </c>
      <c r="H28" s="1">
        <v>43816.09070601852</v>
      </c>
      <c r="I28">
        <v>383290</v>
      </c>
      <c r="J28">
        <v>2910</v>
      </c>
      <c r="K28">
        <v>254</v>
      </c>
      <c r="O28" s="1">
        <v>43817.452025462961</v>
      </c>
      <c r="P28">
        <v>402520</v>
      </c>
      <c r="Q28">
        <v>2680</v>
      </c>
      <c r="R28">
        <v>256</v>
      </c>
    </row>
    <row r="29" spans="1:25">
      <c r="A29" s="1">
        <v>43816.048738425925</v>
      </c>
      <c r="B29">
        <v>387180</v>
      </c>
      <c r="C29">
        <v>2880</v>
      </c>
      <c r="D29">
        <v>258</v>
      </c>
      <c r="H29" s="1">
        <v>43816.09097222222</v>
      </c>
      <c r="I29">
        <v>382260</v>
      </c>
      <c r="J29">
        <v>2870</v>
      </c>
      <c r="K29">
        <v>254</v>
      </c>
      <c r="O29" s="1">
        <v>43817.452280092592</v>
      </c>
      <c r="P29">
        <v>408630</v>
      </c>
      <c r="Q29">
        <v>2720</v>
      </c>
      <c r="R29">
        <v>252</v>
      </c>
    </row>
    <row r="30" spans="1:25">
      <c r="A30" s="1">
        <v>43816.048993055556</v>
      </c>
      <c r="B30">
        <v>387320</v>
      </c>
      <c r="C30">
        <v>2860</v>
      </c>
      <c r="D30">
        <v>252</v>
      </c>
      <c r="H30" s="1">
        <v>43816.091238425928</v>
      </c>
      <c r="I30">
        <v>385440</v>
      </c>
      <c r="J30">
        <v>2930</v>
      </c>
      <c r="K30">
        <v>258</v>
      </c>
      <c r="O30" s="1">
        <v>43817.452534722222</v>
      </c>
      <c r="P30">
        <v>405840</v>
      </c>
      <c r="Q30">
        <v>2740</v>
      </c>
      <c r="R30">
        <v>247</v>
      </c>
    </row>
    <row r="31" spans="1:25">
      <c r="A31" s="1">
        <v>43816.049259259256</v>
      </c>
      <c r="B31">
        <v>383450</v>
      </c>
      <c r="C31">
        <v>2900</v>
      </c>
      <c r="D31">
        <v>262</v>
      </c>
      <c r="H31" s="1">
        <v>43816.091504629629</v>
      </c>
      <c r="I31">
        <v>397400</v>
      </c>
      <c r="J31">
        <v>2910</v>
      </c>
      <c r="K31">
        <v>256</v>
      </c>
      <c r="O31" s="1">
        <v>43817.452777777777</v>
      </c>
      <c r="P31">
        <v>418890</v>
      </c>
      <c r="Q31">
        <v>2690</v>
      </c>
      <c r="R31">
        <v>249</v>
      </c>
    </row>
    <row r="32" spans="1:25">
      <c r="A32" s="1">
        <v>43816.049513888887</v>
      </c>
      <c r="B32">
        <v>389700</v>
      </c>
      <c r="C32">
        <v>2820</v>
      </c>
      <c r="D32">
        <v>259</v>
      </c>
      <c r="H32" s="1">
        <v>43816.091770833336</v>
      </c>
      <c r="I32">
        <v>388960</v>
      </c>
      <c r="J32">
        <v>2930</v>
      </c>
      <c r="K32">
        <v>259</v>
      </c>
      <c r="O32" s="1">
        <v>43817.453032407408</v>
      </c>
      <c r="P32">
        <v>416700</v>
      </c>
      <c r="Q32">
        <v>2700</v>
      </c>
      <c r="R32">
        <v>253</v>
      </c>
    </row>
    <row r="33" spans="1:18">
      <c r="A33" s="1">
        <v>43816.049780092595</v>
      </c>
      <c r="B33">
        <v>387290</v>
      </c>
      <c r="C33">
        <v>2850</v>
      </c>
      <c r="D33">
        <v>257</v>
      </c>
      <c r="H33" s="1">
        <v>43816.092037037037</v>
      </c>
      <c r="I33">
        <v>383110</v>
      </c>
      <c r="J33">
        <v>2860</v>
      </c>
      <c r="K33">
        <v>254</v>
      </c>
      <c r="O33" s="1">
        <v>43817.453275462962</v>
      </c>
      <c r="P33">
        <v>411250</v>
      </c>
      <c r="Q33">
        <v>2710</v>
      </c>
      <c r="R33">
        <v>249</v>
      </c>
    </row>
    <row r="34" spans="1:18">
      <c r="A34" s="1">
        <v>43816.050034722219</v>
      </c>
      <c r="B34">
        <v>390850</v>
      </c>
      <c r="C34">
        <v>2840</v>
      </c>
      <c r="D34">
        <v>257</v>
      </c>
      <c r="H34" s="1">
        <v>43816.092303240737</v>
      </c>
      <c r="I34">
        <v>389020</v>
      </c>
      <c r="J34">
        <v>2920</v>
      </c>
      <c r="K34">
        <v>256</v>
      </c>
      <c r="O34" s="1">
        <v>43817.453530092593</v>
      </c>
      <c r="P34">
        <v>407660</v>
      </c>
      <c r="Q34">
        <v>2740</v>
      </c>
      <c r="R34">
        <v>254</v>
      </c>
    </row>
    <row r="35" spans="1:18">
      <c r="A35" s="1">
        <v>43816.050300925926</v>
      </c>
      <c r="B35">
        <v>396130</v>
      </c>
      <c r="C35">
        <v>2870</v>
      </c>
      <c r="D35">
        <v>250</v>
      </c>
      <c r="H35" s="1">
        <v>43816.092569444445</v>
      </c>
      <c r="I35">
        <v>391340</v>
      </c>
      <c r="J35">
        <v>2900</v>
      </c>
      <c r="K35">
        <v>270</v>
      </c>
      <c r="O35" s="1">
        <v>43817.453773148147</v>
      </c>
      <c r="P35">
        <v>409070</v>
      </c>
      <c r="Q35">
        <v>2710</v>
      </c>
      <c r="R35">
        <v>250</v>
      </c>
    </row>
    <row r="36" spans="1:18">
      <c r="A36" s="1">
        <v>43816.050555555557</v>
      </c>
      <c r="B36">
        <v>399270</v>
      </c>
      <c r="C36">
        <v>2870</v>
      </c>
      <c r="D36">
        <v>212</v>
      </c>
      <c r="H36" s="1">
        <v>43816.092835648145</v>
      </c>
      <c r="I36">
        <v>391930</v>
      </c>
      <c r="J36">
        <v>2960</v>
      </c>
      <c r="K36">
        <v>268</v>
      </c>
      <c r="O36" s="1">
        <v>43817.454016203701</v>
      </c>
      <c r="P36">
        <v>410090</v>
      </c>
      <c r="Q36">
        <v>2720</v>
      </c>
      <c r="R36">
        <v>262</v>
      </c>
    </row>
    <row r="37" spans="1:18">
      <c r="A37" s="1">
        <v>43816.050821759258</v>
      </c>
      <c r="B37">
        <v>407620</v>
      </c>
      <c r="C37">
        <v>2860</v>
      </c>
      <c r="D37">
        <v>235</v>
      </c>
      <c r="H37" s="1">
        <v>43816.093101851853</v>
      </c>
      <c r="I37">
        <v>388940</v>
      </c>
      <c r="J37">
        <v>3040</v>
      </c>
      <c r="K37">
        <v>256</v>
      </c>
      <c r="O37" s="1">
        <v>43817.454270833332</v>
      </c>
      <c r="P37">
        <v>405780</v>
      </c>
      <c r="Q37">
        <v>2690</v>
      </c>
      <c r="R37">
        <v>248</v>
      </c>
    </row>
    <row r="38" spans="1:18">
      <c r="H38" s="1">
        <v>43816.093368055554</v>
      </c>
      <c r="I38">
        <v>392450</v>
      </c>
      <c r="J38">
        <v>3060</v>
      </c>
      <c r="K38">
        <v>265</v>
      </c>
      <c r="O38" s="1">
        <v>43817.454513888886</v>
      </c>
      <c r="P38">
        <v>403500</v>
      </c>
      <c r="Q38">
        <v>2700</v>
      </c>
      <c r="R38">
        <v>252</v>
      </c>
    </row>
    <row r="39" spans="1:18">
      <c r="A39" s="2" t="s">
        <v>4</v>
      </c>
      <c r="H39" s="1">
        <v>43816.093634259261</v>
      </c>
      <c r="I39">
        <v>385850</v>
      </c>
      <c r="J39">
        <v>2920</v>
      </c>
      <c r="K39">
        <v>253</v>
      </c>
      <c r="O39" s="1">
        <v>43817.454768518517</v>
      </c>
      <c r="P39">
        <v>405340</v>
      </c>
      <c r="Q39">
        <v>2700</v>
      </c>
      <c r="R39">
        <v>250</v>
      </c>
    </row>
    <row r="40" spans="1:18">
      <c r="A40" t="s">
        <v>8</v>
      </c>
      <c r="B40" s="3">
        <f>AVERAGE(B2:B37)</f>
        <v>387564.44444444444</v>
      </c>
      <c r="C40" s="3">
        <f t="shared" ref="C40:D40" si="4">AVERAGE(C2:C37)</f>
        <v>2886.3888888888887</v>
      </c>
      <c r="D40" s="3">
        <f t="shared" si="4"/>
        <v>259.88888888888891</v>
      </c>
      <c r="E40" s="3"/>
      <c r="F40" s="3"/>
      <c r="G40" s="3"/>
      <c r="H40" s="1">
        <v>43816.093900462962</v>
      </c>
      <c r="I40">
        <v>383920</v>
      </c>
      <c r="J40">
        <v>2950</v>
      </c>
      <c r="K40">
        <v>257</v>
      </c>
      <c r="O40" s="1">
        <v>43817.455011574071</v>
      </c>
      <c r="P40">
        <v>403930</v>
      </c>
      <c r="Q40">
        <v>2700</v>
      </c>
      <c r="R40">
        <v>251</v>
      </c>
    </row>
    <row r="41" spans="1:18">
      <c r="A41" t="s">
        <v>9</v>
      </c>
      <c r="B41" s="4">
        <f>VAR(B2:B37)</f>
        <v>33723876.825390622</v>
      </c>
      <c r="C41" s="4">
        <f t="shared" ref="C41:D41" si="5">VAR(C2:C37)</f>
        <v>5378.0158730166295</v>
      </c>
      <c r="D41" s="4">
        <f t="shared" si="5"/>
        <v>120.90158730158582</v>
      </c>
      <c r="E41" s="4"/>
      <c r="F41" s="4"/>
      <c r="G41" s="4"/>
      <c r="H41" s="1">
        <v>43816.094166666669</v>
      </c>
      <c r="I41">
        <v>381100</v>
      </c>
      <c r="J41">
        <v>2850</v>
      </c>
      <c r="K41">
        <v>255</v>
      </c>
      <c r="O41" s="1">
        <v>43817.455254629633</v>
      </c>
      <c r="P41">
        <v>407000</v>
      </c>
      <c r="Q41">
        <v>2710</v>
      </c>
      <c r="R41">
        <v>251</v>
      </c>
    </row>
    <row r="42" spans="1:18">
      <c r="A42" s="2" t="s">
        <v>10</v>
      </c>
      <c r="B42" s="5">
        <f>STDEV(B2:B37)</f>
        <v>5807.2262591869639</v>
      </c>
      <c r="C42" s="5">
        <f>STDEV(C2:C37)</f>
        <v>73.334956691993952</v>
      </c>
      <c r="D42" s="5">
        <f>STDEV(D2:D37)</f>
        <v>10.995525785590511</v>
      </c>
      <c r="E42" s="5"/>
      <c r="F42" s="5"/>
      <c r="G42" s="5"/>
      <c r="H42" s="1">
        <v>43816.103090277778</v>
      </c>
      <c r="I42">
        <v>384280</v>
      </c>
      <c r="J42">
        <v>3250</v>
      </c>
      <c r="K42">
        <v>236</v>
      </c>
      <c r="O42" s="1">
        <v>43817.455509259256</v>
      </c>
      <c r="P42">
        <v>409250</v>
      </c>
      <c r="Q42">
        <v>2700</v>
      </c>
      <c r="R42">
        <v>254</v>
      </c>
    </row>
    <row r="43" spans="1:18">
      <c r="A43" t="s">
        <v>11</v>
      </c>
      <c r="B43" s="6">
        <f>B42/SQRT(36)</f>
        <v>967.87104319782736</v>
      </c>
      <c r="C43" s="6">
        <f t="shared" ref="C43:D43" si="6">C42/SQRT(36)</f>
        <v>12.222492781998993</v>
      </c>
      <c r="D43" s="6">
        <f t="shared" si="6"/>
        <v>1.8325876309317517</v>
      </c>
      <c r="E43" s="6"/>
      <c r="F43" s="6"/>
      <c r="G43" s="6"/>
      <c r="H43" s="1">
        <v>43816.103356481479</v>
      </c>
      <c r="I43">
        <v>390230</v>
      </c>
      <c r="J43">
        <v>3150</v>
      </c>
      <c r="K43">
        <v>258</v>
      </c>
      <c r="O43" s="1">
        <v>43817.455752314818</v>
      </c>
      <c r="P43">
        <v>407180</v>
      </c>
      <c r="Q43">
        <v>2670</v>
      </c>
      <c r="R43">
        <v>260</v>
      </c>
    </row>
    <row r="44" spans="1:18">
      <c r="H44" s="1">
        <v>43816.103634259256</v>
      </c>
      <c r="I44">
        <v>405790</v>
      </c>
      <c r="J44">
        <v>3240</v>
      </c>
      <c r="K44">
        <v>259</v>
      </c>
      <c r="O44" s="1">
        <v>43817.456006944441</v>
      </c>
      <c r="P44">
        <v>406800</v>
      </c>
      <c r="Q44">
        <v>2660</v>
      </c>
      <c r="R44">
        <v>255</v>
      </c>
    </row>
    <row r="45" spans="1:18">
      <c r="H45" s="1">
        <v>43816.103888888887</v>
      </c>
      <c r="I45">
        <v>396770</v>
      </c>
      <c r="J45">
        <v>3130</v>
      </c>
      <c r="K45">
        <v>262</v>
      </c>
      <c r="O45" s="1">
        <v>43817.456250000003</v>
      </c>
      <c r="P45">
        <v>408860</v>
      </c>
      <c r="Q45">
        <v>3000</v>
      </c>
      <c r="R45">
        <v>254</v>
      </c>
    </row>
    <row r="46" spans="1:18">
      <c r="H46" s="1">
        <v>43816.104155092595</v>
      </c>
      <c r="I46">
        <v>392140</v>
      </c>
      <c r="J46">
        <v>3190</v>
      </c>
      <c r="K46">
        <v>253</v>
      </c>
    </row>
    <row r="47" spans="1:18">
      <c r="H47" s="1">
        <v>43816.104421296295</v>
      </c>
      <c r="I47">
        <v>391850</v>
      </c>
      <c r="J47">
        <v>3250</v>
      </c>
      <c r="K47">
        <v>261</v>
      </c>
      <c r="O47" s="2" t="s">
        <v>7</v>
      </c>
    </row>
    <row r="48" spans="1:18">
      <c r="H48" s="1">
        <v>43816.104699074072</v>
      </c>
      <c r="I48">
        <v>393520</v>
      </c>
      <c r="J48">
        <v>3320</v>
      </c>
      <c r="K48">
        <v>265</v>
      </c>
      <c r="O48" t="s">
        <v>8</v>
      </c>
      <c r="P48" s="3">
        <f>AVERAGE(P2:P45)</f>
        <v>406368.40909090912</v>
      </c>
      <c r="Q48" s="3">
        <f>AVERAGE(Q2:Q45)</f>
        <v>2731.1363636363635</v>
      </c>
      <c r="R48" s="3">
        <f t="shared" ref="R48" si="7">AVERAGE(R2:R45)</f>
        <v>252.27272727272728</v>
      </c>
    </row>
    <row r="49" spans="1:18">
      <c r="O49" t="s">
        <v>9</v>
      </c>
      <c r="P49" s="4">
        <f>VAR(P2:P45)</f>
        <v>15834906.712481832</v>
      </c>
      <c r="Q49" s="4">
        <f t="shared" ref="Q49:R49" si="8">VAR(Q2:Q45)</f>
        <v>2703.3298097252846</v>
      </c>
      <c r="R49" s="4">
        <f t="shared" si="8"/>
        <v>13.784355179699094</v>
      </c>
    </row>
    <row r="50" spans="1:18">
      <c r="H50" s="2" t="s">
        <v>5</v>
      </c>
      <c r="O50" s="2" t="s">
        <v>10</v>
      </c>
      <c r="P50" s="7">
        <f>STDEV(P2:P45)</f>
        <v>3979.3098286614768</v>
      </c>
      <c r="Q50" s="7">
        <f>STDEV(Q2:Q45)</f>
        <v>51.993555463396468</v>
      </c>
      <c r="R50" s="7">
        <f>STDEV(R2:R45)</f>
        <v>3.7127288050299465</v>
      </c>
    </row>
    <row r="51" spans="1:18">
      <c r="H51" t="s">
        <v>8</v>
      </c>
      <c r="I51" s="3">
        <f>AVERAGE(I2:I48)</f>
        <v>386538.93617021275</v>
      </c>
      <c r="J51" s="3">
        <f t="shared" ref="J51:K51" si="9">AVERAGE(J2:J48)</f>
        <v>2953.8297872340427</v>
      </c>
      <c r="K51" s="3">
        <f t="shared" si="9"/>
        <v>256.65957446808511</v>
      </c>
      <c r="O51" t="s">
        <v>11</v>
      </c>
      <c r="P51" s="8">
        <f>P50/SQRT(44)</f>
        <v>599.90352846561598</v>
      </c>
      <c r="Q51" s="8">
        <f t="shared" ref="Q51:R51" si="10">Q50/SQRT(44)</f>
        <v>7.8383234085735989</v>
      </c>
      <c r="R51" s="8">
        <f t="shared" si="10"/>
        <v>0.55971492702858638</v>
      </c>
    </row>
    <row r="52" spans="1:18">
      <c r="H52" t="s">
        <v>9</v>
      </c>
      <c r="I52" s="4">
        <f>VAR(I2:I48)</f>
        <v>31923996.669752039</v>
      </c>
      <c r="J52" s="4">
        <f t="shared" ref="J52:K52" si="11">VAR(J2:J48)</f>
        <v>14898.057354301214</v>
      </c>
      <c r="K52" s="4">
        <f t="shared" si="11"/>
        <v>51.838112858468264</v>
      </c>
    </row>
    <row r="53" spans="1:18">
      <c r="H53" s="2" t="s">
        <v>10</v>
      </c>
      <c r="I53" s="5">
        <f>STDEV(I2:I48)</f>
        <v>5650.1324470982127</v>
      </c>
      <c r="J53" s="5">
        <f t="shared" ref="J53:K53" si="12">STDEV(J2:J48)</f>
        <v>122.05759851111775</v>
      </c>
      <c r="K53" s="5">
        <f t="shared" si="12"/>
        <v>7.1998689473120461</v>
      </c>
    </row>
    <row r="54" spans="1:18">
      <c r="H54" t="s">
        <v>11</v>
      </c>
      <c r="I54" s="6">
        <f>I53/SQRT(47)</f>
        <v>824.15652135795892</v>
      </c>
      <c r="J54" s="6">
        <f t="shared" ref="J54:K54" si="13">J53/SQRT(47)</f>
        <v>17.803930569077618</v>
      </c>
      <c r="K54" s="6">
        <f t="shared" si="13"/>
        <v>1.0502088227856266</v>
      </c>
    </row>
    <row r="59" spans="1:18">
      <c r="B59" t="s">
        <v>18</v>
      </c>
      <c r="C59" t="s">
        <v>17</v>
      </c>
      <c r="D59" t="s">
        <v>15</v>
      </c>
    </row>
    <row r="60" spans="1:18">
      <c r="A60" t="s">
        <v>10</v>
      </c>
      <c r="B60" s="12">
        <v>5807.2262591869639</v>
      </c>
      <c r="C60" s="12">
        <v>73.334956691993952</v>
      </c>
      <c r="D60" s="13">
        <v>10.995525785590511</v>
      </c>
    </row>
    <row r="61" spans="1:18">
      <c r="A61" t="s">
        <v>10</v>
      </c>
      <c r="B61" s="12">
        <v>5650.1324470982127</v>
      </c>
      <c r="C61" s="13">
        <v>122.05759851111775</v>
      </c>
      <c r="D61" s="12">
        <v>7.1998689473120461</v>
      </c>
    </row>
    <row r="62" spans="1:18">
      <c r="A62" t="s">
        <v>10</v>
      </c>
      <c r="B62" s="12">
        <v>3979.3098286614768</v>
      </c>
      <c r="C62" s="12">
        <v>51.993555463396468</v>
      </c>
      <c r="D62" s="12">
        <v>3.7127288050299465</v>
      </c>
    </row>
    <row r="63" spans="1:18">
      <c r="A63" s="9" t="s">
        <v>10</v>
      </c>
      <c r="B63" s="14">
        <v>7346.6210636340556</v>
      </c>
      <c r="C63" s="15">
        <v>51.031466041216078</v>
      </c>
      <c r="D63" s="15">
        <v>7.2943741840434573</v>
      </c>
    </row>
    <row r="65" spans="1:4">
      <c r="A65" t="s">
        <v>16</v>
      </c>
      <c r="B65">
        <f>AVERAGE(B60:B63)</f>
        <v>5695.822399645177</v>
      </c>
      <c r="C65">
        <f t="shared" ref="C65:D65" si="14">AVERAGE(C60:C63)</f>
        <v>74.604394176931066</v>
      </c>
      <c r="D65">
        <f t="shared" si="14"/>
        <v>7.3006244304939898</v>
      </c>
    </row>
    <row r="70" spans="1:4">
      <c r="B70" t="s">
        <v>18</v>
      </c>
      <c r="C70" t="s">
        <v>17</v>
      </c>
      <c r="D70" t="s">
        <v>15</v>
      </c>
    </row>
    <row r="71" spans="1:4">
      <c r="A71" t="s">
        <v>10</v>
      </c>
      <c r="B71">
        <v>5650.1324470982127</v>
      </c>
      <c r="C71" s="11">
        <v>122.05759851111775</v>
      </c>
      <c r="D71">
        <v>7.1998689473120461</v>
      </c>
    </row>
    <row r="72" spans="1:4">
      <c r="A72" t="s">
        <v>10</v>
      </c>
      <c r="B72">
        <v>3979.3098286614768</v>
      </c>
      <c r="C72">
        <v>51.993555463396468</v>
      </c>
      <c r="D72">
        <v>3.7127288050299465</v>
      </c>
    </row>
    <row r="74" spans="1:4">
      <c r="A74" t="s">
        <v>16</v>
      </c>
      <c r="B74">
        <f>AVERAGE(B71:B72)</f>
        <v>4814.7211378798447</v>
      </c>
      <c r="C74">
        <f t="shared" ref="C74:D74" si="15">AVERAGE(C71:C72)</f>
        <v>87.025576987257111</v>
      </c>
      <c r="D74">
        <f t="shared" si="15"/>
        <v>5.4562988761709965</v>
      </c>
    </row>
    <row r="75" spans="1:4">
      <c r="A75" t="s">
        <v>19</v>
      </c>
      <c r="B75">
        <f>B74*3</f>
        <v>14444.163413639533</v>
      </c>
      <c r="C75">
        <f t="shared" ref="C75:D75" si="16">C74*3</f>
        <v>261.07673096177132</v>
      </c>
      <c r="D75">
        <f t="shared" si="16"/>
        <v>16.368896628512989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gases en ppm</vt:lpstr>
      <vt:lpstr>gases en ppb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LAPLENOVO</dc:creator>
  <cp:lastModifiedBy>LAPLENOVO</cp:lastModifiedBy>
  <dcterms:created xsi:type="dcterms:W3CDTF">2020-10-01T19:06:06Z</dcterms:created>
  <dcterms:modified xsi:type="dcterms:W3CDTF">2020-10-05T22:41:45Z</dcterms:modified>
</cp:coreProperties>
</file>