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Huella de Carbono - ZeroCompany\"/>
    </mc:Choice>
  </mc:AlternateContent>
  <xr:revisionPtr revIDLastSave="0" documentId="13_ncr:1_{7EE1EEEF-8D24-485E-8C7C-FC03C0D9D3CA}" xr6:coauthVersionLast="47" xr6:coauthVersionMax="47" xr10:uidLastSave="{00000000-0000-0000-0000-000000000000}"/>
  <bookViews>
    <workbookView xWindow="-108" yWindow="-108" windowWidth="23256" windowHeight="12576" xr2:uid="{9031765C-A1FA-4063-9404-30F5DDBF6E08}"/>
  </bookViews>
  <sheets>
    <sheet name="Hoja1" sheetId="1" r:id="rId1"/>
    <sheet name="BD extra" sheetId="4" r:id="rId2"/>
    <sheet name="Hoja3" sheetId="3" r:id="rId3"/>
  </sheets>
  <definedNames>
    <definedName name="_xlnm._FilterDatabase" localSheetId="0" hidden="1">Hoja1!$A$1:$O$69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9" i="1" l="1"/>
  <c r="O68" i="1"/>
  <c r="O67" i="1"/>
  <c r="O66" i="1"/>
  <c r="O65" i="1"/>
  <c r="O63" i="1"/>
  <c r="O64" i="1"/>
  <c r="O61" i="1"/>
  <c r="O62" i="1"/>
  <c r="O59" i="1"/>
  <c r="O53" i="1"/>
  <c r="O54" i="1"/>
  <c r="O55" i="1"/>
  <c r="O56" i="1"/>
  <c r="O57" i="1"/>
  <c r="O58" i="1"/>
  <c r="O43" i="1"/>
  <c r="O44" i="1"/>
  <c r="O45" i="1"/>
  <c r="O46" i="1"/>
  <c r="O47" i="1"/>
  <c r="O48" i="1"/>
  <c r="O49" i="1"/>
  <c r="O50" i="1"/>
  <c r="O51" i="1"/>
  <c r="O52" i="1"/>
  <c r="O41" i="1"/>
  <c r="O42" i="1"/>
  <c r="O40" i="1"/>
  <c r="O36" i="1"/>
  <c r="O37" i="1"/>
  <c r="O38" i="1"/>
  <c r="O35" i="1"/>
  <c r="O32" i="1"/>
  <c r="O33" i="1"/>
  <c r="O31" i="1"/>
  <c r="O28" i="1"/>
  <c r="O27" i="1"/>
  <c r="O26" i="1"/>
  <c r="O21" i="1"/>
  <c r="O22" i="1"/>
  <c r="O23" i="1"/>
  <c r="O24" i="1"/>
  <c r="O20" i="1"/>
  <c r="O17" i="1"/>
  <c r="O18" i="1"/>
  <c r="O19" i="1"/>
  <c r="O16" i="1"/>
  <c r="O15" i="1"/>
  <c r="O14" i="1"/>
  <c r="O13" i="1"/>
  <c r="O12" i="1"/>
  <c r="O11" i="1"/>
  <c r="O10" i="1"/>
  <c r="O9" i="1"/>
  <c r="O8" i="1"/>
  <c r="O7" i="1" l="1"/>
  <c r="O6" i="1"/>
  <c r="O5" i="1"/>
  <c r="O4" i="1"/>
  <c r="O3" i="1"/>
  <c r="M2" i="1"/>
  <c r="O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 Scarinci</author>
  </authors>
  <commentList>
    <comment ref="A2" authorId="0" shapeId="0" xr:uid="{722CF6D5-F81C-41F4-A145-D8ABFFE7D650}">
      <text>
        <r>
          <rPr>
            <b/>
            <sz val="9"/>
            <color indexed="81"/>
            <rFont val="Tahoma"/>
            <charset val="1"/>
          </rPr>
          <t>Caro Scarinci:</t>
        </r>
        <r>
          <rPr>
            <sz val="9"/>
            <color indexed="81"/>
            <rFont val="Tahoma"/>
            <charset val="1"/>
          </rPr>
          <t xml:space="preserve">
nivel 1 y 2 mantiene alguno de los nombres que usa huella chile, para despues poder presentar los resultados por categorias. Nivel 3 y 4 son nombres nuevos</t>
        </r>
      </text>
    </comment>
  </commentList>
</comments>
</file>

<file path=xl/sharedStrings.xml><?xml version="1.0" encoding="utf-8"?>
<sst xmlns="http://schemas.openxmlformats.org/spreadsheetml/2006/main" count="753" uniqueCount="167">
  <si>
    <t>Alcance</t>
  </si>
  <si>
    <t>Area</t>
  </si>
  <si>
    <t>Unidades</t>
  </si>
  <si>
    <t>Gasolina</t>
  </si>
  <si>
    <t>Equipos de Producción</t>
  </si>
  <si>
    <t>Agua Mar</t>
  </si>
  <si>
    <t>Litros</t>
  </si>
  <si>
    <t>Vehiculo Corporativo</t>
  </si>
  <si>
    <t>Oficinas</t>
  </si>
  <si>
    <t>GLP</t>
  </si>
  <si>
    <t>Caldera</t>
  </si>
  <si>
    <t>Agua Dulce</t>
  </si>
  <si>
    <t>Planta</t>
  </si>
  <si>
    <t>Embarcaciones</t>
  </si>
  <si>
    <t>Grua</t>
  </si>
  <si>
    <t>Parafina</t>
  </si>
  <si>
    <t>Equipos de Apoyo</t>
  </si>
  <si>
    <t>Petroleo Diesel</t>
  </si>
  <si>
    <t>Generador</t>
  </si>
  <si>
    <t>Inyecciones y tratamientos</t>
  </si>
  <si>
    <t>(en blanco)</t>
  </si>
  <si>
    <t>Refrigenrantes</t>
  </si>
  <si>
    <t>R-22</t>
  </si>
  <si>
    <t>R-404A</t>
  </si>
  <si>
    <t>R-407</t>
  </si>
  <si>
    <t>R-507</t>
  </si>
  <si>
    <t>Electricidad</t>
  </si>
  <si>
    <t>SEA</t>
  </si>
  <si>
    <t>kWh</t>
  </si>
  <si>
    <t>SEM</t>
  </si>
  <si>
    <t>SEN</t>
  </si>
  <si>
    <t>Electricidad ERNC</t>
  </si>
  <si>
    <t>Agua potable</t>
  </si>
  <si>
    <t>Bidon</t>
  </si>
  <si>
    <t>m3</t>
  </si>
  <si>
    <t>Alimento</t>
  </si>
  <si>
    <t>Alimento Agua Dulce</t>
  </si>
  <si>
    <t>Alimento Agua Mar</t>
  </si>
  <si>
    <t>Otros tipos de traslados personal</t>
  </si>
  <si>
    <t>Nacional</t>
  </si>
  <si>
    <t>Kg</t>
  </si>
  <si>
    <t>Km</t>
  </si>
  <si>
    <t>Residuos</t>
  </si>
  <si>
    <t>Carton</t>
  </si>
  <si>
    <t>Chatarra</t>
  </si>
  <si>
    <t>EPS</t>
  </si>
  <si>
    <t>Fierro</t>
  </si>
  <si>
    <t>Lodos proceso</t>
  </si>
  <si>
    <t>Lodos sépticos</t>
  </si>
  <si>
    <t>Madera</t>
  </si>
  <si>
    <t>Pallets de madera</t>
  </si>
  <si>
    <t>Peligrosos</t>
  </si>
  <si>
    <t>Peligrosos aceite</t>
  </si>
  <si>
    <t>Pástico</t>
  </si>
  <si>
    <t>Recursos hidrobiológicos</t>
  </si>
  <si>
    <t>Residuos industrial-domicialiario</t>
  </si>
  <si>
    <t>Transporte de producto congelado</t>
  </si>
  <si>
    <t>Maritimo</t>
  </si>
  <si>
    <t>Comercial</t>
  </si>
  <si>
    <t>Ton-Km</t>
  </si>
  <si>
    <t>Terrestre</t>
  </si>
  <si>
    <t>Transporte de producto fresco</t>
  </si>
  <si>
    <t>Transporte de producto general</t>
  </si>
  <si>
    <t>Aereo</t>
  </si>
  <si>
    <t>Traslados corporativos en avion</t>
  </si>
  <si>
    <t>Traslados corporativos en bus</t>
  </si>
  <si>
    <t>Traslados corporativos en charter</t>
  </si>
  <si>
    <t>Pass-Km</t>
  </si>
  <si>
    <t>Viajes de negocio</t>
  </si>
  <si>
    <t>Internacional</t>
  </si>
  <si>
    <t>Etiquetas de fila</t>
  </si>
  <si>
    <t>Total general</t>
  </si>
  <si>
    <t>Suma de Emisiones GEI (tCO2e)</t>
  </si>
  <si>
    <t>Transporte de producto ahumado</t>
  </si>
  <si>
    <t>Etiquetas de columna</t>
  </si>
  <si>
    <t>Fuente-de-Consumo</t>
  </si>
  <si>
    <t>Consumo-Annual</t>
  </si>
  <si>
    <t>Emisiones-GEI-(tCO2e)</t>
  </si>
  <si>
    <t>CCH NIVEL 1</t>
  </si>
  <si>
    <t>CCH NIVEL 2</t>
  </si>
  <si>
    <t xml:space="preserve">CCH NIVEL 3 </t>
  </si>
  <si>
    <t>CCH NIVEL 4</t>
  </si>
  <si>
    <t>Alcance 1</t>
  </si>
  <si>
    <t>Alcance 2</t>
  </si>
  <si>
    <t>Alcance 3</t>
  </si>
  <si>
    <t xml:space="preserve">General </t>
  </si>
  <si>
    <t>Dióxido de Carbono (CO2)</t>
  </si>
  <si>
    <t>Contaminante</t>
  </si>
  <si>
    <t>Subfuente-de-Consumo (2)</t>
  </si>
  <si>
    <t>FE</t>
  </si>
  <si>
    <t>UNIDAD FE</t>
  </si>
  <si>
    <t>Emisiones (kgCO2e)</t>
  </si>
  <si>
    <t>kgCO2eq/m3</t>
  </si>
  <si>
    <t>Fuentes móviles</t>
  </si>
  <si>
    <t xml:space="preserve">Fuentes fijas </t>
  </si>
  <si>
    <t xml:space="preserve">Medio terrestres </t>
  </si>
  <si>
    <t>Gas licuado</t>
  </si>
  <si>
    <t>Gas licuado de petróleo</t>
  </si>
  <si>
    <t>Medio maritimo</t>
  </si>
  <si>
    <t>Fuentes fijas</t>
  </si>
  <si>
    <t>General</t>
  </si>
  <si>
    <t>Kerosene</t>
  </si>
  <si>
    <t>Petroleo 2 (Diesel)</t>
  </si>
  <si>
    <t>Petróleo 2 (Diésel)</t>
  </si>
  <si>
    <t>Medio terrestre</t>
  </si>
  <si>
    <t>Emisiones fugitivas</t>
  </si>
  <si>
    <t>R404A</t>
  </si>
  <si>
    <t>R407A</t>
  </si>
  <si>
    <t>kgCO2eq/kg</t>
  </si>
  <si>
    <t>R507</t>
  </si>
  <si>
    <t>Adquisición de electricidad</t>
  </si>
  <si>
    <t>Sistema de Aysén (SEA)</t>
  </si>
  <si>
    <t>Promedio 2020</t>
  </si>
  <si>
    <t>tonCO2eq/MWh</t>
  </si>
  <si>
    <t>Sistema de Magallanes (SEM)</t>
  </si>
  <si>
    <t>Sistema Eléctrico Nacional (SEN)</t>
  </si>
  <si>
    <t>Promedio 2021</t>
  </si>
  <si>
    <t>Valor del FE</t>
  </si>
  <si>
    <t>Unidad del FE</t>
  </si>
  <si>
    <t>Origen del FE</t>
  </si>
  <si>
    <t>http://energiaabierta.cl/visualizaciones/factor-de-emision-sic-sing/</t>
  </si>
  <si>
    <t>http://energiaabierta.cl/categorias-estadistica/sustentabilidad/</t>
  </si>
  <si>
    <t>KgCO2e/Kg alimento producido</t>
  </si>
  <si>
    <t xml:space="preserve">https://www.biomar.com/globalassets/chile/3--sustentabilidad/reportes/reporte-sostenibilidad-biomar-2019-spa.pdf </t>
  </si>
  <si>
    <t>CCH Nivel 1</t>
  </si>
  <si>
    <t>CCH Nivel 2</t>
  </si>
  <si>
    <t>CCH Nivel 3</t>
  </si>
  <si>
    <t>CCH Nivel 4</t>
  </si>
  <si>
    <t>Bienes y servicios adquiridos</t>
  </si>
  <si>
    <t>EWOS de Biomar</t>
  </si>
  <si>
    <t>Bienes adquiridos</t>
  </si>
  <si>
    <t>ALIMENTO Skretting</t>
  </si>
  <si>
    <t>INSUMOS Pargua</t>
  </si>
  <si>
    <t>Productos alimenticios y bebidas general</t>
  </si>
  <si>
    <t>kgCO2eq/t</t>
  </si>
  <si>
    <t>EMISIONES (kgCO2eq)</t>
  </si>
  <si>
    <t>Transporte de carga</t>
  </si>
  <si>
    <t>Insumos - terrestre</t>
  </si>
  <si>
    <t>Camión articulado promedio carga 11 t</t>
  </si>
  <si>
    <t>kgCO2eq/t-km</t>
  </si>
  <si>
    <t>transporte falta la distancia recorrida</t>
  </si>
  <si>
    <t>NOTAS</t>
  </si>
  <si>
    <t>Tratamiento y/o disposición de residuos</t>
  </si>
  <si>
    <t>Reciclaje</t>
  </si>
  <si>
    <t>Papel y cartón</t>
  </si>
  <si>
    <t>Metal: Chatarra Metalica</t>
  </si>
  <si>
    <t>Residuos - reciclaje</t>
  </si>
  <si>
    <t>Camión rígido promedio carga promedio 3 t</t>
  </si>
  <si>
    <t>Plasticos: PS</t>
  </si>
  <si>
    <t>Compostaje</t>
  </si>
  <si>
    <t>Residuos orgánicos</t>
  </si>
  <si>
    <t>Relleno sanitario</t>
  </si>
  <si>
    <t>Residuos comerciales e industriales</t>
  </si>
  <si>
    <t>Plasticos: Promedio de plasticos</t>
  </si>
  <si>
    <t>Residuos - otros</t>
  </si>
  <si>
    <t>Productos - marítimo</t>
  </si>
  <si>
    <t>Barco - contenedor</t>
  </si>
  <si>
    <t>Productos - terrestre</t>
  </si>
  <si>
    <t>Productos - aéreos</t>
  </si>
  <si>
    <t>Aéreo - Avión trayecto internacional (promedio)</t>
  </si>
  <si>
    <t>Movilización de personas</t>
  </si>
  <si>
    <t>Viajes de negocios</t>
  </si>
  <si>
    <t>Aéreo - Avión trayecto doméstico (Chile continental)</t>
  </si>
  <si>
    <t>kgCO2eq/persona-km</t>
  </si>
  <si>
    <t>Traslado diario de personal</t>
  </si>
  <si>
    <t>Bus local (aprox. 25 pers.)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</si>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</sst>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_ ;_ @_ 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58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pivotButton="1" applyFont="1"/>
    <xf numFmtId="0" fontId="0" fillId="0" borderId="0" xfId="0" applyFill="1"/>
    <xf numFmtId="164" fontId="0" fillId="0" borderId="0" xfId="1" applyFont="1" applyFill="1"/>
    <xf numFmtId="0" fontId="2" fillId="0" borderId="0" xfId="0" applyFont="1"/>
    <xf numFmtId="43" fontId="0" fillId="0" borderId="0" xfId="0" applyNumberFormat="1"/>
    <xf numFmtId="164" fontId="0" fillId="2" borderId="0" xfId="1" applyFont="1" applyFill="1"/>
    <xf numFmtId="0" fontId="6" fillId="0" borderId="1" xfId="3" applyFont="1" applyBorder="1"/>
    <xf numFmtId="0" fontId="5" fillId="0" borderId="1" xfId="3" applyBorder="1"/>
    <xf numFmtId="0" fontId="3" fillId="0" borderId="1" xfId="2" applyBorder="1"/>
    <xf numFmtId="165" fontId="5" fillId="0" borderId="1" xfId="3" applyNumberFormat="1" applyBorder="1"/>
    <xf numFmtId="0" fontId="5" fillId="2" borderId="1" xfId="3" applyFill="1" applyBorder="1"/>
    <xf numFmtId="0" fontId="5" fillId="0" borderId="0" xfId="3"/>
    <xf numFmtId="0" fontId="0" fillId="4" borderId="0" xfId="0" applyFill="1"/>
    <xf numFmtId="0" fontId="2" fillId="3" borderId="0" xfId="0" applyFont="1" applyFill="1"/>
    <xf numFmtId="164" fontId="2" fillId="3" borderId="0" xfId="1" applyFont="1" applyFill="1"/>
    <xf numFmtId="0" fontId="2" fillId="3" borderId="0" xfId="0" applyFont="1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164" fontId="0" fillId="4" borderId="3" xfId="1" applyFont="1" applyFill="1" applyBorder="1"/>
    <xf numFmtId="43" fontId="0" fillId="4" borderId="4" xfId="0" applyNumberFormat="1" applyFill="1" applyBorder="1"/>
    <xf numFmtId="0" fontId="0" fillId="4" borderId="5" xfId="0" applyFill="1" applyBorder="1"/>
    <xf numFmtId="0" fontId="0" fillId="4" borderId="0" xfId="0" applyFill="1" applyBorder="1"/>
    <xf numFmtId="164" fontId="0" fillId="4" borderId="0" xfId="1" applyFont="1" applyFill="1" applyBorder="1"/>
    <xf numFmtId="43" fontId="0" fillId="4" borderId="6" xfId="0" applyNumberFormat="1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8" xfId="1" applyFont="1" applyFill="1" applyBorder="1"/>
    <xf numFmtId="0" fontId="0" fillId="5" borderId="9" xfId="0" applyFill="1" applyBorder="1"/>
    <xf numFmtId="0" fontId="0" fillId="0" borderId="2" xfId="0" applyBorder="1"/>
    <xf numFmtId="0" fontId="0" fillId="0" borderId="3" xfId="0" applyBorder="1"/>
    <xf numFmtId="164" fontId="0" fillId="0" borderId="3" xfId="1" applyFont="1" applyBorder="1"/>
    <xf numFmtId="164" fontId="0" fillId="2" borderId="3" xfId="1" applyFont="1" applyFill="1" applyBorder="1"/>
    <xf numFmtId="43" fontId="0" fillId="0" borderId="3" xfId="0" applyNumberFormat="1" applyBorder="1"/>
    <xf numFmtId="43" fontId="0" fillId="0" borderId="4" xfId="0" applyNumberFormat="1" applyBorder="1"/>
    <xf numFmtId="0" fontId="0" fillId="0" borderId="5" xfId="0" applyBorder="1"/>
    <xf numFmtId="0" fontId="0" fillId="0" borderId="0" xfId="0" applyBorder="1"/>
    <xf numFmtId="164" fontId="0" fillId="0" borderId="0" xfId="1" applyFont="1" applyBorder="1"/>
    <xf numFmtId="164" fontId="0" fillId="2" borderId="0" xfId="1" applyFont="1" applyFill="1" applyBorder="1"/>
    <xf numFmtId="43" fontId="0" fillId="0" borderId="0" xfId="0" applyNumberFormat="1" applyBorder="1"/>
    <xf numFmtId="43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1" applyFont="1" applyBorder="1"/>
    <xf numFmtId="164" fontId="0" fillId="2" borderId="8" xfId="1" applyFont="1" applyFill="1" applyBorder="1"/>
    <xf numFmtId="43" fontId="0" fillId="0" borderId="9" xfId="0" applyNumberFormat="1" applyBorder="1"/>
    <xf numFmtId="0" fontId="0" fillId="6" borderId="5" xfId="0" applyFill="1" applyBorder="1"/>
    <xf numFmtId="0" fontId="0" fillId="6" borderId="0" xfId="0" applyFill="1" applyBorder="1"/>
    <xf numFmtId="164" fontId="0" fillId="6" borderId="0" xfId="1" applyFont="1" applyFill="1" applyBorder="1"/>
    <xf numFmtId="43" fontId="0" fillId="6" borderId="6" xfId="0" applyNumberFormat="1" applyFill="1" applyBorder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164" fontId="0" fillId="9" borderId="0" xfId="1" applyFont="1" applyFill="1"/>
  </cellXfs>
  <cellStyles count="4">
    <cellStyle name="Comma [0]" xfId="1" builtinId="6"/>
    <cellStyle name="Hyperlink" xfId="2" builtinId="8"/>
    <cellStyle name="Normal" xfId="0" builtinId="0"/>
    <cellStyle name="Normal 2" xfId="3" xr:uid="{3111146D-F624-4F02-85F1-F8E6EB7271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Acuña" refreshedDate="44740.679367245371" createdVersion="8" refreshedVersion="8" minRefreshableVersion="3" recordCount="68" xr:uid="{F02C750B-9C64-4FCA-AA84-98A9777DB1A5}">
  <cacheSource type="worksheet">
    <worksheetSource ref="A1:G69" sheet="Hoja1"/>
  </cacheSource>
  <cacheFields count="7">
    <cacheField name="Alcance" numFmtId="0">
      <sharedItems containsSemiMixedTypes="0" containsString="0" containsNumber="1" containsInteger="1" minValue="1" maxValue="3" count="3">
        <n v="1"/>
        <n v="2"/>
        <n v="3"/>
      </sharedItems>
    </cacheField>
    <cacheField name="Fuente de Consumo" numFmtId="0">
      <sharedItems count="19">
        <s v="Gasolina"/>
        <s v="GLP"/>
        <s v="Parafina"/>
        <s v="Petroleo Diesel"/>
        <s v="Refrigenrantes"/>
        <s v="Electricidad"/>
        <s v="Electricidad ERNC"/>
        <s v="Agua potable"/>
        <s v="Alimento"/>
        <s v="Otros tipos de traslados personal"/>
        <s v="Residuos"/>
        <s v="Transporte de producto ahumado"/>
        <s v="Transporte de producto congelado"/>
        <s v="Transporte de producto fresco"/>
        <s v="Transporte de producto general"/>
        <s v="Traslados corporativos en avion"/>
        <s v="Traslados corporativos en bus"/>
        <s v="Traslados corporativos en charter"/>
        <s v="Viajes de negocio"/>
      </sharedItems>
    </cacheField>
    <cacheField name="Subfuente de Consumo" numFmtId="0">
      <sharedItems count="37">
        <s v="Equipos de Producción"/>
        <s v="Vehiculo Corporativo"/>
        <s v="Caldera"/>
        <s v="Embarcaciones"/>
        <s v="Grua"/>
        <s v="Equipos de Apoyo"/>
        <s v="Generador"/>
        <s v="Inyecciones y tratamientos"/>
        <s v="(en blanco)"/>
        <s v="R-22"/>
        <s v="R-404A"/>
        <s v="R-407"/>
        <s v="R-507"/>
        <s v="SEA"/>
        <s v="SEM"/>
        <s v="SEN"/>
        <s v="Bidon"/>
        <s v="Alimento Agua Dulce"/>
        <s v="Alimento Agua Mar"/>
        <s v="Nacional"/>
        <s v="Carton"/>
        <s v="Chatarra"/>
        <s v="EPS"/>
        <s v="Fierro"/>
        <s v="Lodos proceso"/>
        <s v="Lodos sépticos"/>
        <s v="Madera"/>
        <s v="Pallets de madera"/>
        <s v="Peligrosos"/>
        <s v="Peligrosos aceite"/>
        <s v="Pástico"/>
        <s v="Recursos hidrobiológicos"/>
        <s v="Residuos industrial-domicialiario"/>
        <s v="Maritimo"/>
        <s v="Terrestre"/>
        <s v="Aereo"/>
        <s v="Internacional"/>
      </sharedItems>
    </cacheField>
    <cacheField name="Area" numFmtId="0">
      <sharedItems count="5">
        <s v="Agua Mar"/>
        <s v="Oficinas"/>
        <s v="Agua Dulce"/>
        <s v="Planta"/>
        <s v="Comercial"/>
      </sharedItems>
    </cacheField>
    <cacheField name="Unidades" numFmtId="0">
      <sharedItems/>
    </cacheField>
    <cacheField name="Consumo Anual" numFmtId="164">
      <sharedItems containsSemiMixedTypes="0" containsString="0" containsNumber="1" containsInteger="1" minValue="0" maxValue="302936543"/>
    </cacheField>
    <cacheField name="Emisiones GEI (tCO2e)" numFmtId="164">
      <sharedItems containsSemiMixedTypes="0" containsString="0" containsNumber="1" containsInteger="1" minValue="0" maxValue="21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s v="Litros"/>
    <n v="23210"/>
    <n v="50"/>
  </r>
  <r>
    <x v="0"/>
    <x v="0"/>
    <x v="1"/>
    <x v="1"/>
    <s v="Litros"/>
    <n v="3580"/>
    <n v="8"/>
  </r>
  <r>
    <x v="0"/>
    <x v="1"/>
    <x v="2"/>
    <x v="2"/>
    <s v="Litros"/>
    <n v="1129243"/>
    <n v="1756"/>
  </r>
  <r>
    <x v="0"/>
    <x v="1"/>
    <x v="2"/>
    <x v="1"/>
    <s v="Litros"/>
    <n v="8951"/>
    <n v="14"/>
  </r>
  <r>
    <x v="0"/>
    <x v="1"/>
    <x v="2"/>
    <x v="3"/>
    <s v="Litros"/>
    <n v="105022"/>
    <n v="163"/>
  </r>
  <r>
    <x v="0"/>
    <x v="1"/>
    <x v="3"/>
    <x v="0"/>
    <s v="Litros"/>
    <n v="21920"/>
    <n v="34"/>
  </r>
  <r>
    <x v="0"/>
    <x v="1"/>
    <x v="4"/>
    <x v="3"/>
    <s v="Litros"/>
    <n v="135132"/>
    <n v="210"/>
  </r>
  <r>
    <x v="0"/>
    <x v="2"/>
    <x v="5"/>
    <x v="0"/>
    <s v="Litros"/>
    <n v="700"/>
    <n v="2"/>
  </r>
  <r>
    <x v="0"/>
    <x v="3"/>
    <x v="3"/>
    <x v="0"/>
    <s v="Litros"/>
    <n v="5221203"/>
    <n v="14399"/>
  </r>
  <r>
    <x v="0"/>
    <x v="3"/>
    <x v="6"/>
    <x v="2"/>
    <s v="Litros"/>
    <n v="756989"/>
    <n v="2088"/>
  </r>
  <r>
    <x v="0"/>
    <x v="3"/>
    <x v="6"/>
    <x v="0"/>
    <s v="Litros"/>
    <n v="3664514"/>
    <n v="10106"/>
  </r>
  <r>
    <x v="0"/>
    <x v="3"/>
    <x v="7"/>
    <x v="0"/>
    <s v="Litros"/>
    <n v="35600"/>
    <n v="98"/>
  </r>
  <r>
    <x v="0"/>
    <x v="3"/>
    <x v="1"/>
    <x v="1"/>
    <s v="Litros"/>
    <n v="240434"/>
    <n v="663"/>
  </r>
  <r>
    <x v="0"/>
    <x v="3"/>
    <x v="8"/>
    <x v="0"/>
    <s v="Litros"/>
    <n v="1191116"/>
    <n v="3285"/>
  </r>
  <r>
    <x v="0"/>
    <x v="4"/>
    <x v="9"/>
    <x v="3"/>
    <s v="Kg"/>
    <n v="15626"/>
    <n v="28283"/>
  </r>
  <r>
    <x v="0"/>
    <x v="4"/>
    <x v="10"/>
    <x v="3"/>
    <s v="Kg"/>
    <n v="709"/>
    <n v="2781"/>
  </r>
  <r>
    <x v="0"/>
    <x v="4"/>
    <x v="11"/>
    <x v="2"/>
    <s v="Kg"/>
    <n v="90"/>
    <n v="190"/>
  </r>
  <r>
    <x v="0"/>
    <x v="4"/>
    <x v="12"/>
    <x v="2"/>
    <s v="Kg"/>
    <n v="136"/>
    <n v="540"/>
  </r>
  <r>
    <x v="1"/>
    <x v="5"/>
    <x v="13"/>
    <x v="1"/>
    <s v="kWh"/>
    <n v="27914"/>
    <n v="20"/>
  </r>
  <r>
    <x v="1"/>
    <x v="5"/>
    <x v="14"/>
    <x v="1"/>
    <s v="kWh"/>
    <n v="26738"/>
    <n v="16"/>
  </r>
  <r>
    <x v="1"/>
    <x v="5"/>
    <x v="15"/>
    <x v="2"/>
    <s v="kWh"/>
    <n v="4525740"/>
    <n v="1735"/>
  </r>
  <r>
    <x v="1"/>
    <x v="5"/>
    <x v="15"/>
    <x v="0"/>
    <s v="kWh"/>
    <n v="35683"/>
    <n v="14"/>
  </r>
  <r>
    <x v="1"/>
    <x v="5"/>
    <x v="15"/>
    <x v="1"/>
    <s v="kWh"/>
    <n v="21344"/>
    <n v="8"/>
  </r>
  <r>
    <x v="1"/>
    <x v="6"/>
    <x v="15"/>
    <x v="3"/>
    <s v="kWh"/>
    <n v="16327818"/>
    <n v="0"/>
  </r>
  <r>
    <x v="2"/>
    <x v="7"/>
    <x v="16"/>
    <x v="1"/>
    <s v="m3"/>
    <n v="22773"/>
    <n v="8"/>
  </r>
  <r>
    <x v="2"/>
    <x v="8"/>
    <x v="17"/>
    <x v="2"/>
    <s v="Kg"/>
    <n v="4203498"/>
    <n v="7617"/>
  </r>
  <r>
    <x v="2"/>
    <x v="8"/>
    <x v="18"/>
    <x v="0"/>
    <s v="Kg"/>
    <n v="119043744"/>
    <n v="215707"/>
  </r>
  <r>
    <x v="2"/>
    <x v="9"/>
    <x v="19"/>
    <x v="3"/>
    <s v="Km"/>
    <n v="2517"/>
    <n v="1"/>
  </r>
  <r>
    <x v="2"/>
    <x v="10"/>
    <x v="20"/>
    <x v="2"/>
    <s v="Kg"/>
    <n v="0"/>
    <n v="0"/>
  </r>
  <r>
    <x v="2"/>
    <x v="10"/>
    <x v="20"/>
    <x v="0"/>
    <s v="Kg"/>
    <n v="23308"/>
    <n v="0"/>
  </r>
  <r>
    <x v="2"/>
    <x v="10"/>
    <x v="20"/>
    <x v="3"/>
    <s v="Kg"/>
    <n v="212000"/>
    <n v="0"/>
  </r>
  <r>
    <x v="2"/>
    <x v="10"/>
    <x v="21"/>
    <x v="3"/>
    <s v="Kg"/>
    <n v="5470"/>
    <n v="0"/>
  </r>
  <r>
    <x v="2"/>
    <x v="10"/>
    <x v="22"/>
    <x v="2"/>
    <s v="Kg"/>
    <n v="0"/>
    <n v="0"/>
  </r>
  <r>
    <x v="2"/>
    <x v="10"/>
    <x v="22"/>
    <x v="0"/>
    <s v="Kg"/>
    <n v="32984"/>
    <n v="1"/>
  </r>
  <r>
    <x v="2"/>
    <x v="10"/>
    <x v="22"/>
    <x v="3"/>
    <s v="Kg"/>
    <n v="3100"/>
    <n v="0"/>
  </r>
  <r>
    <x v="2"/>
    <x v="10"/>
    <x v="23"/>
    <x v="0"/>
    <s v="Kg"/>
    <n v="5000"/>
    <n v="0"/>
  </r>
  <r>
    <x v="2"/>
    <x v="10"/>
    <x v="24"/>
    <x v="2"/>
    <s v="Kg"/>
    <n v="1871000"/>
    <n v="29"/>
  </r>
  <r>
    <x v="2"/>
    <x v="10"/>
    <x v="24"/>
    <x v="0"/>
    <s v="Kg"/>
    <n v="0"/>
    <n v="0"/>
  </r>
  <r>
    <x v="2"/>
    <x v="10"/>
    <x v="24"/>
    <x v="3"/>
    <s v="Kg"/>
    <n v="1435000"/>
    <n v="15"/>
  </r>
  <r>
    <x v="2"/>
    <x v="10"/>
    <x v="25"/>
    <x v="2"/>
    <s v="Kg"/>
    <n v="38000"/>
    <n v="0"/>
  </r>
  <r>
    <x v="2"/>
    <x v="10"/>
    <x v="25"/>
    <x v="0"/>
    <s v="Kg"/>
    <n v="21599"/>
    <n v="14"/>
  </r>
  <r>
    <x v="2"/>
    <x v="10"/>
    <x v="26"/>
    <x v="0"/>
    <s v="Kg"/>
    <n v="46584"/>
    <n v="1"/>
  </r>
  <r>
    <x v="2"/>
    <x v="10"/>
    <x v="27"/>
    <x v="0"/>
    <s v="Kg"/>
    <n v="697475"/>
    <n v="15"/>
  </r>
  <r>
    <x v="2"/>
    <x v="10"/>
    <x v="28"/>
    <x v="0"/>
    <s v="Kg"/>
    <n v="176231"/>
    <n v="81"/>
  </r>
  <r>
    <x v="2"/>
    <x v="10"/>
    <x v="28"/>
    <x v="3"/>
    <s v="Kg"/>
    <n v="7620"/>
    <n v="3"/>
  </r>
  <r>
    <x v="2"/>
    <x v="10"/>
    <x v="28"/>
    <x v="0"/>
    <s v="Kg"/>
    <n v="138"/>
    <n v="0"/>
  </r>
  <r>
    <x v="2"/>
    <x v="10"/>
    <x v="29"/>
    <x v="0"/>
    <s v="Kg"/>
    <n v="18482"/>
    <n v="49"/>
  </r>
  <r>
    <x v="2"/>
    <x v="10"/>
    <x v="29"/>
    <x v="3"/>
    <s v="Kg"/>
    <n v="493"/>
    <n v="1"/>
  </r>
  <r>
    <x v="2"/>
    <x v="10"/>
    <x v="30"/>
    <x v="2"/>
    <s v="Kg"/>
    <n v="10463"/>
    <n v="0"/>
  </r>
  <r>
    <x v="2"/>
    <x v="10"/>
    <x v="30"/>
    <x v="0"/>
    <s v="Kg"/>
    <n v="408687"/>
    <n v="9"/>
  </r>
  <r>
    <x v="2"/>
    <x v="10"/>
    <x v="30"/>
    <x v="3"/>
    <s v="Kg"/>
    <n v="164080"/>
    <n v="3"/>
  </r>
  <r>
    <x v="2"/>
    <x v="10"/>
    <x v="31"/>
    <x v="2"/>
    <s v="Kg"/>
    <n v="491610"/>
    <n v="10"/>
  </r>
  <r>
    <x v="2"/>
    <x v="10"/>
    <x v="31"/>
    <x v="0"/>
    <s v="Kg"/>
    <n v="7102106"/>
    <n v="151"/>
  </r>
  <r>
    <x v="2"/>
    <x v="10"/>
    <x v="31"/>
    <x v="3"/>
    <s v="Kg"/>
    <n v="13977776"/>
    <n v="298"/>
  </r>
  <r>
    <x v="2"/>
    <x v="10"/>
    <x v="32"/>
    <x v="2"/>
    <s v="Kg"/>
    <n v="130360"/>
    <n v="58"/>
  </r>
  <r>
    <x v="2"/>
    <x v="10"/>
    <x v="32"/>
    <x v="0"/>
    <s v="Kg"/>
    <n v="2117953"/>
    <n v="948"/>
  </r>
  <r>
    <x v="2"/>
    <x v="10"/>
    <x v="32"/>
    <x v="3"/>
    <s v="Kg"/>
    <n v="350076"/>
    <n v="157"/>
  </r>
  <r>
    <x v="2"/>
    <x v="11"/>
    <x v="33"/>
    <x v="4"/>
    <s v="Ton-Km"/>
    <n v="23568498"/>
    <n v="308"/>
  </r>
  <r>
    <x v="2"/>
    <x v="11"/>
    <x v="34"/>
    <x v="4"/>
    <s v="Ton-Km"/>
    <n v="0"/>
    <n v="0"/>
  </r>
  <r>
    <x v="2"/>
    <x v="12"/>
    <x v="33"/>
    <x v="4"/>
    <s v="Ton-Km"/>
    <n v="302936543"/>
    <n v="3962"/>
  </r>
  <r>
    <x v="2"/>
    <x v="12"/>
    <x v="34"/>
    <x v="4"/>
    <s v="Ton-Km"/>
    <n v="4047625"/>
    <n v="633"/>
  </r>
  <r>
    <x v="2"/>
    <x v="13"/>
    <x v="35"/>
    <x v="4"/>
    <s v="Ton-Km"/>
    <n v="189545979"/>
    <n v="113620"/>
  </r>
  <r>
    <x v="2"/>
    <x v="13"/>
    <x v="35"/>
    <x v="4"/>
    <s v="Ton-Km"/>
    <n v="74706163"/>
    <n v="11679"/>
  </r>
  <r>
    <x v="2"/>
    <x v="14"/>
    <x v="34"/>
    <x v="4"/>
    <s v="Ton-Km"/>
    <n v="36660864"/>
    <n v="5731"/>
  </r>
  <r>
    <x v="2"/>
    <x v="15"/>
    <x v="19"/>
    <x v="0"/>
    <s v="Pass-Km"/>
    <n v="1141648"/>
    <n v="92"/>
  </r>
  <r>
    <x v="2"/>
    <x v="16"/>
    <x v="19"/>
    <x v="3"/>
    <s v="Km"/>
    <n v="13879453"/>
    <n v="1659"/>
  </r>
  <r>
    <x v="2"/>
    <x v="17"/>
    <x v="19"/>
    <x v="0"/>
    <s v="Pass-Km"/>
    <n v="714315"/>
    <n v="92"/>
  </r>
  <r>
    <x v="2"/>
    <x v="18"/>
    <x v="36"/>
    <x v="1"/>
    <s v="Pass-Km"/>
    <n v="498105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42B7-6753-4473-96FA-4116390C64D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7">
    <pivotField axis="axisCol" multipleItemSelectionAllowed="1" showAll="0">
      <items count="4">
        <item x="0"/>
        <item x="1"/>
        <item x="2"/>
        <item t="default"/>
      </items>
    </pivotField>
    <pivotField showAll="0">
      <items count="20">
        <item h="1" x="7"/>
        <item h="1" x="8"/>
        <item h="1" x="5"/>
        <item h="1" x="6"/>
        <item h="1" x="0"/>
        <item h="1" x="1"/>
        <item h="1" x="9"/>
        <item h="1" x="2"/>
        <item h="1" x="3"/>
        <item h="1" x="4"/>
        <item h="1" x="10"/>
        <item h="1" x="11"/>
        <item h="1" x="12"/>
        <item h="1" x="13"/>
        <item h="1" x="14"/>
        <item x="17"/>
        <item x="18"/>
        <item x="15"/>
        <item x="16"/>
        <item t="default"/>
      </items>
    </pivotField>
    <pivotField showAll="0">
      <items count="38">
        <item x="8"/>
        <item x="35"/>
        <item x="17"/>
        <item x="18"/>
        <item x="16"/>
        <item x="2"/>
        <item x="20"/>
        <item x="21"/>
        <item x="3"/>
        <item x="22"/>
        <item x="5"/>
        <item x="0"/>
        <item x="23"/>
        <item x="6"/>
        <item x="4"/>
        <item x="36"/>
        <item x="7"/>
        <item x="24"/>
        <item x="25"/>
        <item x="26"/>
        <item x="33"/>
        <item x="19"/>
        <item x="27"/>
        <item x="30"/>
        <item x="28"/>
        <item x="29"/>
        <item x="9"/>
        <item x="10"/>
        <item x="11"/>
        <item x="12"/>
        <item x="31"/>
        <item x="32"/>
        <item x="13"/>
        <item x="14"/>
        <item x="15"/>
        <item x="34"/>
        <item x="1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Emisiones GEI (tCO2e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energiaabierta.cl/visualizaciones/factor-de-emision-sic-sing/" TargetMode="External"/><Relationship Id="rId1" Type="http://schemas.openxmlformats.org/officeDocument/2006/relationships/hyperlink" Target="https://www.biomar.com/globalassets/chile/3--sustentabilidad/reportes/reporte-sostenibilidad-biomar-2019-spa.pdf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A2D9-5A52-4811-A1FD-C14B67969C9C}">
  <sheetPr filterMode="1"/>
  <dimension ref="A1:W70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ColWidth="11.5546875" defaultRowHeight="14.4" x14ac:dyDescent="0.3"/>
  <cols>
    <col min="1" max="1" width="9.5546875" bestFit="1" customWidth="1"/>
    <col min="2" max="2" width="29.6640625" bestFit="1" customWidth="1"/>
    <col min="3" max="3" width="27.77734375" bestFit="1" customWidth="1"/>
    <col min="4" max="4" width="10" bestFit="1" customWidth="1"/>
    <col min="5" max="5" width="11.33203125" bestFit="1" customWidth="1"/>
    <col min="6" max="6" width="18.109375" style="1" bestFit="1" customWidth="1"/>
    <col min="7" max="7" width="1.77734375" style="10" customWidth="1"/>
    <col min="8" max="8" width="1.6640625" style="10" customWidth="1"/>
    <col min="9" max="9" width="13.5546875" bestFit="1" customWidth="1"/>
    <col min="10" max="10" width="36.21875" bestFit="1" customWidth="1"/>
    <col min="11" max="11" width="29.33203125" bestFit="1" customWidth="1"/>
    <col min="12" max="12" width="21.6640625" bestFit="1" customWidth="1"/>
    <col min="13" max="13" width="10" bestFit="1" customWidth="1"/>
    <col min="14" max="14" width="13.33203125" customWidth="1"/>
    <col min="15" max="15" width="22.44140625" customWidth="1"/>
    <col min="16" max="16" width="11.33203125" bestFit="1" customWidth="1"/>
    <col min="17" max="17" width="18" bestFit="1" customWidth="1"/>
    <col min="18" max="18" width="17.6640625" bestFit="1" customWidth="1"/>
    <col min="19" max="19" width="38.88671875" bestFit="1" customWidth="1"/>
    <col min="20" max="20" width="7" bestFit="1" customWidth="1"/>
    <col min="21" max="21" width="13.5546875" bestFit="1" customWidth="1"/>
    <col min="22" max="22" width="20.21875" bestFit="1" customWidth="1"/>
    <col min="23" max="23" width="33.33203125" bestFit="1" customWidth="1"/>
  </cols>
  <sheetData>
    <row r="1" spans="1:23" s="8" customFormat="1" x14ac:dyDescent="0.3">
      <c r="A1" s="18" t="s">
        <v>0</v>
      </c>
      <c r="B1" s="18" t="s">
        <v>75</v>
      </c>
      <c r="C1" s="18" t="s">
        <v>88</v>
      </c>
      <c r="D1" s="18" t="s">
        <v>1</v>
      </c>
      <c r="E1" s="18" t="s">
        <v>2</v>
      </c>
      <c r="F1" s="19" t="s">
        <v>76</v>
      </c>
      <c r="G1" s="19" t="s">
        <v>77</v>
      </c>
      <c r="H1" s="19" t="s">
        <v>91</v>
      </c>
      <c r="I1" s="18" t="s">
        <v>78</v>
      </c>
      <c r="J1" s="18" t="s">
        <v>79</v>
      </c>
      <c r="K1" s="18" t="s">
        <v>80</v>
      </c>
      <c r="L1" s="18" t="s">
        <v>81</v>
      </c>
      <c r="M1" s="20" t="s">
        <v>89</v>
      </c>
      <c r="N1" s="18" t="s">
        <v>90</v>
      </c>
      <c r="O1" s="18" t="s">
        <v>135</v>
      </c>
      <c r="P1" s="18" t="s">
        <v>78</v>
      </c>
      <c r="Q1" s="18" t="s">
        <v>79</v>
      </c>
      <c r="R1" s="18" t="s">
        <v>80</v>
      </c>
      <c r="S1" s="18" t="s">
        <v>81</v>
      </c>
      <c r="T1" s="20" t="s">
        <v>89</v>
      </c>
      <c r="U1" s="18" t="s">
        <v>90</v>
      </c>
      <c r="V1" s="18" t="s">
        <v>135</v>
      </c>
      <c r="W1" s="54" t="s">
        <v>141</v>
      </c>
    </row>
    <row r="2" spans="1:23" hidden="1" x14ac:dyDescent="0.3">
      <c r="A2" s="33">
        <v>1</v>
      </c>
      <c r="B2" s="34" t="s">
        <v>3</v>
      </c>
      <c r="C2" s="34" t="s">
        <v>4</v>
      </c>
      <c r="D2" s="34" t="s">
        <v>5</v>
      </c>
      <c r="E2" s="34" t="s">
        <v>6</v>
      </c>
      <c r="F2" s="35">
        <v>23210</v>
      </c>
      <c r="G2" s="36">
        <v>50</v>
      </c>
      <c r="H2" s="36">
        <f>G2*1000</f>
        <v>50000</v>
      </c>
      <c r="I2" s="34" t="s">
        <v>82</v>
      </c>
      <c r="J2" s="34" t="s">
        <v>94</v>
      </c>
      <c r="K2" s="34" t="s">
        <v>85</v>
      </c>
      <c r="L2" s="34" t="s">
        <v>3</v>
      </c>
      <c r="M2" s="34">
        <f>2253.6161+2.7317+5.1706</f>
        <v>2261.5183999999999</v>
      </c>
      <c r="N2" s="37" t="s">
        <v>92</v>
      </c>
      <c r="O2" s="38">
        <f t="shared" ref="O2:O16" si="0">M2*F2/1000</f>
        <v>52489.842063999997</v>
      </c>
      <c r="W2" s="55"/>
    </row>
    <row r="3" spans="1:23" hidden="1" x14ac:dyDescent="0.3">
      <c r="A3" s="39">
        <v>1</v>
      </c>
      <c r="B3" s="40" t="s">
        <v>3</v>
      </c>
      <c r="C3" s="40" t="s">
        <v>7</v>
      </c>
      <c r="D3" s="40" t="s">
        <v>8</v>
      </c>
      <c r="E3" s="40" t="s">
        <v>6</v>
      </c>
      <c r="F3" s="41">
        <v>3580</v>
      </c>
      <c r="G3" s="42">
        <v>8</v>
      </c>
      <c r="H3" s="42">
        <f t="shared" ref="H3:H24" si="1">G3*1000</f>
        <v>8000</v>
      </c>
      <c r="I3" s="40" t="s">
        <v>82</v>
      </c>
      <c r="J3" s="40" t="s">
        <v>93</v>
      </c>
      <c r="K3" s="40" t="s">
        <v>95</v>
      </c>
      <c r="L3" s="40" t="s">
        <v>3</v>
      </c>
      <c r="M3" s="40">
        <v>1627.211</v>
      </c>
      <c r="N3" s="43" t="s">
        <v>92</v>
      </c>
      <c r="O3" s="44">
        <f t="shared" si="0"/>
        <v>5825.4153799999995</v>
      </c>
      <c r="W3" s="55"/>
    </row>
    <row r="4" spans="1:23" x14ac:dyDescent="0.3">
      <c r="A4" s="39">
        <v>1</v>
      </c>
      <c r="B4" s="40" t="s">
        <v>9</v>
      </c>
      <c r="C4" s="40" t="s">
        <v>10</v>
      </c>
      <c r="D4" s="40" t="s">
        <v>11</v>
      </c>
      <c r="E4" s="40" t="s">
        <v>6</v>
      </c>
      <c r="F4" s="41">
        <v>1129243</v>
      </c>
      <c r="G4" s="42">
        <v>1756</v>
      </c>
      <c r="H4" s="42">
        <f t="shared" si="1"/>
        <v>1756000</v>
      </c>
      <c r="I4" s="40" t="s">
        <v>82</v>
      </c>
      <c r="J4" s="40" t="s">
        <v>94</v>
      </c>
      <c r="K4" s="40" t="s">
        <v>10</v>
      </c>
      <c r="L4" s="40" t="s">
        <v>97</v>
      </c>
      <c r="M4" s="40">
        <v>1583.7152000000001</v>
      </c>
      <c r="N4" s="43" t="s">
        <v>92</v>
      </c>
      <c r="O4" s="44">
        <f t="shared" si="0"/>
        <v>1788399.3035935999</v>
      </c>
      <c r="W4" s="55"/>
    </row>
    <row r="5" spans="1:23" hidden="1" x14ac:dyDescent="0.3">
      <c r="A5" s="39">
        <v>1</v>
      </c>
      <c r="B5" s="40" t="s">
        <v>9</v>
      </c>
      <c r="C5" s="40" t="s">
        <v>10</v>
      </c>
      <c r="D5" s="40" t="s">
        <v>8</v>
      </c>
      <c r="E5" s="40" t="s">
        <v>6</v>
      </c>
      <c r="F5" s="41">
        <v>8951</v>
      </c>
      <c r="G5" s="42">
        <v>14</v>
      </c>
      <c r="H5" s="42">
        <f t="shared" si="1"/>
        <v>14000</v>
      </c>
      <c r="I5" s="40" t="s">
        <v>82</v>
      </c>
      <c r="J5" s="40" t="s">
        <v>94</v>
      </c>
      <c r="K5" s="40" t="s">
        <v>10</v>
      </c>
      <c r="L5" s="40" t="s">
        <v>97</v>
      </c>
      <c r="M5" s="40">
        <v>1583.7152000000001</v>
      </c>
      <c r="N5" s="43" t="s">
        <v>92</v>
      </c>
      <c r="O5" s="44">
        <f t="shared" si="0"/>
        <v>14175.834755200001</v>
      </c>
      <c r="W5" s="55"/>
    </row>
    <row r="6" spans="1:23" hidden="1" x14ac:dyDescent="0.3">
      <c r="A6" s="39">
        <v>1</v>
      </c>
      <c r="B6" s="40" t="s">
        <v>9</v>
      </c>
      <c r="C6" s="40" t="s">
        <v>10</v>
      </c>
      <c r="D6" s="40" t="s">
        <v>12</v>
      </c>
      <c r="E6" s="40" t="s">
        <v>6</v>
      </c>
      <c r="F6" s="41">
        <v>105022</v>
      </c>
      <c r="G6" s="42">
        <v>163</v>
      </c>
      <c r="H6" s="42">
        <f t="shared" si="1"/>
        <v>163000</v>
      </c>
      <c r="I6" s="40" t="s">
        <v>82</v>
      </c>
      <c r="J6" s="40" t="s">
        <v>94</v>
      </c>
      <c r="K6" s="40" t="s">
        <v>10</v>
      </c>
      <c r="L6" s="40" t="s">
        <v>97</v>
      </c>
      <c r="M6" s="40">
        <v>1583.7152000000001</v>
      </c>
      <c r="N6" s="43" t="s">
        <v>92</v>
      </c>
      <c r="O6" s="44">
        <f t="shared" si="0"/>
        <v>166324.93773440001</v>
      </c>
      <c r="W6" s="55"/>
    </row>
    <row r="7" spans="1:23" hidden="1" x14ac:dyDescent="0.3">
      <c r="A7" s="39">
        <v>1</v>
      </c>
      <c r="B7" s="40" t="s">
        <v>9</v>
      </c>
      <c r="C7" s="40" t="s">
        <v>13</v>
      </c>
      <c r="D7" s="40" t="s">
        <v>5</v>
      </c>
      <c r="E7" s="40" t="s">
        <v>6</v>
      </c>
      <c r="F7" s="41">
        <v>21920</v>
      </c>
      <c r="G7" s="42">
        <v>34</v>
      </c>
      <c r="H7" s="42">
        <f t="shared" si="1"/>
        <v>34000</v>
      </c>
      <c r="I7" s="40" t="s">
        <v>82</v>
      </c>
      <c r="J7" s="40" t="s">
        <v>93</v>
      </c>
      <c r="K7" s="40" t="s">
        <v>98</v>
      </c>
      <c r="L7" s="40" t="s">
        <v>96</v>
      </c>
      <c r="M7" s="40">
        <v>1627.211</v>
      </c>
      <c r="N7" s="43" t="s">
        <v>92</v>
      </c>
      <c r="O7" s="44">
        <f t="shared" si="0"/>
        <v>35668.465120000001</v>
      </c>
      <c r="W7" s="55"/>
    </row>
    <row r="8" spans="1:23" hidden="1" x14ac:dyDescent="0.3">
      <c r="A8" s="39">
        <v>1</v>
      </c>
      <c r="B8" s="40" t="s">
        <v>9</v>
      </c>
      <c r="C8" s="40" t="s">
        <v>14</v>
      </c>
      <c r="D8" s="40" t="s">
        <v>12</v>
      </c>
      <c r="E8" s="40" t="s">
        <v>6</v>
      </c>
      <c r="F8" s="41">
        <v>135132</v>
      </c>
      <c r="G8" s="42">
        <v>210</v>
      </c>
      <c r="H8" s="42">
        <f t="shared" si="1"/>
        <v>210000</v>
      </c>
      <c r="I8" s="40" t="s">
        <v>82</v>
      </c>
      <c r="J8" s="40" t="s">
        <v>99</v>
      </c>
      <c r="K8" s="40" t="s">
        <v>100</v>
      </c>
      <c r="L8" s="40" t="s">
        <v>97</v>
      </c>
      <c r="M8" s="40">
        <v>1583.7152000000001</v>
      </c>
      <c r="N8" s="43" t="s">
        <v>92</v>
      </c>
      <c r="O8" s="44">
        <f t="shared" si="0"/>
        <v>214010.60240640002</v>
      </c>
      <c r="W8" s="55"/>
    </row>
    <row r="9" spans="1:23" hidden="1" x14ac:dyDescent="0.3">
      <c r="A9" s="39">
        <v>1</v>
      </c>
      <c r="B9" s="40" t="s">
        <v>15</v>
      </c>
      <c r="C9" s="40" t="s">
        <v>16</v>
      </c>
      <c r="D9" s="40" t="s">
        <v>5</v>
      </c>
      <c r="E9" s="40" t="s">
        <v>6</v>
      </c>
      <c r="F9" s="41">
        <v>700</v>
      </c>
      <c r="G9" s="42">
        <v>2</v>
      </c>
      <c r="H9" s="42">
        <f t="shared" si="1"/>
        <v>2000</v>
      </c>
      <c r="I9" s="40" t="s">
        <v>82</v>
      </c>
      <c r="J9" s="40" t="s">
        <v>99</v>
      </c>
      <c r="K9" s="40" t="s">
        <v>100</v>
      </c>
      <c r="L9" s="40" t="s">
        <v>101</v>
      </c>
      <c r="M9" s="40">
        <v>2579.9306999999999</v>
      </c>
      <c r="N9" s="43" t="s">
        <v>92</v>
      </c>
      <c r="O9" s="44">
        <f t="shared" si="0"/>
        <v>1805.9514899999999</v>
      </c>
      <c r="W9" s="55"/>
    </row>
    <row r="10" spans="1:23" hidden="1" x14ac:dyDescent="0.3">
      <c r="A10" s="39">
        <v>1</v>
      </c>
      <c r="B10" s="40" t="s">
        <v>17</v>
      </c>
      <c r="C10" s="40" t="s">
        <v>13</v>
      </c>
      <c r="D10" s="40" t="s">
        <v>5</v>
      </c>
      <c r="E10" s="40" t="s">
        <v>6</v>
      </c>
      <c r="F10" s="41">
        <v>5221203</v>
      </c>
      <c r="G10" s="42">
        <v>14399</v>
      </c>
      <c r="H10" s="42">
        <f t="shared" si="1"/>
        <v>14399000</v>
      </c>
      <c r="I10" s="40" t="s">
        <v>82</v>
      </c>
      <c r="J10" s="40" t="s">
        <v>93</v>
      </c>
      <c r="K10" s="40" t="s">
        <v>98</v>
      </c>
      <c r="L10" s="40" t="s">
        <v>102</v>
      </c>
      <c r="M10" s="40">
        <v>2740.1603</v>
      </c>
      <c r="N10" s="43" t="s">
        <v>92</v>
      </c>
      <c r="O10" s="44">
        <f t="shared" si="0"/>
        <v>14306933.1788409</v>
      </c>
      <c r="W10" s="55"/>
    </row>
    <row r="11" spans="1:23" x14ac:dyDescent="0.3">
      <c r="A11" s="39">
        <v>1</v>
      </c>
      <c r="B11" s="40" t="s">
        <v>17</v>
      </c>
      <c r="C11" s="40" t="s">
        <v>18</v>
      </c>
      <c r="D11" s="40" t="s">
        <v>11</v>
      </c>
      <c r="E11" s="40" t="s">
        <v>6</v>
      </c>
      <c r="F11" s="41">
        <v>756989</v>
      </c>
      <c r="G11" s="42">
        <v>2088</v>
      </c>
      <c r="H11" s="42">
        <f t="shared" si="1"/>
        <v>2088000</v>
      </c>
      <c r="I11" s="40" t="s">
        <v>82</v>
      </c>
      <c r="J11" s="40" t="s">
        <v>99</v>
      </c>
      <c r="K11" s="40" t="s">
        <v>18</v>
      </c>
      <c r="L11" s="40" t="s">
        <v>103</v>
      </c>
      <c r="M11" s="40">
        <v>2707.9306999999999</v>
      </c>
      <c r="N11" s="43" t="s">
        <v>92</v>
      </c>
      <c r="O11" s="44">
        <f t="shared" si="0"/>
        <v>2049873.7526622999</v>
      </c>
      <c r="W11" s="55"/>
    </row>
    <row r="12" spans="1:23" hidden="1" x14ac:dyDescent="0.3">
      <c r="A12" s="39">
        <v>1</v>
      </c>
      <c r="B12" s="40" t="s">
        <v>17</v>
      </c>
      <c r="C12" s="40" t="s">
        <v>18</v>
      </c>
      <c r="D12" s="40" t="s">
        <v>5</v>
      </c>
      <c r="E12" s="40" t="s">
        <v>6</v>
      </c>
      <c r="F12" s="41">
        <v>3664514</v>
      </c>
      <c r="G12" s="42">
        <v>10106</v>
      </c>
      <c r="H12" s="42">
        <f t="shared" si="1"/>
        <v>10106000</v>
      </c>
      <c r="I12" s="40" t="s">
        <v>82</v>
      </c>
      <c r="J12" s="40" t="s">
        <v>99</v>
      </c>
      <c r="K12" s="40" t="s">
        <v>18</v>
      </c>
      <c r="L12" s="40" t="s">
        <v>103</v>
      </c>
      <c r="M12" s="40">
        <v>2707.9306999999999</v>
      </c>
      <c r="N12" s="43" t="s">
        <v>92</v>
      </c>
      <c r="O12" s="44">
        <f t="shared" si="0"/>
        <v>9923249.9611798003</v>
      </c>
      <c r="W12" s="55"/>
    </row>
    <row r="13" spans="1:23" hidden="1" x14ac:dyDescent="0.3">
      <c r="A13" s="39">
        <v>1</v>
      </c>
      <c r="B13" s="40" t="s">
        <v>17</v>
      </c>
      <c r="C13" s="40" t="s">
        <v>19</v>
      </c>
      <c r="D13" s="40" t="s">
        <v>5</v>
      </c>
      <c r="E13" s="40" t="s">
        <v>6</v>
      </c>
      <c r="F13" s="41">
        <v>35600</v>
      </c>
      <c r="G13" s="42">
        <v>98</v>
      </c>
      <c r="H13" s="42">
        <f t="shared" si="1"/>
        <v>98000</v>
      </c>
      <c r="I13" s="40" t="s">
        <v>82</v>
      </c>
      <c r="J13" s="40" t="s">
        <v>99</v>
      </c>
      <c r="K13" s="40" t="s">
        <v>100</v>
      </c>
      <c r="L13" s="40" t="s">
        <v>103</v>
      </c>
      <c r="M13" s="40">
        <v>2707.3953999999999</v>
      </c>
      <c r="N13" s="40" t="s">
        <v>92</v>
      </c>
      <c r="O13" s="44">
        <f t="shared" si="0"/>
        <v>96383.276239999992</v>
      </c>
      <c r="W13" s="55"/>
    </row>
    <row r="14" spans="1:23" hidden="1" x14ac:dyDescent="0.3">
      <c r="A14" s="39">
        <v>1</v>
      </c>
      <c r="B14" s="40" t="s">
        <v>17</v>
      </c>
      <c r="C14" s="40" t="s">
        <v>7</v>
      </c>
      <c r="D14" s="40" t="s">
        <v>8</v>
      </c>
      <c r="E14" s="40" t="s">
        <v>6</v>
      </c>
      <c r="F14" s="41">
        <v>240434</v>
      </c>
      <c r="G14" s="42">
        <v>663</v>
      </c>
      <c r="H14" s="42">
        <f t="shared" si="1"/>
        <v>663000</v>
      </c>
      <c r="I14" s="40" t="s">
        <v>82</v>
      </c>
      <c r="J14" s="40" t="s">
        <v>93</v>
      </c>
      <c r="K14" s="40" t="s">
        <v>104</v>
      </c>
      <c r="L14" s="40" t="s">
        <v>102</v>
      </c>
      <c r="M14" s="40">
        <v>2740.1603</v>
      </c>
      <c r="N14" s="40" t="s">
        <v>92</v>
      </c>
      <c r="O14" s="44">
        <f t="shared" si="0"/>
        <v>658827.70157019992</v>
      </c>
      <c r="W14" s="55"/>
    </row>
    <row r="15" spans="1:23" hidden="1" x14ac:dyDescent="0.3">
      <c r="A15" s="39">
        <v>1</v>
      </c>
      <c r="B15" s="40" t="s">
        <v>17</v>
      </c>
      <c r="C15" s="40" t="s">
        <v>20</v>
      </c>
      <c r="D15" s="40" t="s">
        <v>5</v>
      </c>
      <c r="E15" s="40" t="s">
        <v>6</v>
      </c>
      <c r="F15" s="41">
        <v>1191116</v>
      </c>
      <c r="G15" s="42">
        <v>3285</v>
      </c>
      <c r="H15" s="42">
        <f t="shared" si="1"/>
        <v>3285000</v>
      </c>
      <c r="I15" s="40" t="s">
        <v>82</v>
      </c>
      <c r="J15" s="40" t="s">
        <v>99</v>
      </c>
      <c r="K15" s="40" t="s">
        <v>100</v>
      </c>
      <c r="L15" s="40" t="s">
        <v>103</v>
      </c>
      <c r="M15" s="40">
        <v>2707.3953999999999</v>
      </c>
      <c r="N15" s="40" t="s">
        <v>92</v>
      </c>
      <c r="O15" s="44">
        <f t="shared" si="0"/>
        <v>3224821.9792664</v>
      </c>
      <c r="W15" s="55"/>
    </row>
    <row r="16" spans="1:23" hidden="1" x14ac:dyDescent="0.3">
      <c r="A16" s="50">
        <v>1</v>
      </c>
      <c r="B16" s="51" t="s">
        <v>21</v>
      </c>
      <c r="C16" s="51" t="s">
        <v>22</v>
      </c>
      <c r="D16" s="51" t="s">
        <v>12</v>
      </c>
      <c r="E16" s="51" t="s">
        <v>40</v>
      </c>
      <c r="F16" s="52">
        <v>15626</v>
      </c>
      <c r="G16" s="42">
        <v>28283</v>
      </c>
      <c r="H16" s="42">
        <f t="shared" si="1"/>
        <v>28283000</v>
      </c>
      <c r="I16" s="51" t="s">
        <v>82</v>
      </c>
      <c r="J16" s="51" t="s">
        <v>105</v>
      </c>
      <c r="K16" s="51"/>
      <c r="L16" s="51"/>
      <c r="M16" s="51">
        <v>1810</v>
      </c>
      <c r="N16" s="51"/>
      <c r="O16" s="53">
        <f t="shared" si="0"/>
        <v>28283.06</v>
      </c>
      <c r="W16" s="55"/>
    </row>
    <row r="17" spans="1:23" hidden="1" x14ac:dyDescent="0.3">
      <c r="A17" s="39">
        <v>1</v>
      </c>
      <c r="B17" s="40" t="s">
        <v>21</v>
      </c>
      <c r="C17" s="40" t="s">
        <v>23</v>
      </c>
      <c r="D17" s="40" t="s">
        <v>12</v>
      </c>
      <c r="E17" s="40" t="s">
        <v>40</v>
      </c>
      <c r="F17" s="41">
        <v>709</v>
      </c>
      <c r="G17" s="42">
        <v>2781</v>
      </c>
      <c r="H17" s="42">
        <f t="shared" si="1"/>
        <v>2781000</v>
      </c>
      <c r="I17" s="40" t="s">
        <v>82</v>
      </c>
      <c r="J17" s="40" t="s">
        <v>105</v>
      </c>
      <c r="K17" s="40" t="s">
        <v>106</v>
      </c>
      <c r="L17" s="40" t="s">
        <v>106</v>
      </c>
      <c r="M17" s="40">
        <v>3942.8</v>
      </c>
      <c r="N17" s="40" t="s">
        <v>108</v>
      </c>
      <c r="O17" s="44">
        <f t="shared" ref="O17:O19" si="2">M17*F17/1000</f>
        <v>2795.4452000000001</v>
      </c>
      <c r="W17" s="55"/>
    </row>
    <row r="18" spans="1:23" x14ac:dyDescent="0.3">
      <c r="A18" s="39">
        <v>1</v>
      </c>
      <c r="B18" s="40" t="s">
        <v>21</v>
      </c>
      <c r="C18" s="40" t="s">
        <v>24</v>
      </c>
      <c r="D18" s="40" t="s">
        <v>11</v>
      </c>
      <c r="E18" s="40" t="s">
        <v>40</v>
      </c>
      <c r="F18" s="41">
        <v>90</v>
      </c>
      <c r="G18" s="42">
        <v>190</v>
      </c>
      <c r="H18" s="42">
        <f t="shared" si="1"/>
        <v>190000</v>
      </c>
      <c r="I18" s="40" t="s">
        <v>82</v>
      </c>
      <c r="J18" s="40" t="s">
        <v>105</v>
      </c>
      <c r="K18" s="40" t="s">
        <v>107</v>
      </c>
      <c r="L18" s="40" t="s">
        <v>107</v>
      </c>
      <c r="M18" s="40">
        <v>1923.4</v>
      </c>
      <c r="N18" s="40" t="s">
        <v>108</v>
      </c>
      <c r="O18" s="44">
        <f t="shared" si="2"/>
        <v>173.10599999999999</v>
      </c>
      <c r="W18" s="55"/>
    </row>
    <row r="19" spans="1:23" x14ac:dyDescent="0.3">
      <c r="A19" s="45">
        <v>1</v>
      </c>
      <c r="B19" s="46" t="s">
        <v>21</v>
      </c>
      <c r="C19" s="46" t="s">
        <v>25</v>
      </c>
      <c r="D19" s="46" t="s">
        <v>11</v>
      </c>
      <c r="E19" s="46" t="s">
        <v>40</v>
      </c>
      <c r="F19" s="47">
        <v>136</v>
      </c>
      <c r="G19" s="48">
        <v>540</v>
      </c>
      <c r="H19" s="48">
        <f t="shared" si="1"/>
        <v>540000</v>
      </c>
      <c r="I19" s="46" t="s">
        <v>82</v>
      </c>
      <c r="J19" s="46" t="s">
        <v>105</v>
      </c>
      <c r="K19" s="46" t="s">
        <v>109</v>
      </c>
      <c r="L19" s="46" t="s">
        <v>109</v>
      </c>
      <c r="M19" s="46">
        <v>3985</v>
      </c>
      <c r="N19" s="46" t="s">
        <v>108</v>
      </c>
      <c r="O19" s="49">
        <f t="shared" si="2"/>
        <v>541.96</v>
      </c>
      <c r="W19" s="55"/>
    </row>
    <row r="20" spans="1:23" hidden="1" x14ac:dyDescent="0.3">
      <c r="A20" s="21">
        <v>2</v>
      </c>
      <c r="B20" s="22" t="s">
        <v>26</v>
      </c>
      <c r="C20" s="22" t="s">
        <v>27</v>
      </c>
      <c r="D20" s="22" t="s">
        <v>8</v>
      </c>
      <c r="E20" s="22" t="s">
        <v>28</v>
      </c>
      <c r="F20" s="23">
        <v>27914</v>
      </c>
      <c r="G20" s="36">
        <v>20</v>
      </c>
      <c r="H20" s="36">
        <f t="shared" si="1"/>
        <v>20000</v>
      </c>
      <c r="I20" s="22" t="s">
        <v>83</v>
      </c>
      <c r="J20" s="22" t="s">
        <v>110</v>
      </c>
      <c r="K20" s="22" t="s">
        <v>111</v>
      </c>
      <c r="L20" s="22" t="s">
        <v>112</v>
      </c>
      <c r="M20" s="22">
        <v>0.72446767990114092</v>
      </c>
      <c r="N20" s="22" t="s">
        <v>113</v>
      </c>
      <c r="O20" s="24">
        <f>M20*F20</f>
        <v>20222.790816760447</v>
      </c>
      <c r="W20" s="55"/>
    </row>
    <row r="21" spans="1:23" hidden="1" x14ac:dyDescent="0.3">
      <c r="A21" s="25">
        <v>2</v>
      </c>
      <c r="B21" s="26" t="s">
        <v>26</v>
      </c>
      <c r="C21" s="26" t="s">
        <v>29</v>
      </c>
      <c r="D21" s="26" t="s">
        <v>8</v>
      </c>
      <c r="E21" s="26" t="s">
        <v>28</v>
      </c>
      <c r="F21" s="27">
        <v>26738</v>
      </c>
      <c r="G21" s="42">
        <v>16</v>
      </c>
      <c r="H21" s="42">
        <f t="shared" si="1"/>
        <v>16000</v>
      </c>
      <c r="I21" s="26" t="s">
        <v>83</v>
      </c>
      <c r="J21" s="26" t="s">
        <v>110</v>
      </c>
      <c r="K21" s="26" t="s">
        <v>114</v>
      </c>
      <c r="L21" s="26" t="s">
        <v>112</v>
      </c>
      <c r="M21" s="26">
        <v>0.59281777811558378</v>
      </c>
      <c r="N21" s="26" t="s">
        <v>113</v>
      </c>
      <c r="O21" s="28">
        <f t="shared" ref="O21:O24" si="3">M21*F21</f>
        <v>15850.761751254478</v>
      </c>
      <c r="W21" s="55"/>
    </row>
    <row r="22" spans="1:23" x14ac:dyDescent="0.3">
      <c r="A22" s="25">
        <v>2</v>
      </c>
      <c r="B22" s="26" t="s">
        <v>26</v>
      </c>
      <c r="C22" s="26" t="s">
        <v>30</v>
      </c>
      <c r="D22" s="26" t="s">
        <v>11</v>
      </c>
      <c r="E22" s="26" t="s">
        <v>28</v>
      </c>
      <c r="F22" s="27">
        <v>4525740</v>
      </c>
      <c r="G22" s="42">
        <v>1735</v>
      </c>
      <c r="H22" s="42">
        <f t="shared" si="1"/>
        <v>1735000</v>
      </c>
      <c r="I22" s="26" t="s">
        <v>83</v>
      </c>
      <c r="J22" s="26" t="s">
        <v>110</v>
      </c>
      <c r="K22" s="26" t="s">
        <v>115</v>
      </c>
      <c r="L22" s="26" t="s">
        <v>116</v>
      </c>
      <c r="M22" s="26">
        <v>0.39069999999999999</v>
      </c>
      <c r="N22" s="26" t="s">
        <v>113</v>
      </c>
      <c r="O22" s="28">
        <f t="shared" si="3"/>
        <v>1768206.618</v>
      </c>
      <c r="W22" s="55"/>
    </row>
    <row r="23" spans="1:23" hidden="1" x14ac:dyDescent="0.3">
      <c r="A23" s="25">
        <v>2</v>
      </c>
      <c r="B23" s="26" t="s">
        <v>26</v>
      </c>
      <c r="C23" s="26" t="s">
        <v>30</v>
      </c>
      <c r="D23" s="26" t="s">
        <v>5</v>
      </c>
      <c r="E23" s="26" t="s">
        <v>28</v>
      </c>
      <c r="F23" s="27">
        <v>35683</v>
      </c>
      <c r="G23" s="42">
        <v>14</v>
      </c>
      <c r="H23" s="42">
        <f t="shared" si="1"/>
        <v>14000</v>
      </c>
      <c r="I23" s="26" t="s">
        <v>83</v>
      </c>
      <c r="J23" s="26" t="s">
        <v>110</v>
      </c>
      <c r="K23" s="26" t="s">
        <v>115</v>
      </c>
      <c r="L23" s="26" t="s">
        <v>116</v>
      </c>
      <c r="M23" s="26">
        <v>0.39069999999999999</v>
      </c>
      <c r="N23" s="26" t="s">
        <v>113</v>
      </c>
      <c r="O23" s="28">
        <f t="shared" si="3"/>
        <v>13941.348099999999</v>
      </c>
      <c r="W23" s="55"/>
    </row>
    <row r="24" spans="1:23" hidden="1" x14ac:dyDescent="0.3">
      <c r="A24" s="25">
        <v>2</v>
      </c>
      <c r="B24" s="26" t="s">
        <v>26</v>
      </c>
      <c r="C24" s="26" t="s">
        <v>30</v>
      </c>
      <c r="D24" s="26" t="s">
        <v>8</v>
      </c>
      <c r="E24" s="26" t="s">
        <v>28</v>
      </c>
      <c r="F24" s="27">
        <v>21344</v>
      </c>
      <c r="G24" s="42">
        <v>8</v>
      </c>
      <c r="H24" s="42">
        <f t="shared" si="1"/>
        <v>8000</v>
      </c>
      <c r="I24" s="26" t="s">
        <v>83</v>
      </c>
      <c r="J24" s="26" t="s">
        <v>110</v>
      </c>
      <c r="K24" s="26" t="s">
        <v>115</v>
      </c>
      <c r="L24" s="26" t="s">
        <v>116</v>
      </c>
      <c r="M24" s="26">
        <v>0.39069999999999999</v>
      </c>
      <c r="N24" s="26" t="s">
        <v>113</v>
      </c>
      <c r="O24" s="28">
        <f t="shared" si="3"/>
        <v>8339.1008000000002</v>
      </c>
      <c r="W24" s="55"/>
    </row>
    <row r="25" spans="1:23" hidden="1" x14ac:dyDescent="0.3">
      <c r="A25" s="29">
        <v>2</v>
      </c>
      <c r="B25" s="30" t="s">
        <v>31</v>
      </c>
      <c r="C25" s="30" t="s">
        <v>30</v>
      </c>
      <c r="D25" s="30" t="s">
        <v>12</v>
      </c>
      <c r="E25" s="30" t="s">
        <v>28</v>
      </c>
      <c r="F25" s="31">
        <v>16327818</v>
      </c>
      <c r="G25" s="48">
        <v>0</v>
      </c>
      <c r="H25" s="48"/>
      <c r="I25" s="30" t="s">
        <v>83</v>
      </c>
      <c r="J25" s="30"/>
      <c r="K25" s="30"/>
      <c r="L25" s="30"/>
      <c r="M25" s="30"/>
      <c r="N25" s="30"/>
      <c r="O25" s="32"/>
      <c r="W25" s="55"/>
    </row>
    <row r="26" spans="1:23" hidden="1" x14ac:dyDescent="0.3">
      <c r="A26">
        <v>3</v>
      </c>
      <c r="B26" t="s">
        <v>32</v>
      </c>
      <c r="C26" t="s">
        <v>33</v>
      </c>
      <c r="D26" t="s">
        <v>8</v>
      </c>
      <c r="E26" t="s">
        <v>34</v>
      </c>
      <c r="F26" s="1">
        <v>22773</v>
      </c>
      <c r="G26" s="10">
        <v>8</v>
      </c>
      <c r="H26" s="10">
        <v>8</v>
      </c>
      <c r="I26" t="s">
        <v>84</v>
      </c>
      <c r="J26" t="s">
        <v>128</v>
      </c>
      <c r="K26" t="s">
        <v>130</v>
      </c>
      <c r="L26" t="s">
        <v>133</v>
      </c>
      <c r="M26" s="17">
        <v>4060</v>
      </c>
      <c r="N26" t="s">
        <v>134</v>
      </c>
      <c r="O26" s="9">
        <f>F26*M26/1000</f>
        <v>92458.38</v>
      </c>
      <c r="P26" t="s">
        <v>84</v>
      </c>
      <c r="Q26" t="s">
        <v>136</v>
      </c>
      <c r="R26" t="s">
        <v>137</v>
      </c>
      <c r="S26" t="s">
        <v>138</v>
      </c>
      <c r="T26">
        <v>8.6700000000000013E-2</v>
      </c>
      <c r="U26" t="s">
        <v>139</v>
      </c>
      <c r="W26" s="55" t="s">
        <v>140</v>
      </c>
    </row>
    <row r="27" spans="1:23" x14ac:dyDescent="0.3">
      <c r="A27">
        <v>3</v>
      </c>
      <c r="B27" t="s">
        <v>35</v>
      </c>
      <c r="C27" t="s">
        <v>36</v>
      </c>
      <c r="D27" t="s">
        <v>11</v>
      </c>
      <c r="E27" t="s">
        <v>40</v>
      </c>
      <c r="F27" s="1">
        <v>4203498</v>
      </c>
      <c r="G27" s="10">
        <v>7617</v>
      </c>
      <c r="H27" s="10">
        <v>7617</v>
      </c>
      <c r="I27" t="s">
        <v>84</v>
      </c>
      <c r="J27" t="s">
        <v>128</v>
      </c>
      <c r="K27" t="s">
        <v>35</v>
      </c>
      <c r="L27" t="s">
        <v>129</v>
      </c>
      <c r="M27" s="17">
        <v>1.8120000000000001</v>
      </c>
      <c r="N27" t="s">
        <v>122</v>
      </c>
      <c r="O27" s="9">
        <f>M27*F27</f>
        <v>7616738.3760000002</v>
      </c>
      <c r="P27" t="s">
        <v>84</v>
      </c>
      <c r="Q27" t="s">
        <v>136</v>
      </c>
      <c r="R27" t="s">
        <v>137</v>
      </c>
      <c r="S27" t="s">
        <v>138</v>
      </c>
      <c r="T27">
        <v>8.6700000000000013E-2</v>
      </c>
      <c r="U27" t="s">
        <v>139</v>
      </c>
      <c r="W27" s="55"/>
    </row>
    <row r="28" spans="1:23" s="6" customFormat="1" hidden="1" x14ac:dyDescent="0.3">
      <c r="A28" s="6">
        <v>3</v>
      </c>
      <c r="B28" s="6" t="s">
        <v>35</v>
      </c>
      <c r="C28" s="6" t="s">
        <v>37</v>
      </c>
      <c r="D28" s="6" t="s">
        <v>5</v>
      </c>
      <c r="E28" s="6" t="s">
        <v>40</v>
      </c>
      <c r="F28" s="7">
        <v>119043744</v>
      </c>
      <c r="G28" s="10">
        <v>215707</v>
      </c>
      <c r="H28" s="10"/>
      <c r="I28" t="s">
        <v>84</v>
      </c>
      <c r="J28" s="6" t="s">
        <v>128</v>
      </c>
      <c r="K28" s="6" t="s">
        <v>35</v>
      </c>
      <c r="L28" s="6" t="s">
        <v>129</v>
      </c>
      <c r="M28" s="17">
        <v>1.8120000000000001</v>
      </c>
      <c r="N28" s="6" t="s">
        <v>122</v>
      </c>
      <c r="O28" s="9">
        <f>M28*F28</f>
        <v>215707264.12800002</v>
      </c>
      <c r="P28" s="6" t="s">
        <v>84</v>
      </c>
      <c r="Q28" s="6" t="s">
        <v>136</v>
      </c>
      <c r="R28" s="6" t="s">
        <v>137</v>
      </c>
      <c r="S28" s="6" t="s">
        <v>138</v>
      </c>
      <c r="T28" s="6">
        <v>8.6700000000000013E-2</v>
      </c>
      <c r="U28" s="6" t="s">
        <v>139</v>
      </c>
      <c r="W28" s="55"/>
    </row>
    <row r="29" spans="1:23" hidden="1" x14ac:dyDescent="0.3">
      <c r="A29" s="56">
        <v>3</v>
      </c>
      <c r="B29" s="56" t="s">
        <v>38</v>
      </c>
      <c r="C29" s="56" t="s">
        <v>39</v>
      </c>
      <c r="D29" s="56" t="s">
        <v>12</v>
      </c>
      <c r="E29" s="56" t="s">
        <v>41</v>
      </c>
      <c r="F29" s="57">
        <v>2517</v>
      </c>
      <c r="G29" s="10">
        <v>1</v>
      </c>
      <c r="I29" s="56" t="s">
        <v>84</v>
      </c>
      <c r="J29" s="56"/>
      <c r="K29" s="56"/>
      <c r="L29" s="56"/>
      <c r="M29" s="56"/>
      <c r="N29" s="56"/>
      <c r="O29" s="56"/>
      <c r="W29" s="55"/>
    </row>
    <row r="30" spans="1:23" x14ac:dyDescent="0.3">
      <c r="A30" s="56">
        <v>3</v>
      </c>
      <c r="B30" s="56" t="s">
        <v>42</v>
      </c>
      <c r="C30" s="56" t="s">
        <v>43</v>
      </c>
      <c r="D30" s="56" t="s">
        <v>11</v>
      </c>
      <c r="E30" s="56" t="s">
        <v>40</v>
      </c>
      <c r="F30" s="57">
        <v>0</v>
      </c>
      <c r="G30" s="10">
        <v>0</v>
      </c>
      <c r="I30" s="56" t="s">
        <v>84</v>
      </c>
      <c r="J30" s="56"/>
      <c r="K30" s="56"/>
      <c r="L30" s="56"/>
      <c r="M30" s="56"/>
      <c r="N30" s="56"/>
      <c r="O30" s="56"/>
      <c r="W30" s="55"/>
    </row>
    <row r="31" spans="1:23" hidden="1" x14ac:dyDescent="0.3">
      <c r="A31">
        <v>3</v>
      </c>
      <c r="B31" t="s">
        <v>42</v>
      </c>
      <c r="C31" t="s">
        <v>43</v>
      </c>
      <c r="D31" t="s">
        <v>5</v>
      </c>
      <c r="E31" t="s">
        <v>40</v>
      </c>
      <c r="F31" s="1">
        <v>23308</v>
      </c>
      <c r="G31" s="10">
        <v>0</v>
      </c>
      <c r="I31" t="s">
        <v>84</v>
      </c>
      <c r="J31" t="s">
        <v>142</v>
      </c>
      <c r="K31" t="s">
        <v>143</v>
      </c>
      <c r="L31" t="s">
        <v>144</v>
      </c>
      <c r="M31">
        <v>21</v>
      </c>
      <c r="N31" t="s">
        <v>134</v>
      </c>
      <c r="O31" s="9">
        <f>M31*F31/1000</f>
        <v>489.46800000000002</v>
      </c>
      <c r="P31" t="s">
        <v>84</v>
      </c>
      <c r="Q31" t="s">
        <v>136</v>
      </c>
      <c r="R31" t="s">
        <v>146</v>
      </c>
      <c r="S31" t="s">
        <v>147</v>
      </c>
      <c r="T31">
        <v>0.2092</v>
      </c>
      <c r="U31" t="s">
        <v>139</v>
      </c>
      <c r="W31" s="55" t="s">
        <v>140</v>
      </c>
    </row>
    <row r="32" spans="1:23" hidden="1" x14ac:dyDescent="0.3">
      <c r="A32">
        <v>3</v>
      </c>
      <c r="B32" t="s">
        <v>42</v>
      </c>
      <c r="C32" t="s">
        <v>43</v>
      </c>
      <c r="D32" t="s">
        <v>12</v>
      </c>
      <c r="E32" t="s">
        <v>40</v>
      </c>
      <c r="F32" s="1">
        <v>212000</v>
      </c>
      <c r="G32" s="10">
        <v>0</v>
      </c>
      <c r="I32" t="s">
        <v>84</v>
      </c>
      <c r="J32" t="s">
        <v>142</v>
      </c>
      <c r="K32" t="s">
        <v>143</v>
      </c>
      <c r="L32" t="s">
        <v>144</v>
      </c>
      <c r="M32">
        <v>21</v>
      </c>
      <c r="N32" t="s">
        <v>134</v>
      </c>
      <c r="O32" s="9">
        <f t="shared" ref="O32:O58" si="4">M32*F32/1000</f>
        <v>4452</v>
      </c>
      <c r="P32" t="s">
        <v>84</v>
      </c>
      <c r="Q32" t="s">
        <v>136</v>
      </c>
      <c r="R32" t="s">
        <v>146</v>
      </c>
      <c r="S32" t="s">
        <v>147</v>
      </c>
      <c r="T32">
        <v>0.2092</v>
      </c>
      <c r="U32" t="s">
        <v>139</v>
      </c>
      <c r="W32" s="55"/>
    </row>
    <row r="33" spans="1:23" hidden="1" x14ac:dyDescent="0.3">
      <c r="A33">
        <v>3</v>
      </c>
      <c r="B33" t="s">
        <v>42</v>
      </c>
      <c r="C33" t="s">
        <v>44</v>
      </c>
      <c r="D33" t="s">
        <v>12</v>
      </c>
      <c r="E33" t="s">
        <v>40</v>
      </c>
      <c r="F33" s="1">
        <v>5470</v>
      </c>
      <c r="G33" s="10">
        <v>0</v>
      </c>
      <c r="I33" t="s">
        <v>84</v>
      </c>
      <c r="J33" t="s">
        <v>142</v>
      </c>
      <c r="K33" t="s">
        <v>143</v>
      </c>
      <c r="L33" t="s">
        <v>145</v>
      </c>
      <c r="M33">
        <v>21</v>
      </c>
      <c r="N33" t="s">
        <v>134</v>
      </c>
      <c r="O33" s="9">
        <f t="shared" si="4"/>
        <v>114.87</v>
      </c>
      <c r="P33" t="s">
        <v>84</v>
      </c>
      <c r="Q33" t="s">
        <v>136</v>
      </c>
      <c r="R33" t="s">
        <v>146</v>
      </c>
      <c r="S33" t="s">
        <v>147</v>
      </c>
      <c r="T33">
        <v>0.2092</v>
      </c>
      <c r="U33" t="s">
        <v>139</v>
      </c>
      <c r="W33" s="55"/>
    </row>
    <row r="34" spans="1:23" x14ac:dyDescent="0.3">
      <c r="A34" s="56">
        <v>3</v>
      </c>
      <c r="B34" s="56" t="s">
        <v>42</v>
      </c>
      <c r="C34" s="56" t="s">
        <v>45</v>
      </c>
      <c r="D34" s="56" t="s">
        <v>11</v>
      </c>
      <c r="E34" s="56" t="s">
        <v>40</v>
      </c>
      <c r="F34" s="57">
        <v>0</v>
      </c>
      <c r="G34" s="10">
        <v>0</v>
      </c>
      <c r="I34" s="56" t="s">
        <v>84</v>
      </c>
      <c r="J34" s="56"/>
      <c r="K34" s="56"/>
      <c r="L34" s="56"/>
      <c r="M34" s="56"/>
      <c r="N34" s="56"/>
      <c r="O34" s="56"/>
      <c r="W34" s="55"/>
    </row>
    <row r="35" spans="1:23" hidden="1" x14ac:dyDescent="0.3">
      <c r="A35">
        <v>3</v>
      </c>
      <c r="B35" t="s">
        <v>42</v>
      </c>
      <c r="C35" t="s">
        <v>45</v>
      </c>
      <c r="D35" t="s">
        <v>5</v>
      </c>
      <c r="E35" t="s">
        <v>40</v>
      </c>
      <c r="F35" s="1">
        <v>32984</v>
      </c>
      <c r="G35" s="10">
        <v>1</v>
      </c>
      <c r="I35" t="s">
        <v>84</v>
      </c>
      <c r="J35" t="s">
        <v>142</v>
      </c>
      <c r="K35" t="s">
        <v>143</v>
      </c>
      <c r="L35" t="s">
        <v>148</v>
      </c>
      <c r="M35">
        <v>21</v>
      </c>
      <c r="N35" t="s">
        <v>134</v>
      </c>
      <c r="O35" s="9">
        <f t="shared" si="4"/>
        <v>692.66399999999999</v>
      </c>
      <c r="P35" t="s">
        <v>84</v>
      </c>
      <c r="Q35" t="s">
        <v>136</v>
      </c>
      <c r="R35" t="s">
        <v>146</v>
      </c>
      <c r="S35" t="s">
        <v>147</v>
      </c>
      <c r="T35">
        <v>0.2092</v>
      </c>
      <c r="U35" t="s">
        <v>139</v>
      </c>
      <c r="W35" s="55"/>
    </row>
    <row r="36" spans="1:23" hidden="1" x14ac:dyDescent="0.3">
      <c r="A36">
        <v>3</v>
      </c>
      <c r="B36" t="s">
        <v>42</v>
      </c>
      <c r="C36" t="s">
        <v>45</v>
      </c>
      <c r="D36" t="s">
        <v>12</v>
      </c>
      <c r="E36" t="s">
        <v>40</v>
      </c>
      <c r="F36" s="1">
        <v>3100</v>
      </c>
      <c r="G36" s="10">
        <v>0</v>
      </c>
      <c r="I36" t="s">
        <v>84</v>
      </c>
      <c r="J36" t="s">
        <v>142</v>
      </c>
      <c r="K36" t="s">
        <v>143</v>
      </c>
      <c r="L36" t="s">
        <v>148</v>
      </c>
      <c r="M36">
        <v>21</v>
      </c>
      <c r="N36" t="s">
        <v>134</v>
      </c>
      <c r="O36" s="9">
        <f t="shared" si="4"/>
        <v>65.099999999999994</v>
      </c>
      <c r="P36" t="s">
        <v>84</v>
      </c>
      <c r="Q36" t="s">
        <v>136</v>
      </c>
      <c r="R36" t="s">
        <v>146</v>
      </c>
      <c r="S36" t="s">
        <v>147</v>
      </c>
      <c r="T36">
        <v>0.2092</v>
      </c>
      <c r="U36" t="s">
        <v>139</v>
      </c>
      <c r="W36" s="55"/>
    </row>
    <row r="37" spans="1:23" hidden="1" x14ac:dyDescent="0.3">
      <c r="A37">
        <v>3</v>
      </c>
      <c r="B37" t="s">
        <v>42</v>
      </c>
      <c r="C37" t="s">
        <v>46</v>
      </c>
      <c r="D37" t="s">
        <v>5</v>
      </c>
      <c r="E37" t="s">
        <v>40</v>
      </c>
      <c r="F37" s="1">
        <v>5000</v>
      </c>
      <c r="G37" s="10">
        <v>0</v>
      </c>
      <c r="I37" t="s">
        <v>84</v>
      </c>
      <c r="J37" t="s">
        <v>142</v>
      </c>
      <c r="K37" t="s">
        <v>143</v>
      </c>
      <c r="L37" t="s">
        <v>145</v>
      </c>
      <c r="M37">
        <v>21</v>
      </c>
      <c r="N37" t="s">
        <v>134</v>
      </c>
      <c r="O37" s="9">
        <f t="shared" si="4"/>
        <v>105</v>
      </c>
      <c r="P37" t="s">
        <v>84</v>
      </c>
      <c r="Q37" t="s">
        <v>136</v>
      </c>
      <c r="R37" t="s">
        <v>146</v>
      </c>
      <c r="S37" t="s">
        <v>147</v>
      </c>
      <c r="T37">
        <v>0.2092</v>
      </c>
      <c r="U37" t="s">
        <v>139</v>
      </c>
      <c r="W37" s="55"/>
    </row>
    <row r="38" spans="1:23" x14ac:dyDescent="0.3">
      <c r="A38">
        <v>3</v>
      </c>
      <c r="B38" t="s">
        <v>42</v>
      </c>
      <c r="C38" t="s">
        <v>166</v>
      </c>
      <c r="D38" t="s">
        <v>11</v>
      </c>
      <c r="E38" t="s">
        <v>40</v>
      </c>
      <c r="F38" s="1">
        <v>1871000</v>
      </c>
      <c r="G38" s="10">
        <v>29</v>
      </c>
      <c r="I38" t="s">
        <v>84</v>
      </c>
      <c r="J38" t="s">
        <v>142</v>
      </c>
      <c r="K38" t="s">
        <v>149</v>
      </c>
      <c r="L38" t="s">
        <v>150</v>
      </c>
      <c r="M38">
        <v>6</v>
      </c>
      <c r="N38" t="s">
        <v>134</v>
      </c>
      <c r="O38" s="9">
        <f t="shared" si="4"/>
        <v>11226</v>
      </c>
      <c r="P38" t="s">
        <v>84</v>
      </c>
      <c r="Q38" t="s">
        <v>136</v>
      </c>
      <c r="W38" s="55"/>
    </row>
    <row r="39" spans="1:23" hidden="1" x14ac:dyDescent="0.3">
      <c r="A39" s="56">
        <v>3</v>
      </c>
      <c r="B39" s="56" t="s">
        <v>42</v>
      </c>
      <c r="C39" s="56" t="s">
        <v>47</v>
      </c>
      <c r="D39" s="56" t="s">
        <v>5</v>
      </c>
      <c r="E39" s="56" t="s">
        <v>40</v>
      </c>
      <c r="F39" s="57">
        <v>0</v>
      </c>
      <c r="G39" s="10">
        <v>0</v>
      </c>
      <c r="I39" s="56" t="s">
        <v>84</v>
      </c>
      <c r="J39" s="56"/>
      <c r="K39" s="56"/>
      <c r="L39" s="56"/>
      <c r="M39" s="56"/>
      <c r="N39" s="56"/>
      <c r="O39" s="56"/>
      <c r="W39" s="55"/>
    </row>
    <row r="40" spans="1:23" hidden="1" x14ac:dyDescent="0.3">
      <c r="A40">
        <v>3</v>
      </c>
      <c r="B40" t="s">
        <v>42</v>
      </c>
      <c r="C40" t="s">
        <v>47</v>
      </c>
      <c r="D40" t="s">
        <v>12</v>
      </c>
      <c r="E40" t="s">
        <v>40</v>
      </c>
      <c r="F40" s="1">
        <v>1435000</v>
      </c>
      <c r="G40" s="10">
        <v>15</v>
      </c>
      <c r="I40" t="s">
        <v>84</v>
      </c>
      <c r="J40" t="s">
        <v>142</v>
      </c>
      <c r="K40" t="s">
        <v>149</v>
      </c>
      <c r="L40" t="s">
        <v>150</v>
      </c>
      <c r="M40">
        <v>6</v>
      </c>
      <c r="N40" t="s">
        <v>134</v>
      </c>
      <c r="O40" s="9">
        <f t="shared" si="4"/>
        <v>8610</v>
      </c>
      <c r="P40" t="s">
        <v>84</v>
      </c>
      <c r="Q40" t="s">
        <v>136</v>
      </c>
      <c r="W40" s="55"/>
    </row>
    <row r="41" spans="1:23" x14ac:dyDescent="0.3">
      <c r="A41">
        <v>3</v>
      </c>
      <c r="B41" t="s">
        <v>42</v>
      </c>
      <c r="C41" t="s">
        <v>48</v>
      </c>
      <c r="D41" t="s">
        <v>11</v>
      </c>
      <c r="E41" t="s">
        <v>40</v>
      </c>
      <c r="F41" s="1">
        <v>38000</v>
      </c>
      <c r="G41" s="10">
        <v>0</v>
      </c>
      <c r="I41" t="s">
        <v>84</v>
      </c>
      <c r="J41" t="s">
        <v>142</v>
      </c>
      <c r="K41" t="s">
        <v>151</v>
      </c>
      <c r="L41" t="s">
        <v>152</v>
      </c>
      <c r="M41">
        <v>199</v>
      </c>
      <c r="N41" t="s">
        <v>134</v>
      </c>
      <c r="O41" s="9">
        <f t="shared" si="4"/>
        <v>7562</v>
      </c>
      <c r="P41" t="s">
        <v>84</v>
      </c>
      <c r="Q41" t="s">
        <v>136</v>
      </c>
      <c r="W41" s="55"/>
    </row>
    <row r="42" spans="1:23" hidden="1" x14ac:dyDescent="0.3">
      <c r="A42">
        <v>3</v>
      </c>
      <c r="B42" t="s">
        <v>42</v>
      </c>
      <c r="C42" t="s">
        <v>48</v>
      </c>
      <c r="D42" t="s">
        <v>5</v>
      </c>
      <c r="E42" t="s">
        <v>40</v>
      </c>
      <c r="F42" s="1">
        <v>21599</v>
      </c>
      <c r="G42" s="10">
        <v>14</v>
      </c>
      <c r="I42" t="s">
        <v>84</v>
      </c>
      <c r="J42" t="s">
        <v>142</v>
      </c>
      <c r="K42" t="s">
        <v>151</v>
      </c>
      <c r="L42" t="s">
        <v>152</v>
      </c>
      <c r="M42">
        <v>199</v>
      </c>
      <c r="N42" t="s">
        <v>134</v>
      </c>
      <c r="O42" s="9">
        <f t="shared" si="4"/>
        <v>4298.201</v>
      </c>
      <c r="P42" t="s">
        <v>84</v>
      </c>
      <c r="Q42" t="s">
        <v>136</v>
      </c>
      <c r="W42" s="55"/>
    </row>
    <row r="43" spans="1:23" hidden="1" x14ac:dyDescent="0.3">
      <c r="A43">
        <v>3</v>
      </c>
      <c r="B43" t="s">
        <v>42</v>
      </c>
      <c r="C43" t="s">
        <v>49</v>
      </c>
      <c r="D43" t="s">
        <v>5</v>
      </c>
      <c r="E43" t="s">
        <v>40</v>
      </c>
      <c r="F43" s="1">
        <v>46584</v>
      </c>
      <c r="G43" s="10">
        <v>1</v>
      </c>
      <c r="I43" t="s">
        <v>84</v>
      </c>
      <c r="J43" t="s">
        <v>142</v>
      </c>
      <c r="K43" t="s">
        <v>143</v>
      </c>
      <c r="L43" t="s">
        <v>49</v>
      </c>
      <c r="M43">
        <v>21</v>
      </c>
      <c r="N43" t="s">
        <v>134</v>
      </c>
      <c r="O43" s="9">
        <f t="shared" si="4"/>
        <v>978.26400000000001</v>
      </c>
      <c r="P43" t="s">
        <v>84</v>
      </c>
      <c r="Q43" t="s">
        <v>136</v>
      </c>
      <c r="R43" t="s">
        <v>146</v>
      </c>
      <c r="S43" t="s">
        <v>147</v>
      </c>
      <c r="T43">
        <v>0.2092</v>
      </c>
      <c r="U43" t="s">
        <v>139</v>
      </c>
      <c r="W43" s="55"/>
    </row>
    <row r="44" spans="1:23" hidden="1" x14ac:dyDescent="0.3">
      <c r="A44">
        <v>3</v>
      </c>
      <c r="B44" t="s">
        <v>42</v>
      </c>
      <c r="C44" t="s">
        <v>50</v>
      </c>
      <c r="D44" t="s">
        <v>5</v>
      </c>
      <c r="E44" t="s">
        <v>40</v>
      </c>
      <c r="F44" s="1">
        <v>697475</v>
      </c>
      <c r="G44" s="10">
        <v>15</v>
      </c>
      <c r="I44" t="s">
        <v>84</v>
      </c>
      <c r="J44" t="s">
        <v>142</v>
      </c>
      <c r="K44" t="s">
        <v>143</v>
      </c>
      <c r="L44" t="s">
        <v>49</v>
      </c>
      <c r="M44">
        <v>21</v>
      </c>
      <c r="N44" t="s">
        <v>134</v>
      </c>
      <c r="O44" s="9">
        <f t="shared" si="4"/>
        <v>14646.975</v>
      </c>
      <c r="P44" t="s">
        <v>84</v>
      </c>
      <c r="Q44" t="s">
        <v>136</v>
      </c>
      <c r="R44" t="s">
        <v>146</v>
      </c>
      <c r="S44" t="s">
        <v>147</v>
      </c>
      <c r="T44">
        <v>0.2092</v>
      </c>
      <c r="U44" t="s">
        <v>139</v>
      </c>
      <c r="W44" s="55"/>
    </row>
    <row r="45" spans="1:23" hidden="1" x14ac:dyDescent="0.3">
      <c r="A45">
        <v>3</v>
      </c>
      <c r="B45" t="s">
        <v>42</v>
      </c>
      <c r="C45" t="s">
        <v>51</v>
      </c>
      <c r="D45" t="s">
        <v>5</v>
      </c>
      <c r="E45" t="s">
        <v>40</v>
      </c>
      <c r="F45" s="1">
        <v>176231</v>
      </c>
      <c r="G45" s="10">
        <v>81</v>
      </c>
      <c r="I45" t="s">
        <v>84</v>
      </c>
      <c r="J45" t="s">
        <v>142</v>
      </c>
      <c r="M45">
        <v>400</v>
      </c>
      <c r="O45" s="9">
        <f t="shared" si="4"/>
        <v>70492.399999999994</v>
      </c>
      <c r="P45" t="s">
        <v>84</v>
      </c>
      <c r="Q45" t="s">
        <v>136</v>
      </c>
      <c r="W45" s="55"/>
    </row>
    <row r="46" spans="1:23" hidden="1" x14ac:dyDescent="0.3">
      <c r="A46">
        <v>3</v>
      </c>
      <c r="B46" t="s">
        <v>42</v>
      </c>
      <c r="C46" t="s">
        <v>51</v>
      </c>
      <c r="D46" t="s">
        <v>12</v>
      </c>
      <c r="E46" t="s">
        <v>40</v>
      </c>
      <c r="F46" s="1">
        <v>7620</v>
      </c>
      <c r="G46" s="10">
        <v>3</v>
      </c>
      <c r="I46" t="s">
        <v>84</v>
      </c>
      <c r="J46" t="s">
        <v>142</v>
      </c>
      <c r="M46">
        <v>400</v>
      </c>
      <c r="O46" s="9">
        <f t="shared" si="4"/>
        <v>3048</v>
      </c>
      <c r="P46" t="s">
        <v>84</v>
      </c>
      <c r="Q46" t="s">
        <v>136</v>
      </c>
      <c r="W46" s="55"/>
    </row>
    <row r="47" spans="1:23" hidden="1" x14ac:dyDescent="0.3">
      <c r="A47">
        <v>3</v>
      </c>
      <c r="B47" t="s">
        <v>42</v>
      </c>
      <c r="C47" t="s">
        <v>51</v>
      </c>
      <c r="D47" t="s">
        <v>5</v>
      </c>
      <c r="E47" t="s">
        <v>40</v>
      </c>
      <c r="F47" s="1">
        <v>138</v>
      </c>
      <c r="G47" s="10">
        <v>0</v>
      </c>
      <c r="I47" t="s">
        <v>84</v>
      </c>
      <c r="J47" t="s">
        <v>142</v>
      </c>
      <c r="M47">
        <v>400</v>
      </c>
      <c r="O47" s="9">
        <f t="shared" si="4"/>
        <v>55.2</v>
      </c>
      <c r="P47" t="s">
        <v>84</v>
      </c>
      <c r="Q47" t="s">
        <v>136</v>
      </c>
      <c r="W47" s="55"/>
    </row>
    <row r="48" spans="1:23" hidden="1" x14ac:dyDescent="0.3">
      <c r="A48">
        <v>3</v>
      </c>
      <c r="B48" t="s">
        <v>42</v>
      </c>
      <c r="C48" t="s">
        <v>52</v>
      </c>
      <c r="D48" t="s">
        <v>5</v>
      </c>
      <c r="E48" t="s">
        <v>40</v>
      </c>
      <c r="F48" s="1">
        <v>18482</v>
      </c>
      <c r="G48" s="10">
        <v>49</v>
      </c>
      <c r="I48" t="s">
        <v>84</v>
      </c>
      <c r="J48" t="s">
        <v>142</v>
      </c>
      <c r="M48">
        <v>2000</v>
      </c>
      <c r="O48" s="9">
        <f t="shared" si="4"/>
        <v>36964</v>
      </c>
      <c r="P48" t="s">
        <v>84</v>
      </c>
      <c r="Q48" t="s">
        <v>136</v>
      </c>
      <c r="W48" s="55"/>
    </row>
    <row r="49" spans="1:23" hidden="1" x14ac:dyDescent="0.3">
      <c r="A49">
        <v>3</v>
      </c>
      <c r="B49" t="s">
        <v>42</v>
      </c>
      <c r="C49" t="s">
        <v>52</v>
      </c>
      <c r="D49" t="s">
        <v>12</v>
      </c>
      <c r="E49" t="s">
        <v>40</v>
      </c>
      <c r="F49" s="1">
        <v>493</v>
      </c>
      <c r="G49" s="10">
        <v>1</v>
      </c>
      <c r="I49" t="s">
        <v>84</v>
      </c>
      <c r="J49" t="s">
        <v>142</v>
      </c>
      <c r="M49">
        <v>2000</v>
      </c>
      <c r="O49" s="9">
        <f t="shared" si="4"/>
        <v>986</v>
      </c>
      <c r="P49" t="s">
        <v>84</v>
      </c>
      <c r="Q49" t="s">
        <v>136</v>
      </c>
      <c r="W49" s="55"/>
    </row>
    <row r="50" spans="1:23" x14ac:dyDescent="0.3">
      <c r="A50">
        <v>3</v>
      </c>
      <c r="B50" t="s">
        <v>42</v>
      </c>
      <c r="C50" t="s">
        <v>53</v>
      </c>
      <c r="D50" t="s">
        <v>11</v>
      </c>
      <c r="E50" t="s">
        <v>40</v>
      </c>
      <c r="F50" s="1">
        <v>10463</v>
      </c>
      <c r="G50" s="10">
        <v>0</v>
      </c>
      <c r="I50" t="s">
        <v>84</v>
      </c>
      <c r="J50" t="s">
        <v>142</v>
      </c>
      <c r="K50" t="s">
        <v>143</v>
      </c>
      <c r="L50" t="s">
        <v>153</v>
      </c>
      <c r="M50">
        <v>21</v>
      </c>
      <c r="N50" t="s">
        <v>134</v>
      </c>
      <c r="O50" s="9">
        <f t="shared" si="4"/>
        <v>219.72300000000001</v>
      </c>
      <c r="P50" t="s">
        <v>84</v>
      </c>
      <c r="Q50" t="s">
        <v>136</v>
      </c>
      <c r="R50" t="s">
        <v>146</v>
      </c>
      <c r="S50" t="s">
        <v>147</v>
      </c>
      <c r="T50">
        <v>0.2092</v>
      </c>
      <c r="U50" t="s">
        <v>139</v>
      </c>
      <c r="W50" s="55"/>
    </row>
    <row r="51" spans="1:23" hidden="1" x14ac:dyDescent="0.3">
      <c r="A51">
        <v>3</v>
      </c>
      <c r="B51" t="s">
        <v>42</v>
      </c>
      <c r="C51" t="s">
        <v>53</v>
      </c>
      <c r="D51" t="s">
        <v>5</v>
      </c>
      <c r="E51" t="s">
        <v>40</v>
      </c>
      <c r="F51" s="1">
        <v>408687</v>
      </c>
      <c r="G51" s="10">
        <v>9</v>
      </c>
      <c r="I51" t="s">
        <v>84</v>
      </c>
      <c r="J51" t="s">
        <v>142</v>
      </c>
      <c r="K51" t="s">
        <v>143</v>
      </c>
      <c r="L51" t="s">
        <v>153</v>
      </c>
      <c r="M51">
        <v>21</v>
      </c>
      <c r="N51" t="s">
        <v>134</v>
      </c>
      <c r="O51" s="9">
        <f t="shared" si="4"/>
        <v>8582.4269999999997</v>
      </c>
      <c r="P51" t="s">
        <v>84</v>
      </c>
      <c r="Q51" t="s">
        <v>136</v>
      </c>
      <c r="R51" t="s">
        <v>146</v>
      </c>
      <c r="S51" t="s">
        <v>147</v>
      </c>
      <c r="T51">
        <v>0.2092</v>
      </c>
      <c r="U51" t="s">
        <v>139</v>
      </c>
      <c r="W51" s="55"/>
    </row>
    <row r="52" spans="1:23" hidden="1" x14ac:dyDescent="0.3">
      <c r="A52">
        <v>3</v>
      </c>
      <c r="B52" t="s">
        <v>42</v>
      </c>
      <c r="C52" t="s">
        <v>53</v>
      </c>
      <c r="D52" t="s">
        <v>12</v>
      </c>
      <c r="E52" t="s">
        <v>40</v>
      </c>
      <c r="F52" s="1">
        <v>164080</v>
      </c>
      <c r="G52" s="10">
        <v>3</v>
      </c>
      <c r="I52" t="s">
        <v>84</v>
      </c>
      <c r="J52" t="s">
        <v>142</v>
      </c>
      <c r="K52" t="s">
        <v>143</v>
      </c>
      <c r="L52" t="s">
        <v>153</v>
      </c>
      <c r="M52">
        <v>21</v>
      </c>
      <c r="N52" t="s">
        <v>134</v>
      </c>
      <c r="O52" s="9">
        <f t="shared" si="4"/>
        <v>3445.68</v>
      </c>
      <c r="P52" t="s">
        <v>84</v>
      </c>
      <c r="Q52" t="s">
        <v>136</v>
      </c>
      <c r="R52" t="s">
        <v>146</v>
      </c>
      <c r="S52" t="s">
        <v>147</v>
      </c>
      <c r="T52">
        <v>0.2092</v>
      </c>
      <c r="U52" t="s">
        <v>139</v>
      </c>
      <c r="W52" s="55"/>
    </row>
    <row r="53" spans="1:23" x14ac:dyDescent="0.3">
      <c r="A53">
        <v>3</v>
      </c>
      <c r="B53" t="s">
        <v>42</v>
      </c>
      <c r="C53" t="s">
        <v>54</v>
      </c>
      <c r="D53" t="s">
        <v>11</v>
      </c>
      <c r="E53" t="s">
        <v>40</v>
      </c>
      <c r="F53" s="1">
        <v>491610</v>
      </c>
      <c r="G53" s="10">
        <v>10</v>
      </c>
      <c r="I53" t="s">
        <v>84</v>
      </c>
      <c r="J53" t="s">
        <v>142</v>
      </c>
      <c r="M53">
        <v>20</v>
      </c>
      <c r="O53" s="9">
        <f t="shared" si="4"/>
        <v>9832.2000000000007</v>
      </c>
      <c r="P53" t="s">
        <v>84</v>
      </c>
      <c r="Q53" t="s">
        <v>136</v>
      </c>
      <c r="W53" s="55"/>
    </row>
    <row r="54" spans="1:23" hidden="1" x14ac:dyDescent="0.3">
      <c r="A54">
        <v>3</v>
      </c>
      <c r="B54" t="s">
        <v>42</v>
      </c>
      <c r="C54" t="s">
        <v>54</v>
      </c>
      <c r="D54" t="s">
        <v>5</v>
      </c>
      <c r="E54" t="s">
        <v>40</v>
      </c>
      <c r="F54" s="1">
        <v>7102106</v>
      </c>
      <c r="G54" s="10">
        <v>151</v>
      </c>
      <c r="I54" t="s">
        <v>84</v>
      </c>
      <c r="J54" t="s">
        <v>142</v>
      </c>
      <c r="M54">
        <v>20</v>
      </c>
      <c r="O54" s="9">
        <f t="shared" si="4"/>
        <v>142042.12</v>
      </c>
      <c r="P54" t="s">
        <v>84</v>
      </c>
      <c r="Q54" t="s">
        <v>136</v>
      </c>
      <c r="W54" s="55"/>
    </row>
    <row r="55" spans="1:23" hidden="1" x14ac:dyDescent="0.3">
      <c r="A55">
        <v>3</v>
      </c>
      <c r="B55" t="s">
        <v>42</v>
      </c>
      <c r="C55" t="s">
        <v>54</v>
      </c>
      <c r="D55" t="s">
        <v>12</v>
      </c>
      <c r="E55" t="s">
        <v>40</v>
      </c>
      <c r="F55" s="1">
        <v>13977776</v>
      </c>
      <c r="G55" s="10">
        <v>298</v>
      </c>
      <c r="I55" t="s">
        <v>84</v>
      </c>
      <c r="J55" t="s">
        <v>142</v>
      </c>
      <c r="M55">
        <v>20</v>
      </c>
      <c r="O55" s="9">
        <f t="shared" si="4"/>
        <v>279555.52</v>
      </c>
      <c r="P55" t="s">
        <v>84</v>
      </c>
      <c r="Q55" t="s">
        <v>136</v>
      </c>
      <c r="W55" s="55"/>
    </row>
    <row r="56" spans="1:23" x14ac:dyDescent="0.3">
      <c r="A56">
        <v>3</v>
      </c>
      <c r="B56" t="s">
        <v>42</v>
      </c>
      <c r="C56" t="s">
        <v>55</v>
      </c>
      <c r="D56" t="s">
        <v>11</v>
      </c>
      <c r="E56" t="s">
        <v>40</v>
      </c>
      <c r="F56" s="1">
        <v>130360</v>
      </c>
      <c r="G56" s="10">
        <v>58</v>
      </c>
      <c r="I56" t="s">
        <v>84</v>
      </c>
      <c r="J56" t="s">
        <v>142</v>
      </c>
      <c r="K56" t="s">
        <v>151</v>
      </c>
      <c r="L56" t="s">
        <v>152</v>
      </c>
      <c r="M56">
        <v>199</v>
      </c>
      <c r="N56" t="s">
        <v>134</v>
      </c>
      <c r="O56" s="9">
        <f t="shared" si="4"/>
        <v>25941.64</v>
      </c>
      <c r="P56" t="s">
        <v>84</v>
      </c>
      <c r="Q56" t="s">
        <v>136</v>
      </c>
      <c r="R56" t="s">
        <v>154</v>
      </c>
      <c r="S56" t="s">
        <v>147</v>
      </c>
      <c r="T56">
        <v>0.2092</v>
      </c>
      <c r="U56" t="s">
        <v>139</v>
      </c>
      <c r="W56" s="55"/>
    </row>
    <row r="57" spans="1:23" hidden="1" x14ac:dyDescent="0.3">
      <c r="A57">
        <v>3</v>
      </c>
      <c r="B57" t="s">
        <v>42</v>
      </c>
      <c r="C57" t="s">
        <v>55</v>
      </c>
      <c r="D57" t="s">
        <v>5</v>
      </c>
      <c r="E57" t="s">
        <v>40</v>
      </c>
      <c r="F57" s="1">
        <v>2117953</v>
      </c>
      <c r="G57" s="10">
        <v>948</v>
      </c>
      <c r="I57" t="s">
        <v>84</v>
      </c>
      <c r="J57" t="s">
        <v>142</v>
      </c>
      <c r="K57" t="s">
        <v>151</v>
      </c>
      <c r="L57" t="s">
        <v>152</v>
      </c>
      <c r="M57">
        <v>199</v>
      </c>
      <c r="N57" t="s">
        <v>134</v>
      </c>
      <c r="O57" s="9">
        <f t="shared" si="4"/>
        <v>421472.647</v>
      </c>
      <c r="P57" t="s">
        <v>84</v>
      </c>
      <c r="Q57" t="s">
        <v>136</v>
      </c>
      <c r="R57" t="s">
        <v>154</v>
      </c>
      <c r="S57" t="s">
        <v>147</v>
      </c>
      <c r="T57">
        <v>0.2092</v>
      </c>
      <c r="U57" t="s">
        <v>139</v>
      </c>
      <c r="W57" s="55"/>
    </row>
    <row r="58" spans="1:23" hidden="1" x14ac:dyDescent="0.3">
      <c r="A58">
        <v>3</v>
      </c>
      <c r="B58" t="s">
        <v>42</v>
      </c>
      <c r="C58" t="s">
        <v>55</v>
      </c>
      <c r="D58" t="s">
        <v>12</v>
      </c>
      <c r="E58" t="s">
        <v>40</v>
      </c>
      <c r="F58" s="1">
        <v>350076</v>
      </c>
      <c r="G58" s="10">
        <v>157</v>
      </c>
      <c r="I58" t="s">
        <v>84</v>
      </c>
      <c r="J58" t="s">
        <v>142</v>
      </c>
      <c r="K58" t="s">
        <v>151</v>
      </c>
      <c r="L58" t="s">
        <v>152</v>
      </c>
      <c r="M58">
        <v>199</v>
      </c>
      <c r="N58" t="s">
        <v>134</v>
      </c>
      <c r="O58" s="9">
        <f t="shared" si="4"/>
        <v>69665.123999999996</v>
      </c>
      <c r="P58" t="s">
        <v>84</v>
      </c>
      <c r="Q58" t="s">
        <v>136</v>
      </c>
      <c r="R58" t="s">
        <v>154</v>
      </c>
      <c r="S58" t="s">
        <v>147</v>
      </c>
      <c r="T58">
        <v>0.2092</v>
      </c>
      <c r="U58" t="s">
        <v>139</v>
      </c>
      <c r="W58" s="55"/>
    </row>
    <row r="59" spans="1:23" hidden="1" x14ac:dyDescent="0.3">
      <c r="A59">
        <v>3</v>
      </c>
      <c r="B59" t="s">
        <v>73</v>
      </c>
      <c r="C59" t="s">
        <v>57</v>
      </c>
      <c r="D59" t="s">
        <v>58</v>
      </c>
      <c r="E59" t="s">
        <v>59</v>
      </c>
      <c r="F59" s="1">
        <v>23568498</v>
      </c>
      <c r="G59" s="10">
        <v>308</v>
      </c>
      <c r="I59" t="s">
        <v>84</v>
      </c>
      <c r="J59" t="s">
        <v>136</v>
      </c>
      <c r="K59" t="s">
        <v>155</v>
      </c>
      <c r="L59" t="s">
        <v>156</v>
      </c>
      <c r="M59">
        <v>1.6E-2</v>
      </c>
      <c r="N59" t="s">
        <v>139</v>
      </c>
      <c r="O59" s="9">
        <f>M59*F59</f>
        <v>377095.96799999999</v>
      </c>
      <c r="W59" s="55"/>
    </row>
    <row r="60" spans="1:23" hidden="1" x14ac:dyDescent="0.3">
      <c r="A60" s="56">
        <v>3</v>
      </c>
      <c r="B60" s="56" t="s">
        <v>73</v>
      </c>
      <c r="C60" s="56" t="s">
        <v>60</v>
      </c>
      <c r="D60" s="56" t="s">
        <v>58</v>
      </c>
      <c r="E60" s="56" t="s">
        <v>59</v>
      </c>
      <c r="F60" s="57">
        <v>0</v>
      </c>
      <c r="G60" s="57">
        <v>0</v>
      </c>
      <c r="H60" s="57"/>
      <c r="I60" s="56" t="s">
        <v>84</v>
      </c>
      <c r="J60" s="56"/>
      <c r="K60" s="56"/>
      <c r="L60" s="56"/>
      <c r="M60" s="56"/>
      <c r="N60" s="56"/>
      <c r="O60" s="56"/>
      <c r="W60" s="55"/>
    </row>
    <row r="61" spans="1:23" hidden="1" x14ac:dyDescent="0.3">
      <c r="A61">
        <v>3</v>
      </c>
      <c r="B61" t="s">
        <v>56</v>
      </c>
      <c r="C61" t="s">
        <v>57</v>
      </c>
      <c r="D61" t="s">
        <v>58</v>
      </c>
      <c r="E61" t="s">
        <v>59</v>
      </c>
      <c r="F61" s="1">
        <v>302936543</v>
      </c>
      <c r="G61" s="10">
        <v>3962</v>
      </c>
      <c r="I61" t="s">
        <v>84</v>
      </c>
      <c r="J61" t="s">
        <v>136</v>
      </c>
      <c r="K61" t="s">
        <v>155</v>
      </c>
      <c r="L61" t="s">
        <v>156</v>
      </c>
      <c r="M61">
        <v>1.6E-2</v>
      </c>
      <c r="N61" t="s">
        <v>139</v>
      </c>
      <c r="O61" s="9">
        <f>M61*F61</f>
        <v>4846984.6880000001</v>
      </c>
      <c r="W61" s="55"/>
    </row>
    <row r="62" spans="1:23" hidden="1" x14ac:dyDescent="0.3">
      <c r="A62">
        <v>3</v>
      </c>
      <c r="B62" t="s">
        <v>56</v>
      </c>
      <c r="C62" t="s">
        <v>60</v>
      </c>
      <c r="D62" t="s">
        <v>58</v>
      </c>
      <c r="E62" t="s">
        <v>59</v>
      </c>
      <c r="F62" s="1">
        <v>4047625</v>
      </c>
      <c r="G62" s="10">
        <v>633</v>
      </c>
      <c r="I62" t="s">
        <v>84</v>
      </c>
      <c r="J62" t="s">
        <v>136</v>
      </c>
      <c r="K62" t="s">
        <v>157</v>
      </c>
      <c r="L62" t="s">
        <v>138</v>
      </c>
      <c r="M62">
        <v>8.6700000000000013E-2</v>
      </c>
      <c r="N62" t="s">
        <v>139</v>
      </c>
      <c r="O62" s="9">
        <f>M62*F62</f>
        <v>350929.08750000008</v>
      </c>
      <c r="W62" s="55"/>
    </row>
    <row r="63" spans="1:23" hidden="1" x14ac:dyDescent="0.3">
      <c r="A63">
        <v>3</v>
      </c>
      <c r="B63" t="s">
        <v>61</v>
      </c>
      <c r="C63" t="s">
        <v>63</v>
      </c>
      <c r="D63" t="s">
        <v>58</v>
      </c>
      <c r="E63" t="s">
        <v>59</v>
      </c>
      <c r="F63" s="1">
        <v>189545979</v>
      </c>
      <c r="G63" s="10">
        <v>113620</v>
      </c>
      <c r="I63" t="s">
        <v>84</v>
      </c>
      <c r="J63" t="s">
        <v>136</v>
      </c>
      <c r="K63" t="s">
        <v>158</v>
      </c>
      <c r="L63" t="s">
        <v>159</v>
      </c>
      <c r="M63">
        <v>1.4111999999999998</v>
      </c>
      <c r="N63" t="s">
        <v>139</v>
      </c>
      <c r="O63" s="9">
        <f t="shared" ref="O63:O69" si="5">M63*F63</f>
        <v>267487285.56479996</v>
      </c>
      <c r="W63" s="55"/>
    </row>
    <row r="64" spans="1:23" hidden="1" x14ac:dyDescent="0.3">
      <c r="A64">
        <v>3</v>
      </c>
      <c r="B64" t="s">
        <v>61</v>
      </c>
      <c r="C64" t="s">
        <v>63</v>
      </c>
      <c r="D64" t="s">
        <v>58</v>
      </c>
      <c r="E64" t="s">
        <v>59</v>
      </c>
      <c r="F64" s="1">
        <v>74706163</v>
      </c>
      <c r="G64" s="10">
        <v>11679</v>
      </c>
      <c r="I64" t="s">
        <v>84</v>
      </c>
      <c r="J64" t="s">
        <v>136</v>
      </c>
      <c r="K64" t="s">
        <v>157</v>
      </c>
      <c r="L64" t="s">
        <v>138</v>
      </c>
      <c r="M64">
        <v>8.6700000000000013E-2</v>
      </c>
      <c r="N64" t="s">
        <v>139</v>
      </c>
      <c r="O64" s="9">
        <f t="shared" si="5"/>
        <v>6477024.3321000012</v>
      </c>
      <c r="W64" s="55"/>
    </row>
    <row r="65" spans="1:23" hidden="1" x14ac:dyDescent="0.3">
      <c r="A65">
        <v>3</v>
      </c>
      <c r="B65" t="s">
        <v>62</v>
      </c>
      <c r="C65" t="s">
        <v>60</v>
      </c>
      <c r="D65" t="s">
        <v>58</v>
      </c>
      <c r="E65" t="s">
        <v>59</v>
      </c>
      <c r="F65" s="1">
        <v>36660864</v>
      </c>
      <c r="G65" s="10">
        <v>5731</v>
      </c>
      <c r="I65" t="s">
        <v>84</v>
      </c>
      <c r="J65" t="s">
        <v>136</v>
      </c>
      <c r="K65" t="s">
        <v>157</v>
      </c>
      <c r="L65" t="s">
        <v>138</v>
      </c>
      <c r="M65">
        <v>8.6700000000000013E-2</v>
      </c>
      <c r="N65" t="s">
        <v>139</v>
      </c>
      <c r="O65" s="9">
        <f t="shared" si="5"/>
        <v>3178496.9088000003</v>
      </c>
      <c r="W65" s="55"/>
    </row>
    <row r="66" spans="1:23" hidden="1" x14ac:dyDescent="0.3">
      <c r="A66">
        <v>3</v>
      </c>
      <c r="B66" t="s">
        <v>64</v>
      </c>
      <c r="C66" t="s">
        <v>39</v>
      </c>
      <c r="D66" t="s">
        <v>5</v>
      </c>
      <c r="E66" t="s">
        <v>67</v>
      </c>
      <c r="F66" s="1">
        <v>1141648</v>
      </c>
      <c r="G66" s="10">
        <v>92</v>
      </c>
      <c r="I66" t="s">
        <v>84</v>
      </c>
      <c r="J66" t="s">
        <v>160</v>
      </c>
      <c r="K66" t="s">
        <v>161</v>
      </c>
      <c r="L66" t="s">
        <v>162</v>
      </c>
      <c r="M66">
        <v>0.2787</v>
      </c>
      <c r="N66" t="s">
        <v>163</v>
      </c>
      <c r="O66" s="9">
        <f t="shared" si="5"/>
        <v>318177.29759999999</v>
      </c>
      <c r="W66" s="55"/>
    </row>
    <row r="67" spans="1:23" hidden="1" x14ac:dyDescent="0.3">
      <c r="A67">
        <v>3</v>
      </c>
      <c r="B67" t="s">
        <v>65</v>
      </c>
      <c r="C67" t="s">
        <v>39</v>
      </c>
      <c r="D67" t="s">
        <v>12</v>
      </c>
      <c r="E67" t="s">
        <v>41</v>
      </c>
      <c r="F67" s="1">
        <v>13879453</v>
      </c>
      <c r="G67" s="10">
        <v>1659</v>
      </c>
      <c r="I67" t="s">
        <v>84</v>
      </c>
      <c r="J67" t="s">
        <v>160</v>
      </c>
      <c r="K67" t="s">
        <v>164</v>
      </c>
      <c r="L67" t="s">
        <v>165</v>
      </c>
      <c r="M67">
        <v>2.7400000000000001E-2</v>
      </c>
      <c r="N67" t="s">
        <v>163</v>
      </c>
      <c r="O67" s="9">
        <f t="shared" si="5"/>
        <v>380297.0122</v>
      </c>
      <c r="W67" s="55"/>
    </row>
    <row r="68" spans="1:23" hidden="1" x14ac:dyDescent="0.3">
      <c r="A68">
        <v>3</v>
      </c>
      <c r="B68" t="s">
        <v>66</v>
      </c>
      <c r="C68" t="s">
        <v>39</v>
      </c>
      <c r="D68" t="s">
        <v>5</v>
      </c>
      <c r="E68" t="s">
        <v>67</v>
      </c>
      <c r="F68" s="1">
        <v>714315</v>
      </c>
      <c r="G68" s="10">
        <v>92</v>
      </c>
      <c r="I68" t="s">
        <v>84</v>
      </c>
      <c r="J68" t="s">
        <v>160</v>
      </c>
      <c r="K68" t="s">
        <v>161</v>
      </c>
      <c r="L68" t="s">
        <v>162</v>
      </c>
      <c r="M68">
        <v>0.2787</v>
      </c>
      <c r="N68" t="s">
        <v>163</v>
      </c>
      <c r="O68" s="9">
        <f t="shared" si="5"/>
        <v>199079.59049999999</v>
      </c>
      <c r="W68" s="55"/>
    </row>
    <row r="69" spans="1:23" hidden="1" x14ac:dyDescent="0.3">
      <c r="A69">
        <v>3</v>
      </c>
      <c r="B69" t="s">
        <v>68</v>
      </c>
      <c r="C69" t="s">
        <v>69</v>
      </c>
      <c r="D69" t="s">
        <v>8</v>
      </c>
      <c r="E69" t="s">
        <v>67</v>
      </c>
      <c r="F69" s="1">
        <v>498105</v>
      </c>
      <c r="G69" s="10">
        <v>38</v>
      </c>
      <c r="I69" t="s">
        <v>84</v>
      </c>
      <c r="J69" t="s">
        <v>160</v>
      </c>
      <c r="K69" t="s">
        <v>161</v>
      </c>
      <c r="L69" t="s">
        <v>159</v>
      </c>
      <c r="M69">
        <v>0.17900000000000002</v>
      </c>
      <c r="N69" t="s">
        <v>163</v>
      </c>
      <c r="O69" s="9">
        <f t="shared" si="5"/>
        <v>89160.795000000013</v>
      </c>
      <c r="W69" s="55"/>
    </row>
    <row r="70" spans="1:23" x14ac:dyDescent="0.3">
      <c r="I70" s="2"/>
    </row>
  </sheetData>
  <autoFilter ref="A1:O69" xr:uid="{9CE4A2D9-5A52-4811-A1FD-C14B67969C9C}">
    <filterColumn colId="3">
      <filters>
        <filter val="Agua Dulce"/>
      </filters>
    </filterColumn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3D85-0D07-4626-9679-B9E6CD3CAD05}">
  <dimension ref="A2:J8"/>
  <sheetViews>
    <sheetView workbookViewId="0">
      <selection activeCell="E17" sqref="E17"/>
    </sheetView>
  </sheetViews>
  <sheetFormatPr defaultRowHeight="14.4" x14ac:dyDescent="0.3"/>
  <cols>
    <col min="1" max="1" width="10.77734375" bestFit="1" customWidth="1"/>
    <col min="2" max="2" width="26.21875" bestFit="1" customWidth="1"/>
    <col min="3" max="3" width="29.33203125" bestFit="1" customWidth="1"/>
    <col min="4" max="4" width="18.44140625" bestFit="1" customWidth="1"/>
    <col min="5" max="5" width="23.5546875" bestFit="1" customWidth="1"/>
    <col min="6" max="7" width="11.6640625" customWidth="1"/>
    <col min="8" max="8" width="12" bestFit="1" customWidth="1"/>
    <col min="9" max="9" width="28.44140625" bestFit="1" customWidth="1"/>
    <col min="10" max="10" width="106.6640625" bestFit="1" customWidth="1"/>
  </cols>
  <sheetData>
    <row r="2" spans="1:10" x14ac:dyDescent="0.3">
      <c r="A2" s="11" t="s">
        <v>124</v>
      </c>
      <c r="B2" s="11" t="s">
        <v>125</v>
      </c>
      <c r="C2" s="11" t="s">
        <v>126</v>
      </c>
      <c r="D2" s="11" t="s">
        <v>127</v>
      </c>
      <c r="E2" s="11" t="s">
        <v>87</v>
      </c>
      <c r="F2" s="11"/>
      <c r="G2" s="11"/>
      <c r="H2" s="11" t="s">
        <v>117</v>
      </c>
      <c r="I2" s="11" t="s">
        <v>118</v>
      </c>
      <c r="J2" s="11" t="s">
        <v>119</v>
      </c>
    </row>
    <row r="3" spans="1:10" x14ac:dyDescent="0.3">
      <c r="A3" s="15" t="s">
        <v>83</v>
      </c>
      <c r="B3" s="15" t="s">
        <v>110</v>
      </c>
      <c r="C3" s="15" t="s">
        <v>115</v>
      </c>
      <c r="D3" s="15" t="s">
        <v>116</v>
      </c>
      <c r="E3" s="12" t="s">
        <v>86</v>
      </c>
      <c r="F3" s="12"/>
      <c r="G3" s="12"/>
      <c r="H3" s="12">
        <v>0.39069999999999999</v>
      </c>
      <c r="I3" s="12" t="s">
        <v>113</v>
      </c>
      <c r="J3" s="13" t="s">
        <v>120</v>
      </c>
    </row>
    <row r="4" spans="1:10" x14ac:dyDescent="0.3">
      <c r="A4" s="15" t="s">
        <v>83</v>
      </c>
      <c r="B4" s="15" t="s">
        <v>110</v>
      </c>
      <c r="C4" s="15" t="s">
        <v>111</v>
      </c>
      <c r="D4" s="15" t="s">
        <v>112</v>
      </c>
      <c r="E4" s="12" t="s">
        <v>86</v>
      </c>
      <c r="F4" s="16"/>
      <c r="G4" s="16"/>
      <c r="H4" s="12">
        <v>0.72446767990114092</v>
      </c>
      <c r="I4" s="12" t="s">
        <v>113</v>
      </c>
      <c r="J4" s="13" t="s">
        <v>121</v>
      </c>
    </row>
    <row r="5" spans="1:10" x14ac:dyDescent="0.3">
      <c r="A5" s="15" t="s">
        <v>83</v>
      </c>
      <c r="B5" s="15" t="s">
        <v>110</v>
      </c>
      <c r="C5" s="15" t="s">
        <v>114</v>
      </c>
      <c r="D5" s="15" t="s">
        <v>112</v>
      </c>
      <c r="E5" s="12" t="s">
        <v>86</v>
      </c>
      <c r="F5" s="16"/>
      <c r="G5" s="16"/>
      <c r="H5" s="12">
        <v>0.59281777811558378</v>
      </c>
      <c r="I5" s="12" t="s">
        <v>113</v>
      </c>
      <c r="J5" s="13" t="s">
        <v>121</v>
      </c>
    </row>
    <row r="6" spans="1:10" x14ac:dyDescent="0.3">
      <c r="A6" s="15" t="s">
        <v>84</v>
      </c>
      <c r="B6" s="15" t="s">
        <v>128</v>
      </c>
      <c r="C6" s="15" t="s">
        <v>35</v>
      </c>
      <c r="D6" s="15" t="s">
        <v>129</v>
      </c>
      <c r="E6" s="12" t="s">
        <v>86</v>
      </c>
      <c r="H6" s="14">
        <v>1.8120000000000001</v>
      </c>
      <c r="I6" s="12" t="s">
        <v>122</v>
      </c>
      <c r="J6" s="13" t="s">
        <v>123</v>
      </c>
    </row>
    <row r="7" spans="1:10" x14ac:dyDescent="0.3">
      <c r="A7" s="12" t="s">
        <v>84</v>
      </c>
      <c r="B7" s="12" t="s">
        <v>128</v>
      </c>
      <c r="C7" s="12" t="s">
        <v>130</v>
      </c>
      <c r="D7" s="15" t="s">
        <v>131</v>
      </c>
      <c r="E7" s="12" t="s">
        <v>86</v>
      </c>
      <c r="H7" s="14">
        <v>1.8120000000000001</v>
      </c>
      <c r="I7" s="12" t="s">
        <v>122</v>
      </c>
      <c r="J7" s="13"/>
    </row>
    <row r="8" spans="1:10" x14ac:dyDescent="0.3">
      <c r="A8" s="12" t="s">
        <v>84</v>
      </c>
      <c r="B8" s="12" t="s">
        <v>128</v>
      </c>
      <c r="C8" s="12" t="s">
        <v>130</v>
      </c>
      <c r="D8" s="15" t="s">
        <v>132</v>
      </c>
      <c r="E8" s="12" t="s">
        <v>86</v>
      </c>
      <c r="H8" s="14">
        <v>1.8120000000000001</v>
      </c>
      <c r="I8" s="12" t="s">
        <v>122</v>
      </c>
      <c r="J8" s="13"/>
    </row>
  </sheetData>
  <hyperlinks>
    <hyperlink ref="J6" r:id="rId1" xr:uid="{BEA503C1-E78C-445E-8231-A3C5450244DB}"/>
    <hyperlink ref="J3" r:id="rId2" xr:uid="{5EE7914C-63DF-49FC-BB75-7D5CBBCB4136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DBF2-C7B5-436B-AC32-3494B3E34C8A}">
  <dimension ref="A3:E10"/>
  <sheetViews>
    <sheetView workbookViewId="0">
      <selection activeCell="B5" sqref="B5"/>
    </sheetView>
  </sheetViews>
  <sheetFormatPr defaultColWidth="11.5546875" defaultRowHeight="14.4" x14ac:dyDescent="0.3"/>
  <cols>
    <col min="1" max="1" width="27.5546875" bestFit="1" customWidth="1"/>
    <col min="2" max="2" width="21.5546875" style="1" bestFit="1" customWidth="1"/>
    <col min="3" max="3" width="6.44140625" style="1" bestFit="1" customWidth="1"/>
    <col min="4" max="4" width="8.44140625" style="1" bestFit="1" customWidth="1"/>
    <col min="5" max="5" width="12" style="1" bestFit="1" customWidth="1"/>
  </cols>
  <sheetData>
    <row r="3" spans="1:5" x14ac:dyDescent="0.3">
      <c r="A3" s="3" t="s">
        <v>72</v>
      </c>
      <c r="B3" s="5" t="s">
        <v>74</v>
      </c>
    </row>
    <row r="4" spans="1:5" x14ac:dyDescent="0.3">
      <c r="A4" s="3" t="s">
        <v>70</v>
      </c>
      <c r="B4" s="1">
        <v>1</v>
      </c>
      <c r="C4" s="1">
        <v>2</v>
      </c>
      <c r="D4" s="1">
        <v>3</v>
      </c>
      <c r="E4" s="1" t="s">
        <v>71</v>
      </c>
    </row>
    <row r="5" spans="1:5" x14ac:dyDescent="0.3">
      <c r="A5" s="4" t="s">
        <v>11</v>
      </c>
      <c r="B5" s="1">
        <v>4574</v>
      </c>
      <c r="C5" s="1">
        <v>1735</v>
      </c>
      <c r="D5" s="1">
        <v>7714</v>
      </c>
      <c r="E5" s="1">
        <v>14023</v>
      </c>
    </row>
    <row r="6" spans="1:5" x14ac:dyDescent="0.3">
      <c r="A6" s="4" t="s">
        <v>5</v>
      </c>
      <c r="B6" s="1">
        <v>27974</v>
      </c>
      <c r="C6" s="1">
        <v>14</v>
      </c>
      <c r="D6" s="1">
        <v>217160</v>
      </c>
      <c r="E6" s="1">
        <v>245148</v>
      </c>
    </row>
    <row r="7" spans="1:5" x14ac:dyDescent="0.3">
      <c r="A7" s="4" t="s">
        <v>58</v>
      </c>
      <c r="D7" s="1">
        <v>135933</v>
      </c>
      <c r="E7" s="1">
        <v>135933</v>
      </c>
    </row>
    <row r="8" spans="1:5" x14ac:dyDescent="0.3">
      <c r="A8" s="4" t="s">
        <v>8</v>
      </c>
      <c r="B8" s="1">
        <v>685</v>
      </c>
      <c r="C8" s="1">
        <v>44</v>
      </c>
      <c r="D8" s="1">
        <v>46</v>
      </c>
      <c r="E8" s="1">
        <v>775</v>
      </c>
    </row>
    <row r="9" spans="1:5" x14ac:dyDescent="0.3">
      <c r="A9" s="4" t="s">
        <v>12</v>
      </c>
      <c r="B9" s="1">
        <v>31437</v>
      </c>
      <c r="C9" s="1">
        <v>0</v>
      </c>
      <c r="D9" s="1">
        <v>2137</v>
      </c>
      <c r="E9" s="1">
        <v>33574</v>
      </c>
    </row>
    <row r="10" spans="1:5" x14ac:dyDescent="0.3">
      <c r="A10" s="4" t="s">
        <v>71</v>
      </c>
      <c r="B10" s="1">
        <v>64670</v>
      </c>
      <c r="C10" s="1">
        <v>1793</v>
      </c>
      <c r="D10" s="1">
        <v>362990</v>
      </c>
      <c r="E10" s="1">
        <v>429453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BD extra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Acuña</dc:creator>
  <cp:lastModifiedBy>carlo</cp:lastModifiedBy>
  <dcterms:created xsi:type="dcterms:W3CDTF">2022-06-27T18:52:07Z</dcterms:created>
  <dcterms:modified xsi:type="dcterms:W3CDTF">2022-09-01T03:54:19Z</dcterms:modified>
</cp:coreProperties>
</file>