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galvanize/Documents/excel/excel_work/"/>
    </mc:Choice>
  </mc:AlternateContent>
  <xr:revisionPtr revIDLastSave="0" documentId="13_ncr:1_{5E04FF0C-D8CE-094F-B8AF-56A7D516FB48}" xr6:coauthVersionLast="45" xr6:coauthVersionMax="45" xr10:uidLastSave="{00000000-0000-0000-0000-000000000000}"/>
  <bookViews>
    <workbookView xWindow="0" yWindow="0" windowWidth="28800" windowHeight="18000" activeTab="11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</definedNames>
  <calcPr calcId="191029"/>
  <pivotCaches>
    <pivotCache cacheId="11" r:id="rId26"/>
    <pivotCache cacheId="12" r:id="rId27"/>
    <pivotCache cacheId="13" r:id="rId28"/>
    <pivotCache cacheId="14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1" l="1"/>
  <c r="D5" i="11"/>
  <c r="E5" i="11"/>
  <c r="C6" i="11"/>
  <c r="D6" i="11"/>
  <c r="E6" i="11"/>
  <c r="C7" i="11"/>
  <c r="D7" i="11"/>
  <c r="E7" i="11"/>
  <c r="C8" i="11"/>
  <c r="D8" i="11"/>
  <c r="E8" i="11"/>
  <c r="C9" i="11"/>
  <c r="D9" i="11"/>
  <c r="E9" i="11"/>
  <c r="C10" i="11"/>
  <c r="D10" i="11"/>
  <c r="E10" i="11"/>
  <c r="B6" i="11"/>
  <c r="B7" i="11"/>
  <c r="B8" i="11"/>
  <c r="B9" i="11"/>
  <c r="B10" i="11"/>
  <c r="B5" i="11"/>
  <c r="B7" i="10"/>
  <c r="K19" i="3" l="1"/>
  <c r="A4" i="23"/>
  <c r="A3" i="23"/>
  <c r="A2" i="23"/>
  <c r="A1" i="23"/>
  <c r="K16" i="24"/>
  <c r="J16" i="24"/>
  <c r="K10" i="24" a="1"/>
  <c r="K10" i="24" s="1"/>
  <c r="J10" i="24" a="1"/>
  <c r="J10" i="24" s="1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9" i="26"/>
  <c r="J8" i="26"/>
  <c r="A3" i="26" s="1"/>
  <c r="E6" i="26"/>
  <c r="B6" i="26"/>
  <c r="A2" i="26"/>
  <c r="A1" i="26"/>
  <c r="J8" i="25"/>
  <c r="A3" i="25" s="1"/>
  <c r="A2" i="25"/>
  <c r="A1" i="25"/>
  <c r="H16" i="24"/>
  <c r="G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5" i="22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G6" i="17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4" i="17"/>
  <c r="G3" i="17"/>
  <c r="A1" i="17"/>
  <c r="B5" i="16"/>
  <c r="B11" i="16" s="1"/>
  <c r="C5" i="16"/>
  <c r="D5" i="16"/>
  <c r="E5" i="16"/>
  <c r="B6" i="16"/>
  <c r="F6" i="16" s="1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D9" i="16"/>
  <c r="E9" i="16"/>
  <c r="B10" i="16"/>
  <c r="C10" i="16"/>
  <c r="D10" i="16"/>
  <c r="E10" i="16"/>
  <c r="D11" i="16"/>
  <c r="F5" i="16"/>
  <c r="B5" i="15"/>
  <c r="C5" i="15"/>
  <c r="D5" i="15"/>
  <c r="D11" i="15" s="1"/>
  <c r="E5" i="15"/>
  <c r="B6" i="15"/>
  <c r="C6" i="15"/>
  <c r="F6" i="15" s="1"/>
  <c r="D6" i="15"/>
  <c r="E6" i="15"/>
  <c r="B7" i="15"/>
  <c r="C7" i="15"/>
  <c r="D7" i="15"/>
  <c r="E7" i="15"/>
  <c r="B8" i="15"/>
  <c r="C8" i="15"/>
  <c r="D8" i="15"/>
  <c r="E8" i="15"/>
  <c r="F8" i="15" s="1"/>
  <c r="B9" i="15"/>
  <c r="C9" i="15"/>
  <c r="D9" i="15"/>
  <c r="E9" i="15"/>
  <c r="B10" i="15"/>
  <c r="C10" i="15"/>
  <c r="D10" i="15"/>
  <c r="E10" i="15"/>
  <c r="B11" i="15"/>
  <c r="F7" i="15"/>
  <c r="B7" i="13"/>
  <c r="A2" i="13"/>
  <c r="A2" i="10"/>
  <c r="E11" i="12"/>
  <c r="D11" i="12"/>
  <c r="C11" i="12"/>
  <c r="B11" i="12"/>
  <c r="F10" i="12"/>
  <c r="F9" i="12"/>
  <c r="F8" i="12"/>
  <c r="F7" i="12"/>
  <c r="F6" i="12"/>
  <c r="F5" i="12"/>
  <c r="L61" i="3"/>
  <c r="AA29" i="2"/>
  <c r="L15" i="3"/>
  <c r="AA28" i="2"/>
  <c r="M50" i="3"/>
  <c r="D7" i="10"/>
  <c r="Z13" i="3"/>
  <c r="Z17" i="3"/>
  <c r="V1" i="3"/>
  <c r="D7" i="13"/>
  <c r="E11" i="15" l="1"/>
  <c r="E11" i="16"/>
  <c r="F9" i="16"/>
  <c r="F11" i="12"/>
  <c r="F5" i="15"/>
  <c r="C11" i="15"/>
  <c r="F10" i="15"/>
  <c r="F10" i="16"/>
  <c r="C11" i="16"/>
  <c r="J9" i="18"/>
  <c r="F10" i="18"/>
  <c r="I9" i="18"/>
  <c r="L9" i="18"/>
  <c r="H9" i="18"/>
  <c r="K9" i="18"/>
  <c r="G9" i="18"/>
  <c r="F8" i="16"/>
  <c r="F11" i="16"/>
  <c r="F11" i="15"/>
  <c r="F9" i="15"/>
  <c r="B11" i="11"/>
  <c r="F7" i="11"/>
  <c r="F6" i="11"/>
  <c r="F5" i="11"/>
  <c r="F8" i="11" l="1"/>
  <c r="C11" i="11"/>
  <c r="K10" i="18"/>
  <c r="G10" i="18"/>
  <c r="J10" i="18"/>
  <c r="F11" i="18"/>
  <c r="I10" i="18"/>
  <c r="L10" i="18"/>
  <c r="H10" i="18"/>
  <c r="E11" i="11" l="1"/>
  <c r="F9" i="11"/>
  <c r="L11" i="18"/>
  <c r="H11" i="18"/>
  <c r="K11" i="18"/>
  <c r="G11" i="18"/>
  <c r="J11" i="18"/>
  <c r="F12" i="18"/>
  <c r="I11" i="18"/>
  <c r="D11" i="11" l="1"/>
  <c r="F11" i="11" s="1"/>
  <c r="F10" i="11"/>
  <c r="F13" i="18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A9" i="7"/>
  <c r="B9" i="7" s="1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Z28" i="3"/>
  <c r="M19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<sst xmlns="http://schemas.openxmlformats.org/spreadsheetml/2006/main" count="45253" uniqueCount="353">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</sst>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0"/>
    <numFmt numFmtId="166" formatCode="&quot;$&quot;0.00"/>
    <numFmt numFmtId="167" formatCode="mmmm\,\ yyyy"/>
    <numFmt numFmtId="168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25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0" fontId="0" fillId="0" borderId="1" xfId="0" applyFill="1" applyBorder="1"/>
    <xf numFmtId="0" fontId="0" fillId="5" borderId="2" xfId="0" applyFill="1" applyBorder="1"/>
    <xf numFmtId="0" fontId="0" fillId="5" borderId="5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7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8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8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  <xf numFmtId="166" fontId="0" fillId="0" borderId="0" xfId="0" applyNumberFormat="1"/>
    <xf numFmtId="164" fontId="2" fillId="0" borderId="1" xfId="3" applyNumberFormat="1" applyFont="1" applyBorder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zoomScale="175" zoomScaleNormal="175" workbookViewId="0">
      <selection activeCell="A2" sqref="A2"/>
    </sheetView>
  </sheetViews>
  <sheetFormatPr baseColWidth="10" defaultColWidth="8.83203125" defaultRowHeight="15" x14ac:dyDescent="0.2"/>
  <cols>
    <col min="2" max="2" width="95.6640625" customWidth="1"/>
  </cols>
  <sheetData>
    <row r="1" spans="1:2" x14ac:dyDescent="0.2">
      <c r="A1" s="1" t="s">
        <v>300</v>
      </c>
      <c r="B1" s="1"/>
    </row>
    <row r="3" spans="1:2" x14ac:dyDescent="0.2">
      <c r="A3" s="65" t="s">
        <v>0</v>
      </c>
      <c r="B3" s="1"/>
    </row>
    <row r="4" spans="1:2" x14ac:dyDescent="0.2">
      <c r="A4" s="2">
        <v>1</v>
      </c>
      <c r="B4" s="114" t="s">
        <v>1</v>
      </c>
    </row>
    <row r="5" spans="1:2" x14ac:dyDescent="0.2">
      <c r="A5" s="2">
        <v>2</v>
      </c>
      <c r="B5" s="115" t="s">
        <v>11</v>
      </c>
    </row>
    <row r="6" spans="1:2" x14ac:dyDescent="0.2">
      <c r="A6" s="2">
        <v>3</v>
      </c>
      <c r="B6" s="115" t="s">
        <v>301</v>
      </c>
    </row>
    <row r="7" spans="1:2" x14ac:dyDescent="0.2">
      <c r="A7" s="2">
        <v>4</v>
      </c>
      <c r="B7" s="115" t="s">
        <v>298</v>
      </c>
    </row>
    <row r="8" spans="1:2" x14ac:dyDescent="0.2">
      <c r="A8" s="2">
        <v>5</v>
      </c>
      <c r="B8" s="115" t="s">
        <v>303</v>
      </c>
    </row>
    <row r="9" spans="1:2" x14ac:dyDescent="0.2">
      <c r="A9" s="2">
        <v>6</v>
      </c>
      <c r="B9" s="115" t="s">
        <v>351</v>
      </c>
    </row>
    <row r="10" spans="1:2" x14ac:dyDescent="0.2">
      <c r="A10" s="2">
        <v>7</v>
      </c>
      <c r="B10" s="114" t="s">
        <v>2</v>
      </c>
    </row>
    <row r="11" spans="1:2" x14ac:dyDescent="0.2">
      <c r="A11" s="2">
        <v>8</v>
      </c>
      <c r="B11" s="116" t="s">
        <v>12</v>
      </c>
    </row>
    <row r="12" spans="1:2" x14ac:dyDescent="0.2">
      <c r="A12" s="2">
        <v>9</v>
      </c>
      <c r="B12" s="110" t="s">
        <v>299</v>
      </c>
    </row>
    <row r="13" spans="1:2" x14ac:dyDescent="0.2">
      <c r="A13" s="2">
        <v>10</v>
      </c>
      <c r="B13" s="111" t="s">
        <v>302</v>
      </c>
    </row>
    <row r="14" spans="1:2" x14ac:dyDescent="0.2">
      <c r="A14" s="2">
        <v>11</v>
      </c>
      <c r="B14" s="110" t="s">
        <v>352</v>
      </c>
    </row>
    <row r="15" spans="1:2" x14ac:dyDescent="0.2">
      <c r="A15" s="2">
        <v>12</v>
      </c>
      <c r="B15" s="110" t="s">
        <v>313</v>
      </c>
    </row>
    <row r="16" spans="1:2" x14ac:dyDescent="0.2">
      <c r="A16" s="2">
        <v>13</v>
      </c>
      <c r="B16" s="62" t="s">
        <v>147</v>
      </c>
    </row>
    <row r="17" spans="1:2" x14ac:dyDescent="0.2">
      <c r="A17" s="2">
        <v>14</v>
      </c>
      <c r="B17" s="62" t="s">
        <v>315</v>
      </c>
    </row>
    <row r="18" spans="1:2" x14ac:dyDescent="0.2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topLeftCell="B1" zoomScale="115" zoomScaleNormal="115" workbookViewId="0">
      <selection activeCell="H2" sqref="H2"/>
    </sheetView>
  </sheetViews>
  <sheetFormatPr baseColWidth="10" defaultColWidth="8.83203125" defaultRowHeight="15" x14ac:dyDescent="0.2"/>
  <cols>
    <col min="1" max="1" width="9.5" bestFit="1" customWidth="1"/>
    <col min="2" max="3" width="9" bestFit="1" customWidth="1"/>
    <col min="4" max="4" width="11.5" bestFit="1" customWidth="1"/>
    <col min="5" max="5" width="9.33203125" bestFit="1" customWidth="1"/>
    <col min="6" max="7" width="7.164062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640625" customWidth="1"/>
    <col min="16" max="16" width="9.83203125" customWidth="1"/>
    <col min="21" max="21" width="9.1640625" customWidth="1"/>
    <col min="22" max="22" width="12.33203125" customWidth="1"/>
    <col min="24" max="25" width="13.5" customWidth="1"/>
    <col min="28" max="28" width="14.1640625" customWidth="1"/>
  </cols>
  <sheetData>
    <row r="1" spans="1: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1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51</v>
      </c>
      <c r="K3" s="12"/>
      <c r="L3" s="12"/>
      <c r="M3" s="13"/>
    </row>
    <row r="4" spans="1:1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40</v>
      </c>
      <c r="K4" s="14"/>
      <c r="L4" s="14"/>
      <c r="M4" s="15"/>
    </row>
    <row r="5" spans="1:1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1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9" t="s">
        <v>37</v>
      </c>
    </row>
    <row r="7" spans="1:1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297</v>
      </c>
    </row>
    <row r="8" spans="1:1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J8" s="6" t="s">
        <v>5</v>
      </c>
      <c r="K8" s="7" t="s">
        <v>6</v>
      </c>
      <c r="L8" s="6" t="s">
        <v>8</v>
      </c>
    </row>
    <row r="9" spans="1:1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J9" s="2" t="s">
        <v>17</v>
      </c>
      <c r="K9" s="2" t="s">
        <v>14</v>
      </c>
      <c r="L9" s="2" t="s">
        <v>19</v>
      </c>
    </row>
    <row r="10" spans="1:1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</row>
    <row r="11" spans="1:1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J11" s="24" t="s">
        <v>50</v>
      </c>
      <c r="K11" s="12"/>
      <c r="L11" s="12"/>
      <c r="M11" s="12"/>
      <c r="N11" s="12"/>
      <c r="O11" s="12"/>
      <c r="P11" s="13"/>
    </row>
    <row r="12" spans="1:16" x14ac:dyDescent="0.2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/>
      <c r="J12" s="20" t="s">
        <v>41</v>
      </c>
      <c r="K12" s="14"/>
      <c r="L12" s="14"/>
      <c r="M12" s="14"/>
      <c r="N12" s="14"/>
      <c r="O12" s="14"/>
      <c r="P12" s="15"/>
    </row>
    <row r="13" spans="1:1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M14" t="str">
        <f t="shared" ref="M14:M15" ca="1" si="0">IF(_xlfn.ISFORMULA(K14),ADDRESS(ROW(K14),COLUMN(K14),4)&amp;": "&amp;_xlfn.FORMULATEXT(K14),"")</f>
        <v/>
      </c>
    </row>
    <row r="15" spans="1:1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" t="s">
        <v>48</v>
      </c>
      <c r="K15" s="8"/>
      <c r="M15" t="str">
        <f t="shared" ca="1" si="0"/>
        <v/>
      </c>
    </row>
    <row r="16" spans="1:1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</row>
    <row r="17" spans="1:27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J17" s="9" t="s">
        <v>47</v>
      </c>
    </row>
    <row r="18" spans="1:27" x14ac:dyDescent="0.2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/>
      <c r="J18" s="10" t="s">
        <v>8</v>
      </c>
      <c r="K18" s="2" t="s">
        <v>19</v>
      </c>
    </row>
    <row r="19" spans="1:27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2" t="s">
        <v>13</v>
      </c>
      <c r="K21" s="8"/>
      <c r="L21" s="8"/>
      <c r="M21" s="8"/>
      <c r="N21" s="8"/>
    </row>
    <row r="22" spans="1:27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s="2" t="s">
        <v>31</v>
      </c>
      <c r="K22" s="8"/>
      <c r="L22" s="8"/>
      <c r="M22" s="8"/>
      <c r="N22" s="8"/>
    </row>
    <row r="23" spans="1:27" x14ac:dyDescent="0.2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/>
      <c r="J23" s="2" t="s">
        <v>28</v>
      </c>
      <c r="K23" s="8"/>
      <c r="L23" s="8"/>
      <c r="M23" s="8"/>
      <c r="N23" s="8"/>
    </row>
    <row r="24" spans="1:27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</row>
    <row r="25" spans="1:27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5" t="s">
        <v>60</v>
      </c>
      <c r="K25" s="26"/>
      <c r="L25" s="26"/>
      <c r="M25" s="26"/>
      <c r="N25" s="26"/>
      <c r="O25" s="27"/>
    </row>
    <row r="26" spans="1:27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  <c r="K26" t="s">
        <v>305</v>
      </c>
      <c r="X26" t="s">
        <v>306</v>
      </c>
    </row>
    <row r="27" spans="1:27" ht="32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/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1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/>
      <c r="K30" s="21">
        <f t="shared" ref="K30:K39" si="2">L29+1</f>
        <v>41334</v>
      </c>
      <c r="L30" s="21">
        <f t="shared" ref="L30:L39" si="3">EOMONTH(K30,0)</f>
        <v>41364</v>
      </c>
      <c r="M30" s="4"/>
      <c r="N30" s="8"/>
      <c r="X30" s="21">
        <f t="shared" si="1"/>
        <v>41334</v>
      </c>
      <c r="Y30" s="4"/>
    </row>
    <row r="31" spans="1:27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K31" s="21">
        <f t="shared" si="2"/>
        <v>41365</v>
      </c>
      <c r="L31" s="21">
        <f t="shared" si="3"/>
        <v>41394</v>
      </c>
      <c r="M31" s="4"/>
      <c r="N31" s="8"/>
      <c r="X31" s="21">
        <f t="shared" si="1"/>
        <v>41365</v>
      </c>
      <c r="Y31" s="4"/>
    </row>
    <row r="32" spans="1:27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K32" s="21">
        <f t="shared" si="2"/>
        <v>41395</v>
      </c>
      <c r="L32" s="21">
        <f t="shared" si="3"/>
        <v>41425</v>
      </c>
      <c r="M32" s="4"/>
      <c r="N32" s="8"/>
      <c r="X32" s="21">
        <f t="shared" si="1"/>
        <v>41395</v>
      </c>
      <c r="Y32" s="4"/>
    </row>
    <row r="33" spans="1:25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K33" s="21">
        <f t="shared" si="2"/>
        <v>41426</v>
      </c>
      <c r="L33" s="21">
        <f t="shared" si="3"/>
        <v>41455</v>
      </c>
      <c r="M33" s="4"/>
      <c r="N33" s="8"/>
      <c r="X33" s="21">
        <f t="shared" si="1"/>
        <v>41426</v>
      </c>
      <c r="Y33" s="4"/>
    </row>
    <row r="34" spans="1:25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K34" s="21">
        <f t="shared" si="2"/>
        <v>41456</v>
      </c>
      <c r="L34" s="21">
        <f t="shared" si="3"/>
        <v>41486</v>
      </c>
      <c r="M34" s="4"/>
      <c r="N34" s="8"/>
      <c r="X34" s="21">
        <f t="shared" si="1"/>
        <v>41456</v>
      </c>
      <c r="Y34" s="4"/>
    </row>
    <row r="35" spans="1:25" x14ac:dyDescent="0.2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/>
      <c r="K35" s="21">
        <f t="shared" si="2"/>
        <v>41487</v>
      </c>
      <c r="L35" s="21">
        <f t="shared" si="3"/>
        <v>41517</v>
      </c>
      <c r="M35" s="4"/>
      <c r="N35" s="8"/>
      <c r="X35" s="21">
        <f t="shared" si="1"/>
        <v>41487</v>
      </c>
      <c r="Y35" s="4"/>
    </row>
    <row r="36" spans="1:25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K36" s="21">
        <f t="shared" si="2"/>
        <v>41518</v>
      </c>
      <c r="L36" s="21">
        <f t="shared" si="3"/>
        <v>41547</v>
      </c>
      <c r="M36" s="4"/>
      <c r="N36" s="8"/>
      <c r="X36" s="21">
        <f t="shared" si="1"/>
        <v>41518</v>
      </c>
      <c r="Y36" s="4"/>
    </row>
    <row r="37" spans="1:25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K37" s="21">
        <f t="shared" si="2"/>
        <v>41548</v>
      </c>
      <c r="L37" s="21">
        <f t="shared" si="3"/>
        <v>41578</v>
      </c>
      <c r="M37" s="4"/>
      <c r="N37" s="8"/>
      <c r="P37" t="s">
        <v>289</v>
      </c>
      <c r="X37" s="21">
        <f t="shared" si="1"/>
        <v>41548</v>
      </c>
      <c r="Y37" s="4"/>
    </row>
    <row r="38" spans="1:25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K38" s="21">
        <f t="shared" si="2"/>
        <v>41579</v>
      </c>
      <c r="L38" s="21">
        <f t="shared" si="3"/>
        <v>41608</v>
      </c>
      <c r="M38" s="4"/>
      <c r="N38" s="8"/>
      <c r="X38" s="21">
        <f t="shared" si="1"/>
        <v>41579</v>
      </c>
      <c r="Y38" s="4"/>
    </row>
    <row r="39" spans="1:25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K39" s="21">
        <f t="shared" si="2"/>
        <v>41609</v>
      </c>
      <c r="L39" s="21">
        <f t="shared" si="3"/>
        <v>41639</v>
      </c>
      <c r="M39" s="4"/>
      <c r="N39" s="8"/>
      <c r="X39" s="21">
        <f t="shared" si="1"/>
        <v>41609</v>
      </c>
      <c r="Y39" s="4"/>
    </row>
    <row r="40" spans="1:25" x14ac:dyDescent="0.2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/>
    </row>
    <row r="41" spans="1:25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  <c r="K41" t="s">
        <v>307</v>
      </c>
    </row>
    <row r="42" spans="1:25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K42" t="s">
        <v>304</v>
      </c>
    </row>
    <row r="43" spans="1:25" ht="32" x14ac:dyDescent="0.2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/>
      <c r="K43" s="22" t="s">
        <v>42</v>
      </c>
      <c r="L43" s="22" t="s">
        <v>43</v>
      </c>
      <c r="M43" s="30" t="s">
        <v>46</v>
      </c>
    </row>
    <row r="44" spans="1:25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K44" s="107">
        <v>0</v>
      </c>
      <c r="L44" s="107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107">
        <v>1000</v>
      </c>
      <c r="L45" s="107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107">
        <v>2000</v>
      </c>
      <c r="L46" s="107">
        <v>3000</v>
      </c>
      <c r="M46" s="4"/>
    </row>
    <row r="47" spans="1:25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107">
        <v>3000</v>
      </c>
      <c r="L47" s="107">
        <v>4000</v>
      </c>
      <c r="M47" s="4"/>
    </row>
    <row r="48" spans="1:25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107">
        <v>4000</v>
      </c>
      <c r="L48" s="107">
        <v>5000</v>
      </c>
      <c r="M48" s="4"/>
    </row>
    <row r="49" spans="1:21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107">
        <v>5000</v>
      </c>
      <c r="L49" s="107">
        <v>6000</v>
      </c>
      <c r="M49" s="4"/>
    </row>
    <row r="50" spans="1:21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K50" s="107">
        <v>6000</v>
      </c>
      <c r="L50" s="107">
        <v>7000</v>
      </c>
      <c r="M50" s="4"/>
    </row>
    <row r="51" spans="1:21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K51" s="107">
        <v>7000</v>
      </c>
      <c r="L51" s="107">
        <v>8000</v>
      </c>
      <c r="M51" s="4"/>
    </row>
    <row r="52" spans="1:21" x14ac:dyDescent="0.2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/>
      <c r="K52" s="107">
        <v>8000</v>
      </c>
      <c r="L52" s="107">
        <v>9000</v>
      </c>
      <c r="M52" s="4"/>
    </row>
    <row r="53" spans="1:21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K53" s="107">
        <v>9000</v>
      </c>
      <c r="L53" s="107">
        <v>10000</v>
      </c>
      <c r="M53" s="4"/>
    </row>
    <row r="54" spans="1:21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</row>
    <row r="55" spans="1:21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  <c r="J65" s="119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  <c r="J69" s="120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21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  <c r="J71" t="s">
        <v>308</v>
      </c>
    </row>
    <row r="72" spans="1:21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21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  <c r="J75" t="s">
        <v>64</v>
      </c>
      <c r="K75" s="31" t="s">
        <v>10</v>
      </c>
    </row>
    <row r="76" spans="1:21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  <c r="J77" s="32" t="s">
        <v>65</v>
      </c>
      <c r="K77" s="8"/>
      <c r="M77" t="str">
        <f t="shared" ref="M77:M79" ca="1" si="4">IF(_xlfn.ISFORMULA(K77),ADDRESS(ROW(K77),COLUMN(K77),4)&amp;": "&amp;_xlfn.FORMULATEXT(K77),"")</f>
        <v/>
      </c>
    </row>
    <row r="78" spans="1:21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  <c r="J78" s="32" t="s">
        <v>66</v>
      </c>
      <c r="K78" s="8"/>
      <c r="M78" t="str">
        <f t="shared" ca="1" si="4"/>
        <v/>
      </c>
    </row>
    <row r="79" spans="1:21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  <c r="J79" s="33" t="s">
        <v>67</v>
      </c>
      <c r="K79" s="8"/>
      <c r="M79" t="str">
        <f t="shared" ca="1" si="4"/>
        <v/>
      </c>
    </row>
    <row r="80" spans="1:21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16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16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  <c r="J82" s="117" t="s">
        <v>316</v>
      </c>
      <c r="K82" s="12"/>
      <c r="L82" s="12"/>
      <c r="M82" s="12"/>
      <c r="N82" s="12"/>
      <c r="O82" s="12"/>
      <c r="P82" s="13"/>
    </row>
    <row r="83" spans="1:16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  <c r="J83" s="118" t="s">
        <v>317</v>
      </c>
      <c r="K83" s="14"/>
      <c r="L83" s="14"/>
      <c r="M83" s="14"/>
      <c r="N83" s="14"/>
      <c r="O83" s="14"/>
      <c r="P83" s="15"/>
    </row>
    <row r="84" spans="1:16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16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  <c r="J85" t="s">
        <v>318</v>
      </c>
    </row>
    <row r="86" spans="1:16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  <c r="J87" s="2" t="s">
        <v>28</v>
      </c>
      <c r="K87" s="8"/>
      <c r="L87" s="8"/>
      <c r="M87" s="8"/>
      <c r="N87" s="8"/>
    </row>
    <row r="88" spans="1:16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  <c r="J88" s="2" t="s">
        <v>31</v>
      </c>
      <c r="K88" s="8"/>
      <c r="L88" s="8"/>
      <c r="M88" s="8"/>
      <c r="N88" s="8"/>
    </row>
    <row r="89" spans="1:16" x14ac:dyDescent="0.2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/>
      <c r="J89" s="2" t="s">
        <v>17</v>
      </c>
      <c r="K89" s="8"/>
      <c r="L89" s="8"/>
      <c r="M89" s="8"/>
      <c r="N89" s="8"/>
    </row>
    <row r="90" spans="1:16" x14ac:dyDescent="0.2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/>
      <c r="J90" s="2" t="s">
        <v>13</v>
      </c>
      <c r="K90" s="8"/>
      <c r="L90" s="8"/>
      <c r="M90" s="8"/>
      <c r="N90" s="8"/>
    </row>
    <row r="91" spans="1:16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16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  <c r="K92" t="str">
        <f ca="1">IF(_xlfn.ISFORMULA(K87),ADDRESS(ROW(K87),COLUMN(K87),4)&amp;": "&amp;_xlfn.FORMULATEXT(K87),"")</f>
        <v/>
      </c>
    </row>
    <row r="93" spans="1:16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16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16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16" x14ac:dyDescent="0.2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sortState xmlns:xlrd2="http://schemas.microsoft.com/office/spreadsheetml/2017/richdata2"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3" width="9" bestFit="1" customWidth="1"/>
    <col min="4" max="4" width="11.5" bestFit="1" customWidth="1"/>
    <col min="5" max="5" width="9.33203125" bestFit="1" customWidth="1"/>
    <col min="6" max="7" width="7.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640625" customWidth="1"/>
    <col min="13" max="13" width="13" customWidth="1"/>
    <col min="20" max="20" width="17.83203125" bestFit="1" customWidth="1"/>
    <col min="21" max="21" width="17.83203125" customWidth="1"/>
    <col min="22" max="22" width="16.33203125" customWidth="1"/>
    <col min="23" max="23" width="20.1640625" bestFit="1" customWidth="1"/>
    <col min="24" max="24" width="12.83203125" customWidth="1"/>
    <col min="25" max="25" width="12.6640625" customWidth="1"/>
    <col min="26" max="26" width="11.33203125" bestFit="1" customWidth="1"/>
    <col min="28" max="28" width="21.1640625" bestFit="1" customWidth="1"/>
    <col min="29" max="29" width="18.33203125" customWidth="1"/>
  </cols>
  <sheetData>
    <row r="1" spans="1:2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2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0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>
        <f t="array" ref="X17">AVERAGE(IF(ISNUMBER(MATCH(Customer,K9:K12,0)),Sales))</f>
        <v>0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 t="e">
        <f>SUMIFS(Sales,Customer,K9)+SUMIFS(Sales,Customer,K10)+SUMIFS(Sales,Customer,K11)+SUMIFS(Sales,Customer,K12)</f>
        <v>#NAME?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2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 t="e">
        <f>COUNTIFS(SalesRep,J25)+COUNTIFS(Customer,K25)</f>
        <v>#NAME?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 t="e">
        <f>COUNTIFS(SalesRep,J25)+COUNTIFS(Customer,K25)-COUNTIFS(SalesRep,J25,Customer,K25)</f>
        <v>#NAME?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2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2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2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2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2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2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E7" sqref="E7"/>
    </sheetView>
  </sheetViews>
  <sheetFormatPr baseColWidth="10" defaultColWidth="8.83203125" defaultRowHeight="15" x14ac:dyDescent="0.2"/>
  <cols>
    <col min="1" max="1" width="11.5" bestFit="1" customWidth="1"/>
    <col min="2" max="3" width="12" customWidth="1"/>
    <col min="4" max="4" width="2.83203125" customWidth="1"/>
    <col min="5" max="5" width="11.1640625" bestFit="1" customWidth="1"/>
    <col min="6" max="6" width="9.5" bestFit="1" customWidth="1"/>
    <col min="7" max="7" width="55.33203125" customWidth="1"/>
  </cols>
  <sheetData>
    <row r="1" spans="1:15" x14ac:dyDescent="0.2">
      <c r="A1" s="9" t="s">
        <v>319</v>
      </c>
    </row>
    <row r="3" spans="1:15" x14ac:dyDescent="0.2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">
      <c r="A5" s="2" t="s">
        <v>14</v>
      </c>
      <c r="B5" s="2" t="s">
        <v>36</v>
      </c>
      <c r="C5" s="5">
        <v>9428</v>
      </c>
    </row>
    <row r="6" spans="1:15" x14ac:dyDescent="0.2">
      <c r="A6" s="2" t="s">
        <v>20</v>
      </c>
      <c r="B6" s="2" t="s">
        <v>81</v>
      </c>
      <c r="C6" s="5">
        <v>7417</v>
      </c>
      <c r="E6" s="113" t="s">
        <v>327</v>
      </c>
    </row>
    <row r="7" spans="1:15" x14ac:dyDescent="0.2">
      <c r="A7" s="2" t="s">
        <v>23</v>
      </c>
      <c r="B7" s="2" t="s">
        <v>15</v>
      </c>
      <c r="C7" s="5">
        <v>6270</v>
      </c>
      <c r="E7" s="112"/>
      <c r="G7" t="str">
        <f ca="1">IF(_xlfn.ISFORMULA(E7),ADDRESS(ROW(E7),COLUMN(E7),4)&amp;": "&amp;_xlfn.FORMULATEXT(E7),"")</f>
        <v/>
      </c>
    </row>
    <row r="8" spans="1:15" x14ac:dyDescent="0.2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">
      <c r="A9" s="2" t="s">
        <v>14</v>
      </c>
      <c r="B9" s="2" t="s">
        <v>26</v>
      </c>
      <c r="C9" s="5">
        <v>2546</v>
      </c>
      <c r="E9" s="112"/>
      <c r="M9" s="113" t="s">
        <v>166</v>
      </c>
    </row>
    <row r="10" spans="1:15" x14ac:dyDescent="0.2">
      <c r="A10" s="2" t="s">
        <v>27</v>
      </c>
      <c r="B10" s="2" t="s">
        <v>18</v>
      </c>
      <c r="C10" s="5">
        <v>1987</v>
      </c>
      <c r="M10" s="112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">
      <c r="A12" s="9" t="s">
        <v>311</v>
      </c>
    </row>
    <row r="14" spans="1:15" x14ac:dyDescent="0.2">
      <c r="A14" s="1" t="s">
        <v>7</v>
      </c>
      <c r="B14" s="1" t="s">
        <v>10</v>
      </c>
      <c r="E14" s="32" t="s">
        <v>309</v>
      </c>
    </row>
    <row r="15" spans="1:15" x14ac:dyDescent="0.2">
      <c r="A15" s="2" t="s">
        <v>15</v>
      </c>
      <c r="B15" s="5">
        <v>6279</v>
      </c>
      <c r="E15" s="2" t="s">
        <v>15</v>
      </c>
    </row>
    <row r="16" spans="1:15" x14ac:dyDescent="0.2">
      <c r="A16" s="2" t="s">
        <v>36</v>
      </c>
      <c r="B16" s="5">
        <v>9428</v>
      </c>
      <c r="E16" s="2" t="s">
        <v>36</v>
      </c>
    </row>
    <row r="17" spans="1:7" x14ac:dyDescent="0.2">
      <c r="A17" s="2" t="s">
        <v>81</v>
      </c>
      <c r="B17" s="5">
        <v>7417</v>
      </c>
    </row>
    <row r="18" spans="1:7" x14ac:dyDescent="0.2">
      <c r="A18" s="2" t="s">
        <v>15</v>
      </c>
      <c r="B18" s="5">
        <v>6270</v>
      </c>
      <c r="E18" s="113" t="s">
        <v>66</v>
      </c>
    </row>
    <row r="19" spans="1:7" x14ac:dyDescent="0.2">
      <c r="A19" s="2" t="s">
        <v>81</v>
      </c>
      <c r="B19" s="5">
        <v>5610</v>
      </c>
      <c r="E19" s="112"/>
      <c r="G19" t="str">
        <f ca="1">IF(_xlfn.ISFORMULA(E19),ADDRESS(ROW(E19),COLUMN(E19),4)&amp;": "&amp;_xlfn.FORMULATEXT(E19),"")</f>
        <v/>
      </c>
    </row>
    <row r="20" spans="1:7" ht="26" x14ac:dyDescent="0.3">
      <c r="E20" t="s">
        <v>329</v>
      </c>
    </row>
    <row r="21" spans="1:7" x14ac:dyDescent="0.2">
      <c r="E21" t="s">
        <v>330</v>
      </c>
    </row>
    <row r="22" spans="1:7" x14ac:dyDescent="0.2">
      <c r="E22" s="113" t="s">
        <v>166</v>
      </c>
    </row>
    <row r="23" spans="1:7" x14ac:dyDescent="0.2">
      <c r="E23" s="112"/>
      <c r="G23" t="str">
        <f ca="1">IF(_xlfn.ISFORMULA(E23),ADDRESS(ROW(E23),COLUMN(E23),4)&amp;": "&amp;_xlfn.FORMULATEXT(E23),"")</f>
        <v/>
      </c>
    </row>
    <row r="25" spans="1:7" x14ac:dyDescent="0.2">
      <c r="A25" s="9" t="s">
        <v>312</v>
      </c>
    </row>
    <row r="27" spans="1:7" x14ac:dyDescent="0.2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">
      <c r="A29" s="2" t="s">
        <v>14</v>
      </c>
      <c r="B29" s="2" t="s">
        <v>36</v>
      </c>
      <c r="C29" s="5">
        <v>9428</v>
      </c>
    </row>
    <row r="30" spans="1:7" x14ac:dyDescent="0.2">
      <c r="A30" s="2" t="s">
        <v>20</v>
      </c>
      <c r="B30" s="2" t="s">
        <v>81</v>
      </c>
      <c r="C30" s="5">
        <v>7417</v>
      </c>
      <c r="E30" s="113" t="s">
        <v>66</v>
      </c>
    </row>
    <row r="31" spans="1:7" x14ac:dyDescent="0.2">
      <c r="A31" s="2" t="s">
        <v>23</v>
      </c>
      <c r="B31" s="2" t="s">
        <v>15</v>
      </c>
      <c r="C31" s="5">
        <v>6270</v>
      </c>
      <c r="E31" s="112"/>
      <c r="G31" t="str">
        <f ca="1">IF(_xlfn.ISFORMULA(E31),ADDRESS(ROW(E31),COLUMN(E31),4)&amp;": "&amp;_xlfn.FORMULATEXT(E31),"")</f>
        <v/>
      </c>
    </row>
    <row r="32" spans="1:7" ht="26" x14ac:dyDescent="0.3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">
      <c r="A34" s="2" t="s">
        <v>27</v>
      </c>
      <c r="B34" s="2" t="s">
        <v>18</v>
      </c>
      <c r="C34" s="5">
        <v>1987</v>
      </c>
    </row>
    <row r="36" spans="1:7" x14ac:dyDescent="0.2">
      <c r="E36" s="113" t="s">
        <v>166</v>
      </c>
    </row>
    <row r="37" spans="1:7" x14ac:dyDescent="0.2">
      <c r="E37" s="112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baseColWidth="10" defaultColWidth="8.83203125" defaultRowHeight="15" x14ac:dyDescent="0.2"/>
  <cols>
    <col min="1" max="1" width="21" customWidth="1"/>
    <col min="2" max="3" width="10.83203125" customWidth="1"/>
    <col min="4" max="4" width="14" customWidth="1"/>
    <col min="5" max="6" width="8.5" customWidth="1"/>
    <col min="7" max="9" width="12.1640625" customWidth="1"/>
    <col min="10" max="10" width="13.33203125" customWidth="1"/>
  </cols>
  <sheetData>
    <row r="1" spans="1:10" x14ac:dyDescent="0.2">
      <c r="A1" s="9" t="s">
        <v>89</v>
      </c>
    </row>
    <row r="2" spans="1:10" x14ac:dyDescent="0.2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2" x14ac:dyDescent="0.2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">
      <c r="E5" t="s">
        <v>94</v>
      </c>
      <c r="F5" t="s">
        <v>95</v>
      </c>
    </row>
    <row r="6" spans="1:10" ht="32" x14ac:dyDescent="0.2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"/>
    <row r="9" spans="1:10" x14ac:dyDescent="0.2">
      <c r="A9" s="9" t="s">
        <v>101</v>
      </c>
    </row>
    <row r="10" spans="1:10" ht="32" x14ac:dyDescent="0.2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1"/>
      <c r="H11" s="121"/>
      <c r="I11" s="121"/>
      <c r="J11" s="121"/>
    </row>
    <row r="12" spans="1:10" x14ac:dyDescent="0.2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1"/>
      <c r="H12" s="121"/>
      <c r="I12" s="121"/>
      <c r="J12" s="121"/>
    </row>
    <row r="13" spans="1:10" x14ac:dyDescent="0.2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1"/>
      <c r="H13" s="121"/>
      <c r="I13" s="121"/>
      <c r="J13" s="121"/>
    </row>
    <row r="14" spans="1:10" x14ac:dyDescent="0.2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1"/>
      <c r="H14" s="121"/>
      <c r="I14" s="121"/>
      <c r="J14" s="121"/>
    </row>
    <row r="15" spans="1:10" x14ac:dyDescent="0.2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1"/>
      <c r="H15" s="121"/>
      <c r="I15" s="121"/>
      <c r="J15" s="121"/>
    </row>
    <row r="16" spans="1:10" x14ac:dyDescent="0.2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1"/>
      <c r="H16" s="121"/>
      <c r="I16" s="121"/>
      <c r="J16" s="121"/>
    </row>
    <row r="18" spans="4:4" x14ac:dyDescent="0.2">
      <c r="D18" t="str">
        <f ca="1">IF(_xlfn.ISFORMULA(G11),ADDRESS(ROW(G11),COLUMN(G11),4)&amp;": "&amp;_xlfn.FORMULATEXT(G11),"")</f>
        <v/>
      </c>
    </row>
    <row r="19" spans="4:4" x14ac:dyDescent="0.2">
      <c r="D19" t="str">
        <f ca="1">IF(_xlfn.ISFORMULA(H11),ADDRESS(ROW(H11),COLUMN(H11),4)&amp;": "&amp;_xlfn.FORMULATEXT(H11),"")</f>
        <v/>
      </c>
    </row>
    <row r="20" spans="4:4" x14ac:dyDescent="0.2">
      <c r="D20" t="str">
        <f ca="1">IF(_xlfn.ISFORMULA(I11),ADDRESS(ROW(I11),COLUMN(I11),4)&amp;": "&amp;_xlfn.FORMULATEXT(I11),"")</f>
        <v/>
      </c>
    </row>
    <row r="21" spans="4:4" x14ac:dyDescent="0.2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3" width="11.33203125" customWidth="1"/>
    <col min="4" max="4" width="10.83203125" customWidth="1"/>
    <col min="5" max="5" width="9.33203125" bestFit="1" customWidth="1"/>
    <col min="6" max="6" width="12.83203125" customWidth="1"/>
    <col min="7" max="7" width="13.33203125" customWidth="1"/>
    <col min="8" max="8" width="15.5" customWidth="1"/>
    <col min="9" max="9" width="13.5" customWidth="1"/>
    <col min="10" max="10" width="12" customWidth="1"/>
    <col min="11" max="11" width="12.1640625" customWidth="1"/>
    <col min="14" max="14" width="12.5" customWidth="1"/>
  </cols>
  <sheetData>
    <row r="2" spans="1:8" x14ac:dyDescent="0.2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">
      <c r="A4" s="2">
        <v>23</v>
      </c>
      <c r="B4" s="4" t="b">
        <f>ISTEXT(A4)</f>
        <v>0</v>
      </c>
      <c r="C4" t="s">
        <v>127</v>
      </c>
    </row>
    <row r="5" spans="1:8" x14ac:dyDescent="0.2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">
      <c r="A6" s="2" t="s">
        <v>131</v>
      </c>
      <c r="B6" s="4" t="b">
        <f>ISNUMBER(A6)</f>
        <v>0</v>
      </c>
      <c r="C6" t="s">
        <v>129</v>
      </c>
    </row>
    <row r="7" spans="1:8" x14ac:dyDescent="0.2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">
      <c r="A8" s="2"/>
      <c r="B8" s="4" t="b">
        <f>ISBLANK(A8)</f>
        <v>1</v>
      </c>
      <c r="C8" t="s">
        <v>134</v>
      </c>
      <c r="E8" t="s">
        <v>135</v>
      </c>
    </row>
    <row r="9" spans="1:8" x14ac:dyDescent="0.2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">
      <c r="A13" s="2"/>
      <c r="B13" s="4" t="b">
        <f>ISNONTEXT(A13)</f>
        <v>1</v>
      </c>
      <c r="C13" t="s">
        <v>143</v>
      </c>
    </row>
    <row r="14" spans="1:8" x14ac:dyDescent="0.2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">
      <c r="F16" s="52" t="s">
        <v>334</v>
      </c>
      <c r="G16" s="52" t="s">
        <v>335</v>
      </c>
      <c r="H16" s="52" t="s">
        <v>336</v>
      </c>
    </row>
    <row r="17" spans="1:8" x14ac:dyDescent="0.2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2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2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2">
      <c r="A22" s="21"/>
      <c r="B22" s="2"/>
      <c r="C22" s="2"/>
      <c r="D22" s="50"/>
      <c r="E22" s="50"/>
      <c r="F22" s="51"/>
      <c r="G22" s="51"/>
      <c r="H22" s="51"/>
    </row>
    <row r="23" spans="1:8" x14ac:dyDescent="0.2">
      <c r="A23" s="21"/>
      <c r="B23" s="2"/>
      <c r="C23" s="2"/>
      <c r="D23" s="50"/>
      <c r="E23" s="50"/>
      <c r="F23" s="51"/>
      <c r="G23" s="51"/>
      <c r="H23" s="51"/>
    </row>
    <row r="24" spans="1:8" x14ac:dyDescent="0.2">
      <c r="A24" s="21"/>
      <c r="B24" s="2"/>
      <c r="C24" s="2"/>
      <c r="D24" s="50"/>
      <c r="E24" s="50"/>
      <c r="F24" s="51"/>
      <c r="G24" s="51"/>
      <c r="H24" s="51"/>
    </row>
    <row r="25" spans="1:8" x14ac:dyDescent="0.2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>
      <selection activeCell="E16" sqref="E16"/>
    </sheetView>
  </sheetViews>
  <sheetFormatPr baseColWidth="10" defaultColWidth="8.83203125" defaultRowHeight="15" x14ac:dyDescent="0.2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2">
      <c r="A1" s="59" t="s">
        <v>148</v>
      </c>
    </row>
    <row r="2" spans="1:5" x14ac:dyDescent="0.2">
      <c r="A2" t="s">
        <v>337</v>
      </c>
    </row>
    <row r="3" spans="1:5" x14ac:dyDescent="0.2">
      <c r="A3" t="s">
        <v>338</v>
      </c>
    </row>
    <row r="4" spans="1:5" x14ac:dyDescent="0.2">
      <c r="A4" t="s">
        <v>339</v>
      </c>
    </row>
    <row r="5" spans="1:5" x14ac:dyDescent="0.2">
      <c r="A5" t="s">
        <v>340</v>
      </c>
    </row>
    <row r="6" spans="1:5" x14ac:dyDescent="0.2">
      <c r="A6" t="s">
        <v>341</v>
      </c>
    </row>
    <row r="7" spans="1:5" x14ac:dyDescent="0.2">
      <c r="A7" t="s">
        <v>342</v>
      </c>
    </row>
    <row r="8" spans="1:5" x14ac:dyDescent="0.2">
      <c r="A8" t="s">
        <v>343</v>
      </c>
    </row>
    <row r="10" spans="1:5" x14ac:dyDescent="0.2">
      <c r="A10" s="32" t="s">
        <v>4</v>
      </c>
      <c r="B10" s="32" t="s">
        <v>149</v>
      </c>
      <c r="D10" s="122" t="s">
        <v>345</v>
      </c>
      <c r="E10" s="122" t="s">
        <v>65</v>
      </c>
    </row>
    <row r="11" spans="1:5" x14ac:dyDescent="0.2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">
      <c r="A14" s="21">
        <v>42385</v>
      </c>
      <c r="B14" s="2">
        <v>205</v>
      </c>
    </row>
    <row r="15" spans="1:5" x14ac:dyDescent="0.2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/>
  </sheetViews>
  <sheetFormatPr baseColWidth="10" defaultColWidth="8.83203125" defaultRowHeight="15" x14ac:dyDescent="0.2"/>
  <cols>
    <col min="3" max="3" width="19.1640625" customWidth="1"/>
    <col min="5" max="5" width="14" bestFit="1" customWidth="1"/>
    <col min="6" max="9" width="14" customWidth="1"/>
    <col min="10" max="10" width="17.83203125" bestFit="1" customWidth="1"/>
  </cols>
  <sheetData>
    <row r="1" spans="1:10" x14ac:dyDescent="0.2">
      <c r="A1" s="25" t="s">
        <v>173</v>
      </c>
      <c r="B1" s="26"/>
      <c r="C1" s="26"/>
      <c r="D1" s="26"/>
      <c r="E1" s="26"/>
      <c r="F1" s="27"/>
    </row>
    <row r="3" spans="1:10" x14ac:dyDescent="0.2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">
      <c r="A10" s="2" t="s">
        <v>154</v>
      </c>
      <c r="B10" s="2">
        <v>1110</v>
      </c>
      <c r="C10" s="2" t="s">
        <v>152</v>
      </c>
    </row>
    <row r="11" spans="1:10" x14ac:dyDescent="0.2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">
      <c r="A12" s="2" t="s">
        <v>163</v>
      </c>
      <c r="B12" s="2">
        <v>175</v>
      </c>
      <c r="C12" s="2" t="s">
        <v>150</v>
      </c>
    </row>
    <row r="13" spans="1:10" x14ac:dyDescent="0.2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">
      <c r="A17" s="2" t="s">
        <v>153</v>
      </c>
      <c r="B17" s="2">
        <v>1571</v>
      </c>
      <c r="C17" s="2" t="s">
        <v>150</v>
      </c>
    </row>
    <row r="18" spans="1:10" x14ac:dyDescent="0.2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">
      <c r="A19" s="2" t="s">
        <v>159</v>
      </c>
      <c r="B19" s="2">
        <v>1196</v>
      </c>
      <c r="C19" s="2" t="s">
        <v>152</v>
      </c>
    </row>
    <row r="20" spans="1:10" x14ac:dyDescent="0.2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">
      <c r="A24" s="2" t="s">
        <v>159</v>
      </c>
      <c r="B24" s="2">
        <v>573</v>
      </c>
      <c r="C24" s="2" t="s">
        <v>152</v>
      </c>
    </row>
    <row r="25" spans="1:10" x14ac:dyDescent="0.2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">
      <c r="A26" s="2" t="s">
        <v>163</v>
      </c>
      <c r="B26" s="2">
        <v>1268</v>
      </c>
      <c r="C26" s="2" t="s">
        <v>150</v>
      </c>
    </row>
    <row r="27" spans="1:10" x14ac:dyDescent="0.2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">
      <c r="A31" s="2" t="s">
        <v>112</v>
      </c>
      <c r="B31" s="2">
        <v>741</v>
      </c>
      <c r="C31" s="2" t="s">
        <v>152</v>
      </c>
    </row>
    <row r="32" spans="1:10" x14ac:dyDescent="0.2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">
      <c r="A33" s="2" t="s">
        <v>159</v>
      </c>
      <c r="B33" s="2">
        <v>1227</v>
      </c>
      <c r="C33" s="2" t="s">
        <v>150</v>
      </c>
    </row>
    <row r="34" spans="1:10" x14ac:dyDescent="0.2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">
      <c r="A38" s="2" t="s">
        <v>154</v>
      </c>
      <c r="B38" s="2">
        <v>1332</v>
      </c>
      <c r="C38" s="2" t="s">
        <v>150</v>
      </c>
    </row>
    <row r="39" spans="1:10" x14ac:dyDescent="0.2">
      <c r="A39" s="2" t="s">
        <v>20</v>
      </c>
      <c r="B39" s="2">
        <v>1289</v>
      </c>
      <c r="C39" s="2" t="s">
        <v>152</v>
      </c>
    </row>
    <row r="40" spans="1:10" x14ac:dyDescent="0.2">
      <c r="A40" s="2" t="s">
        <v>151</v>
      </c>
      <c r="B40" s="2">
        <v>1625</v>
      </c>
      <c r="C40" s="2" t="s">
        <v>150</v>
      </c>
    </row>
    <row r="41" spans="1:10" x14ac:dyDescent="0.2">
      <c r="A41" s="2" t="s">
        <v>23</v>
      </c>
      <c r="B41" s="2">
        <v>1261</v>
      </c>
      <c r="C41" s="2" t="s">
        <v>152</v>
      </c>
    </row>
    <row r="42" spans="1:10" x14ac:dyDescent="0.2">
      <c r="A42" s="2" t="s">
        <v>20</v>
      </c>
      <c r="B42" s="2">
        <v>556</v>
      </c>
      <c r="C42" s="2" t="s">
        <v>150</v>
      </c>
    </row>
    <row r="43" spans="1:10" x14ac:dyDescent="0.2">
      <c r="A43" s="2" t="s">
        <v>153</v>
      </c>
      <c r="B43" s="2">
        <v>1441</v>
      </c>
      <c r="C43" s="2" t="s">
        <v>150</v>
      </c>
    </row>
    <row r="44" spans="1:10" x14ac:dyDescent="0.2">
      <c r="A44" s="2" t="s">
        <v>151</v>
      </c>
      <c r="B44" s="2">
        <v>337</v>
      </c>
      <c r="C44" s="2" t="s">
        <v>152</v>
      </c>
    </row>
    <row r="45" spans="1:10" x14ac:dyDescent="0.2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0.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124">
        <v>0.01</v>
      </c>
      <c r="C4" s="124">
        <v>0.05</v>
      </c>
      <c r="D4" s="124">
        <v>0.1</v>
      </c>
      <c r="E4" s="124">
        <v>0.25</v>
      </c>
      <c r="F4" s="124">
        <v>0.5</v>
      </c>
      <c r="G4" s="124">
        <v>1</v>
      </c>
      <c r="H4" s="124">
        <v>5</v>
      </c>
      <c r="I4" s="124">
        <v>10</v>
      </c>
      <c r="J4" s="124">
        <v>20</v>
      </c>
      <c r="K4" s="124">
        <v>50</v>
      </c>
      <c r="L4" s="12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6" spans="1:12" x14ac:dyDescent="0.2">
      <c r="B6" s="123"/>
    </row>
    <row r="7" spans="1:12" x14ac:dyDescent="0.2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sortState xmlns:xlrd2="http://schemas.microsoft.com/office/spreadsheetml/2017/richdata2"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2.8320312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tabSelected="1" zoomScale="150" zoomScaleNormal="115" workbookViewId="0">
      <selection activeCell="B5" sqref="B5:E10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4" max="14" width="11.6640625" customWidth="1"/>
  </cols>
  <sheetData>
    <row r="1" spans="1:14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4" x14ac:dyDescent="0.2">
      <c r="A5" s="62" t="s">
        <v>164</v>
      </c>
      <c r="B5" s="71">
        <f>COUNTIFS($D$15:$D$119, $A5,$C$15:$C$119, B$4)</f>
        <v>6</v>
      </c>
      <c r="C5" s="71">
        <f t="shared" ref="C5:E5" si="0">COUNTIFS($D$15:$D$119, $A5,$C$15:$C$119, C$4)</f>
        <v>5</v>
      </c>
      <c r="D5" s="71">
        <f t="shared" si="0"/>
        <v>4</v>
      </c>
      <c r="E5" s="71">
        <f t="shared" si="0"/>
        <v>7</v>
      </c>
      <c r="F5" s="73">
        <f t="shared" ref="F5:F11" si="1">SUM(B5:E5)</f>
        <v>22</v>
      </c>
    </row>
    <row r="6" spans="1:14" x14ac:dyDescent="0.2">
      <c r="A6" s="62" t="s">
        <v>176</v>
      </c>
      <c r="B6" s="71">
        <f t="shared" ref="B6:E10" si="2">COUNTIFS($D$15:$D$119, $A6,$C$15:$C$119, B$4)</f>
        <v>7</v>
      </c>
      <c r="C6" s="71">
        <f t="shared" si="2"/>
        <v>9</v>
      </c>
      <c r="D6" s="71">
        <f t="shared" si="2"/>
        <v>3</v>
      </c>
      <c r="E6" s="71">
        <f t="shared" si="2"/>
        <v>7</v>
      </c>
      <c r="F6" s="67">
        <f t="shared" si="1"/>
        <v>26</v>
      </c>
    </row>
    <row r="7" spans="1:14" x14ac:dyDescent="0.2">
      <c r="A7" s="62" t="s">
        <v>177</v>
      </c>
      <c r="B7" s="71">
        <f t="shared" si="2"/>
        <v>4</v>
      </c>
      <c r="C7" s="71">
        <f t="shared" si="2"/>
        <v>2</v>
      </c>
      <c r="D7" s="71">
        <f t="shared" si="2"/>
        <v>2</v>
      </c>
      <c r="E7" s="71">
        <f t="shared" si="2"/>
        <v>1</v>
      </c>
      <c r="F7" s="67">
        <f t="shared" si="1"/>
        <v>9</v>
      </c>
    </row>
    <row r="8" spans="1:14" x14ac:dyDescent="0.2">
      <c r="A8" s="62" t="s">
        <v>23</v>
      </c>
      <c r="B8" s="71">
        <f t="shared" si="2"/>
        <v>3</v>
      </c>
      <c r="C8" s="71">
        <f t="shared" si="2"/>
        <v>3</v>
      </c>
      <c r="D8" s="71">
        <f t="shared" si="2"/>
        <v>5</v>
      </c>
      <c r="E8" s="71">
        <f t="shared" si="2"/>
        <v>5</v>
      </c>
      <c r="F8" s="67">
        <f t="shared" si="1"/>
        <v>16</v>
      </c>
    </row>
    <row r="9" spans="1:14" x14ac:dyDescent="0.2">
      <c r="A9" s="62" t="s">
        <v>112</v>
      </c>
      <c r="B9" s="71">
        <f t="shared" si="2"/>
        <v>5</v>
      </c>
      <c r="C9" s="71">
        <f t="shared" si="2"/>
        <v>6</v>
      </c>
      <c r="D9" s="71">
        <f t="shared" si="2"/>
        <v>5</v>
      </c>
      <c r="E9" s="71">
        <f t="shared" si="2"/>
        <v>2</v>
      </c>
      <c r="F9" s="67">
        <f t="shared" si="1"/>
        <v>18</v>
      </c>
    </row>
    <row r="10" spans="1:14" x14ac:dyDescent="0.2">
      <c r="A10" s="62" t="s">
        <v>178</v>
      </c>
      <c r="B10" s="71">
        <f t="shared" si="2"/>
        <v>1</v>
      </c>
      <c r="C10" s="71">
        <f t="shared" si="2"/>
        <v>5</v>
      </c>
      <c r="D10" s="71">
        <f t="shared" si="2"/>
        <v>3</v>
      </c>
      <c r="E10" s="71">
        <f t="shared" si="2"/>
        <v>5</v>
      </c>
      <c r="F10" s="67">
        <f t="shared" si="1"/>
        <v>14</v>
      </c>
    </row>
    <row r="11" spans="1:14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</row>
    <row r="14" spans="1:14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M9" sqref="M9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7.33203125" customWidth="1"/>
    <col min="12" max="15" width="9.5" customWidth="1"/>
    <col min="16" max="16" width="11.33203125" bestFit="1" customWidth="1"/>
  </cols>
  <sheetData>
    <row r="1" spans="1:16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">
      <c r="K3" s="9" t="s">
        <v>166</v>
      </c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">
      <c r="A5" s="62" t="s">
        <v>164</v>
      </c>
      <c r="B5" s="71">
        <f t="shared" ref="B5:E10" si="0">COUNTIFS($D$15:$D$119,$A5,$C$15:$C$119,B$4)</f>
        <v>6</v>
      </c>
      <c r="C5" s="57">
        <f t="shared" si="0"/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15" zoomScaleNormal="115" workbookViewId="0">
      <selection activeCell="B7" sqref="B7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</cols>
  <sheetData>
    <row r="1" spans="1:13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2">
      <c r="A5" s="62" t="s">
        <v>164</v>
      </c>
      <c r="B5" s="71"/>
      <c r="C5" s="57"/>
      <c r="D5" s="57"/>
      <c r="E5" s="72"/>
      <c r="F5" s="73">
        <f t="shared" ref="F5:F11" si="0">SUM(B5:E5)</f>
        <v>0</v>
      </c>
    </row>
    <row r="6" spans="1:13" x14ac:dyDescent="0.2">
      <c r="A6" s="62" t="s">
        <v>176</v>
      </c>
      <c r="B6" s="68"/>
      <c r="C6" s="4"/>
      <c r="D6" s="4"/>
      <c r="E6" s="66"/>
      <c r="F6" s="67">
        <f t="shared" si="0"/>
        <v>0</v>
      </c>
    </row>
    <row r="7" spans="1:13" x14ac:dyDescent="0.2">
      <c r="A7" s="62" t="s">
        <v>177</v>
      </c>
      <c r="B7" s="68"/>
      <c r="C7" s="4"/>
      <c r="D7" s="4"/>
      <c r="E7" s="66"/>
      <c r="F7" s="67">
        <f t="shared" si="0"/>
        <v>0</v>
      </c>
    </row>
    <row r="8" spans="1:13" x14ac:dyDescent="0.2">
      <c r="A8" s="62" t="s">
        <v>23</v>
      </c>
      <c r="B8" s="68"/>
      <c r="C8" s="4"/>
      <c r="D8" s="4"/>
      <c r="E8" s="66"/>
      <c r="F8" s="67">
        <f t="shared" si="0"/>
        <v>0</v>
      </c>
    </row>
    <row r="9" spans="1:13" x14ac:dyDescent="0.2">
      <c r="A9" s="62" t="s">
        <v>112</v>
      </c>
      <c r="B9" s="68"/>
      <c r="C9" s="4"/>
      <c r="D9" s="4"/>
      <c r="E9" s="66"/>
      <c r="F9" s="67">
        <f t="shared" si="0"/>
        <v>0</v>
      </c>
    </row>
    <row r="10" spans="1:13" x14ac:dyDescent="0.2">
      <c r="A10" s="62" t="s">
        <v>178</v>
      </c>
      <c r="B10" s="68"/>
      <c r="C10" s="4"/>
      <c r="D10" s="4"/>
      <c r="E10" s="66"/>
      <c r="F10" s="67">
        <f t="shared" si="0"/>
        <v>0</v>
      </c>
    </row>
    <row r="11" spans="1:13" x14ac:dyDescent="0.2">
      <c r="A11" s="62" t="s">
        <v>155</v>
      </c>
      <c r="B11" s="69">
        <f>SUM(B5:B10)</f>
        <v>0</v>
      </c>
      <c r="C11" s="67">
        <f>SUM(C5:C10)</f>
        <v>0</v>
      </c>
      <c r="D11" s="67">
        <f>SUM(D5:D10)</f>
        <v>0</v>
      </c>
      <c r="E11" s="67">
        <f>SUM(E5:E10)</f>
        <v>0</v>
      </c>
      <c r="F11" s="67">
        <f t="shared" si="0"/>
        <v>0</v>
      </c>
    </row>
    <row r="14" spans="1:13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L8" sqref="L8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2.1640625" customWidth="1"/>
    <col min="12" max="15" width="11.1640625" customWidth="1"/>
    <col min="16" max="16" width="11.33203125" customWidth="1"/>
    <col min="17" max="19" width="15.83203125" bestFit="1" customWidth="1"/>
    <col min="20" max="20" width="20.6640625" bestFit="1" customWidth="1"/>
    <col min="21" max="21" width="17.33203125" bestFit="1" customWidth="1"/>
  </cols>
  <sheetData>
    <row r="1" spans="1:16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0">
        <v>3610</v>
      </c>
      <c r="M8" s="80">
        <v>5403</v>
      </c>
      <c r="N8" s="80">
        <v>2122</v>
      </c>
      <c r="O8" s="80">
        <v>7614</v>
      </c>
      <c r="P8" s="80">
        <v>18749</v>
      </c>
    </row>
    <row r="9" spans="1:16" x14ac:dyDescent="0.2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0">
        <v>4454</v>
      </c>
      <c r="M9" s="80">
        <v>7626</v>
      </c>
      <c r="N9" s="80">
        <v>2479</v>
      </c>
      <c r="O9" s="80">
        <v>3925</v>
      </c>
      <c r="P9" s="80">
        <v>18484</v>
      </c>
    </row>
    <row r="10" spans="1:16" x14ac:dyDescent="0.2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0">
        <v>2273</v>
      </c>
      <c r="M10" s="80">
        <v>1260</v>
      </c>
      <c r="N10" s="80">
        <v>903</v>
      </c>
      <c r="O10" s="80">
        <v>672</v>
      </c>
      <c r="P10" s="80">
        <v>5108</v>
      </c>
    </row>
    <row r="11" spans="1:16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0">
        <v>3583</v>
      </c>
      <c r="M11" s="80">
        <v>2161</v>
      </c>
      <c r="N11" s="80">
        <v>5235</v>
      </c>
      <c r="O11" s="80">
        <v>3560</v>
      </c>
      <c r="P11" s="80">
        <v>14539</v>
      </c>
    </row>
    <row r="12" spans="1:16" x14ac:dyDescent="0.2">
      <c r="K12" t="s">
        <v>112</v>
      </c>
      <c r="L12" s="80">
        <v>2294</v>
      </c>
      <c r="M12" s="80">
        <v>6130</v>
      </c>
      <c r="N12" s="80">
        <v>3906</v>
      </c>
      <c r="O12" s="80">
        <v>1197</v>
      </c>
      <c r="P12" s="80">
        <v>13527</v>
      </c>
    </row>
    <row r="13" spans="1:16" x14ac:dyDescent="0.2">
      <c r="K13" t="s">
        <v>178</v>
      </c>
      <c r="L13" s="80">
        <v>440</v>
      </c>
      <c r="M13" s="80">
        <v>4575</v>
      </c>
      <c r="N13" s="80">
        <v>1697</v>
      </c>
      <c r="O13" s="80">
        <v>4844</v>
      </c>
      <c r="P13" s="80">
        <v>11556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0">
        <v>16654</v>
      </c>
      <c r="M14" s="80">
        <v>27155</v>
      </c>
      <c r="N14" s="80">
        <v>16342</v>
      </c>
      <c r="O14" s="80">
        <v>21812</v>
      </c>
      <c r="P14" s="80">
        <v>81963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zoomScale="130" zoomScaleNormal="130" workbookViewId="0">
      <selection activeCell="M29" sqref="M2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/>
      <c r="D6" s="58" t="s">
        <v>285</v>
      </c>
      <c r="E6" s="108"/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/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M29" sqref="M2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zoomScale="85" zoomScaleNormal="85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/>
      <c r="H9" s="4"/>
      <c r="I9" s="4"/>
      <c r="J9" s="4"/>
      <c r="K9" s="4"/>
      <c r="L9" s="4"/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/>
      <c r="H10" s="4"/>
      <c r="I10" s="4"/>
      <c r="J10" s="4"/>
      <c r="K10" s="4"/>
      <c r="L10" s="4"/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0">EDATE(F10,1)</f>
        <v>40391</v>
      </c>
      <c r="G11" s="4"/>
      <c r="H11" s="4"/>
      <c r="I11" s="4"/>
      <c r="J11" s="4"/>
      <c r="K11" s="4"/>
      <c r="L11" s="4"/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0"/>
        <v>40422</v>
      </c>
      <c r="G12" s="4"/>
      <c r="H12" s="4"/>
      <c r="I12" s="4"/>
      <c r="J12" s="4"/>
      <c r="K12" s="4"/>
      <c r="L12" s="4"/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0"/>
        <v>40452</v>
      </c>
      <c r="G13" s="4"/>
      <c r="H13" s="4"/>
      <c r="I13" s="4"/>
      <c r="J13" s="4"/>
      <c r="K13" s="4"/>
      <c r="L13" s="4"/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0"/>
        <v>40483</v>
      </c>
      <c r="G14" s="4"/>
      <c r="H14" s="4"/>
      <c r="I14" s="4"/>
      <c r="J14" s="4"/>
      <c r="K14" s="4"/>
      <c r="L14" s="4"/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0"/>
        <v>40513</v>
      </c>
      <c r="G15" s="4"/>
      <c r="H15" s="4"/>
      <c r="I15" s="4"/>
      <c r="J15" s="4"/>
      <c r="K15" s="4"/>
      <c r="L15" s="4"/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0"/>
        <v>40544</v>
      </c>
      <c r="G16" s="4"/>
      <c r="H16" s="4"/>
      <c r="I16" s="4"/>
      <c r="J16" s="4"/>
      <c r="K16" s="4"/>
      <c r="L16" s="4"/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0"/>
        <v>40575</v>
      </c>
      <c r="G17" s="4"/>
      <c r="H17" s="4"/>
      <c r="I17" s="4"/>
      <c r="J17" s="4"/>
      <c r="K17" s="4"/>
      <c r="L17" s="4"/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0"/>
        <v>40603</v>
      </c>
      <c r="G18" s="4"/>
      <c r="H18" s="4"/>
      <c r="I18" s="4"/>
      <c r="J18" s="4"/>
      <c r="K18" s="4"/>
      <c r="L18" s="4"/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0"/>
        <v>40634</v>
      </c>
      <c r="G19" s="4"/>
      <c r="H19" s="4"/>
      <c r="I19" s="4"/>
      <c r="J19" s="4"/>
      <c r="K19" s="4"/>
      <c r="L19" s="4"/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Normal="100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 t="shared" ref="G9:L19" si="0">SUMIFS($D$4:$D$684,$A$4:$A$684,"&gt;="&amp;$F9,$A$4:$A$684,"&lt;="&amp;EOMONTH($F9,0),$B$4:$B$684,G$8)</f>
        <v>165</v>
      </c>
      <c r="H9" s="4">
        <f t="shared" si="0"/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zoomScaleNormal="100" workbookViewId="0">
      <selection activeCell="E4" sqref="E4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9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9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/>
      <c r="G4" s="1" t="s">
        <v>10</v>
      </c>
      <c r="H4" s="1" t="s">
        <v>97</v>
      </c>
      <c r="I4" s="1" t="s">
        <v>241</v>
      </c>
    </row>
    <row r="5" spans="1:9" x14ac:dyDescent="0.2">
      <c r="A5" s="2" t="s">
        <v>245</v>
      </c>
      <c r="B5" s="48">
        <v>275394</v>
      </c>
      <c r="C5" s="48">
        <v>1040339</v>
      </c>
      <c r="D5" s="2">
        <v>1.4</v>
      </c>
      <c r="E5" s="4"/>
      <c r="G5" s="48">
        <v>250000</v>
      </c>
      <c r="H5" s="48">
        <v>900000</v>
      </c>
      <c r="I5" s="2">
        <v>2.5</v>
      </c>
    </row>
    <row r="6" spans="1:9" x14ac:dyDescent="0.2">
      <c r="A6" s="2" t="s">
        <v>246</v>
      </c>
      <c r="B6" s="48">
        <v>256331</v>
      </c>
      <c r="C6" s="48">
        <v>1008433</v>
      </c>
      <c r="D6" s="2">
        <v>1.7</v>
      </c>
      <c r="E6" s="4"/>
      <c r="G6" t="s">
        <v>247</v>
      </c>
      <c r="H6" t="s">
        <v>247</v>
      </c>
      <c r="I6" t="s">
        <v>247</v>
      </c>
    </row>
    <row r="7" spans="1:9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/>
    </row>
    <row r="8" spans="1:9" x14ac:dyDescent="0.2">
      <c r="A8" s="2" t="s">
        <v>249</v>
      </c>
      <c r="B8" s="48">
        <v>283174</v>
      </c>
      <c r="C8" s="48">
        <v>963773</v>
      </c>
      <c r="D8" s="2">
        <v>3.6</v>
      </c>
      <c r="E8" s="4"/>
    </row>
    <row r="9" spans="1:9" x14ac:dyDescent="0.2">
      <c r="A9" s="2" t="s">
        <v>250</v>
      </c>
      <c r="B9" s="48">
        <v>296303</v>
      </c>
      <c r="C9" s="48">
        <v>839012</v>
      </c>
      <c r="D9" s="2">
        <v>3</v>
      </c>
      <c r="E9" s="4"/>
    </row>
    <row r="10" spans="1:9" x14ac:dyDescent="0.2">
      <c r="A10" s="2" t="s">
        <v>251</v>
      </c>
      <c r="B10" s="48">
        <v>264264</v>
      </c>
      <c r="C10" s="48">
        <v>866385</v>
      </c>
      <c r="D10" s="2">
        <v>3.3</v>
      </c>
      <c r="E10" s="4"/>
    </row>
    <row r="11" spans="1:9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/>
    </row>
    <row r="12" spans="1:9" x14ac:dyDescent="0.2">
      <c r="A12" s="2" t="s">
        <v>253</v>
      </c>
      <c r="B12" s="48">
        <v>267021</v>
      </c>
      <c r="C12" s="48">
        <v>788125</v>
      </c>
      <c r="D12" s="2">
        <v>1.4</v>
      </c>
      <c r="E12" s="4"/>
    </row>
    <row r="13" spans="1:9" x14ac:dyDescent="0.2">
      <c r="A13" s="2" t="s">
        <v>254</v>
      </c>
      <c r="B13" s="48">
        <v>209565</v>
      </c>
      <c r="C13" s="48">
        <v>963794</v>
      </c>
      <c r="D13" s="2">
        <v>3.1</v>
      </c>
      <c r="E13" s="4"/>
    </row>
    <row r="14" spans="1:9" x14ac:dyDescent="0.2">
      <c r="A14" s="2" t="s">
        <v>255</v>
      </c>
      <c r="B14" s="48">
        <v>205064</v>
      </c>
      <c r="C14" s="48">
        <v>766797</v>
      </c>
      <c r="D14" s="2">
        <v>2.5</v>
      </c>
      <c r="E14" s="4"/>
    </row>
    <row r="15" spans="1:9" x14ac:dyDescent="0.2">
      <c r="A15" s="2" t="s">
        <v>256</v>
      </c>
      <c r="B15" s="48">
        <v>307681</v>
      </c>
      <c r="C15" s="48">
        <v>1000711</v>
      </c>
      <c r="D15" s="2">
        <v>4.8</v>
      </c>
      <c r="E15" s="4"/>
    </row>
    <row r="16" spans="1:9" x14ac:dyDescent="0.2">
      <c r="A16" s="2" t="s">
        <v>257</v>
      </c>
      <c r="B16" s="48">
        <v>415514</v>
      </c>
      <c r="C16" s="48">
        <v>1080614</v>
      </c>
      <c r="D16" s="2">
        <v>1.4</v>
      </c>
      <c r="E16" s="4"/>
    </row>
    <row r="17" spans="1:5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/>
    </row>
    <row r="18" spans="1:5" x14ac:dyDescent="0.2">
      <c r="A18" s="2" t="s">
        <v>259</v>
      </c>
      <c r="B18" s="48">
        <v>133078</v>
      </c>
      <c r="C18" s="48">
        <v>764241</v>
      </c>
      <c r="D18" s="2">
        <v>2.6</v>
      </c>
      <c r="E18" s="4"/>
    </row>
    <row r="19" spans="1:5" x14ac:dyDescent="0.2">
      <c r="A19" s="2" t="s">
        <v>260</v>
      </c>
      <c r="B19" s="48">
        <v>228636</v>
      </c>
      <c r="C19" s="48">
        <v>798686</v>
      </c>
      <c r="D19" s="2">
        <v>4.8</v>
      </c>
      <c r="E19" s="4"/>
    </row>
    <row r="20" spans="1:5" x14ac:dyDescent="0.2">
      <c r="A20" s="2" t="s">
        <v>261</v>
      </c>
      <c r="B20" s="48">
        <v>188991</v>
      </c>
      <c r="C20" s="48">
        <v>1072008</v>
      </c>
      <c r="D20" s="2">
        <v>3.6</v>
      </c>
      <c r="E20" s="4"/>
    </row>
    <row r="21" spans="1:5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/>
    </row>
    <row r="22" spans="1:5" x14ac:dyDescent="0.2">
      <c r="A22" s="2" t="s">
        <v>263</v>
      </c>
      <c r="B22" s="48">
        <v>352011</v>
      </c>
      <c r="C22" s="48">
        <v>867680</v>
      </c>
      <c r="D22" s="2">
        <v>2.5</v>
      </c>
      <c r="E22" s="4"/>
    </row>
    <row r="23" spans="1:5" x14ac:dyDescent="0.2">
      <c r="A23" s="2" t="s">
        <v>264</v>
      </c>
      <c r="B23" s="48">
        <v>361081</v>
      </c>
      <c r="C23" s="48">
        <v>1035101</v>
      </c>
      <c r="D23" s="2">
        <v>1</v>
      </c>
      <c r="E23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Normal="100" workbookViewId="0">
      <selection activeCell="K4" sqref="K4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11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11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8" max="8" width="18.33203125" bestFit="1" customWidth="1"/>
    <col min="9" max="9" width="9.5" bestFit="1" customWidth="1"/>
  </cols>
  <sheetData>
    <row r="1" spans="2:9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9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9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/>
    </row>
    <row r="6" spans="2:9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/>
    </row>
    <row r="7" spans="2:9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/>
    </row>
    <row r="8" spans="2:9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/>
    </row>
    <row r="9" spans="2:9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/>
    </row>
    <row r="10" spans="2:9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/>
    </row>
    <row r="11" spans="2:9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/>
    </row>
    <row r="12" spans="2:9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/>
    </row>
    <row r="13" spans="2:9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/>
    </row>
    <row r="14" spans="2:9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/>
    </row>
    <row r="15" spans="2:9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/>
    </row>
    <row r="16" spans="2:9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/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/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/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/>
    </row>
    <row r="20" spans="2:9" x14ac:dyDescent="0.2">
      <c r="B20" s="97"/>
      <c r="C20" s="98"/>
      <c r="D20" s="99"/>
      <c r="E20" s="100"/>
      <c r="F20" s="99"/>
      <c r="G20" s="98"/>
      <c r="H20" s="101"/>
      <c r="I20" s="102"/>
    </row>
    <row r="21" spans="2:9" x14ac:dyDescent="0.2">
      <c r="B21" s="97"/>
      <c r="C21" s="98"/>
      <c r="D21" s="99"/>
      <c r="E21" s="100"/>
      <c r="F21" s="99"/>
      <c r="G21" s="98"/>
      <c r="H21" s="101"/>
      <c r="I21" s="102"/>
    </row>
    <row r="22" spans="2:9" x14ac:dyDescent="0.2">
      <c r="B22" s="97"/>
      <c r="C22" s="98"/>
      <c r="D22" s="99"/>
      <c r="E22" s="100"/>
      <c r="F22" s="99"/>
      <c r="G22" s="98"/>
      <c r="H22" s="101"/>
      <c r="I22" s="102"/>
    </row>
    <row r="23" spans="2:9" x14ac:dyDescent="0.2">
      <c r="B23" s="97"/>
      <c r="C23" s="98"/>
      <c r="D23" s="99"/>
      <c r="E23" s="100"/>
      <c r="F23" s="99"/>
      <c r="G23" s="98"/>
      <c r="H23" s="101"/>
      <c r="I23" s="102"/>
    </row>
    <row r="24" spans="2:9" x14ac:dyDescent="0.2">
      <c r="B24" s="97"/>
      <c r="C24" s="98"/>
      <c r="D24" s="99"/>
      <c r="E24" s="100"/>
      <c r="F24" s="99"/>
      <c r="G24" s="98"/>
      <c r="H24" s="101"/>
      <c r="I24" s="102"/>
    </row>
    <row r="25" spans="2:9" x14ac:dyDescent="0.2">
      <c r="B25" s="97"/>
      <c r="C25" s="98"/>
      <c r="D25" s="99"/>
      <c r="E25" s="100"/>
      <c r="F25" s="99"/>
      <c r="G25" s="98"/>
      <c r="H25" s="101"/>
      <c r="I25" s="102"/>
    </row>
    <row r="26" spans="2:9" x14ac:dyDescent="0.2">
      <c r="B26" s="97"/>
      <c r="C26" s="98"/>
      <c r="D26" s="99"/>
      <c r="E26" s="100"/>
      <c r="F26" s="99"/>
      <c r="G26" s="98"/>
      <c r="H26" s="101"/>
      <c r="I26" s="102"/>
    </row>
    <row r="27" spans="2:9" x14ac:dyDescent="0.2">
      <c r="B27" s="97"/>
      <c r="C27" s="98"/>
      <c r="D27" s="99"/>
      <c r="E27" s="100"/>
      <c r="F27" s="99"/>
      <c r="G27" s="98"/>
      <c r="H27" s="101"/>
      <c r="I27" s="102"/>
    </row>
    <row r="28" spans="2:9" x14ac:dyDescent="0.2">
      <c r="B28" s="97"/>
      <c r="C28" s="98"/>
      <c r="D28" s="99"/>
      <c r="E28" s="100"/>
      <c r="F28" s="99"/>
      <c r="G28" s="98"/>
      <c r="H28" s="101"/>
      <c r="I28" s="10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3" max="3" width="9.5" bestFit="1" customWidth="1"/>
    <col min="8" max="8" width="18.33203125" bestFit="1" customWidth="1"/>
    <col min="9" max="9" width="10.1640625" bestFit="1" customWidth="1"/>
  </cols>
  <sheetData>
    <row r="1" spans="2:11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11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11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IF(C5="","",I4-E5+H5)</f>
        <v>7003.88</v>
      </c>
      <c r="K5" t="s">
        <v>279</v>
      </c>
    </row>
    <row r="6" spans="2:11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28" si="0">IF(C6="","",I5-E6+H6)</f>
        <v>6557.88</v>
      </c>
    </row>
    <row r="7" spans="2:11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11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11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11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11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11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11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11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11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11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2">
      <c r="B20" s="97"/>
      <c r="C20" s="98"/>
      <c r="D20" s="99"/>
      <c r="E20" s="100"/>
      <c r="F20" s="99"/>
      <c r="G20" s="98"/>
      <c r="H20" s="101"/>
      <c r="I20" s="102" t="str">
        <f t="shared" si="0"/>
        <v/>
      </c>
    </row>
    <row r="21" spans="2:9" x14ac:dyDescent="0.2">
      <c r="B21" s="97"/>
      <c r="C21" s="98"/>
      <c r="D21" s="99"/>
      <c r="E21" s="100"/>
      <c r="F21" s="99"/>
      <c r="G21" s="98"/>
      <c r="H21" s="101"/>
      <c r="I21" s="102" t="str">
        <f t="shared" si="0"/>
        <v/>
      </c>
    </row>
    <row r="22" spans="2:9" x14ac:dyDescent="0.2">
      <c r="B22" s="97"/>
      <c r="C22" s="98"/>
      <c r="D22" s="99"/>
      <c r="E22" s="100"/>
      <c r="F22" s="99"/>
      <c r="G22" s="98"/>
      <c r="H22" s="101"/>
      <c r="I22" s="102" t="str">
        <f t="shared" si="0"/>
        <v/>
      </c>
    </row>
    <row r="23" spans="2:9" x14ac:dyDescent="0.2">
      <c r="B23" s="97"/>
      <c r="C23" s="98"/>
      <c r="D23" s="99"/>
      <c r="E23" s="100"/>
      <c r="F23" s="99"/>
      <c r="G23" s="98"/>
      <c r="H23" s="101"/>
      <c r="I23" s="102" t="str">
        <f t="shared" si="0"/>
        <v/>
      </c>
    </row>
    <row r="24" spans="2:9" x14ac:dyDescent="0.2">
      <c r="B24" s="97"/>
      <c r="C24" s="98"/>
      <c r="D24" s="99"/>
      <c r="E24" s="100"/>
      <c r="F24" s="99"/>
      <c r="G24" s="98"/>
      <c r="H24" s="101"/>
      <c r="I24" s="102" t="str">
        <f t="shared" si="0"/>
        <v/>
      </c>
    </row>
    <row r="25" spans="2:9" x14ac:dyDescent="0.2">
      <c r="B25" s="97"/>
      <c r="C25" s="98"/>
      <c r="D25" s="99"/>
      <c r="E25" s="100"/>
      <c r="F25" s="99"/>
      <c r="G25" s="98"/>
      <c r="H25" s="101"/>
      <c r="I25" s="102" t="str">
        <f t="shared" si="0"/>
        <v/>
      </c>
    </row>
    <row r="26" spans="2:9" x14ac:dyDescent="0.2">
      <c r="B26" s="97"/>
      <c r="C26" s="98"/>
      <c r="D26" s="99"/>
      <c r="E26" s="100"/>
      <c r="F26" s="99"/>
      <c r="G26" s="98"/>
      <c r="H26" s="101"/>
      <c r="I26" s="102" t="str">
        <f t="shared" si="0"/>
        <v/>
      </c>
    </row>
    <row r="27" spans="2:9" x14ac:dyDescent="0.2">
      <c r="B27" s="97"/>
      <c r="C27" s="98"/>
      <c r="D27" s="99"/>
      <c r="E27" s="100"/>
      <c r="F27" s="99"/>
      <c r="G27" s="98"/>
      <c r="H27" s="101"/>
      <c r="I27" s="102" t="str">
        <f t="shared" si="0"/>
        <v/>
      </c>
    </row>
    <row r="28" spans="2:9" x14ac:dyDescent="0.2">
      <c r="B28" s="97"/>
      <c r="C28" s="98"/>
      <c r="D28" s="99"/>
      <c r="E28" s="100"/>
      <c r="F28" s="99"/>
      <c r="G28" s="98"/>
      <c r="H28" s="101"/>
      <c r="I28" s="102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zoomScale="115" zoomScaleNormal="115" workbookViewId="0">
      <selection activeCell="G10" sqref="G10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/>
      <c r="H10" s="51"/>
      <c r="J10" s="51"/>
      <c r="K10" s="51"/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/>
      <c r="H16" s="51"/>
      <c r="J16" s="51"/>
      <c r="K16" s="51"/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zoomScale="115" zoomScaleNormal="115" workbookViewId="0">
      <selection activeCell="K16" sqref="K16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 t="array" ref="J10">AVERAGE(IF(($B$7:$B$2005=J7)+($B$7:$B$2005=J8),$E$7:$E$2005))</f>
        <v>5045.6975477386986</v>
      </c>
      <c r="K10" s="51">
        <f t="array" ref="K10">AVERAGE(IF(($B$7:$B$2005=K7)+($B$7:$B$2005=K8),$E$7:$E$2005))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 t="shared" ref="G16:H16" si="1">DSUM($A$6:$E$2005,"Sales",G12:G14)</f>
        <v>5020469.0600000052</v>
      </c>
      <c r="H16" s="51">
        <f t="shared" si="1"/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Galvanize</cp:lastModifiedBy>
  <dcterms:created xsi:type="dcterms:W3CDTF">2016-05-03T16:41:53Z</dcterms:created>
  <dcterms:modified xsi:type="dcterms:W3CDTF">2019-10-03T20:13:22Z</dcterms:modified>
</cp:coreProperties>
</file>