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assessments/excel_assessment/"/>
    </mc:Choice>
  </mc:AlternateContent>
  <xr:revisionPtr revIDLastSave="0" documentId="13_ncr:1_{D60745EC-CD71-BE43-A492-E2CA36F0D239}" xr6:coauthVersionLast="45" xr6:coauthVersionMax="45" xr10:uidLastSave="{00000000-0000-0000-0000-000000000000}"/>
  <bookViews>
    <workbookView xWindow="0" yWindow="0" windowWidth="28800" windowHeight="18000" activeTab="3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P12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Y11" i="1"/>
  <c r="R5" i="1"/>
  <c r="R6" i="1"/>
  <c r="R7" i="1"/>
  <c r="R8" i="1"/>
  <c r="S8" i="1" s="1"/>
  <c r="T8" i="1" s="1"/>
  <c r="R9" i="1"/>
  <c r="S9" i="1" s="1"/>
  <c r="T9" i="1" s="1"/>
  <c r="R10" i="1"/>
  <c r="R11" i="1"/>
  <c r="R12" i="1"/>
  <c r="R13" i="1"/>
  <c r="S13" i="1" s="1"/>
  <c r="T13" i="1" s="1"/>
  <c r="R14" i="1"/>
  <c r="R15" i="1"/>
  <c r="R16" i="1"/>
  <c r="S16" i="1" s="1"/>
  <c r="T16" i="1" s="1"/>
  <c r="R17" i="1"/>
  <c r="S17" i="1" s="1"/>
  <c r="T17" i="1" s="1"/>
  <c r="R18" i="1"/>
  <c r="R19" i="1"/>
  <c r="R20" i="1"/>
  <c r="S20" i="1" s="1"/>
  <c r="T20" i="1" s="1"/>
  <c r="R21" i="1"/>
  <c r="S21" i="1" s="1"/>
  <c r="T21" i="1" s="1"/>
  <c r="R22" i="1"/>
  <c r="R23" i="1"/>
  <c r="R24" i="1"/>
  <c r="S24" i="1" s="1"/>
  <c r="T24" i="1" s="1"/>
  <c r="R25" i="1"/>
  <c r="S25" i="1" s="1"/>
  <c r="T25" i="1" s="1"/>
  <c r="R26" i="1"/>
  <c r="R27" i="1"/>
  <c r="R28" i="1"/>
  <c r="R29" i="1"/>
  <c r="R30" i="1"/>
  <c r="R31" i="1"/>
  <c r="R32" i="1"/>
  <c r="R33" i="1"/>
  <c r="S33" i="1" s="1"/>
  <c r="T33" i="1" s="1"/>
  <c r="R34" i="1"/>
  <c r="R35" i="1"/>
  <c r="R36" i="1"/>
  <c r="S36" i="1" s="1"/>
  <c r="T36" i="1" s="1"/>
  <c r="R37" i="1"/>
  <c r="S37" i="1" s="1"/>
  <c r="T37" i="1" s="1"/>
  <c r="R38" i="1"/>
  <c r="R39" i="1"/>
  <c r="R40" i="1"/>
  <c r="R41" i="1"/>
  <c r="S41" i="1" s="1"/>
  <c r="T41" i="1" s="1"/>
  <c r="R42" i="1"/>
  <c r="R43" i="1"/>
  <c r="R44" i="1"/>
  <c r="S44" i="1" s="1"/>
  <c r="T44" i="1" s="1"/>
  <c r="R45" i="1"/>
  <c r="S45" i="1" s="1"/>
  <c r="T45" i="1" s="1"/>
  <c r="R46" i="1"/>
  <c r="R47" i="1"/>
  <c r="R48" i="1"/>
  <c r="R49" i="1"/>
  <c r="R50" i="1"/>
  <c r="R51" i="1"/>
  <c r="R52" i="1"/>
  <c r="R53" i="1"/>
  <c r="S53" i="1" s="1"/>
  <c r="T53" i="1" s="1"/>
  <c r="R54" i="1"/>
  <c r="R55" i="1"/>
  <c r="R56" i="1"/>
  <c r="R57" i="1"/>
  <c r="R58" i="1"/>
  <c r="R59" i="1"/>
  <c r="R60" i="1"/>
  <c r="S60" i="1" s="1"/>
  <c r="T60" i="1" s="1"/>
  <c r="R61" i="1"/>
  <c r="S61" i="1" s="1"/>
  <c r="T61" i="1" s="1"/>
  <c r="R62" i="1"/>
  <c r="R63" i="1"/>
  <c r="R64" i="1"/>
  <c r="S64" i="1" s="1"/>
  <c r="T64" i="1" s="1"/>
  <c r="R65" i="1"/>
  <c r="S65" i="1" s="1"/>
  <c r="T65" i="1" s="1"/>
  <c r="R66" i="1"/>
  <c r="R67" i="1"/>
  <c r="R68" i="1"/>
  <c r="R69" i="1"/>
  <c r="R70" i="1"/>
  <c r="R71" i="1"/>
  <c r="R72" i="1"/>
  <c r="S72" i="1" s="1"/>
  <c r="T72" i="1" s="1"/>
  <c r="R73" i="1"/>
  <c r="S73" i="1" s="1"/>
  <c r="T73" i="1" s="1"/>
  <c r="R74" i="1"/>
  <c r="R75" i="1"/>
  <c r="R76" i="1"/>
  <c r="R77" i="1"/>
  <c r="S77" i="1" s="1"/>
  <c r="T77" i="1" s="1"/>
  <c r="R78" i="1"/>
  <c r="R79" i="1"/>
  <c r="R80" i="1"/>
  <c r="S80" i="1" s="1"/>
  <c r="T80" i="1" s="1"/>
  <c r="R81" i="1"/>
  <c r="S81" i="1" s="1"/>
  <c r="T81" i="1" s="1"/>
  <c r="R82" i="1"/>
  <c r="R83" i="1"/>
  <c r="R84" i="1"/>
  <c r="S84" i="1" s="1"/>
  <c r="T84" i="1" s="1"/>
  <c r="R85" i="1"/>
  <c r="S85" i="1" s="1"/>
  <c r="T85" i="1" s="1"/>
  <c r="R86" i="1"/>
  <c r="R87" i="1"/>
  <c r="R88" i="1"/>
  <c r="S88" i="1" s="1"/>
  <c r="T88" i="1" s="1"/>
  <c r="R89" i="1"/>
  <c r="S89" i="1" s="1"/>
  <c r="T89" i="1" s="1"/>
  <c r="R90" i="1"/>
  <c r="R91" i="1"/>
  <c r="R92" i="1"/>
  <c r="R93" i="1"/>
  <c r="R94" i="1"/>
  <c r="R95" i="1"/>
  <c r="R96" i="1"/>
  <c r="R97" i="1"/>
  <c r="S97" i="1" s="1"/>
  <c r="T97" i="1" s="1"/>
  <c r="R98" i="1"/>
  <c r="R99" i="1"/>
  <c r="R100" i="1"/>
  <c r="S100" i="1" s="1"/>
  <c r="T100" i="1" s="1"/>
  <c r="R101" i="1"/>
  <c r="S101" i="1" s="1"/>
  <c r="T101" i="1" s="1"/>
  <c r="R102" i="1"/>
  <c r="R103" i="1"/>
  <c r="R104" i="1"/>
  <c r="R105" i="1"/>
  <c r="S105" i="1" s="1"/>
  <c r="T105" i="1" s="1"/>
  <c r="R106" i="1"/>
  <c r="R107" i="1"/>
  <c r="R108" i="1"/>
  <c r="S108" i="1" s="1"/>
  <c r="T108" i="1" s="1"/>
  <c r="R109" i="1"/>
  <c r="S109" i="1" s="1"/>
  <c r="T109" i="1" s="1"/>
  <c r="R110" i="1"/>
  <c r="R111" i="1"/>
  <c r="R112" i="1"/>
  <c r="R113" i="1"/>
  <c r="R114" i="1"/>
  <c r="R115" i="1"/>
  <c r="R116" i="1"/>
  <c r="R117" i="1"/>
  <c r="S117" i="1" s="1"/>
  <c r="T117" i="1" s="1"/>
  <c r="R118" i="1"/>
  <c r="R119" i="1"/>
  <c r="R120" i="1"/>
  <c r="R121" i="1"/>
  <c r="R122" i="1"/>
  <c r="R123" i="1"/>
  <c r="R124" i="1"/>
  <c r="S124" i="1" s="1"/>
  <c r="T124" i="1" s="1"/>
  <c r="R125" i="1"/>
  <c r="S125" i="1" s="1"/>
  <c r="T125" i="1" s="1"/>
  <c r="R126" i="1"/>
  <c r="R127" i="1"/>
  <c r="R128" i="1"/>
  <c r="S128" i="1" s="1"/>
  <c r="T128" i="1" s="1"/>
  <c r="R129" i="1"/>
  <c r="S129" i="1" s="1"/>
  <c r="T129" i="1" s="1"/>
  <c r="R130" i="1"/>
  <c r="R131" i="1"/>
  <c r="R132" i="1"/>
  <c r="R133" i="1"/>
  <c r="R134" i="1"/>
  <c r="R135" i="1"/>
  <c r="R136" i="1"/>
  <c r="S136" i="1" s="1"/>
  <c r="T136" i="1" s="1"/>
  <c r="R137" i="1"/>
  <c r="S137" i="1" s="1"/>
  <c r="T137" i="1" s="1"/>
  <c r="R138" i="1"/>
  <c r="R139" i="1"/>
  <c r="R140" i="1"/>
  <c r="R141" i="1"/>
  <c r="S141" i="1" s="1"/>
  <c r="T141" i="1" s="1"/>
  <c r="R142" i="1"/>
  <c r="R143" i="1"/>
  <c r="R144" i="1"/>
  <c r="S144" i="1" s="1"/>
  <c r="T144" i="1" s="1"/>
  <c r="R145" i="1"/>
  <c r="S145" i="1" s="1"/>
  <c r="T145" i="1" s="1"/>
  <c r="R146" i="1"/>
  <c r="R147" i="1"/>
  <c r="R148" i="1"/>
  <c r="S148" i="1" s="1"/>
  <c r="T148" i="1" s="1"/>
  <c r="R149" i="1"/>
  <c r="S149" i="1" s="1"/>
  <c r="T149" i="1" s="1"/>
  <c r="R150" i="1"/>
  <c r="R151" i="1"/>
  <c r="R152" i="1"/>
  <c r="S152" i="1" s="1"/>
  <c r="T152" i="1" s="1"/>
  <c r="R153" i="1"/>
  <c r="S153" i="1" s="1"/>
  <c r="T153" i="1" s="1"/>
  <c r="R154" i="1"/>
  <c r="R155" i="1"/>
  <c r="R156" i="1"/>
  <c r="R157" i="1"/>
  <c r="R158" i="1"/>
  <c r="R159" i="1"/>
  <c r="R160" i="1"/>
  <c r="R161" i="1"/>
  <c r="S161" i="1" s="1"/>
  <c r="T161" i="1" s="1"/>
  <c r="R162" i="1"/>
  <c r="R163" i="1"/>
  <c r="R164" i="1"/>
  <c r="S164" i="1" s="1"/>
  <c r="T164" i="1" s="1"/>
  <c r="R165" i="1"/>
  <c r="S165" i="1" s="1"/>
  <c r="T165" i="1" s="1"/>
  <c r="R166" i="1"/>
  <c r="R167" i="1"/>
  <c r="R168" i="1"/>
  <c r="R169" i="1"/>
  <c r="S169" i="1" s="1"/>
  <c r="T169" i="1" s="1"/>
  <c r="R170" i="1"/>
  <c r="R171" i="1"/>
  <c r="R172" i="1"/>
  <c r="S172" i="1" s="1"/>
  <c r="T172" i="1" s="1"/>
  <c r="R173" i="1"/>
  <c r="S173" i="1" s="1"/>
  <c r="T173" i="1" s="1"/>
  <c r="R174" i="1"/>
  <c r="R175" i="1"/>
  <c r="R176" i="1"/>
  <c r="R177" i="1"/>
  <c r="R178" i="1"/>
  <c r="R179" i="1"/>
  <c r="R180" i="1"/>
  <c r="R181" i="1"/>
  <c r="S181" i="1" s="1"/>
  <c r="T181" i="1" s="1"/>
  <c r="R182" i="1"/>
  <c r="R183" i="1"/>
  <c r="R184" i="1"/>
  <c r="R185" i="1"/>
  <c r="R186" i="1"/>
  <c r="R187" i="1"/>
  <c r="R188" i="1"/>
  <c r="S188" i="1" s="1"/>
  <c r="T188" i="1" s="1"/>
  <c r="R189" i="1"/>
  <c r="S189" i="1" s="1"/>
  <c r="T189" i="1" s="1"/>
  <c r="R190" i="1"/>
  <c r="R191" i="1"/>
  <c r="R192" i="1"/>
  <c r="S192" i="1" s="1"/>
  <c r="T192" i="1" s="1"/>
  <c r="R193" i="1"/>
  <c r="S193" i="1" s="1"/>
  <c r="T193" i="1" s="1"/>
  <c r="R194" i="1"/>
  <c r="R195" i="1"/>
  <c r="R196" i="1"/>
  <c r="R197" i="1"/>
  <c r="R198" i="1"/>
  <c r="R199" i="1"/>
  <c r="R200" i="1"/>
  <c r="S200" i="1" s="1"/>
  <c r="T200" i="1" s="1"/>
  <c r="R201" i="1"/>
  <c r="S201" i="1" s="1"/>
  <c r="T201" i="1" s="1"/>
  <c r="R202" i="1"/>
  <c r="R203" i="1"/>
  <c r="R204" i="1"/>
  <c r="R205" i="1"/>
  <c r="S205" i="1" s="1"/>
  <c r="T205" i="1" s="1"/>
  <c r="R206" i="1"/>
  <c r="R207" i="1"/>
  <c r="R208" i="1"/>
  <c r="S208" i="1" s="1"/>
  <c r="T208" i="1" s="1"/>
  <c r="R209" i="1"/>
  <c r="S209" i="1" s="1"/>
  <c r="T209" i="1" s="1"/>
  <c r="R210" i="1"/>
  <c r="R211" i="1"/>
  <c r="R212" i="1"/>
  <c r="S212" i="1" s="1"/>
  <c r="T212" i="1" s="1"/>
  <c r="R213" i="1"/>
  <c r="S213" i="1" s="1"/>
  <c r="T213" i="1" s="1"/>
  <c r="R214" i="1"/>
  <c r="R215" i="1"/>
  <c r="R216" i="1"/>
  <c r="S216" i="1" s="1"/>
  <c r="T216" i="1" s="1"/>
  <c r="R217" i="1"/>
  <c r="S217" i="1" s="1"/>
  <c r="T217" i="1" s="1"/>
  <c r="R218" i="1"/>
  <c r="R219" i="1"/>
  <c r="R220" i="1"/>
  <c r="R221" i="1"/>
  <c r="R222" i="1"/>
  <c r="R223" i="1"/>
  <c r="R224" i="1"/>
  <c r="R225" i="1"/>
  <c r="S225" i="1" s="1"/>
  <c r="T225" i="1" s="1"/>
  <c r="R226" i="1"/>
  <c r="R227" i="1"/>
  <c r="R228" i="1"/>
  <c r="S228" i="1" s="1"/>
  <c r="T228" i="1" s="1"/>
  <c r="R229" i="1"/>
  <c r="S229" i="1" s="1"/>
  <c r="T229" i="1" s="1"/>
  <c r="R230" i="1"/>
  <c r="R231" i="1"/>
  <c r="R232" i="1"/>
  <c r="R233" i="1"/>
  <c r="S233" i="1" s="1"/>
  <c r="T233" i="1" s="1"/>
  <c r="R234" i="1"/>
  <c r="R235" i="1"/>
  <c r="R236" i="1"/>
  <c r="S236" i="1" s="1"/>
  <c r="T236" i="1" s="1"/>
  <c r="R237" i="1"/>
  <c r="S237" i="1" s="1"/>
  <c r="T237" i="1" s="1"/>
  <c r="R238" i="1"/>
  <c r="R239" i="1"/>
  <c r="R240" i="1"/>
  <c r="R241" i="1"/>
  <c r="R242" i="1"/>
  <c r="R243" i="1"/>
  <c r="R244" i="1"/>
  <c r="R245" i="1"/>
  <c r="S245" i="1" s="1"/>
  <c r="T245" i="1" s="1"/>
  <c r="R246" i="1"/>
  <c r="R247" i="1"/>
  <c r="R248" i="1"/>
  <c r="R249" i="1"/>
  <c r="R250" i="1"/>
  <c r="R251" i="1"/>
  <c r="R252" i="1"/>
  <c r="S252" i="1" s="1"/>
  <c r="T252" i="1" s="1"/>
  <c r="R253" i="1"/>
  <c r="S253" i="1" s="1"/>
  <c r="T253" i="1" s="1"/>
  <c r="R254" i="1"/>
  <c r="R255" i="1"/>
  <c r="R256" i="1"/>
  <c r="S256" i="1" s="1"/>
  <c r="T256" i="1" s="1"/>
  <c r="R257" i="1"/>
  <c r="S257" i="1" s="1"/>
  <c r="T257" i="1" s="1"/>
  <c r="R258" i="1"/>
  <c r="R259" i="1"/>
  <c r="R260" i="1"/>
  <c r="R261" i="1"/>
  <c r="R262" i="1"/>
  <c r="R263" i="1"/>
  <c r="R264" i="1"/>
  <c r="S264" i="1" s="1"/>
  <c r="T264" i="1" s="1"/>
  <c r="R265" i="1"/>
  <c r="S265" i="1" s="1"/>
  <c r="T265" i="1" s="1"/>
  <c r="R266" i="1"/>
  <c r="R267" i="1"/>
  <c r="R268" i="1"/>
  <c r="R269" i="1"/>
  <c r="S269" i="1" s="1"/>
  <c r="T269" i="1" s="1"/>
  <c r="R270" i="1"/>
  <c r="R271" i="1"/>
  <c r="R272" i="1"/>
  <c r="S272" i="1" s="1"/>
  <c r="T272" i="1" s="1"/>
  <c r="R273" i="1"/>
  <c r="S273" i="1" s="1"/>
  <c r="T273" i="1" s="1"/>
  <c r="R274" i="1"/>
  <c r="R275" i="1"/>
  <c r="R276" i="1"/>
  <c r="S276" i="1" s="1"/>
  <c r="T276" i="1" s="1"/>
  <c r="R277" i="1"/>
  <c r="S277" i="1" s="1"/>
  <c r="T277" i="1" s="1"/>
  <c r="R278" i="1"/>
  <c r="R279" i="1"/>
  <c r="R280" i="1"/>
  <c r="S280" i="1" s="1"/>
  <c r="T280" i="1" s="1"/>
  <c r="R281" i="1"/>
  <c r="S281" i="1" s="1"/>
  <c r="T281" i="1" s="1"/>
  <c r="R282" i="1"/>
  <c r="R283" i="1"/>
  <c r="R284" i="1"/>
  <c r="R285" i="1"/>
  <c r="R286" i="1"/>
  <c r="R287" i="1"/>
  <c r="R288" i="1"/>
  <c r="R289" i="1"/>
  <c r="S289" i="1" s="1"/>
  <c r="T289" i="1" s="1"/>
  <c r="R290" i="1"/>
  <c r="R291" i="1"/>
  <c r="R292" i="1"/>
  <c r="S292" i="1" s="1"/>
  <c r="T292" i="1" s="1"/>
  <c r="R293" i="1"/>
  <c r="S293" i="1" s="1"/>
  <c r="T293" i="1" s="1"/>
  <c r="R294" i="1"/>
  <c r="R295" i="1"/>
  <c r="R296" i="1"/>
  <c r="R297" i="1"/>
  <c r="S297" i="1" s="1"/>
  <c r="T297" i="1" s="1"/>
  <c r="R298" i="1"/>
  <c r="R299" i="1"/>
  <c r="R300" i="1"/>
  <c r="S300" i="1" s="1"/>
  <c r="T300" i="1" s="1"/>
  <c r="R301" i="1"/>
  <c r="S301" i="1" s="1"/>
  <c r="T301" i="1" s="1"/>
  <c r="R302" i="1"/>
  <c r="R303" i="1"/>
  <c r="R304" i="1"/>
  <c r="R305" i="1"/>
  <c r="R306" i="1"/>
  <c r="R307" i="1"/>
  <c r="R308" i="1"/>
  <c r="R309" i="1"/>
  <c r="S309" i="1" s="1"/>
  <c r="T309" i="1" s="1"/>
  <c r="R310" i="1"/>
  <c r="R311" i="1"/>
  <c r="R312" i="1"/>
  <c r="R313" i="1"/>
  <c r="R314" i="1"/>
  <c r="R315" i="1"/>
  <c r="R316" i="1"/>
  <c r="S316" i="1" s="1"/>
  <c r="T316" i="1" s="1"/>
  <c r="R317" i="1"/>
  <c r="S317" i="1" s="1"/>
  <c r="T317" i="1" s="1"/>
  <c r="R318" i="1"/>
  <c r="R319" i="1"/>
  <c r="R320" i="1"/>
  <c r="S320" i="1" s="1"/>
  <c r="T320" i="1" s="1"/>
  <c r="R321" i="1"/>
  <c r="S321" i="1" s="1"/>
  <c r="T321" i="1" s="1"/>
  <c r="R322" i="1"/>
  <c r="R323" i="1"/>
  <c r="R324" i="1"/>
  <c r="R325" i="1"/>
  <c r="R326" i="1"/>
  <c r="R327" i="1"/>
  <c r="R328" i="1"/>
  <c r="S328" i="1" s="1"/>
  <c r="T328" i="1" s="1"/>
  <c r="R329" i="1"/>
  <c r="S329" i="1" s="1"/>
  <c r="T329" i="1" s="1"/>
  <c r="R330" i="1"/>
  <c r="R331" i="1"/>
  <c r="R332" i="1"/>
  <c r="R333" i="1"/>
  <c r="S333" i="1" s="1"/>
  <c r="T333" i="1" s="1"/>
  <c r="R334" i="1"/>
  <c r="R335" i="1"/>
  <c r="R336" i="1"/>
  <c r="S336" i="1" s="1"/>
  <c r="T336" i="1" s="1"/>
  <c r="R337" i="1"/>
  <c r="S337" i="1" s="1"/>
  <c r="T337" i="1" s="1"/>
  <c r="R338" i="1"/>
  <c r="R339" i="1"/>
  <c r="R340" i="1"/>
  <c r="S340" i="1" s="1"/>
  <c r="T340" i="1" s="1"/>
  <c r="R341" i="1"/>
  <c r="R342" i="1"/>
  <c r="R343" i="1"/>
  <c r="R344" i="1"/>
  <c r="R345" i="1"/>
  <c r="R346" i="1"/>
  <c r="R347" i="1"/>
  <c r="R348" i="1"/>
  <c r="R349" i="1"/>
  <c r="R350" i="1"/>
  <c r="R351" i="1"/>
  <c r="R352" i="1"/>
  <c r="S352" i="1" s="1"/>
  <c r="T352" i="1" s="1"/>
  <c r="R353" i="1"/>
  <c r="R354" i="1"/>
  <c r="R355" i="1"/>
  <c r="R356" i="1"/>
  <c r="S356" i="1" s="1"/>
  <c r="T356" i="1" s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S421" i="1" s="1"/>
  <c r="T421" i="1" s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S465" i="1" s="1"/>
  <c r="T465" i="1" s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U261" i="1" s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U438" i="1" s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S341" i="1" s="1"/>
  <c r="T341" i="1" s="1"/>
  <c r="Q342" i="1"/>
  <c r="Q343" i="1"/>
  <c r="Q344" i="1"/>
  <c r="Q345" i="1"/>
  <c r="S345" i="1" s="1"/>
  <c r="T345" i="1" s="1"/>
  <c r="Q346" i="1"/>
  <c r="Q347" i="1"/>
  <c r="Q348" i="1"/>
  <c r="Q349" i="1"/>
  <c r="S349" i="1" s="1"/>
  <c r="T349" i="1" s="1"/>
  <c r="Q350" i="1"/>
  <c r="Q351" i="1"/>
  <c r="Q352" i="1"/>
  <c r="Q353" i="1"/>
  <c r="S353" i="1" s="1"/>
  <c r="T353" i="1" s="1"/>
  <c r="Q354" i="1"/>
  <c r="Q355" i="1"/>
  <c r="Q356" i="1"/>
  <c r="Q357" i="1"/>
  <c r="S357" i="1" s="1"/>
  <c r="T357" i="1" s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S385" i="1" s="1"/>
  <c r="T385" i="1" s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S401" i="1" s="1"/>
  <c r="T401" i="1" s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S433" i="1" s="1"/>
  <c r="T433" i="1" s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S449" i="1" s="1"/>
  <c r="T449" i="1" s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S485" i="1" s="1"/>
  <c r="T485" i="1" s="1"/>
  <c r="Q486" i="1"/>
  <c r="Q487" i="1"/>
  <c r="Q488" i="1"/>
  <c r="Q489" i="1"/>
  <c r="U489" i="1" s="1"/>
  <c r="Q490" i="1"/>
  <c r="Q491" i="1"/>
  <c r="Q492" i="1"/>
  <c r="Q493" i="1"/>
  <c r="U493" i="1" s="1"/>
  <c r="Q494" i="1"/>
  <c r="Q495" i="1"/>
  <c r="Q496" i="1"/>
  <c r="Q497" i="1"/>
  <c r="Q498" i="1"/>
  <c r="Q499" i="1"/>
  <c r="Q500" i="1"/>
  <c r="Q501" i="1"/>
  <c r="S501" i="1" s="1"/>
  <c r="T501" i="1" s="1"/>
  <c r="Q502" i="1"/>
  <c r="Q503" i="1"/>
  <c r="Q504" i="1"/>
  <c r="Q5" i="1"/>
  <c r="S7" i="1"/>
  <c r="T7" i="1" s="1"/>
  <c r="S12" i="1"/>
  <c r="T12" i="1" s="1"/>
  <c r="S23" i="1"/>
  <c r="T23" i="1" s="1"/>
  <c r="S28" i="1"/>
  <c r="T28" i="1" s="1"/>
  <c r="S29" i="1"/>
  <c r="T29" i="1" s="1"/>
  <c r="S39" i="1"/>
  <c r="T39" i="1" s="1"/>
  <c r="S40" i="1"/>
  <c r="T40" i="1" s="1"/>
  <c r="S49" i="1"/>
  <c r="T49" i="1" s="1"/>
  <c r="S55" i="1"/>
  <c r="T55" i="1" s="1"/>
  <c r="S56" i="1"/>
  <c r="T56" i="1" s="1"/>
  <c r="S57" i="1"/>
  <c r="T57" i="1" s="1"/>
  <c r="S69" i="1"/>
  <c r="T69" i="1" s="1"/>
  <c r="S71" i="1"/>
  <c r="T71" i="1" s="1"/>
  <c r="S76" i="1"/>
  <c r="T76" i="1" s="1"/>
  <c r="S87" i="1"/>
  <c r="T87" i="1" s="1"/>
  <c r="S92" i="1"/>
  <c r="T92" i="1" s="1"/>
  <c r="S93" i="1"/>
  <c r="T93" i="1" s="1"/>
  <c r="S103" i="1"/>
  <c r="T103" i="1" s="1"/>
  <c r="S104" i="1"/>
  <c r="T104" i="1" s="1"/>
  <c r="S113" i="1"/>
  <c r="T113" i="1" s="1"/>
  <c r="S119" i="1"/>
  <c r="T119" i="1" s="1"/>
  <c r="S120" i="1"/>
  <c r="T120" i="1" s="1"/>
  <c r="S121" i="1"/>
  <c r="T121" i="1" s="1"/>
  <c r="S133" i="1"/>
  <c r="T133" i="1" s="1"/>
  <c r="S135" i="1"/>
  <c r="T135" i="1" s="1"/>
  <c r="S140" i="1"/>
  <c r="T140" i="1" s="1"/>
  <c r="S151" i="1"/>
  <c r="T151" i="1" s="1"/>
  <c r="S156" i="1"/>
  <c r="T156" i="1" s="1"/>
  <c r="S157" i="1"/>
  <c r="T157" i="1" s="1"/>
  <c r="S167" i="1"/>
  <c r="T167" i="1" s="1"/>
  <c r="S168" i="1"/>
  <c r="T168" i="1" s="1"/>
  <c r="S177" i="1"/>
  <c r="T177" i="1" s="1"/>
  <c r="S183" i="1"/>
  <c r="T183" i="1" s="1"/>
  <c r="S184" i="1"/>
  <c r="T184" i="1" s="1"/>
  <c r="S185" i="1"/>
  <c r="T185" i="1" s="1"/>
  <c r="S197" i="1"/>
  <c r="T197" i="1" s="1"/>
  <c r="S199" i="1"/>
  <c r="T199" i="1" s="1"/>
  <c r="S204" i="1"/>
  <c r="T204" i="1" s="1"/>
  <c r="S215" i="1"/>
  <c r="T215" i="1" s="1"/>
  <c r="S220" i="1"/>
  <c r="T220" i="1" s="1"/>
  <c r="S221" i="1"/>
  <c r="T221" i="1" s="1"/>
  <c r="S231" i="1"/>
  <c r="T231" i="1" s="1"/>
  <c r="S232" i="1"/>
  <c r="T232" i="1" s="1"/>
  <c r="S241" i="1"/>
  <c r="T241" i="1" s="1"/>
  <c r="S247" i="1"/>
  <c r="T247" i="1" s="1"/>
  <c r="S248" i="1"/>
  <c r="T248" i="1" s="1"/>
  <c r="S249" i="1"/>
  <c r="T249" i="1" s="1"/>
  <c r="S261" i="1"/>
  <c r="T261" i="1" s="1"/>
  <c r="S263" i="1"/>
  <c r="T263" i="1" s="1"/>
  <c r="S268" i="1"/>
  <c r="T268" i="1" s="1"/>
  <c r="S279" i="1"/>
  <c r="T279" i="1" s="1"/>
  <c r="S284" i="1"/>
  <c r="T284" i="1" s="1"/>
  <c r="S285" i="1"/>
  <c r="T285" i="1" s="1"/>
  <c r="S295" i="1"/>
  <c r="T295" i="1" s="1"/>
  <c r="S296" i="1"/>
  <c r="T296" i="1" s="1"/>
  <c r="S305" i="1"/>
  <c r="T305" i="1" s="1"/>
  <c r="S311" i="1"/>
  <c r="T311" i="1" s="1"/>
  <c r="S312" i="1"/>
  <c r="T312" i="1" s="1"/>
  <c r="S313" i="1"/>
  <c r="T313" i="1" s="1"/>
  <c r="S325" i="1"/>
  <c r="T325" i="1" s="1"/>
  <c r="S327" i="1"/>
  <c r="T327" i="1" s="1"/>
  <c r="S332" i="1"/>
  <c r="T332" i="1" s="1"/>
  <c r="S367" i="1"/>
  <c r="T367" i="1" s="1"/>
  <c r="S375" i="1"/>
  <c r="T375" i="1" s="1"/>
  <c r="S383" i="1"/>
  <c r="T383" i="1" s="1"/>
  <c r="S391" i="1"/>
  <c r="T391" i="1" s="1"/>
  <c r="S399" i="1"/>
  <c r="T399" i="1" s="1"/>
  <c r="S407" i="1"/>
  <c r="T407" i="1" s="1"/>
  <c r="S415" i="1"/>
  <c r="T415" i="1" s="1"/>
  <c r="S423" i="1"/>
  <c r="T423" i="1" s="1"/>
  <c r="S431" i="1"/>
  <c r="T431" i="1" s="1"/>
  <c r="S439" i="1"/>
  <c r="T439" i="1" s="1"/>
  <c r="S447" i="1"/>
  <c r="T447" i="1" s="1"/>
  <c r="S455" i="1"/>
  <c r="T455" i="1" s="1"/>
  <c r="S463" i="1"/>
  <c r="T463" i="1" s="1"/>
  <c r="S471" i="1"/>
  <c r="T471" i="1" s="1"/>
  <c r="S479" i="1"/>
  <c r="T479" i="1" s="1"/>
  <c r="S487" i="1"/>
  <c r="T487" i="1" s="1"/>
  <c r="S495" i="1"/>
  <c r="T495" i="1" s="1"/>
  <c r="S503" i="1"/>
  <c r="T503" i="1" s="1"/>
  <c r="S5" i="1"/>
  <c r="T5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" i="1"/>
  <c r="Q8" i="7"/>
  <c r="U497" i="1"/>
  <c r="S6" i="1"/>
  <c r="T6" i="1" s="1"/>
  <c r="S10" i="1"/>
  <c r="T10" i="1" s="1"/>
  <c r="S11" i="1"/>
  <c r="T11" i="1" s="1"/>
  <c r="S14" i="1"/>
  <c r="T14" i="1" s="1"/>
  <c r="S15" i="1"/>
  <c r="T15" i="1" s="1"/>
  <c r="S18" i="1"/>
  <c r="T18" i="1" s="1"/>
  <c r="S19" i="1"/>
  <c r="T19" i="1" s="1"/>
  <c r="S22" i="1"/>
  <c r="T22" i="1" s="1"/>
  <c r="S26" i="1"/>
  <c r="T26" i="1" s="1"/>
  <c r="S27" i="1"/>
  <c r="T27" i="1" s="1"/>
  <c r="S30" i="1"/>
  <c r="T30" i="1" s="1"/>
  <c r="S31" i="1"/>
  <c r="T31" i="1" s="1"/>
  <c r="S32" i="1"/>
  <c r="T32" i="1" s="1"/>
  <c r="S34" i="1"/>
  <c r="T34" i="1" s="1"/>
  <c r="S35" i="1"/>
  <c r="T35" i="1" s="1"/>
  <c r="S38" i="1"/>
  <c r="T38" i="1" s="1"/>
  <c r="S42" i="1"/>
  <c r="T42" i="1" s="1"/>
  <c r="S43" i="1"/>
  <c r="T43" i="1" s="1"/>
  <c r="S46" i="1"/>
  <c r="T46" i="1" s="1"/>
  <c r="S47" i="1"/>
  <c r="T47" i="1" s="1"/>
  <c r="S48" i="1"/>
  <c r="T48" i="1" s="1"/>
  <c r="S50" i="1"/>
  <c r="T50" i="1" s="1"/>
  <c r="S51" i="1"/>
  <c r="T51" i="1" s="1"/>
  <c r="S52" i="1"/>
  <c r="T52" i="1" s="1"/>
  <c r="S54" i="1"/>
  <c r="T54" i="1" s="1"/>
  <c r="S58" i="1"/>
  <c r="T58" i="1" s="1"/>
  <c r="S59" i="1"/>
  <c r="T59" i="1" s="1"/>
  <c r="S62" i="1"/>
  <c r="T62" i="1" s="1"/>
  <c r="S63" i="1"/>
  <c r="T63" i="1" s="1"/>
  <c r="S66" i="1"/>
  <c r="T66" i="1" s="1"/>
  <c r="S67" i="1"/>
  <c r="T67" i="1" s="1"/>
  <c r="S68" i="1"/>
  <c r="T68" i="1" s="1"/>
  <c r="S70" i="1"/>
  <c r="T70" i="1" s="1"/>
  <c r="S74" i="1"/>
  <c r="T74" i="1" s="1"/>
  <c r="S75" i="1"/>
  <c r="T75" i="1" s="1"/>
  <c r="S78" i="1"/>
  <c r="T78" i="1" s="1"/>
  <c r="S79" i="1"/>
  <c r="T79" i="1" s="1"/>
  <c r="S82" i="1"/>
  <c r="T82" i="1" s="1"/>
  <c r="S83" i="1"/>
  <c r="T83" i="1" s="1"/>
  <c r="S86" i="1"/>
  <c r="T86" i="1" s="1"/>
  <c r="S90" i="1"/>
  <c r="T90" i="1" s="1"/>
  <c r="S91" i="1"/>
  <c r="T91" i="1" s="1"/>
  <c r="S94" i="1"/>
  <c r="T94" i="1" s="1"/>
  <c r="S95" i="1"/>
  <c r="T95" i="1" s="1"/>
  <c r="S96" i="1"/>
  <c r="T96" i="1" s="1"/>
  <c r="S98" i="1"/>
  <c r="T98" i="1" s="1"/>
  <c r="S99" i="1"/>
  <c r="T99" i="1" s="1"/>
  <c r="S102" i="1"/>
  <c r="T102" i="1" s="1"/>
  <c r="S106" i="1"/>
  <c r="T106" i="1" s="1"/>
  <c r="S107" i="1"/>
  <c r="T107" i="1" s="1"/>
  <c r="S110" i="1"/>
  <c r="T110" i="1" s="1"/>
  <c r="S111" i="1"/>
  <c r="T111" i="1" s="1"/>
  <c r="S112" i="1"/>
  <c r="T112" i="1" s="1"/>
  <c r="S114" i="1"/>
  <c r="T114" i="1" s="1"/>
  <c r="S115" i="1"/>
  <c r="T115" i="1" s="1"/>
  <c r="S116" i="1"/>
  <c r="T116" i="1" s="1"/>
  <c r="S118" i="1"/>
  <c r="T118" i="1" s="1"/>
  <c r="S122" i="1"/>
  <c r="T122" i="1" s="1"/>
  <c r="S123" i="1"/>
  <c r="T123" i="1" s="1"/>
  <c r="S126" i="1"/>
  <c r="T126" i="1" s="1"/>
  <c r="S127" i="1"/>
  <c r="T127" i="1" s="1"/>
  <c r="S130" i="1"/>
  <c r="T130" i="1" s="1"/>
  <c r="S131" i="1"/>
  <c r="T131" i="1" s="1"/>
  <c r="S132" i="1"/>
  <c r="T132" i="1" s="1"/>
  <c r="S134" i="1"/>
  <c r="T134" i="1" s="1"/>
  <c r="S138" i="1"/>
  <c r="T138" i="1" s="1"/>
  <c r="S139" i="1"/>
  <c r="T139" i="1" s="1"/>
  <c r="S142" i="1"/>
  <c r="T142" i="1" s="1"/>
  <c r="S143" i="1"/>
  <c r="T143" i="1" s="1"/>
  <c r="S146" i="1"/>
  <c r="T146" i="1" s="1"/>
  <c r="S147" i="1"/>
  <c r="T147" i="1" s="1"/>
  <c r="S150" i="1"/>
  <c r="T150" i="1" s="1"/>
  <c r="S154" i="1"/>
  <c r="T154" i="1" s="1"/>
  <c r="S155" i="1"/>
  <c r="T155" i="1" s="1"/>
  <c r="S158" i="1"/>
  <c r="T158" i="1" s="1"/>
  <c r="S159" i="1"/>
  <c r="T159" i="1" s="1"/>
  <c r="S160" i="1"/>
  <c r="T160" i="1" s="1"/>
  <c r="S162" i="1"/>
  <c r="T162" i="1" s="1"/>
  <c r="S163" i="1"/>
  <c r="T163" i="1" s="1"/>
  <c r="S166" i="1"/>
  <c r="T166" i="1" s="1"/>
  <c r="S170" i="1"/>
  <c r="T170" i="1" s="1"/>
  <c r="S171" i="1"/>
  <c r="T171" i="1" s="1"/>
  <c r="S174" i="1"/>
  <c r="T174" i="1" s="1"/>
  <c r="S175" i="1"/>
  <c r="T175" i="1" s="1"/>
  <c r="S176" i="1"/>
  <c r="T176" i="1" s="1"/>
  <c r="S178" i="1"/>
  <c r="T178" i="1" s="1"/>
  <c r="S179" i="1"/>
  <c r="T179" i="1" s="1"/>
  <c r="S180" i="1"/>
  <c r="T180" i="1" s="1"/>
  <c r="S182" i="1"/>
  <c r="T182" i="1" s="1"/>
  <c r="S186" i="1"/>
  <c r="T186" i="1" s="1"/>
  <c r="S187" i="1"/>
  <c r="T187" i="1" s="1"/>
  <c r="S190" i="1"/>
  <c r="T190" i="1" s="1"/>
  <c r="S191" i="1"/>
  <c r="T191" i="1" s="1"/>
  <c r="S194" i="1"/>
  <c r="T194" i="1" s="1"/>
  <c r="S195" i="1"/>
  <c r="T195" i="1" s="1"/>
  <c r="S196" i="1"/>
  <c r="T196" i="1" s="1"/>
  <c r="S198" i="1"/>
  <c r="T198" i="1" s="1"/>
  <c r="S202" i="1"/>
  <c r="T202" i="1" s="1"/>
  <c r="S203" i="1"/>
  <c r="T203" i="1" s="1"/>
  <c r="S206" i="1"/>
  <c r="T206" i="1" s="1"/>
  <c r="S207" i="1"/>
  <c r="T207" i="1" s="1"/>
  <c r="S210" i="1"/>
  <c r="T210" i="1" s="1"/>
  <c r="S211" i="1"/>
  <c r="T211" i="1" s="1"/>
  <c r="S214" i="1"/>
  <c r="T214" i="1" s="1"/>
  <c r="S218" i="1"/>
  <c r="T218" i="1" s="1"/>
  <c r="S219" i="1"/>
  <c r="T219" i="1" s="1"/>
  <c r="S222" i="1"/>
  <c r="T222" i="1" s="1"/>
  <c r="S223" i="1"/>
  <c r="T223" i="1" s="1"/>
  <c r="S224" i="1"/>
  <c r="T224" i="1" s="1"/>
  <c r="S226" i="1"/>
  <c r="T226" i="1" s="1"/>
  <c r="S227" i="1"/>
  <c r="T227" i="1" s="1"/>
  <c r="S230" i="1"/>
  <c r="T230" i="1" s="1"/>
  <c r="S234" i="1"/>
  <c r="T234" i="1" s="1"/>
  <c r="S235" i="1"/>
  <c r="T235" i="1" s="1"/>
  <c r="S238" i="1"/>
  <c r="T238" i="1" s="1"/>
  <c r="S239" i="1"/>
  <c r="T239" i="1" s="1"/>
  <c r="S240" i="1"/>
  <c r="T240" i="1" s="1"/>
  <c r="S242" i="1"/>
  <c r="T242" i="1" s="1"/>
  <c r="S243" i="1"/>
  <c r="T243" i="1" s="1"/>
  <c r="S244" i="1"/>
  <c r="T244" i="1" s="1"/>
  <c r="S246" i="1"/>
  <c r="T246" i="1" s="1"/>
  <c r="S250" i="1"/>
  <c r="T250" i="1" s="1"/>
  <c r="S251" i="1"/>
  <c r="T251" i="1" s="1"/>
  <c r="S254" i="1"/>
  <c r="T254" i="1" s="1"/>
  <c r="S255" i="1"/>
  <c r="T255" i="1" s="1"/>
  <c r="S258" i="1"/>
  <c r="T258" i="1" s="1"/>
  <c r="S259" i="1"/>
  <c r="T259" i="1" s="1"/>
  <c r="S260" i="1"/>
  <c r="T260" i="1" s="1"/>
  <c r="S262" i="1"/>
  <c r="T262" i="1" s="1"/>
  <c r="S266" i="1"/>
  <c r="T266" i="1" s="1"/>
  <c r="S267" i="1"/>
  <c r="T267" i="1" s="1"/>
  <c r="S270" i="1"/>
  <c r="T270" i="1" s="1"/>
  <c r="S271" i="1"/>
  <c r="T271" i="1" s="1"/>
  <c r="S274" i="1"/>
  <c r="T274" i="1" s="1"/>
  <c r="S275" i="1"/>
  <c r="T275" i="1" s="1"/>
  <c r="S278" i="1"/>
  <c r="T278" i="1" s="1"/>
  <c r="S282" i="1"/>
  <c r="T282" i="1" s="1"/>
  <c r="S283" i="1"/>
  <c r="T283" i="1" s="1"/>
  <c r="S286" i="1"/>
  <c r="T286" i="1" s="1"/>
  <c r="S287" i="1"/>
  <c r="T287" i="1" s="1"/>
  <c r="S288" i="1"/>
  <c r="T288" i="1" s="1"/>
  <c r="S290" i="1"/>
  <c r="T290" i="1" s="1"/>
  <c r="S291" i="1"/>
  <c r="T291" i="1" s="1"/>
  <c r="S294" i="1"/>
  <c r="T294" i="1" s="1"/>
  <c r="S298" i="1"/>
  <c r="T298" i="1" s="1"/>
  <c r="S299" i="1"/>
  <c r="T299" i="1" s="1"/>
  <c r="S302" i="1"/>
  <c r="T302" i="1" s="1"/>
  <c r="S303" i="1"/>
  <c r="T303" i="1" s="1"/>
  <c r="S304" i="1"/>
  <c r="T304" i="1" s="1"/>
  <c r="S306" i="1"/>
  <c r="T306" i="1" s="1"/>
  <c r="S307" i="1"/>
  <c r="T307" i="1" s="1"/>
  <c r="S308" i="1"/>
  <c r="T308" i="1" s="1"/>
  <c r="S310" i="1"/>
  <c r="T310" i="1" s="1"/>
  <c r="S314" i="1"/>
  <c r="T314" i="1" s="1"/>
  <c r="S315" i="1"/>
  <c r="T315" i="1" s="1"/>
  <c r="S318" i="1"/>
  <c r="T318" i="1" s="1"/>
  <c r="S319" i="1"/>
  <c r="T319" i="1" s="1"/>
  <c r="S322" i="1"/>
  <c r="T322" i="1" s="1"/>
  <c r="S323" i="1"/>
  <c r="T323" i="1" s="1"/>
  <c r="S324" i="1"/>
  <c r="T324" i="1" s="1"/>
  <c r="S326" i="1"/>
  <c r="T326" i="1" s="1"/>
  <c r="S330" i="1"/>
  <c r="T330" i="1" s="1"/>
  <c r="S331" i="1"/>
  <c r="T331" i="1" s="1"/>
  <c r="S334" i="1"/>
  <c r="T334" i="1" s="1"/>
  <c r="S335" i="1"/>
  <c r="T335" i="1" s="1"/>
  <c r="S338" i="1"/>
  <c r="T338" i="1" s="1"/>
  <c r="S339" i="1"/>
  <c r="T339" i="1" s="1"/>
  <c r="S342" i="1"/>
  <c r="T342" i="1" s="1"/>
  <c r="S343" i="1"/>
  <c r="T343" i="1" s="1"/>
  <c r="S344" i="1"/>
  <c r="T344" i="1" s="1"/>
  <c r="S346" i="1"/>
  <c r="T346" i="1" s="1"/>
  <c r="S347" i="1"/>
  <c r="T347" i="1" s="1"/>
  <c r="S348" i="1"/>
  <c r="T348" i="1" s="1"/>
  <c r="S350" i="1"/>
  <c r="T350" i="1" s="1"/>
  <c r="S351" i="1"/>
  <c r="T351" i="1" s="1"/>
  <c r="S354" i="1"/>
  <c r="T354" i="1" s="1"/>
  <c r="S355" i="1"/>
  <c r="T355" i="1" s="1"/>
  <c r="S358" i="1"/>
  <c r="T358" i="1" s="1"/>
  <c r="S362" i="1"/>
  <c r="T362" i="1" s="1"/>
  <c r="S363" i="1"/>
  <c r="T363" i="1" s="1"/>
  <c r="S366" i="1"/>
  <c r="T366" i="1" s="1"/>
  <c r="S370" i="1"/>
  <c r="T370" i="1" s="1"/>
  <c r="S371" i="1"/>
  <c r="T371" i="1" s="1"/>
  <c r="S374" i="1"/>
  <c r="T374" i="1" s="1"/>
  <c r="S378" i="1"/>
  <c r="T378" i="1" s="1"/>
  <c r="S379" i="1"/>
  <c r="T379" i="1" s="1"/>
  <c r="S382" i="1"/>
  <c r="T382" i="1" s="1"/>
  <c r="S386" i="1"/>
  <c r="T386" i="1" s="1"/>
  <c r="S387" i="1"/>
  <c r="T387" i="1" s="1"/>
  <c r="S390" i="1"/>
  <c r="T390" i="1" s="1"/>
  <c r="S394" i="1"/>
  <c r="T394" i="1" s="1"/>
  <c r="S395" i="1"/>
  <c r="T395" i="1" s="1"/>
  <c r="S398" i="1"/>
  <c r="T398" i="1" s="1"/>
  <c r="S402" i="1"/>
  <c r="T402" i="1" s="1"/>
  <c r="S403" i="1"/>
  <c r="T403" i="1" s="1"/>
  <c r="S406" i="1"/>
  <c r="T406" i="1" s="1"/>
  <c r="S410" i="1"/>
  <c r="T410" i="1" s="1"/>
  <c r="S411" i="1"/>
  <c r="T411" i="1" s="1"/>
  <c r="S414" i="1"/>
  <c r="T414" i="1" s="1"/>
  <c r="S418" i="1"/>
  <c r="T418" i="1" s="1"/>
  <c r="S419" i="1"/>
  <c r="T419" i="1" s="1"/>
  <c r="S422" i="1"/>
  <c r="T422" i="1" s="1"/>
  <c r="S426" i="1"/>
  <c r="T426" i="1" s="1"/>
  <c r="S427" i="1"/>
  <c r="T427" i="1" s="1"/>
  <c r="S430" i="1"/>
  <c r="T430" i="1" s="1"/>
  <c r="S434" i="1"/>
  <c r="T434" i="1" s="1"/>
  <c r="S435" i="1"/>
  <c r="T435" i="1" s="1"/>
  <c r="S438" i="1"/>
  <c r="T438" i="1" s="1"/>
  <c r="S442" i="1"/>
  <c r="T442" i="1" s="1"/>
  <c r="S443" i="1"/>
  <c r="T443" i="1" s="1"/>
  <c r="S446" i="1"/>
  <c r="T446" i="1" s="1"/>
  <c r="S450" i="1"/>
  <c r="T450" i="1" s="1"/>
  <c r="S451" i="1"/>
  <c r="T451" i="1" s="1"/>
  <c r="S454" i="1"/>
  <c r="T454" i="1" s="1"/>
  <c r="S458" i="1"/>
  <c r="T458" i="1" s="1"/>
  <c r="S459" i="1"/>
  <c r="T459" i="1" s="1"/>
  <c r="S462" i="1"/>
  <c r="T462" i="1" s="1"/>
  <c r="S466" i="1"/>
  <c r="T466" i="1" s="1"/>
  <c r="S467" i="1"/>
  <c r="T467" i="1" s="1"/>
  <c r="S470" i="1"/>
  <c r="T470" i="1" s="1"/>
  <c r="S474" i="1"/>
  <c r="T474" i="1" s="1"/>
  <c r="S475" i="1"/>
  <c r="T475" i="1" s="1"/>
  <c r="S478" i="1"/>
  <c r="T478" i="1" s="1"/>
  <c r="S482" i="1"/>
  <c r="T482" i="1" s="1"/>
  <c r="S483" i="1"/>
  <c r="T483" i="1" s="1"/>
  <c r="S486" i="1"/>
  <c r="T486" i="1" s="1"/>
  <c r="S490" i="1"/>
  <c r="T490" i="1" s="1"/>
  <c r="S491" i="1"/>
  <c r="T491" i="1" s="1"/>
  <c r="S494" i="1"/>
  <c r="T494" i="1" s="1"/>
  <c r="S498" i="1"/>
  <c r="T498" i="1" s="1"/>
  <c r="S499" i="1"/>
  <c r="T499" i="1" s="1"/>
  <c r="S502" i="1"/>
  <c r="T502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" i="1"/>
  <c r="H5" i="6"/>
  <c r="N23" i="5"/>
  <c r="O23" i="5"/>
  <c r="P23" i="5"/>
  <c r="Q23" i="5"/>
  <c r="R23" i="5"/>
  <c r="S23" i="5"/>
  <c r="T23" i="5"/>
  <c r="U23" i="5"/>
  <c r="V23" i="5"/>
  <c r="W23" i="5"/>
  <c r="N15" i="5"/>
  <c r="O15" i="5"/>
  <c r="P15" i="5"/>
  <c r="Q15" i="5"/>
  <c r="R15" i="5"/>
  <c r="S15" i="5"/>
  <c r="T15" i="5"/>
  <c r="U15" i="5"/>
  <c r="V15" i="5"/>
  <c r="W15" i="5"/>
  <c r="N16" i="5"/>
  <c r="O16" i="5"/>
  <c r="P16" i="5"/>
  <c r="Q16" i="5"/>
  <c r="R16" i="5"/>
  <c r="S16" i="5"/>
  <c r="T16" i="5"/>
  <c r="U16" i="5"/>
  <c r="V16" i="5"/>
  <c r="W16" i="5"/>
  <c r="N17" i="5"/>
  <c r="O17" i="5"/>
  <c r="P17" i="5"/>
  <c r="Q17" i="5"/>
  <c r="R17" i="5"/>
  <c r="S17" i="5"/>
  <c r="T17" i="5"/>
  <c r="U17" i="5"/>
  <c r="V17" i="5"/>
  <c r="W17" i="5"/>
  <c r="N18" i="5"/>
  <c r="O18" i="5"/>
  <c r="P18" i="5"/>
  <c r="Q18" i="5"/>
  <c r="R18" i="5"/>
  <c r="S18" i="5"/>
  <c r="T18" i="5"/>
  <c r="U18" i="5"/>
  <c r="V18" i="5"/>
  <c r="W18" i="5"/>
  <c r="N19" i="5"/>
  <c r="O19" i="5"/>
  <c r="P19" i="5"/>
  <c r="Q19" i="5"/>
  <c r="R19" i="5"/>
  <c r="S19" i="5"/>
  <c r="T19" i="5"/>
  <c r="U19" i="5"/>
  <c r="V19" i="5"/>
  <c r="W19" i="5"/>
  <c r="N20" i="5"/>
  <c r="O20" i="5"/>
  <c r="P20" i="5"/>
  <c r="Q20" i="5"/>
  <c r="R20" i="5"/>
  <c r="S20" i="5"/>
  <c r="T20" i="5"/>
  <c r="U20" i="5"/>
  <c r="V20" i="5"/>
  <c r="W20" i="5"/>
  <c r="N21" i="5"/>
  <c r="O21" i="5"/>
  <c r="P21" i="5"/>
  <c r="Q21" i="5"/>
  <c r="R21" i="5"/>
  <c r="S21" i="5"/>
  <c r="T21" i="5"/>
  <c r="U21" i="5"/>
  <c r="V21" i="5"/>
  <c r="W21" i="5"/>
  <c r="N22" i="5"/>
  <c r="O22" i="5"/>
  <c r="P22" i="5"/>
  <c r="Q22" i="5"/>
  <c r="R22" i="5"/>
  <c r="S22" i="5"/>
  <c r="T22" i="5"/>
  <c r="U22" i="5"/>
  <c r="V22" i="5"/>
  <c r="W22" i="5"/>
  <c r="O14" i="5"/>
  <c r="P14" i="5"/>
  <c r="Q14" i="5"/>
  <c r="R14" i="5"/>
  <c r="S14" i="5"/>
  <c r="T14" i="5"/>
  <c r="U14" i="5"/>
  <c r="V14" i="5"/>
  <c r="W14" i="5"/>
  <c r="N14" i="5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M8" i="7"/>
  <c r="K8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U477" i="1" l="1"/>
  <c r="U461" i="1"/>
  <c r="U445" i="1"/>
  <c r="U429" i="1"/>
  <c r="U413" i="1"/>
  <c r="U397" i="1"/>
  <c r="U393" i="1"/>
  <c r="U377" i="1"/>
  <c r="U373" i="1"/>
  <c r="U369" i="1"/>
  <c r="U365" i="1"/>
  <c r="U361" i="1"/>
  <c r="U357" i="1"/>
  <c r="U353" i="1"/>
  <c r="U349" i="1"/>
  <c r="U345" i="1"/>
  <c r="U341" i="1"/>
  <c r="U337" i="1"/>
  <c r="U333" i="1"/>
  <c r="U329" i="1"/>
  <c r="U325" i="1"/>
  <c r="U321" i="1"/>
  <c r="U317" i="1"/>
  <c r="U313" i="1"/>
  <c r="U309" i="1"/>
  <c r="U305" i="1"/>
  <c r="U301" i="1"/>
  <c r="U297" i="1"/>
  <c r="U293" i="1"/>
  <c r="U289" i="1"/>
  <c r="U285" i="1"/>
  <c r="U281" i="1"/>
  <c r="U277" i="1"/>
  <c r="U273" i="1"/>
  <c r="U269" i="1"/>
  <c r="U265" i="1"/>
  <c r="U257" i="1"/>
  <c r="U253" i="1"/>
  <c r="U249" i="1"/>
  <c r="U245" i="1"/>
  <c r="U241" i="1"/>
  <c r="U237" i="1"/>
  <c r="U213" i="1"/>
  <c r="U197" i="1"/>
  <c r="U173" i="1"/>
  <c r="U157" i="1"/>
  <c r="U149" i="1"/>
  <c r="U109" i="1"/>
  <c r="U85" i="1"/>
  <c r="U69" i="1"/>
  <c r="U45" i="1"/>
  <c r="U29" i="1"/>
  <c r="U21" i="1"/>
  <c r="U68" i="1"/>
  <c r="U501" i="1"/>
  <c r="U415" i="1"/>
  <c r="U327" i="1"/>
  <c r="U180" i="1"/>
  <c r="U473" i="1"/>
  <c r="U457" i="1"/>
  <c r="U441" i="1"/>
  <c r="U425" i="1"/>
  <c r="U409" i="1"/>
  <c r="U389" i="1"/>
  <c r="U500" i="1"/>
  <c r="U488" i="1"/>
  <c r="U476" i="1"/>
  <c r="U464" i="1"/>
  <c r="U452" i="1"/>
  <c r="U440" i="1"/>
  <c r="U428" i="1"/>
  <c r="U416" i="1"/>
  <c r="U404" i="1"/>
  <c r="U392" i="1"/>
  <c r="U380" i="1"/>
  <c r="U368" i="1"/>
  <c r="U356" i="1"/>
  <c r="U352" i="1"/>
  <c r="U344" i="1"/>
  <c r="U336" i="1"/>
  <c r="U332" i="1"/>
  <c r="U328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60" i="1"/>
  <c r="U256" i="1"/>
  <c r="U252" i="1"/>
  <c r="U248" i="1"/>
  <c r="U244" i="1"/>
  <c r="U240" i="1"/>
  <c r="U236" i="1"/>
  <c r="U228" i="1"/>
  <c r="U212" i="1"/>
  <c r="U164" i="1"/>
  <c r="U148" i="1"/>
  <c r="U100" i="1"/>
  <c r="U84" i="1"/>
  <c r="U36" i="1"/>
  <c r="U20" i="1"/>
  <c r="U479" i="1"/>
  <c r="U395" i="1"/>
  <c r="U299" i="1"/>
  <c r="U133" i="1"/>
  <c r="U481" i="1"/>
  <c r="U469" i="1"/>
  <c r="U453" i="1"/>
  <c r="U437" i="1"/>
  <c r="U417" i="1"/>
  <c r="U405" i="1"/>
  <c r="U381" i="1"/>
  <c r="U492" i="1"/>
  <c r="U484" i="1"/>
  <c r="U468" i="1"/>
  <c r="U456" i="1"/>
  <c r="U444" i="1"/>
  <c r="U432" i="1"/>
  <c r="U424" i="1"/>
  <c r="U412" i="1"/>
  <c r="U400" i="1"/>
  <c r="U388" i="1"/>
  <c r="U376" i="1"/>
  <c r="U364" i="1"/>
  <c r="U360" i="1"/>
  <c r="S360" i="1"/>
  <c r="T360" i="1" s="1"/>
  <c r="U348" i="1"/>
  <c r="U324" i="1"/>
  <c r="S497" i="1"/>
  <c r="T497" i="1" s="1"/>
  <c r="S493" i="1"/>
  <c r="T493" i="1" s="1"/>
  <c r="S489" i="1"/>
  <c r="T489" i="1" s="1"/>
  <c r="S481" i="1"/>
  <c r="T481" i="1" s="1"/>
  <c r="S477" i="1"/>
  <c r="T477" i="1" s="1"/>
  <c r="S473" i="1"/>
  <c r="T473" i="1" s="1"/>
  <c r="S469" i="1"/>
  <c r="T469" i="1" s="1"/>
  <c r="S461" i="1"/>
  <c r="T461" i="1" s="1"/>
  <c r="S457" i="1"/>
  <c r="T457" i="1" s="1"/>
  <c r="S453" i="1"/>
  <c r="T453" i="1" s="1"/>
  <c r="S445" i="1"/>
  <c r="T445" i="1" s="1"/>
  <c r="S441" i="1"/>
  <c r="T441" i="1" s="1"/>
  <c r="S437" i="1"/>
  <c r="T437" i="1" s="1"/>
  <c r="S429" i="1"/>
  <c r="T429" i="1" s="1"/>
  <c r="S425" i="1"/>
  <c r="T425" i="1" s="1"/>
  <c r="S417" i="1"/>
  <c r="T417" i="1" s="1"/>
  <c r="S413" i="1"/>
  <c r="T413" i="1" s="1"/>
  <c r="S409" i="1"/>
  <c r="T409" i="1" s="1"/>
  <c r="S405" i="1"/>
  <c r="T405" i="1" s="1"/>
  <c r="S397" i="1"/>
  <c r="T397" i="1" s="1"/>
  <c r="S393" i="1"/>
  <c r="T393" i="1" s="1"/>
  <c r="S389" i="1"/>
  <c r="T389" i="1" s="1"/>
  <c r="S381" i="1"/>
  <c r="T381" i="1" s="1"/>
  <c r="S377" i="1"/>
  <c r="T377" i="1" s="1"/>
  <c r="S373" i="1"/>
  <c r="T373" i="1" s="1"/>
  <c r="S369" i="1"/>
  <c r="T369" i="1" s="1"/>
  <c r="S365" i="1"/>
  <c r="T365" i="1" s="1"/>
  <c r="S361" i="1"/>
  <c r="T361" i="1" s="1"/>
  <c r="U459" i="1"/>
  <c r="U374" i="1"/>
  <c r="U93" i="1"/>
  <c r="U485" i="1"/>
  <c r="U465" i="1"/>
  <c r="U449" i="1"/>
  <c r="U433" i="1"/>
  <c r="U421" i="1"/>
  <c r="U401" i="1"/>
  <c r="U385" i="1"/>
  <c r="U504" i="1"/>
  <c r="U496" i="1"/>
  <c r="U480" i="1"/>
  <c r="U472" i="1"/>
  <c r="U460" i="1"/>
  <c r="U448" i="1"/>
  <c r="U436" i="1"/>
  <c r="U420" i="1"/>
  <c r="U408" i="1"/>
  <c r="U396" i="1"/>
  <c r="U384" i="1"/>
  <c r="U372" i="1"/>
  <c r="U340" i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U502" i="1"/>
  <c r="U498" i="1"/>
  <c r="U494" i="1"/>
  <c r="U490" i="1"/>
  <c r="U486" i="1"/>
  <c r="U482" i="1"/>
  <c r="U478" i="1"/>
  <c r="U474" i="1"/>
  <c r="U470" i="1"/>
  <c r="U466" i="1"/>
  <c r="U462" i="1"/>
  <c r="U458" i="1"/>
  <c r="U454" i="1"/>
  <c r="U450" i="1"/>
  <c r="U446" i="1"/>
  <c r="U442" i="1"/>
  <c r="U434" i="1"/>
  <c r="U430" i="1"/>
  <c r="U426" i="1"/>
  <c r="U422" i="1"/>
  <c r="U418" i="1"/>
  <c r="U414" i="1"/>
  <c r="U410" i="1"/>
  <c r="U406" i="1"/>
  <c r="U402" i="1"/>
  <c r="U398" i="1"/>
  <c r="U394" i="1"/>
  <c r="U390" i="1"/>
  <c r="U386" i="1"/>
  <c r="U382" i="1"/>
  <c r="U378" i="1"/>
  <c r="U370" i="1"/>
  <c r="U366" i="1"/>
  <c r="U362" i="1"/>
  <c r="U358" i="1"/>
  <c r="U354" i="1"/>
  <c r="U350" i="1"/>
  <c r="U346" i="1"/>
  <c r="U342" i="1"/>
  <c r="U338" i="1"/>
  <c r="U334" i="1"/>
  <c r="U330" i="1"/>
  <c r="U326" i="1"/>
  <c r="U322" i="1"/>
  <c r="U318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U214" i="1"/>
  <c r="U210" i="1"/>
  <c r="U206" i="1"/>
  <c r="U202" i="1"/>
  <c r="U198" i="1"/>
  <c r="U194" i="1"/>
  <c r="U190" i="1"/>
  <c r="U186" i="1"/>
  <c r="U182" i="1"/>
  <c r="U178" i="1"/>
  <c r="U174" i="1"/>
  <c r="U170" i="1"/>
  <c r="U166" i="1"/>
  <c r="U162" i="1"/>
  <c r="U158" i="1"/>
  <c r="U154" i="1"/>
  <c r="U150" i="1"/>
  <c r="U146" i="1"/>
  <c r="U351" i="1"/>
  <c r="U221" i="1"/>
  <c r="U52" i="1"/>
  <c r="U495" i="1"/>
  <c r="U483" i="1"/>
  <c r="U475" i="1"/>
  <c r="U471" i="1"/>
  <c r="U463" i="1"/>
  <c r="U451" i="1"/>
  <c r="U443" i="1"/>
  <c r="U439" i="1"/>
  <c r="U431" i="1"/>
  <c r="U419" i="1"/>
  <c r="U411" i="1"/>
  <c r="U407" i="1"/>
  <c r="U399" i="1"/>
  <c r="U387" i="1"/>
  <c r="U379" i="1"/>
  <c r="U375" i="1"/>
  <c r="U367" i="1"/>
  <c r="U355" i="1"/>
  <c r="U347" i="1"/>
  <c r="U343" i="1"/>
  <c r="U331" i="1"/>
  <c r="U499" i="1"/>
  <c r="U455" i="1"/>
  <c r="U435" i="1"/>
  <c r="U391" i="1"/>
  <c r="U371" i="1"/>
  <c r="U295" i="1"/>
  <c r="U132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491" i="1"/>
  <c r="U447" i="1"/>
  <c r="U427" i="1"/>
  <c r="U383" i="1"/>
  <c r="U363" i="1"/>
  <c r="U311" i="1"/>
  <c r="U116" i="1"/>
  <c r="U233" i="1"/>
  <c r="U229" i="1"/>
  <c r="U225" i="1"/>
  <c r="U217" i="1"/>
  <c r="U209" i="1"/>
  <c r="U205" i="1"/>
  <c r="U201" i="1"/>
  <c r="U193" i="1"/>
  <c r="U189" i="1"/>
  <c r="U185" i="1"/>
  <c r="U181" i="1"/>
  <c r="U177" i="1"/>
  <c r="U169" i="1"/>
  <c r="U165" i="1"/>
  <c r="U161" i="1"/>
  <c r="U153" i="1"/>
  <c r="U145" i="1"/>
  <c r="U141" i="1"/>
  <c r="U137" i="1"/>
  <c r="U129" i="1"/>
  <c r="U125" i="1"/>
  <c r="U121" i="1"/>
  <c r="U117" i="1"/>
  <c r="U113" i="1"/>
  <c r="U105" i="1"/>
  <c r="U101" i="1"/>
  <c r="U97" i="1"/>
  <c r="U89" i="1"/>
  <c r="U81" i="1"/>
  <c r="U77" i="1"/>
  <c r="U73" i="1"/>
  <c r="U65" i="1"/>
  <c r="U61" i="1"/>
  <c r="U57" i="1"/>
  <c r="U53" i="1"/>
  <c r="U49" i="1"/>
  <c r="U41" i="1"/>
  <c r="U37" i="1"/>
  <c r="U33" i="1"/>
  <c r="U25" i="1"/>
  <c r="U17" i="1"/>
  <c r="U13" i="1"/>
  <c r="U9" i="1"/>
  <c r="U5" i="1"/>
  <c r="U487" i="1"/>
  <c r="U467" i="1"/>
  <c r="U423" i="1"/>
  <c r="U403" i="1"/>
  <c r="U359" i="1"/>
  <c r="U196" i="1"/>
  <c r="U232" i="1"/>
  <c r="U224" i="1"/>
  <c r="U220" i="1"/>
  <c r="U216" i="1"/>
  <c r="U208" i="1"/>
  <c r="U204" i="1"/>
  <c r="U200" i="1"/>
  <c r="U192" i="1"/>
  <c r="U188" i="1"/>
  <c r="U184" i="1"/>
  <c r="U176" i="1"/>
  <c r="U172" i="1"/>
  <c r="U168" i="1"/>
  <c r="U160" i="1"/>
  <c r="U156" i="1"/>
  <c r="U152" i="1"/>
  <c r="U144" i="1"/>
  <c r="U140" i="1"/>
  <c r="U136" i="1"/>
  <c r="U128" i="1"/>
  <c r="U124" i="1"/>
  <c r="U120" i="1"/>
  <c r="U112" i="1"/>
  <c r="U108" i="1"/>
  <c r="U104" i="1"/>
  <c r="U96" i="1"/>
  <c r="U92" i="1"/>
  <c r="U88" i="1"/>
  <c r="U80" i="1"/>
  <c r="U76" i="1"/>
  <c r="U72" i="1"/>
  <c r="U64" i="1"/>
  <c r="U60" i="1"/>
  <c r="U56" i="1"/>
  <c r="U48" i="1"/>
  <c r="U44" i="1"/>
  <c r="U40" i="1"/>
  <c r="U32" i="1"/>
  <c r="U28" i="1"/>
  <c r="U24" i="1"/>
  <c r="U16" i="1"/>
  <c r="U12" i="1"/>
  <c r="U8" i="1"/>
  <c r="U503" i="1"/>
  <c r="S359" i="1"/>
  <c r="T359" i="1" s="1"/>
  <c r="U339" i="1"/>
  <c r="U335" i="1"/>
  <c r="U323" i="1"/>
  <c r="U319" i="1"/>
  <c r="U315" i="1"/>
  <c r="U307" i="1"/>
  <c r="U303" i="1"/>
  <c r="U291" i="1"/>
  <c r="U287" i="1"/>
  <c r="U283" i="1"/>
  <c r="U279" i="1"/>
  <c r="U275" i="1"/>
  <c r="U271" i="1"/>
  <c r="U267" i="1"/>
  <c r="U263" i="1"/>
  <c r="U259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6" i="1"/>
</calcChain>
</file>

<file path=xl/sharedStrings.xml><?xml version="1.0" encoding="utf-8"?>
<sst xmlns="http://schemas.openxmlformats.org/spreadsheetml/2006/main" count="1179" uniqueCount="649">
  <si>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</si>
  <si>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</si>
  <si>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</si>
  <si>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</si>
  <si>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</si>
  <si>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</si>
  <si>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</si>
  <si>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</si>
  <si>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</si>
  <si>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</si>
  <si>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</si>
  <si>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</si>
  <si>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</si>
  <si>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</si>
  <si>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</si>
  <si>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</si>
  <si>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</si>
  <si>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</si>
  <si>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</si>
  <si>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</si>
  <si>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</si>
  <si>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</si>
  <si>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</si>
  <si>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</si>
  <si>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</si>
  <si>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</si>
  <si>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</si>
  <si>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</si>
  <si>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</si>
  <si>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</si>
  <si>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</si>
  <si>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</si>
  <si>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</si>
  <si>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</si>
  <si>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</si>
  <si>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</si>
  <si>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</si>
  <si>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</si>
  <si>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</si>
  <si>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</si>
  <si>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</si>
  <si>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</si>
  <si>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</si>
  <si>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</si>
  <si>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</si>
  <si>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</si>
  <si>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</si>
  <si>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</si>
  <si>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</si>
  <si>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</si>
  <si>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</si>
  <si>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</si>
  <si>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</si>
  <si>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</si>
  <si>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</si>
  <si>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</si>
  <si>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</si>
  <si>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</si>
  <si>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</si>
  <si>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</si>
  <si>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</si>
  <si>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</si>
  <si>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</si>
  <si>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</si>
  <si>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</si>
  <si>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</si>
  <si>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</si>
  <si>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</si>
  <si>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</si>
  <si>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</si>
  <si>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</si>
  <si>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</si>
  <si>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</si>
  <si>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</si>
  <si>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</si>
  <si>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</si>
  <si>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</si>
  <si>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</si>
  <si>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</si>
  <si>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</si>
  <si>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</si>
  <si>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</si>
  <si>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</si>
  <si>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</si>
  <si>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</si>
  <si>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</si>
  <si>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</si>
  <si>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</si>
  <si>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</si>
  <si>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</si>
  <si>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</si>
  <si>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</si>
  <si>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</si>
  <si>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</si>
  <si>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</si>
  <si>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</si>
  <si>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</si>
  <si>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</si>
  <si>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</si>
  <si>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</si>
  <si>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</si>
  <si>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</si>
  <si>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</si>
  <si>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</si>
  <si>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</si>
  <si>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</si>
  <si>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</si>
  <si>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</si>
  <si>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</si>
  <si>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</si>
  <si>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</si>
  <si>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</si>
  <si>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</si>
  <si>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</si>
  <si>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</si>
  <si>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</si>
  <si>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</si>
  <si>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</si>
  <si>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</si>
  <si>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</si>
  <si>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</si>
  <si>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</si>
  <si>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</si>
  <si>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</si>
  <si>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</si>
  <si>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</si>
  <si>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</si>
  <si>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</si>
  <si>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</si>
  <si>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</si>
  <si>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</si>
  <si>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</si>
  <si>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</si>
  <si>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</si>
  <si>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</si>
  <si>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</si>
  <si>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</si>
  <si>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</si>
  <si>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</si>
  <si>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</si>
  <si>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</si>
  <si>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</si>
  <si>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</si>
  <si>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</si>
  <si>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</si>
  <si>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</si>
  <si>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</si>
  <si>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</si>
  <si>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</si>
  <si>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</si>
  <si>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</si>
  <si>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</si>
  <si>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</si>
  <si>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</si>
  <si>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</si>
  <si>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</si>
  <si>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</si>
  <si>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</si>
  <si>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</si>
  <si>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</si>
  <si>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</si>
  <si>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</si>
  <si>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</si>
  <si>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</si>
  <si>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</si>
  <si>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</si>
  <si>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</si>
  <si>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</si>
  <si>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</si>
  <si>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</si>
  <si>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</si>
  <si>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</si>
  <si>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</si>
  <si>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</si>
  <si>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</si>
  <si>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</si>
  <si>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</si>
  <si>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</si>
  <si>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</si>
  <si>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</si>
  <si>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</si>
  <si>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</si>
  <si>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</si>
  <si>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</si>
  <si>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</si>
  <si>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</si>
  <si>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</si>
  <si>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</si>
  <si>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</si>
  <si>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</si>
  <si>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</si>
  <si>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</si>
  <si>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</si>
  <si>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</si>
  <si>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</si>
  <si>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</si>
  <si>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</si>
  <si>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</si>
  <si>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</si>
  <si>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</si>
  <si>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</si>
  <si>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</si>
  <si>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</si>
  <si>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</si>
  <si>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</si>
  <si>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</si>
  <si>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</si>
  <si>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</si>
  <si>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</si>
  <si>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</si>
  <si>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</si>
  <si>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</si>
  <si>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</si>
  <si>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</si>
  <si>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</si>
  <si>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</si>
  <si>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</si>
  <si>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</si>
  <si>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</si>
  <si>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</si>
  <si>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</si>
  <si>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</si>
  <si>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</si>
  <si>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</si>
  <si>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</si>
  <si>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</si>
  <si>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</si>
  <si>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</si>
  <si>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</si>
  <si>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</si>
  <si>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</si>
  <si>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</si>
  <si>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</si>
  <si>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</si>
  <si>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</si>
  <si>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</si>
  <si>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</si>
  <si>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</si>
  <si>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</si>
  <si>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</si>
  <si>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</si>
  <si>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</si>
  <si>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</si>
  <si>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</si>
  <si>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</si>
  <si>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</si>
  <si>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</si>
  <si>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</si>
  <si>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</si>
  <si>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</si>
  <si>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</si>
  <si>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</si>
  <si>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</si>
  <si>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</si>
  <si>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</si>
  <si>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</si>
  <si>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</si>
  <si>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</si>
  <si>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</si>
  <si>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</si>
  <si>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</si>
  <si>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</si>
  <si>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</si>
  <si>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</si>
  <si>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</si>
  <si>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</si>
  <si>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</si>
  <si>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</si>
  <si>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</si>
  <si>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</si>
  <si>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</si>
  <si>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</si>
  <si>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</si>
  <si>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</si>
  <si>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</si>
  <si>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</si>
  <si>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</si>
  <si>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</si>
  <si>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</si>
  <si>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</si>
  <si>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</si>
  <si>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</si>
  <si>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</si>
  <si>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</si>
  <si>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</si>
  <si>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</si>
  <si>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</si>
  <si>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</si>
  <si>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</si>
  <si>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</si>
  <si>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</si>
  <si>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</si>
  <si>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</si>
  <si>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</si>
  <si>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</si>
  <si>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</si>
  <si>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</si>
  <si>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</si>
  <si>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</si>
  <si>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</si>
  <si>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</si>
  <si>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</si>
  <si>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</si>
  <si>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</si>
  <si>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</si>
  <si>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</si>
  <si>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</si>
  <si>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</si>
  <si>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</si>
  <si>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</si>
  <si>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</si>
  <si>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</si>
  <si>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</si>
  <si>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</si>
  <si>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</si>
  <si>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</si>
  <si>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</si>
  <si>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</si>
  <si>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</si>
  <si>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</si>
  <si>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</si>
  <si>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</si>
  <si>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</si>
  <si>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</si>
  <si>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</si>
  <si>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</si>
  <si>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</si>
  <si>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</si>
  <si>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</si>
  <si>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</si>
  <si>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</si>
  <si>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</si>
  <si>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</si>
  <si>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</si>
  <si>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</si>
  <si>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</si>
  <si>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</si>
  <si>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</si>
  <si>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</si>
  <si>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</si>
  <si>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</si>
  <si>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</si>
  <si>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</si>
  <si>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</si>
  <si>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</si>
  <si>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</si>
  <si>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</si>
  <si>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</si>
  <si>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</si>
  <si>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</si>
  <si>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</si>
  <si>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</si>
  <si>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</si>
  <si>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</si>
  <si>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</si>
  <si>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</si>
  <si>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</si>
  <si>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</si>
  <si>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</si>
  <si>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</si>
  <si>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</si>
  <si>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</si>
  <si>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</si>
  <si>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</si>
  <si>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</si>
  <si>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</si>
  <si>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</si>
  <si>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</si>
  <si>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</si>
  <si>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</si>
  <si>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</si>
  <si>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</si>
  <si>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</si>
  <si>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</si>
  <si>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</si>
  <si>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</si>
  <si>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</si>
  <si>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</si>
  <si>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</si>
  <si>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</si>
  <si>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</si>
  <si>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</si>
  <si>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</si>
  <si>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</si>
  <si>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</si>
  <si>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</si>
  <si>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</si>
  <si>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</si>
  <si>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</si>
  <si>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</si>
  <si>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</si>
  <si>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</si>
  <si>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</si>
  <si>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</si>
  <si>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</si>
  <si>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</si>
  <si>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</si>
  <si>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</si>
  <si>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</si>
  <si>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</si>
  <si>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</si>
  <si>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</si>
  <si>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</si>
  <si>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</si>
  <si>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</si>
  <si>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</si>
  <si>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</si>
  <si>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</si>
  <si>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</si>
  <si>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</si>
  <si>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</si>
  <si>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</si>
  <si>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</si>
  <si>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</si>
  <si>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</si>
  <si>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</si>
  <si>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</si>
  <si>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</si>
  <si>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</si>
  <si>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</si>
  <si>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</si>
  <si>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</si>
  <si>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</si>
  <si>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</si>
  <si>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</si>
  <si>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</si>
  <si>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</si>
  <si>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</si>
  <si>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</si>
  <si>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</si>
  <si>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</si>
  <si>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</si>
  <si>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</si>
  <si>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</si>
  <si>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</si>
  <si>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</si>
  <si>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</si>
  <si>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</si>
  <si>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</si>
  <si>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</si>
  <si>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</si>
  <si>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</si>
  <si>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</si>
  <si>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</si>
  <si>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</si>
  <si>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</si>
  <si>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</si>
  <si>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</si>
  <si>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</si>
  <si>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</si>
  <si>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</si>
  <si>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</si>
  <si>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</si>
  <si>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</si>
  <si>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</si>
  <si>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</si>
  <si>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</si>
  <si>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</si>
  <si>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</si>
  <si>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</si>
  <si>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</si>
  <si>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</si>
  <si>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</si>
  <si>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</si>
  <si>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</si>
  <si>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</si>
  <si>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</si>
  <si>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</si>
  <si>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</si>
  <si>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</si>
  <si>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</si>
  <si>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</si>
  <si>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</si>
  <si>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</si>
  <si>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</si>
  <si>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</si>
  <si>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</si>
  <si>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</si>
  <si>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</si>
  <si>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</si>
  <si>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</si>
  <si>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</si>
  <si>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</si>
  <si>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</si>
  <si>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</si>
  <si>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</si>
  <si>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</si>
  <si>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</si>
  <si>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</si>
  <si>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</si>
  <si>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</si>
  <si>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</si>
  <si>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</si>
  <si>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</si>
  <si>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</si>
  <si>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</si>
  <si>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</si>
  <si>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</si>
  <si>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</si>
  <si>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</si>
  <si>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</si>
  <si>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</si>
  <si>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</si>
  <si>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</si>
  <si>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</si>
  <si>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</si>
  <si>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</si>
  <si>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</si>
  <si>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</si>
  <si>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</si>
  <si>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</si>
  <si>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</si>
  <si>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</si>
  <si>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</si>
  <si>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</si>
  <si>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</si>
  <si>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</si>
  <si>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</si>
  <si>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</si>
  <si>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</si>
  <si>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</si>
  <si>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</si>
  <si>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</si>
  <si>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</si>
  <si>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</si>
  <si>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</si>
  <si>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</si>
  <si>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</si>
  <si>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</si>
  <si>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</si>
  <si>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</si>
  <si>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</si>
  <si>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</si>
  <si>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</si>
  <si>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</si>
  <si>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</si>
  <si>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</si>
  <si>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</si>
  <si>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</si>
  <si>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</si>
  <si>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</si>
  <si>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</si>
  <si>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</si>
  <si>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</si>
  <si>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</si>
  <si>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</si>
  <si>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</si>
  <si>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</si>
  <si>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</si>
  <si>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</si>
  <si>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</si>
  <si>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For any of the next 1000 gallons</t>
  </si>
  <si>
    <t>For any oil beyond 2000 gallons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</si>
  <si>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</si>
  <si>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</si>
  <si>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</si>
  <si>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</si>
  <si>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</si>
  <si>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</si>
  <si>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</si>
  <si>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</si>
  <si>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</si>
  <si>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</si>
  <si>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</si>
  <si>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</si>
  <si>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</si>
  <si>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</si>
  <si>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</si>
  <si>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</si>
  <si>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</si>
  <si>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</si>
  <si>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</si>
  <si>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</si>
  <si>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</si>
  <si>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</si>
  <si>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</si>
  <si>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</si>
  <si>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</si>
  <si>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</si>
  <si>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</si>
  <si>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</si>
  <si>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</si>
  <si>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</si>
  <si>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</si>
  <si>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</si>
  <si>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</si>
  <si>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</si>
  <si>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</si>
  <si>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</si>
  <si>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</si>
  <si>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</si>
  <si>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</si>
  <si>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</si>
  <si>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</si>
  <si>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</si>
  <si>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</si>
  <si>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</si>
  <si>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</si>
  <si>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</si>
  <si>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</si>
  <si>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</si>
  <si>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</si>
  <si>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</si>
  <si>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</si>
  <si>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</si>
  <si>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</si>
  <si>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</si>
  <si>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</si>
  <si>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</si>
  <si>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</si>
  <si>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</si>
  <si>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</si>
  <si>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</si>
  <si>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</si>
  <si>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</si>
  <si>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</si>
  <si>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</si>
  <si>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</si>
  <si>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</si>
  <si>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</si>
  <si>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</si>
  <si>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</si>
  <si>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</si>
  <si>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</si>
  <si>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</si>
  <si>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</si>
  <si>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</si>
  <si>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</si>
  <si>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</si>
  <si>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</si>
  <si>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</si>
  <si>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</si>
  <si>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Amount</t>
  </si>
  <si>
    <t>Price</t>
  </si>
  <si>
    <t>per gallon</t>
  </si>
  <si>
    <t>Company Info/Financials for 2017</t>
  </si>
  <si>
    <t>Projections for 2019</t>
  </si>
  <si>
    <t>%Profit Change</t>
  </si>
  <si>
    <t>Revenue Growth</t>
  </si>
  <si>
    <r>
      <t xml:space="preserve">Revenue </t>
    </r>
    <r>
      <rPr>
        <sz val="11"/>
        <color theme="1"/>
        <rFont val="Calibri"/>
        <family val="2"/>
        <scheme val="minor"/>
      </rPr>
      <t>($millions)</t>
    </r>
  </si>
  <si>
    <r>
      <t xml:space="preserve">Profit </t>
    </r>
    <r>
      <rPr>
        <sz val="11"/>
        <color theme="1"/>
        <rFont val="Calibri"/>
        <family val="2"/>
        <scheme val="minor"/>
      </rPr>
      <t>($millions)</t>
    </r>
  </si>
  <si>
    <t>Revenue in 2018</t>
  </si>
  <si>
    <t>Cut Expenses</t>
  </si>
  <si>
    <r>
      <t xml:space="preserve">Revenues 
</t>
    </r>
    <r>
      <rPr>
        <sz val="12"/>
        <color theme="1"/>
        <rFont val="Calibri"/>
        <family val="2"/>
        <scheme val="minor"/>
      </rPr>
      <t>(%millions</t>
    </r>
    <r>
      <rPr>
        <b/>
        <sz val="12"/>
        <color theme="1"/>
        <rFont val="Calibri"/>
        <family val="2"/>
        <scheme val="minor"/>
      </rPr>
      <t>)</t>
    </r>
  </si>
  <si>
    <r>
      <t xml:space="preserve">Expenses 
</t>
    </r>
    <r>
      <rPr>
        <sz val="12"/>
        <color theme="1"/>
        <rFont val="Calibri"/>
        <family val="2"/>
        <scheme val="minor"/>
      </rPr>
      <t>($millions)</t>
    </r>
  </si>
  <si>
    <r>
      <t xml:space="preserve">Profits 
</t>
    </r>
    <r>
      <rPr>
        <sz val="12"/>
        <color theme="1"/>
        <rFont val="Calibri"/>
        <family val="2"/>
        <scheme val="minor"/>
      </rPr>
      <t>($millions)</t>
    </r>
  </si>
  <si>
    <t>Rank based on Revenue</t>
  </si>
  <si>
    <t>column #</t>
  </si>
  <si>
    <r>
      <t xml:space="preserve">Expenses
</t>
    </r>
    <r>
      <rPr>
        <sz val="11"/>
        <color theme="1"/>
        <rFont val="Calibri"/>
        <family val="2"/>
        <scheme val="minor"/>
      </rPr>
      <t>($millions)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</si>
</sst>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0" formatCode="[$$-409]#,##0.00"/>
    <numFmt numFmtId="172" formatCode="[$$-409]#,##0.00_);[Red]\([$$-409]#,##0.00\)"/>
    <numFmt numFmtId="175" formatCode="&quot;$&quot;#,##0.00"/>
  </numFmts>
  <fonts count="1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5899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44" fontId="7" fillId="0" borderId="12" xfId="1" applyFont="1" applyBorder="1"/>
    <xf numFmtId="44" fontId="0" fillId="6" borderId="12" xfId="1" applyFont="1" applyFill="1" applyBorder="1"/>
    <xf numFmtId="0" fontId="6" fillId="9" borderId="0" xfId="0" applyFont="1" applyFill="1"/>
    <xf numFmtId="0" fontId="6" fillId="9" borderId="0" xfId="0" applyFont="1" applyFill="1" applyAlignment="1">
      <alignment horizontal="center" vertical="center"/>
    </xf>
    <xf numFmtId="6" fontId="5" fillId="0" borderId="0" xfId="0" applyNumberFormat="1" applyFont="1"/>
    <xf numFmtId="165" fontId="1" fillId="9" borderId="0" xfId="0" applyNumberFormat="1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Continuous"/>
    </xf>
    <xf numFmtId="0" fontId="10" fillId="9" borderId="3" xfId="0" applyFont="1" applyFill="1" applyBorder="1" applyAlignment="1">
      <alignment horizontal="centerContinuous"/>
    </xf>
    <xf numFmtId="0" fontId="10" fillId="9" borderId="2" xfId="0" applyFont="1" applyFill="1" applyBorder="1" applyAlignment="1">
      <alignment horizontal="centerContinuous"/>
    </xf>
    <xf numFmtId="3" fontId="0" fillId="0" borderId="0" xfId="0" applyNumberFormat="1"/>
    <xf numFmtId="170" fontId="0" fillId="0" borderId="0" xfId="0" applyNumberFormat="1"/>
    <xf numFmtId="172" fontId="0" fillId="0" borderId="0" xfId="0" applyNumberFormat="1"/>
    <xf numFmtId="0" fontId="10" fillId="10" borderId="1" xfId="0" applyFont="1" applyFill="1" applyBorder="1" applyAlignment="1">
      <alignment horizontal="centerContinuous"/>
    </xf>
    <xf numFmtId="0" fontId="10" fillId="10" borderId="3" xfId="0" applyFont="1" applyFill="1" applyBorder="1" applyAlignment="1">
      <alignment horizontal="centerContinuous"/>
    </xf>
    <xf numFmtId="0" fontId="10" fillId="10" borderId="2" xfId="0" applyFont="1" applyFill="1" applyBorder="1" applyAlignment="1">
      <alignment horizontal="centerContinuous"/>
    </xf>
    <xf numFmtId="10" fontId="0" fillId="0" borderId="0" xfId="0" applyNumberFormat="1"/>
    <xf numFmtId="9" fontId="0" fillId="0" borderId="0" xfId="0" applyNumberFormat="1"/>
    <xf numFmtId="0" fontId="11" fillId="11" borderId="0" xfId="0" applyFont="1" applyFill="1"/>
    <xf numFmtId="44" fontId="0" fillId="0" borderId="0" xfId="1" applyFont="1"/>
    <xf numFmtId="6" fontId="0" fillId="0" borderId="0" xfId="0" applyNumberFormat="1"/>
    <xf numFmtId="0" fontId="10" fillId="10" borderId="0" xfId="0" applyFont="1" applyFill="1" applyAlignment="1">
      <alignment horizontal="center" vertical="center" wrapText="1"/>
    </xf>
    <xf numFmtId="9" fontId="0" fillId="0" borderId="0" xfId="2" applyFont="1"/>
    <xf numFmtId="0" fontId="0" fillId="6" borderId="12" xfId="0" applyNumberFormat="1" applyFill="1" applyBorder="1"/>
    <xf numFmtId="175" fontId="13" fillId="0" borderId="5" xfId="0" applyNumberFormat="1" applyFont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29</xdr:row>
      <xdr:rowOff>38225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A12" sqref="A12"/>
    </sheetView>
  </sheetViews>
  <sheetFormatPr baseColWidth="10" defaultRowHeight="19" x14ac:dyDescent="0.25"/>
  <cols>
    <col min="1" max="16384" width="10.83203125" style="42"/>
  </cols>
  <sheetData>
    <row r="1" spans="1:1" x14ac:dyDescent="0.25">
      <c r="A1" s="42" t="s">
        <v>631</v>
      </c>
    </row>
    <row r="4" spans="1:1" x14ac:dyDescent="0.25">
      <c r="A4" s="43" t="s">
        <v>562</v>
      </c>
    </row>
    <row r="5" spans="1:1" x14ac:dyDescent="0.25">
      <c r="A5" s="42" t="s">
        <v>627</v>
      </c>
    </row>
    <row r="6" spans="1:1" x14ac:dyDescent="0.25">
      <c r="A6" s="42" t="s">
        <v>628</v>
      </c>
    </row>
    <row r="7" spans="1:1" x14ac:dyDescent="0.25">
      <c r="A7" s="42" t="s">
        <v>629</v>
      </c>
    </row>
    <row r="9" spans="1:1" x14ac:dyDescent="0.25">
      <c r="A9" s="43" t="s">
        <v>563</v>
      </c>
    </row>
    <row r="10" spans="1:1" x14ac:dyDescent="0.25">
      <c r="A10" s="43" t="s">
        <v>564</v>
      </c>
    </row>
    <row r="11" spans="1:1" x14ac:dyDescent="0.25">
      <c r="A11" s="42" t="s">
        <v>630</v>
      </c>
    </row>
    <row r="12" spans="1:1" x14ac:dyDescent="0.25">
      <c r="A12" s="42" t="s">
        <v>558</v>
      </c>
    </row>
    <row r="14" spans="1:1" x14ac:dyDescent="0.25">
      <c r="A14" s="43" t="s">
        <v>565</v>
      </c>
    </row>
    <row r="15" spans="1:1" x14ac:dyDescent="0.25">
      <c r="A15" s="42" t="s">
        <v>559</v>
      </c>
    </row>
    <row r="16" spans="1:1" x14ac:dyDescent="0.25">
      <c r="A16" s="42" t="s">
        <v>566</v>
      </c>
    </row>
    <row r="17" spans="1:1" x14ac:dyDescent="0.25">
      <c r="A17" s="42" t="s">
        <v>560</v>
      </c>
    </row>
    <row r="18" spans="1:1" x14ac:dyDescent="0.25">
      <c r="A18" s="42" t="s">
        <v>561</v>
      </c>
    </row>
    <row r="19" spans="1:1" x14ac:dyDescent="0.25">
      <c r="A19" s="42" t="s">
        <v>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Y504"/>
  <sheetViews>
    <sheetView topLeftCell="L1" zoomScale="113" workbookViewId="0">
      <selection activeCell="Y11" sqref="Y11"/>
    </sheetView>
  </sheetViews>
  <sheetFormatPr baseColWidth="10" defaultRowHeight="16" x14ac:dyDescent="0.2"/>
  <cols>
    <col min="1" max="1" width="16.33203125" customWidth="1"/>
    <col min="2" max="2" width="17" customWidth="1"/>
    <col min="14" max="14" width="12.1640625" customWidth="1"/>
    <col min="15" max="15" width="13.1640625" customWidth="1"/>
    <col min="16" max="16" width="14" customWidth="1"/>
    <col min="17" max="17" width="12.5" bestFit="1" customWidth="1"/>
    <col min="18" max="18" width="13.6640625" customWidth="1"/>
    <col min="19" max="19" width="16" customWidth="1"/>
    <col min="20" max="20" width="12.5" customWidth="1"/>
    <col min="21" max="21" width="13.5" customWidth="1"/>
    <col min="23" max="23" width="17.83203125" customWidth="1"/>
    <col min="24" max="24" width="16" customWidth="1"/>
  </cols>
  <sheetData>
    <row r="2" spans="3:25" x14ac:dyDescent="0.2">
      <c r="C2" s="1"/>
      <c r="D2" s="1"/>
      <c r="E2" s="1"/>
      <c r="F2" s="1"/>
      <c r="G2" s="2"/>
      <c r="H2" s="1"/>
      <c r="I2" s="1"/>
      <c r="J2" s="1"/>
      <c r="K2" s="1"/>
      <c r="L2" s="1"/>
    </row>
    <row r="3" spans="3:25" x14ac:dyDescent="0.2">
      <c r="C3" s="1"/>
      <c r="D3" s="1"/>
      <c r="E3" s="3"/>
      <c r="F3" s="4" t="s">
        <v>557</v>
      </c>
      <c r="G3" s="5"/>
      <c r="H3" s="6" t="s">
        <v>556</v>
      </c>
      <c r="I3" s="7"/>
      <c r="J3" s="7"/>
      <c r="K3" s="8"/>
      <c r="L3" s="8"/>
      <c r="M3" s="65" t="s">
        <v>635</v>
      </c>
      <c r="N3" s="66"/>
      <c r="O3" s="67"/>
      <c r="P3" s="71" t="s">
        <v>636</v>
      </c>
      <c r="Q3" s="72"/>
      <c r="R3" s="72"/>
      <c r="S3" s="72"/>
      <c r="T3" s="73"/>
    </row>
    <row r="4" spans="3:25" ht="34" x14ac:dyDescent="0.2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4" t="s">
        <v>648</v>
      </c>
      <c r="M4" s="16" t="s">
        <v>9</v>
      </c>
      <c r="N4" s="63" t="s">
        <v>0</v>
      </c>
      <c r="O4" s="64" t="s">
        <v>639</v>
      </c>
      <c r="P4" s="63" t="s">
        <v>640</v>
      </c>
      <c r="Q4" s="79" t="s">
        <v>643</v>
      </c>
      <c r="R4" s="79" t="s">
        <v>644</v>
      </c>
      <c r="S4" s="79" t="s">
        <v>645</v>
      </c>
      <c r="T4" s="79" t="s">
        <v>637</v>
      </c>
      <c r="U4" s="79" t="s">
        <v>646</v>
      </c>
    </row>
    <row r="5" spans="3:25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82">
        <f>H5-J5</f>
        <v>507735</v>
      </c>
      <c r="M5" s="26">
        <v>219295</v>
      </c>
      <c r="N5" s="68">
        <f>G5</f>
        <v>1</v>
      </c>
      <c r="O5" s="69">
        <f>H5-(I5*H5)</f>
        <v>500001.66</v>
      </c>
      <c r="P5" s="70">
        <f>IF(K5="-", J5, J5-(K5*J5))</f>
        <v>8831.08</v>
      </c>
      <c r="Q5" s="77">
        <f>('Problem1-DATA'!H5*'Problem1-DATA'!$Y$5)+'Problem1-DATA'!H5</f>
        <v>525721.91</v>
      </c>
      <c r="R5" s="77">
        <f>IF(H5&gt;$Y$6, L5 - (L5 * $Y$7), L5)</f>
        <v>487425.6</v>
      </c>
      <c r="S5" s="77">
        <f>Q5-R5</f>
        <v>38296.310000000056</v>
      </c>
      <c r="T5" s="80">
        <f>S5/J5</f>
        <v>5.7415757121439368</v>
      </c>
      <c r="U5">
        <f>RANK('Problem1-DATA'!Q5, $Q$5:$Q$504, 0)</f>
        <v>1</v>
      </c>
      <c r="X5" s="76" t="s">
        <v>638</v>
      </c>
      <c r="Y5" s="74">
        <v>2.1999999999999999E-2</v>
      </c>
    </row>
    <row r="6" spans="3:25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82">
        <f t="shared" ref="L6:L69" si="0">H6-J6</f>
        <v>408804.9</v>
      </c>
      <c r="M6" s="31">
        <v>329186.3</v>
      </c>
      <c r="N6" s="68">
        <f>G6</f>
        <v>3</v>
      </c>
      <c r="O6" s="69">
        <f>H6-(I6*H6)</f>
        <v>303523.7268</v>
      </c>
      <c r="P6" s="70">
        <f>IF(K6="-", J6, J6-(K6*J6))</f>
        <v>-10526.845000000001</v>
      </c>
      <c r="Q6" s="77">
        <f>('Problem1-DATA'!H6*'Problem1-DATA'!$Y$5)+'Problem1-DATA'!H6</f>
        <v>423772.19780000002</v>
      </c>
      <c r="R6" s="77">
        <f t="shared" ref="R6:R69" si="1">IF(H6&gt;$Y$6, L6 - (L6 * $Y$7), L6)</f>
        <v>392452.70400000003</v>
      </c>
      <c r="S6" s="77">
        <f t="shared" ref="S6:S69" si="2">Q6-R6</f>
        <v>31319.493799999997</v>
      </c>
      <c r="T6" s="80">
        <f>S6/J6</f>
        <v>5.358339401197604</v>
      </c>
      <c r="U6">
        <f>RANK('Problem1-DATA'!Q6, $Q$5:$Q$504, 0)</f>
        <v>2</v>
      </c>
      <c r="X6" s="76" t="s">
        <v>641</v>
      </c>
      <c r="Y6" s="78">
        <v>166000</v>
      </c>
    </row>
    <row r="7" spans="3:25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82">
        <f t="shared" si="0"/>
        <v>373204</v>
      </c>
      <c r="M7" s="31">
        <v>399194</v>
      </c>
      <c r="N7" s="68">
        <f>G7</f>
        <v>5</v>
      </c>
      <c r="O7" s="69">
        <f>H7-(I7*H7)</f>
        <v>288692.76799999998</v>
      </c>
      <c r="P7" s="70">
        <f>IF(K7="-", J7, J7-(K7*J7))</f>
        <v>4693.7520000000004</v>
      </c>
      <c r="Q7" s="77">
        <f>('Problem1-DATA'!H7*'Problem1-DATA'!$Y$5)+'Problem1-DATA'!H7</f>
        <v>405280.23200000002</v>
      </c>
      <c r="R7" s="77">
        <f t="shared" si="1"/>
        <v>358275.84000000003</v>
      </c>
      <c r="S7" s="77">
        <f t="shared" si="2"/>
        <v>47004.391999999993</v>
      </c>
      <c r="T7" s="80">
        <f>S7/J7</f>
        <v>2.0128636519355942</v>
      </c>
      <c r="U7">
        <f>RANK('Problem1-DATA'!Q7, $Q$5:$Q$504, 0)</f>
        <v>3</v>
      </c>
      <c r="X7" s="76" t="s">
        <v>642</v>
      </c>
      <c r="Y7" s="75">
        <v>0.04</v>
      </c>
    </row>
    <row r="8" spans="3:25" x14ac:dyDescent="0.2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82">
        <f t="shared" si="0"/>
        <v>390706.1</v>
      </c>
      <c r="M8" s="31">
        <v>601899.9</v>
      </c>
      <c r="N8" s="68">
        <f>G8</f>
        <v>4</v>
      </c>
      <c r="O8" s="69">
        <f>H8-(I8*H8)</f>
        <v>312416.397</v>
      </c>
      <c r="P8" s="70">
        <f>IF(K8="-", J8, J8-(K8*J8))</f>
        <v>2270.5</v>
      </c>
      <c r="Q8" s="77">
        <f>('Problem1-DATA'!H8*'Problem1-DATA'!$Y$5)+'Problem1-DATA'!H8</f>
        <v>401622.08519999997</v>
      </c>
      <c r="R8" s="77">
        <f t="shared" si="1"/>
        <v>375077.85599999997</v>
      </c>
      <c r="S8" s="77">
        <f t="shared" si="2"/>
        <v>26544.229200000002</v>
      </c>
      <c r="T8" s="80">
        <f>S8/J8</f>
        <v>11.690917947588638</v>
      </c>
      <c r="U8">
        <f>RANK('Problem1-DATA'!Q8, $Q$5:$Q$504, 0)</f>
        <v>4</v>
      </c>
    </row>
    <row r="9" spans="3:25" x14ac:dyDescent="0.2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82">
        <f t="shared" si="0"/>
        <v>378881.2</v>
      </c>
      <c r="M9" s="31">
        <v>572309.5</v>
      </c>
      <c r="N9" s="68">
        <f>G9</f>
        <v>2</v>
      </c>
      <c r="O9" s="69">
        <f>H9-(I9*H9)</f>
        <v>344866.89600000001</v>
      </c>
      <c r="P9" s="70">
        <f>IF(K9="-", J9, J9-(K9*J9))</f>
        <v>9343.7963999999993</v>
      </c>
      <c r="Q9" s="77">
        <f>('Problem1-DATA'!H9*'Problem1-DATA'!$Y$5)+'Problem1-DATA'!H9</f>
        <v>395571.23200000002</v>
      </c>
      <c r="R9" s="77">
        <f t="shared" si="1"/>
        <v>363725.95199999999</v>
      </c>
      <c r="S9" s="77">
        <f t="shared" si="2"/>
        <v>31845.280000000028</v>
      </c>
      <c r="T9" s="80">
        <f>S9/J9</f>
        <v>3.8955423985907944</v>
      </c>
      <c r="U9">
        <f>RANK('Problem1-DATA'!Q9, $Q$5:$Q$504, 0)</f>
        <v>5</v>
      </c>
    </row>
    <row r="10" spans="3:25" x14ac:dyDescent="0.2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82">
        <f t="shared" si="0"/>
        <v>244930.5</v>
      </c>
      <c r="M10" s="31">
        <v>358872.9</v>
      </c>
      <c r="N10" s="68" t="str">
        <f>G10</f>
        <v xml:space="preserve"> -</v>
      </c>
      <c r="O10" s="69">
        <f>H10-(I10*H10)</f>
        <v>230270.535</v>
      </c>
      <c r="P10" s="70">
        <f>IF(K10="-", J10, J10-(K10*J10))</f>
        <v>58927.459500000004</v>
      </c>
      <c r="Q10" s="77">
        <f>('Problem1-DATA'!H10*'Problem1-DATA'!$Y$5)+'Problem1-DATA'!H10</f>
        <v>363734.91</v>
      </c>
      <c r="R10" s="77">
        <f t="shared" si="1"/>
        <v>235133.28</v>
      </c>
      <c r="S10" s="77">
        <f t="shared" si="2"/>
        <v>128601.62999999998</v>
      </c>
      <c r="T10" s="80">
        <f>S10/J10</f>
        <v>1.1588394631199057</v>
      </c>
      <c r="U10">
        <f>RANK('Problem1-DATA'!Q10, $Q$5:$Q$504, 0)</f>
        <v>6</v>
      </c>
    </row>
    <row r="11" spans="3:25" x14ac:dyDescent="0.2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82">
        <f t="shared" si="0"/>
        <v>294355</v>
      </c>
      <c r="M11" s="31">
        <v>282176</v>
      </c>
      <c r="N11" s="68">
        <f>G11</f>
        <v>8</v>
      </c>
      <c r="O11" s="69">
        <f>H11-(I11*H11)</f>
        <v>230233.40399999998</v>
      </c>
      <c r="P11" s="70">
        <f>IF(K11="-", J11, J11-(K11*J11))</f>
        <v>-7215.5269999999982</v>
      </c>
      <c r="Q11" s="77">
        <f>('Problem1-DATA'!H11*'Problem1-DATA'!$Y$5)+'Problem1-DATA'!H11</f>
        <v>310420.23599999998</v>
      </c>
      <c r="R11" s="77">
        <f t="shared" si="1"/>
        <v>282580.8</v>
      </c>
      <c r="S11" s="77">
        <f t="shared" si="2"/>
        <v>27839.435999999987</v>
      </c>
      <c r="T11" s="80">
        <f>S11/J11</f>
        <v>2.9670079931791524</v>
      </c>
      <c r="U11">
        <f>RANK('Problem1-DATA'!Q11, $Q$5:$Q$504, 0)</f>
        <v>7</v>
      </c>
      <c r="W11">
        <v>200000</v>
      </c>
      <c r="X11">
        <v>5</v>
      </c>
      <c r="Y11">
        <f>IF(W11&gt;$Y$6, X11 - (X11 * $Y$7),X11)</f>
        <v>4.8</v>
      </c>
    </row>
    <row r="12" spans="3:25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82">
        <f t="shared" si="0"/>
        <v>269372</v>
      </c>
      <c r="M12" s="31">
        <v>346196</v>
      </c>
      <c r="N12" s="68">
        <f>G12</f>
        <v>9</v>
      </c>
      <c r="O12" s="69">
        <f>H12-(I12*H12)</f>
        <v>235652.144</v>
      </c>
      <c r="P12" s="70">
        <f>IF(K12="-", J12, J12-(K12*J12))</f>
        <v>19652.12</v>
      </c>
      <c r="Q12" s="77">
        <f>('Problem1-DATA'!H12*'Problem1-DATA'!$Y$5)+'Problem1-DATA'!H12</f>
        <v>296596.66399999999</v>
      </c>
      <c r="R12" s="77">
        <f t="shared" si="1"/>
        <v>258597.12</v>
      </c>
      <c r="S12" s="77">
        <f t="shared" si="2"/>
        <v>37999.543999999994</v>
      </c>
      <c r="T12" s="80">
        <f>S12/J12</f>
        <v>1.8233946257197695</v>
      </c>
      <c r="U12">
        <f>RANK('Problem1-DATA'!Q12, $Q$5:$Q$504, 0)</f>
        <v>8</v>
      </c>
    </row>
    <row r="13" spans="3:25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82">
        <f t="shared" si="0"/>
        <v>264019</v>
      </c>
      <c r="M13" s="31">
        <v>523672.3</v>
      </c>
      <c r="N13" s="68">
        <f>G13</f>
        <v>7</v>
      </c>
      <c r="O13" s="69">
        <f>H13-(I13*H13)</f>
        <v>258857.595</v>
      </c>
      <c r="P13" s="70">
        <f>IF(K13="-", J13, J13-(K13*J13))</f>
        <v>12990.5075</v>
      </c>
      <c r="Q13" s="77">
        <f>('Problem1-DATA'!H13*'Problem1-DATA'!$Y$5)+'Problem1-DATA'!H13</f>
        <v>284465.01299999998</v>
      </c>
      <c r="R13" s="77">
        <f t="shared" si="1"/>
        <v>253458.24</v>
      </c>
      <c r="S13" s="77">
        <f t="shared" si="2"/>
        <v>31006.772999999986</v>
      </c>
      <c r="T13" s="80">
        <f>S13/J13</f>
        <v>2.1648994938034551</v>
      </c>
      <c r="U13">
        <f>RANK('Problem1-DATA'!Q13, $Q$5:$Q$504, 0)</f>
        <v>9</v>
      </c>
    </row>
    <row r="14" spans="3:25" x14ac:dyDescent="0.2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82">
        <f t="shared" si="0"/>
        <v>255630</v>
      </c>
      <c r="M14" s="31">
        <v>469295.6</v>
      </c>
      <c r="N14" s="68">
        <f>G14</f>
        <v>6</v>
      </c>
      <c r="O14" s="69">
        <f>H14-(I14*H14)</f>
        <v>264978.864</v>
      </c>
      <c r="P14" s="70">
        <f>IF(K14="-", J14, J14-(K14*J14))</f>
        <v>21159.572</v>
      </c>
      <c r="Q14" s="77">
        <f>('Problem1-DATA'!H14*'Problem1-DATA'!$Y$5)+'Problem1-DATA'!H14</f>
        <v>278609.46399999998</v>
      </c>
      <c r="R14" s="77">
        <f t="shared" si="1"/>
        <v>245404.79999999999</v>
      </c>
      <c r="S14" s="77">
        <f t="shared" si="2"/>
        <v>33204.66399999999</v>
      </c>
      <c r="T14" s="80">
        <f>S14/J14</f>
        <v>1.955285832057472</v>
      </c>
      <c r="U14">
        <f>RANK('Problem1-DATA'!Q14, $Q$5:$Q$504, 0)</f>
        <v>10</v>
      </c>
    </row>
    <row r="15" spans="3:25" x14ac:dyDescent="0.2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82">
        <f t="shared" si="0"/>
        <v>206064</v>
      </c>
      <c r="M15" s="31">
        <v>365725</v>
      </c>
      <c r="N15" s="68">
        <f>G15</f>
        <v>11</v>
      </c>
      <c r="O15" s="69">
        <f>H15-(I15*H15)</f>
        <v>223365.39499999999</v>
      </c>
      <c r="P15" s="70">
        <f>IF(K15="-", J15, J15-(K15*J15))</f>
        <v>45779.339</v>
      </c>
      <c r="Q15" s="77">
        <f>('Problem1-DATA'!H15*'Problem1-DATA'!$Y$5)+'Problem1-DATA'!H15</f>
        <v>271438.09000000003</v>
      </c>
      <c r="R15" s="77">
        <f t="shared" si="1"/>
        <v>197821.44</v>
      </c>
      <c r="S15" s="77">
        <f t="shared" si="2"/>
        <v>73616.650000000023</v>
      </c>
      <c r="T15" s="80">
        <f>S15/J15</f>
        <v>1.2366103374712338</v>
      </c>
      <c r="U15">
        <f>RANK('Problem1-DATA'!Q15, $Q$5:$Q$504, 0)</f>
        <v>11</v>
      </c>
    </row>
    <row r="16" spans="3:25" x14ac:dyDescent="0.2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82">
        <f t="shared" si="0"/>
        <v>243816</v>
      </c>
      <c r="M16" s="31">
        <v>707794</v>
      </c>
      <c r="N16" s="68">
        <f>G16</f>
        <v>10</v>
      </c>
      <c r="O16" s="69">
        <f>H16-(I16*H16)</f>
        <v>241888.91200000001</v>
      </c>
      <c r="P16" s="70">
        <f>IF(K16="-", J16, J16-(K16*J16))</f>
        <v>7684.1310000000003</v>
      </c>
      <c r="Q16" s="77">
        <f>('Problem1-DATA'!H16*'Problem1-DATA'!$Y$5)+'Problem1-DATA'!H16</f>
        <v>253289.41399999999</v>
      </c>
      <c r="R16" s="77">
        <f t="shared" si="1"/>
        <v>234063.35999999999</v>
      </c>
      <c r="S16" s="77">
        <f t="shared" si="2"/>
        <v>19226.054000000004</v>
      </c>
      <c r="T16" s="80">
        <f>S16/J16</f>
        <v>4.7814110917682182</v>
      </c>
      <c r="U16">
        <f>RANK('Problem1-DATA'!Q16, $Q$5:$Q$504, 0)</f>
        <v>12</v>
      </c>
    </row>
    <row r="17" spans="3:21" x14ac:dyDescent="0.2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82">
        <f t="shared" si="0"/>
        <v>222814</v>
      </c>
      <c r="M17" s="31">
        <v>162648</v>
      </c>
      <c r="N17" s="68">
        <f>G17</f>
        <v>18</v>
      </c>
      <c r="O17" s="69">
        <f>H17-(I17*H17)</f>
        <v>160924.91700000002</v>
      </c>
      <c r="P17" s="70">
        <f>IF(K17="-", J17, J17-(K17*J17))</f>
        <v>-13306.433000000001</v>
      </c>
      <c r="Q17" s="77">
        <f>('Problem1-DATA'!H17*'Problem1-DATA'!$Y$5)+'Problem1-DATA'!H17</f>
        <v>238010.514</v>
      </c>
      <c r="R17" s="77">
        <f t="shared" si="1"/>
        <v>213901.44</v>
      </c>
      <c r="S17" s="77">
        <f t="shared" si="2"/>
        <v>24109.073999999993</v>
      </c>
      <c r="T17" s="80">
        <f>S17/J17</f>
        <v>2.3934353221483167</v>
      </c>
      <c r="U17">
        <f>RANK('Problem1-DATA'!Q17, $Q$5:$Q$504, 0)</f>
        <v>13</v>
      </c>
    </row>
    <row r="18" spans="3:21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82">
        <f t="shared" si="0"/>
        <v>214261</v>
      </c>
      <c r="M18" s="31">
        <v>152221</v>
      </c>
      <c r="N18" s="68">
        <f>G18</f>
        <v>15</v>
      </c>
      <c r="O18" s="69">
        <f>H18-(I18*H18)</f>
        <v>197966.125</v>
      </c>
      <c r="P18" s="70">
        <f>IF(K18="-", J18, J18-(K18*J18))</f>
        <v>10367.89</v>
      </c>
      <c r="Q18" s="77">
        <f>('Problem1-DATA'!H18*'Problem1-DATA'!$Y$5)+'Problem1-DATA'!H18</f>
        <v>231224.43400000001</v>
      </c>
      <c r="R18" s="77">
        <f t="shared" si="1"/>
        <v>205690.56</v>
      </c>
      <c r="S18" s="77">
        <f t="shared" si="2"/>
        <v>25533.874000000011</v>
      </c>
      <c r="T18" s="80">
        <f>S18/J18</f>
        <v>2.1303081928917078</v>
      </c>
      <c r="U18">
        <f>RANK('Problem1-DATA'!Q18, $Q$5:$Q$504, 0)</f>
        <v>14</v>
      </c>
    </row>
    <row r="19" spans="3:21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82">
        <f t="shared" si="0"/>
        <v>181684.2</v>
      </c>
      <c r="M19" s="31">
        <v>304165.3</v>
      </c>
      <c r="N19" s="68">
        <f>G19</f>
        <v>12</v>
      </c>
      <c r="O19" s="69">
        <f>H19-(I19*H19)</f>
        <v>211608.32699999999</v>
      </c>
      <c r="P19" s="70">
        <f>IF(K19="-", J19, J19-(K19*J19))</f>
        <v>36264.736799999999</v>
      </c>
      <c r="Q19" s="77">
        <f>('Problem1-DATA'!H19*'Problem1-DATA'!$Y$5)+'Problem1-DATA'!H19</f>
        <v>226454.14679999999</v>
      </c>
      <c r="R19" s="77">
        <f t="shared" si="1"/>
        <v>174416.83200000002</v>
      </c>
      <c r="S19" s="77">
        <f t="shared" si="2"/>
        <v>52037.314799999964</v>
      </c>
      <c r="T19" s="80">
        <f>S19/J19</f>
        <v>1.3043502677013767</v>
      </c>
      <c r="U19">
        <f>RANK('Problem1-DATA'!Q19, $Q$5:$Q$504, 0)</f>
        <v>15</v>
      </c>
    </row>
    <row r="20" spans="3:21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82">
        <f t="shared" si="0"/>
        <v>216346</v>
      </c>
      <c r="M20" s="31">
        <v>128672</v>
      </c>
      <c r="N20" s="68">
        <f>G20</f>
        <v>14</v>
      </c>
      <c r="O20" s="69">
        <f>H20-(I20*H20)</f>
        <v>204590.97399999999</v>
      </c>
      <c r="P20" s="70">
        <f>IF(K20="-", J20, J20-(K20*J20))</f>
        <v>4805.28</v>
      </c>
      <c r="Q20" s="77">
        <f>('Problem1-DATA'!H20*'Problem1-DATA'!$Y$5)+'Problem1-DATA'!H20</f>
        <v>224588.58799999999</v>
      </c>
      <c r="R20" s="77">
        <f t="shared" si="1"/>
        <v>207692.16</v>
      </c>
      <c r="S20" s="77">
        <f t="shared" si="2"/>
        <v>16896.427999999985</v>
      </c>
      <c r="T20" s="80">
        <f>S20/J20</f>
        <v>4.9578720657276953</v>
      </c>
      <c r="U20">
        <f>RANK('Problem1-DATA'!Q20, $Q$5:$Q$504, 0)</f>
        <v>16</v>
      </c>
    </row>
    <row r="21" spans="3:21" x14ac:dyDescent="0.2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82">
        <f t="shared" si="0"/>
        <v>214285</v>
      </c>
      <c r="M21" s="31">
        <v>59672</v>
      </c>
      <c r="N21" s="68">
        <f>G21</f>
        <v>13</v>
      </c>
      <c r="O21" s="69">
        <f>H21-(I21*H21)</f>
        <v>208103.74900000001</v>
      </c>
      <c r="P21" s="70">
        <f>IF(K21="-", J21, J21-(K21*J21))</f>
        <v>50.762</v>
      </c>
      <c r="Q21" s="77">
        <f>('Problem1-DATA'!H21*'Problem1-DATA'!$Y$5)+'Problem1-DATA'!H21</f>
        <v>219034.01800000001</v>
      </c>
      <c r="R21" s="77">
        <f t="shared" si="1"/>
        <v>205713.6</v>
      </c>
      <c r="S21" s="77">
        <f t="shared" si="2"/>
        <v>13320.418000000005</v>
      </c>
      <c r="T21" s="80">
        <f>S21/J21</f>
        <v>391.77700000000016</v>
      </c>
      <c r="U21">
        <f>RANK('Problem1-DATA'!Q21, $Q$5:$Q$504, 0)</f>
        <v>17</v>
      </c>
    </row>
    <row r="22" spans="3:21" x14ac:dyDescent="0.2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82">
        <f t="shared" si="0"/>
        <v>188960.3</v>
      </c>
      <c r="M22" s="31">
        <v>321890.5</v>
      </c>
      <c r="N22" s="68">
        <f>G22</f>
        <v>16</v>
      </c>
      <c r="O22" s="69">
        <f>H22-(I22*H22)</f>
        <v>184479.29019999999</v>
      </c>
      <c r="P22" s="70">
        <f>IF(K22="-", J22, J22-(K22*J22))</f>
        <v>10941.845000000001</v>
      </c>
      <c r="Q22" s="77">
        <f>('Problem1-DATA'!H22*'Problem1-DATA'!$Y$5)+'Problem1-DATA'!H22</f>
        <v>201860.6366</v>
      </c>
      <c r="R22" s="77">
        <f t="shared" si="1"/>
        <v>181401.88799999998</v>
      </c>
      <c r="S22" s="77">
        <f t="shared" si="2"/>
        <v>20458.748600000021</v>
      </c>
      <c r="T22" s="80">
        <f>S22/J22</f>
        <v>2.3914375920514344</v>
      </c>
      <c r="U22">
        <f>RANK('Problem1-DATA'!Q22, $Q$5:$Q$504, 0)</f>
        <v>18</v>
      </c>
    </row>
    <row r="23" spans="3:21" x14ac:dyDescent="0.2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82">
        <f t="shared" si="0"/>
        <v>195173</v>
      </c>
      <c r="M23" s="31">
        <v>196456</v>
      </c>
      <c r="N23" s="68">
        <f>G23</f>
        <v>17</v>
      </c>
      <c r="O23" s="69">
        <f>H23-(I23*H23)</f>
        <v>184266.31299999999</v>
      </c>
      <c r="P23" s="70">
        <f>IF(K23="-", J23, J23-(K23*J23))</f>
        <v>-1241.46</v>
      </c>
      <c r="Q23" s="77">
        <f>('Problem1-DATA'!H23*'Problem1-DATA'!$Y$5)+'Problem1-DATA'!H23</f>
        <v>198859.73800000001</v>
      </c>
      <c r="R23" s="77">
        <f t="shared" si="1"/>
        <v>187366.08</v>
      </c>
      <c r="S23" s="77">
        <f t="shared" si="2"/>
        <v>11493.658000000025</v>
      </c>
      <c r="T23" s="80">
        <f>S23/J23</f>
        <v>-19.349592592592636</v>
      </c>
      <c r="U23">
        <f>RANK('Problem1-DATA'!Q23, $Q$5:$Q$504, 0)</f>
        <v>19</v>
      </c>
    </row>
    <row r="24" spans="3:21" x14ac:dyDescent="0.2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82">
        <f t="shared" si="0"/>
        <v>172660</v>
      </c>
      <c r="M24" s="31">
        <v>256762</v>
      </c>
      <c r="N24" s="68">
        <f>G24</f>
        <v>28</v>
      </c>
      <c r="O24" s="69">
        <f>H24-(I24*H24)</f>
        <v>140841.09</v>
      </c>
      <c r="P24" s="70">
        <f>IF(K24="-", J24, J24-(K24*J24))</f>
        <v>7714.6039999999994</v>
      </c>
      <c r="Q24" s="77">
        <f>('Problem1-DATA'!H24*'Problem1-DATA'!$Y$5)+'Problem1-DATA'!H24</f>
        <v>188156.33199999999</v>
      </c>
      <c r="R24" s="77">
        <f t="shared" si="1"/>
        <v>165753.60000000001</v>
      </c>
      <c r="S24" s="77">
        <f t="shared" si="2"/>
        <v>22402.731999999989</v>
      </c>
      <c r="T24" s="80">
        <f>S24/J24</f>
        <v>1.9572542372881347</v>
      </c>
      <c r="U24">
        <f>RANK('Problem1-DATA'!Q24, $Q$5:$Q$504, 0)</f>
        <v>20</v>
      </c>
    </row>
    <row r="25" spans="3:21" x14ac:dyDescent="0.2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82">
        <f t="shared" si="0"/>
        <v>178365</v>
      </c>
      <c r="M25" s="31">
        <v>272768.8</v>
      </c>
      <c r="N25" s="68">
        <f>G25</f>
        <v>23</v>
      </c>
      <c r="O25" s="69">
        <f>H25-(I25*H25)</f>
        <v>151936.00649999999</v>
      </c>
      <c r="P25" s="70">
        <f>IF(K25="-", J25, J25-(K25*J25))</f>
        <v>2587.6305000000002</v>
      </c>
      <c r="Q25" s="77">
        <f>('Problem1-DATA'!H25*'Problem1-DATA'!$Y$5)+'Problem1-DATA'!H25</f>
        <v>185518.03899999999</v>
      </c>
      <c r="R25" s="77">
        <f t="shared" si="1"/>
        <v>171230.4</v>
      </c>
      <c r="S25" s="77">
        <f t="shared" si="2"/>
        <v>14287.638999999996</v>
      </c>
      <c r="T25" s="80">
        <f>S25/J25</f>
        <v>4.5221202721949663</v>
      </c>
      <c r="U25">
        <f>RANK('Problem1-DATA'!Q25, $Q$5:$Q$504, 0)</f>
        <v>21</v>
      </c>
    </row>
    <row r="26" spans="3:21" x14ac:dyDescent="0.2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82">
        <f t="shared" si="0"/>
        <v>179894.9</v>
      </c>
      <c r="M26" s="31">
        <v>53801</v>
      </c>
      <c r="N26" s="68">
        <f>G26</f>
        <v>32</v>
      </c>
      <c r="O26" s="69">
        <f>H26-(I26*H26)</f>
        <v>122002.2675</v>
      </c>
      <c r="P26" s="70">
        <f>IF(K26="-", J26, J26-(K26*J26))</f>
        <v>847.50160000000005</v>
      </c>
      <c r="Q26" s="77">
        <f>('Problem1-DATA'!H26*'Problem1-DATA'!$Y$5)+'Problem1-DATA'!H26</f>
        <v>184720.47020000001</v>
      </c>
      <c r="R26" s="77">
        <f t="shared" si="1"/>
        <v>172699.10399999999</v>
      </c>
      <c r="S26" s="77">
        <f t="shared" si="2"/>
        <v>12021.366200000019</v>
      </c>
      <c r="T26" s="80">
        <f>S26/J26</f>
        <v>14.156107159679719</v>
      </c>
      <c r="U26">
        <f>RANK('Problem1-DATA'!Q26, $Q$5:$Q$504, 0)</f>
        <v>22</v>
      </c>
    </row>
    <row r="27" spans="3:21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82">
        <f t="shared" si="0"/>
        <v>171335.4</v>
      </c>
      <c r="M27" s="31">
        <v>110012.9</v>
      </c>
      <c r="N27" s="68">
        <f>G27</f>
        <v>24</v>
      </c>
      <c r="O27" s="69">
        <f>H27-(I27*H27)</f>
        <v>151908.70499999999</v>
      </c>
      <c r="P27" s="70">
        <f>IF(K27="-", J27, J27-(K27*J27))</f>
        <v>4542.7776000000003</v>
      </c>
      <c r="Q27" s="77">
        <f>('Problem1-DATA'!H27*'Problem1-DATA'!$Y$5)+'Problem1-DATA'!H27</f>
        <v>179480.57399999999</v>
      </c>
      <c r="R27" s="77">
        <f t="shared" si="1"/>
        <v>164481.984</v>
      </c>
      <c r="S27" s="77">
        <f t="shared" si="2"/>
        <v>14998.589999999997</v>
      </c>
      <c r="T27" s="80">
        <f>S27/J27</f>
        <v>3.5030339125560528</v>
      </c>
      <c r="U27">
        <f>RANK('Problem1-DATA'!Q27, $Q$5:$Q$504, 0)</f>
        <v>23</v>
      </c>
    </row>
    <row r="28" spans="3:21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82">
        <f t="shared" si="0"/>
        <v>173419.8</v>
      </c>
      <c r="M28" s="31">
        <v>190052.3</v>
      </c>
      <c r="N28" s="68">
        <f>G28</f>
        <v>19</v>
      </c>
      <c r="O28" s="69">
        <f>H28-(I28*H28)</f>
        <v>160658.72099999999</v>
      </c>
      <c r="P28" s="70">
        <f>IF(K28="-", J28, J28-(K28*J28))</f>
        <v>1569.0339000000001</v>
      </c>
      <c r="Q28" s="77">
        <f>('Problem1-DATA'!H28*'Problem1-DATA'!$Y$5)+'Problem1-DATA'!H28</f>
        <v>178859.709</v>
      </c>
      <c r="R28" s="77">
        <f t="shared" si="1"/>
        <v>166483.008</v>
      </c>
      <c r="S28" s="77">
        <f t="shared" si="2"/>
        <v>12376.701000000001</v>
      </c>
      <c r="T28" s="80">
        <f>S28/J28</f>
        <v>7.7855576523872436</v>
      </c>
      <c r="U28">
        <f>RANK('Problem1-DATA'!Q28, $Q$5:$Q$504, 0)</f>
        <v>24</v>
      </c>
    </row>
    <row r="29" spans="3:21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82">
        <f t="shared" si="0"/>
        <v>151386</v>
      </c>
      <c r="M29" s="31">
        <v>531864</v>
      </c>
      <c r="N29" s="68">
        <f>G29</f>
        <v>20</v>
      </c>
      <c r="O29" s="69">
        <f>H29-(I29*H29)</f>
        <v>159827.61600000001</v>
      </c>
      <c r="P29" s="70">
        <f>IF(K29="-", J29, J29-(K29*J29))</f>
        <v>25994.54</v>
      </c>
      <c r="Q29" s="77">
        <f>('Problem1-DATA'!H29*'Problem1-DATA'!$Y$5)+'Problem1-DATA'!H29</f>
        <v>174512.63200000001</v>
      </c>
      <c r="R29" s="77">
        <f t="shared" si="1"/>
        <v>145330.56</v>
      </c>
      <c r="S29" s="77">
        <f t="shared" si="2"/>
        <v>29182.072000000015</v>
      </c>
      <c r="T29" s="80">
        <f>S29/J29</f>
        <v>1.5065602478058862</v>
      </c>
      <c r="U29">
        <f>RANK('Problem1-DATA'!Q29, $Q$5:$Q$504, 0)</f>
        <v>25</v>
      </c>
    </row>
    <row r="30" spans="3:21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82">
        <f t="shared" si="0"/>
        <v>123976.7</v>
      </c>
      <c r="M30" s="31">
        <v>4034481.6</v>
      </c>
      <c r="N30" s="68">
        <f>G30</f>
        <v>26</v>
      </c>
      <c r="O30" s="69">
        <f>H30-(I30*H30)</f>
        <v>151405.18400000001</v>
      </c>
      <c r="P30" s="70">
        <f>IF(K30="-", J30, J30-(K30*J30))</f>
        <v>42167.155100000004</v>
      </c>
      <c r="Q30" s="77">
        <f>('Problem1-DATA'!H30*'Problem1-DATA'!$Y$5)+'Problem1-DATA'!H30</f>
        <v>172696.538</v>
      </c>
      <c r="R30" s="77">
        <f t="shared" si="1"/>
        <v>119017.632</v>
      </c>
      <c r="S30" s="77">
        <f t="shared" si="2"/>
        <v>53678.906000000003</v>
      </c>
      <c r="T30" s="80">
        <f>S30/J30</f>
        <v>1.1928036122598178</v>
      </c>
      <c r="U30">
        <f>RANK('Problem1-DATA'!Q30, $Q$5:$Q$504, 0)</f>
        <v>26</v>
      </c>
    </row>
    <row r="31" spans="3:21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82">
        <f t="shared" si="0"/>
        <v>166281.20000000001</v>
      </c>
      <c r="M31" s="31">
        <v>37669.800000000003</v>
      </c>
      <c r="N31" s="68">
        <f>G31</f>
        <v>25</v>
      </c>
      <c r="O31" s="69">
        <f>H31-(I31*H31)</f>
        <v>151649.45879999999</v>
      </c>
      <c r="P31" s="70">
        <f>IF(K31="-", J31, J31-(K31*J31))</f>
        <v>-4228.92</v>
      </c>
      <c r="Q31" s="77">
        <f>('Problem1-DATA'!H31*'Problem1-DATA'!$Y$5)+'Problem1-DATA'!H31</f>
        <v>171634.27120000002</v>
      </c>
      <c r="R31" s="77">
        <f t="shared" si="1"/>
        <v>159629.95200000002</v>
      </c>
      <c r="S31" s="77">
        <f t="shared" si="2"/>
        <v>12004.319199999998</v>
      </c>
      <c r="T31" s="80">
        <f>S31/J31</f>
        <v>7.2384944524843204</v>
      </c>
      <c r="U31">
        <f>RANK('Problem1-DATA'!Q31, $Q$5:$Q$504, 0)</f>
        <v>27</v>
      </c>
    </row>
    <row r="32" spans="3:21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82">
        <f t="shared" si="0"/>
        <v>151515</v>
      </c>
      <c r="M32" s="31">
        <v>253863</v>
      </c>
      <c r="N32" s="68">
        <f>G32</f>
        <v>33</v>
      </c>
      <c r="O32" s="69">
        <f>H32-(I32*H32)</f>
        <v>127082.996</v>
      </c>
      <c r="P32" s="70">
        <f>IF(K32="-", J32, J32-(K32*J32))</f>
        <v>5751.7119999999995</v>
      </c>
      <c r="Q32" s="77">
        <f>('Problem1-DATA'!H32*'Problem1-DATA'!$Y$5)+'Problem1-DATA'!H32</f>
        <v>169998.45800000001</v>
      </c>
      <c r="R32" s="77">
        <f t="shared" si="1"/>
        <v>145454.39999999999</v>
      </c>
      <c r="S32" s="77">
        <f t="shared" si="2"/>
        <v>24544.058000000019</v>
      </c>
      <c r="T32" s="80">
        <f>S32/J32</f>
        <v>1.6556973826227752</v>
      </c>
      <c r="U32">
        <f>RANK('Problem1-DATA'!Q32, $Q$5:$Q$504, 0)</f>
        <v>28</v>
      </c>
    </row>
    <row r="33" spans="3:21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82">
        <f t="shared" si="0"/>
        <v>147360.19999999998</v>
      </c>
      <c r="M33" s="31">
        <v>1040383.4</v>
      </c>
      <c r="N33" s="68">
        <f>G33</f>
        <v>29</v>
      </c>
      <c r="O33" s="69">
        <f>H33-(I33*H33)</f>
        <v>141511.75099999999</v>
      </c>
      <c r="P33" s="70">
        <f>IF(K33="-", J33, J33-(K33*J33))</f>
        <v>12470.169600000001</v>
      </c>
      <c r="Q33" s="77">
        <f>('Problem1-DATA'!H33*'Problem1-DATA'!$Y$5)+'Problem1-DATA'!H33</f>
        <v>167196.5428</v>
      </c>
      <c r="R33" s="77">
        <f t="shared" si="1"/>
        <v>147360.19999999998</v>
      </c>
      <c r="S33" s="77">
        <f t="shared" si="2"/>
        <v>19836.342800000013</v>
      </c>
      <c r="T33" s="80">
        <f>S33/J33</f>
        <v>1.2216603108910411</v>
      </c>
      <c r="U33">
        <f>RANK('Problem1-DATA'!Q33, $Q$5:$Q$504, 0)</f>
        <v>29</v>
      </c>
    </row>
    <row r="34" spans="3:21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82">
        <f t="shared" si="0"/>
        <v>156661</v>
      </c>
      <c r="M34" s="31">
        <v>256540</v>
      </c>
      <c r="N34" s="68">
        <f>G34</f>
        <v>22</v>
      </c>
      <c r="O34" s="69">
        <f>H34-(I34*H34)</f>
        <v>156650.226</v>
      </c>
      <c r="P34" s="70">
        <f>IF(K34="-", J34, J34-(K34*J34))</f>
        <v>5574.3320000000003</v>
      </c>
      <c r="Q34" s="77">
        <f>('Problem1-DATA'!H34*'Problem1-DATA'!$Y$5)+'Problem1-DATA'!H34</f>
        <v>163865.43599999999</v>
      </c>
      <c r="R34" s="77">
        <f t="shared" si="1"/>
        <v>156661</v>
      </c>
      <c r="S34" s="77">
        <f t="shared" si="2"/>
        <v>7204.435999999987</v>
      </c>
      <c r="T34" s="80">
        <f>S34/J34</f>
        <v>1.9593244492793003</v>
      </c>
      <c r="U34">
        <f>RANK('Problem1-DATA'!Q34, $Q$5:$Q$504, 0)</f>
        <v>30</v>
      </c>
    </row>
    <row r="35" spans="3:21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82">
        <f t="shared" si="0"/>
        <v>112612.4</v>
      </c>
      <c r="M35" s="31">
        <v>3382421.7</v>
      </c>
      <c r="N35" s="68">
        <f>G35</f>
        <v>31</v>
      </c>
      <c r="O35" s="69">
        <f>H35-(I35*H35)</f>
        <v>137510.82799999998</v>
      </c>
      <c r="P35" s="70">
        <f>IF(K35="-", J35, J35-(K35*J35))</f>
        <v>35649.518400000001</v>
      </c>
      <c r="Q35" s="77">
        <f>('Problem1-DATA'!H35*'Problem1-DATA'!$Y$5)+'Problem1-DATA'!H35</f>
        <v>154435.23759999999</v>
      </c>
      <c r="R35" s="77">
        <f t="shared" si="1"/>
        <v>112612.4</v>
      </c>
      <c r="S35" s="77">
        <f t="shared" si="2"/>
        <v>41822.837599999999</v>
      </c>
      <c r="T35" s="80">
        <f>S35/J35</f>
        <v>1.086352617251626</v>
      </c>
      <c r="U35">
        <f>RANK('Problem1-DATA'!Q35, $Q$5:$Q$504, 0)</f>
        <v>31</v>
      </c>
    </row>
    <row r="36" spans="3:21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82">
        <f t="shared" si="0"/>
        <v>139035</v>
      </c>
      <c r="M36" s="31">
        <v>227339</v>
      </c>
      <c r="N36" s="68">
        <f>G36</f>
        <v>21</v>
      </c>
      <c r="O36" s="69">
        <f>H36-(I36*H36)</f>
        <v>156607.185</v>
      </c>
      <c r="P36" s="70">
        <f>IF(K36="-", J36, J36-(K36*J36))</f>
        <v>8014</v>
      </c>
      <c r="Q36" s="77">
        <f>('Problem1-DATA'!H36*'Problem1-DATA'!$Y$5)+'Problem1-DATA'!H36</f>
        <v>150284.07800000001</v>
      </c>
      <c r="R36" s="77">
        <f t="shared" si="1"/>
        <v>139035</v>
      </c>
      <c r="S36" s="77">
        <f t="shared" si="2"/>
        <v>11249.078000000009</v>
      </c>
      <c r="T36" s="80">
        <f>S36/J36</f>
        <v>1.4036783129523345</v>
      </c>
      <c r="U36">
        <f>RANK('Problem1-DATA'!Q36, $Q$5:$Q$504, 0)</f>
        <v>32</v>
      </c>
    </row>
    <row r="37" spans="3:21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82">
        <f t="shared" si="0"/>
        <v>139915.29999999999</v>
      </c>
      <c r="M37" s="31">
        <v>149388.29999999999</v>
      </c>
      <c r="N37" s="68">
        <f>G37</f>
        <v>129</v>
      </c>
      <c r="O37" s="69">
        <f>H37-(I37*H37)</f>
        <v>-18445.89910000001</v>
      </c>
      <c r="P37" s="70">
        <f>IF(K37="-", J37, J37-(K37*J37))</f>
        <v>5040.2880000000005</v>
      </c>
      <c r="Q37" s="77">
        <f>('Problem1-DATA'!H37*'Problem1-DATA'!$Y$5)+'Problem1-DATA'!H37</f>
        <v>148438.6526</v>
      </c>
      <c r="R37" s="77">
        <f t="shared" si="1"/>
        <v>139915.29999999999</v>
      </c>
      <c r="S37" s="77">
        <f t="shared" si="2"/>
        <v>8523.3526000000129</v>
      </c>
      <c r="T37" s="80">
        <f>S37/J37</f>
        <v>1.5997283408408434</v>
      </c>
      <c r="U37">
        <f>RANK('Problem1-DATA'!Q37, $Q$5:$Q$504, 0)</f>
        <v>33</v>
      </c>
    </row>
    <row r="38" spans="3:21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82">
        <f t="shared" si="0"/>
        <v>137798.29999999999</v>
      </c>
      <c r="M38" s="31">
        <v>184504.6</v>
      </c>
      <c r="N38" s="68">
        <f>G38</f>
        <v>30</v>
      </c>
      <c r="O38" s="69">
        <f>H38-(I38*H38)</f>
        <v>138430.60139999999</v>
      </c>
      <c r="P38" s="70">
        <f>IF(K38="-", J38, J38-(K38*J38))</f>
        <v>7838.5504000000001</v>
      </c>
      <c r="Q38" s="77">
        <f>('Problem1-DATA'!H38*'Problem1-DATA'!$Y$5)+'Problem1-DATA'!H38</f>
        <v>146455.5638</v>
      </c>
      <c r="R38" s="77">
        <f t="shared" si="1"/>
        <v>137798.29999999999</v>
      </c>
      <c r="S38" s="77">
        <f t="shared" si="2"/>
        <v>8657.2638000000152</v>
      </c>
      <c r="T38" s="80">
        <f>S38/J38</f>
        <v>1.5727325872906324</v>
      </c>
      <c r="U38">
        <f>RANK('Problem1-DATA'!Q38, $Q$5:$Q$504, 0)</f>
        <v>34</v>
      </c>
    </row>
    <row r="39" spans="3:21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82">
        <f t="shared" si="0"/>
        <v>138442</v>
      </c>
      <c r="M39" s="31">
        <v>40830</v>
      </c>
      <c r="N39" s="68">
        <f>G39</f>
        <v>35</v>
      </c>
      <c r="O39" s="69">
        <f>H39-(I39*H39)</f>
        <v>127843.128</v>
      </c>
      <c r="P39" s="70">
        <f>IF(K39="-", J39, J39-(K39*J39))</f>
        <v>2601.2199999999998</v>
      </c>
      <c r="Q39" s="77">
        <f>('Problem1-DATA'!H39*'Problem1-DATA'!$Y$5)+'Problem1-DATA'!H39</f>
        <v>144690.67199999999</v>
      </c>
      <c r="R39" s="77">
        <f t="shared" si="1"/>
        <v>138442</v>
      </c>
      <c r="S39" s="77">
        <f t="shared" si="2"/>
        <v>6248.6719999999914</v>
      </c>
      <c r="T39" s="80">
        <f>S39/J39</f>
        <v>1.9938328015315863</v>
      </c>
      <c r="U39">
        <f>RANK('Problem1-DATA'!Q39, $Q$5:$Q$504, 0)</f>
        <v>35</v>
      </c>
    </row>
    <row r="40" spans="3:21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82">
        <f t="shared" si="0"/>
        <v>108867.1</v>
      </c>
      <c r="M40" s="31">
        <v>3293105</v>
      </c>
      <c r="N40" s="68">
        <f>G40</f>
        <v>40</v>
      </c>
      <c r="O40" s="69">
        <f>H40-(I40*H40)</f>
        <v>119990.296</v>
      </c>
      <c r="P40" s="70">
        <f>IF(K40="-", J40, J40-(K40*J40))</f>
        <v>28387.919000000002</v>
      </c>
      <c r="Q40" s="77">
        <f>('Problem1-DATA'!H40*'Problem1-DATA'!$Y$5)+'Problem1-DATA'!H40</f>
        <v>142593.11920000002</v>
      </c>
      <c r="R40" s="77">
        <f t="shared" si="1"/>
        <v>108867.1</v>
      </c>
      <c r="S40" s="77">
        <f t="shared" si="2"/>
        <v>33726.01920000001</v>
      </c>
      <c r="T40" s="80">
        <f>S40/J40</f>
        <v>1.1001262114070429</v>
      </c>
      <c r="U40">
        <f>RANK('Problem1-DATA'!Q40, $Q$5:$Q$504, 0)</f>
        <v>36</v>
      </c>
    </row>
    <row r="41" spans="3:21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82">
        <f t="shared" si="0"/>
        <v>106083</v>
      </c>
      <c r="M41" s="31">
        <v>232792</v>
      </c>
      <c r="N41" s="68">
        <f>G41</f>
        <v>52</v>
      </c>
      <c r="O41" s="69">
        <f>H41-(I41*H41)</f>
        <v>104803.35399999999</v>
      </c>
      <c r="P41" s="70">
        <f>IF(K41="-", J41, J41-(K41*J41))</f>
        <v>-13124.272000000004</v>
      </c>
      <c r="Q41" s="77">
        <f>('Problem1-DATA'!H41*'Problem1-DATA'!$Y$5)+'Problem1-DATA'!H41</f>
        <v>139829.01800000001</v>
      </c>
      <c r="R41" s="77">
        <f t="shared" si="1"/>
        <v>106083</v>
      </c>
      <c r="S41" s="77">
        <f t="shared" si="2"/>
        <v>33746.018000000011</v>
      </c>
      <c r="T41" s="80">
        <f>S41/J41</f>
        <v>1.0979313508589279</v>
      </c>
      <c r="U41">
        <f>RANK('Problem1-DATA'!Q41, $Q$5:$Q$504, 0)</f>
        <v>37</v>
      </c>
    </row>
    <row r="42" spans="3:21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82">
        <f t="shared" si="0"/>
        <v>136553</v>
      </c>
      <c r="M42" s="31">
        <v>39951</v>
      </c>
      <c r="N42" s="68">
        <f>G42</f>
        <v>34</v>
      </c>
      <c r="O42" s="69">
        <f>H42-(I42*H42)</f>
        <v>129558.12300000001</v>
      </c>
      <c r="P42" s="70">
        <f>IF(K42="-", J42, J42-(K42*J42))</f>
        <v>461.05600000000004</v>
      </c>
      <c r="Q42" s="77">
        <f>('Problem1-DATA'!H42*'Problem1-DATA'!$Y$5)+'Problem1-DATA'!H42</f>
        <v>139818.79800000001</v>
      </c>
      <c r="R42" s="77">
        <f t="shared" si="1"/>
        <v>136553</v>
      </c>
      <c r="S42" s="77">
        <f t="shared" si="2"/>
        <v>3265.7980000000098</v>
      </c>
      <c r="T42" s="80">
        <f>S42/J42</f>
        <v>12.757023437500038</v>
      </c>
      <c r="U42">
        <f>RANK('Problem1-DATA'!Q42, $Q$5:$Q$504, 0)</f>
        <v>38</v>
      </c>
    </row>
    <row r="43" spans="3:21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82">
        <f t="shared" si="0"/>
        <v>130948.7</v>
      </c>
      <c r="M43" s="31">
        <v>114011.7</v>
      </c>
      <c r="N43" s="68">
        <f>G43</f>
        <v>36</v>
      </c>
      <c r="O43" s="69">
        <f>H43-(I43*H43)</f>
        <v>128345.3425</v>
      </c>
      <c r="P43" s="70">
        <f>IF(K43="-", J43, J43-(K43*J43))</f>
        <v>5068.1778000000004</v>
      </c>
      <c r="Q43" s="77">
        <f>('Problem1-DATA'!H43*'Problem1-DATA'!$Y$5)+'Problem1-DATA'!H43</f>
        <v>139393.13500000001</v>
      </c>
      <c r="R43" s="77">
        <f t="shared" si="1"/>
        <v>130948.7</v>
      </c>
      <c r="S43" s="77">
        <f t="shared" si="2"/>
        <v>8444.4350000000122</v>
      </c>
      <c r="T43" s="80">
        <f>S43/J43</f>
        <v>1.5512022851684506</v>
      </c>
      <c r="U43">
        <f>RANK('Problem1-DATA'!Q43, $Q$5:$Q$504, 0)</f>
        <v>39</v>
      </c>
    </row>
    <row r="44" spans="3:21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82">
        <f t="shared" si="0"/>
        <v>126513</v>
      </c>
      <c r="M44" s="31">
        <v>68124</v>
      </c>
      <c r="N44" s="68">
        <f>G44</f>
        <v>43</v>
      </c>
      <c r="O44" s="69">
        <f>H44-(I44*H44)</f>
        <v>116673.319</v>
      </c>
      <c r="P44" s="70">
        <f>IF(K44="-", J44, J44-(K44*J44))</f>
        <v>3858.4319999999998</v>
      </c>
      <c r="Q44" s="77">
        <f>('Problem1-DATA'!H44*'Problem1-DATA'!$Y$5)+'Problem1-DATA'!H44</f>
        <v>134430.81400000001</v>
      </c>
      <c r="R44" s="77">
        <f t="shared" si="1"/>
        <v>126513</v>
      </c>
      <c r="S44" s="77">
        <f t="shared" si="2"/>
        <v>7917.814000000013</v>
      </c>
      <c r="T44" s="80">
        <f>S44/J44</f>
        <v>1.5759980095541428</v>
      </c>
      <c r="U44">
        <f>RANK('Problem1-DATA'!Q44, $Q$5:$Q$504, 0)</f>
        <v>40</v>
      </c>
    </row>
    <row r="45" spans="3:21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82">
        <f t="shared" si="0"/>
        <v>98938</v>
      </c>
      <c r="M45" s="31">
        <v>2622532</v>
      </c>
      <c r="N45" s="68">
        <f>G45</f>
        <v>47</v>
      </c>
      <c r="O45" s="69">
        <f>H45-(I45*H45)</f>
        <v>111174.552</v>
      </c>
      <c r="P45" s="70">
        <f>IF(K45="-", J45, J45-(K45*J45))</f>
        <v>21790.054</v>
      </c>
      <c r="Q45" s="77">
        <f>('Problem1-DATA'!H45*'Problem1-DATA'!$Y$5)+'Problem1-DATA'!H45</f>
        <v>134303.06400000001</v>
      </c>
      <c r="R45" s="77">
        <f t="shared" si="1"/>
        <v>98938</v>
      </c>
      <c r="S45" s="77">
        <f t="shared" si="2"/>
        <v>35365.064000000013</v>
      </c>
      <c r="T45" s="80">
        <f>S45/J45</f>
        <v>1.0890270370142272</v>
      </c>
      <c r="U45">
        <f>RANK('Problem1-DATA'!Q45, $Q$5:$Q$504, 0)</f>
        <v>41</v>
      </c>
    </row>
    <row r="46" spans="3:21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82">
        <f t="shared" si="0"/>
        <v>108102.9</v>
      </c>
      <c r="M46" s="31">
        <v>300354.8</v>
      </c>
      <c r="N46" s="68">
        <f>G46</f>
        <v>49</v>
      </c>
      <c r="O46" s="69">
        <f>H46-(I46*H46)</f>
        <v>108586.754</v>
      </c>
      <c r="P46" s="70">
        <f>IF(K46="-", J46, J46-(K46*J46))</f>
        <v>2459.1045999999988</v>
      </c>
      <c r="Q46" s="77">
        <f>('Problem1-DATA'!H46*'Problem1-DATA'!$Y$5)+'Problem1-DATA'!H46</f>
        <v>134190.644</v>
      </c>
      <c r="R46" s="77">
        <f t="shared" si="1"/>
        <v>108102.9</v>
      </c>
      <c r="S46" s="77">
        <f t="shared" si="2"/>
        <v>26087.744000000006</v>
      </c>
      <c r="T46" s="80">
        <f>S46/J46</f>
        <v>1.1245153475781391</v>
      </c>
      <c r="U46">
        <f>RANK('Problem1-DATA'!Q46, $Q$5:$Q$504, 0)</f>
        <v>42</v>
      </c>
    </row>
    <row r="47" spans="3:21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82">
        <f t="shared" si="0"/>
        <v>115335</v>
      </c>
      <c r="M47" s="31">
        <v>264829</v>
      </c>
      <c r="N47" s="68">
        <f>G47</f>
        <v>37</v>
      </c>
      <c r="O47" s="69">
        <f>H47-(I47*H47)</f>
        <v>125890.20600000001</v>
      </c>
      <c r="P47" s="70">
        <f>IF(K47="-", J47, J47-(K47*J47))</f>
        <v>23043.552</v>
      </c>
      <c r="Q47" s="77">
        <f>('Problem1-DATA'!H47*'Problem1-DATA'!$Y$5)+'Problem1-DATA'!H47</f>
        <v>133741.986</v>
      </c>
      <c r="R47" s="77">
        <f t="shared" si="1"/>
        <v>115335</v>
      </c>
      <c r="S47" s="77">
        <f t="shared" si="2"/>
        <v>18406.986000000004</v>
      </c>
      <c r="T47" s="80">
        <f>S47/J47</f>
        <v>1.1854061051004641</v>
      </c>
      <c r="U47">
        <f>RANK('Problem1-DATA'!Q47, $Q$5:$Q$504, 0)</f>
        <v>43</v>
      </c>
    </row>
    <row r="48" spans="3:21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82">
        <f t="shared" si="0"/>
        <v>100488.90000000001</v>
      </c>
      <c r="M48" s="31">
        <v>3097612</v>
      </c>
      <c r="N48" s="68">
        <f>G48</f>
        <v>46</v>
      </c>
      <c r="O48" s="69">
        <f>H48-(I48*H48)</f>
        <v>114176.4054</v>
      </c>
      <c r="P48" s="70">
        <f>IF(K48="-", J48, J48-(K48*J48))</f>
        <v>25401.1116</v>
      </c>
      <c r="Q48" s="77">
        <f>('Problem1-DATA'!H48*'Problem1-DATA'!$Y$5)+'Problem1-DATA'!H48</f>
        <v>130523.81020000001</v>
      </c>
      <c r="R48" s="77">
        <f t="shared" si="1"/>
        <v>100488.90000000001</v>
      </c>
      <c r="S48" s="77">
        <f t="shared" si="2"/>
        <v>30034.910199999998</v>
      </c>
      <c r="T48" s="80">
        <f>S48/J48</f>
        <v>1.103202554985822</v>
      </c>
      <c r="U48">
        <f>RANK('Problem1-DATA'!Q48, $Q$5:$Q$504, 0)</f>
        <v>44</v>
      </c>
    </row>
    <row r="49" spans="3:21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82">
        <f t="shared" si="0"/>
        <v>117993.20000000001</v>
      </c>
      <c r="M49" s="31">
        <v>1025919.1</v>
      </c>
      <c r="N49" s="68">
        <f>G49</f>
        <v>38</v>
      </c>
      <c r="O49" s="69">
        <f>H49-(I49*H49)</f>
        <v>123502.8104</v>
      </c>
      <c r="P49" s="70">
        <f>IF(K49="-", J49, J49-(K49*J49))</f>
        <v>7503.0527999999995</v>
      </c>
      <c r="Q49" s="77">
        <f>('Problem1-DATA'!H49*'Problem1-DATA'!$Y$5)+'Problem1-DATA'!H49</f>
        <v>129589.1912</v>
      </c>
      <c r="R49" s="77">
        <f t="shared" si="1"/>
        <v>117993.20000000001</v>
      </c>
      <c r="S49" s="77">
        <f t="shared" si="2"/>
        <v>11595.991199999989</v>
      </c>
      <c r="T49" s="80">
        <f>S49/J49</f>
        <v>1.3167686228197664</v>
      </c>
      <c r="U49">
        <f>RANK('Problem1-DATA'!Q49, $Q$5:$Q$504, 0)</f>
        <v>45</v>
      </c>
    </row>
    <row r="50" spans="3:21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82">
        <f t="shared" si="0"/>
        <v>123052.59999999999</v>
      </c>
      <c r="M50" s="31">
        <v>1063784.3999999999</v>
      </c>
      <c r="N50" s="68">
        <f>G50</f>
        <v>27</v>
      </c>
      <c r="O50" s="69">
        <f>H50-(I50*H50)</f>
        <v>145670.712</v>
      </c>
      <c r="P50" s="70">
        <f>IF(K50="-", J50, J50-(K50*J50))</f>
        <v>4139.4583999999995</v>
      </c>
      <c r="Q50" s="77">
        <f>('Problem1-DATA'!H50*'Problem1-DATA'!$Y$5)+'Problem1-DATA'!H50</f>
        <v>128340.9204</v>
      </c>
      <c r="R50" s="77">
        <f t="shared" si="1"/>
        <v>123052.59999999999</v>
      </c>
      <c r="S50" s="77">
        <f t="shared" si="2"/>
        <v>5288.3204000000114</v>
      </c>
      <c r="T50" s="80">
        <f>S50/J50</f>
        <v>2.0938867595818862</v>
      </c>
      <c r="U50">
        <f>RANK('Problem1-DATA'!Q50, $Q$5:$Q$504, 0)</f>
        <v>46</v>
      </c>
    </row>
    <row r="51" spans="3:21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82">
        <f t="shared" si="0"/>
        <v>118052</v>
      </c>
      <c r="M51" s="31">
        <v>38118</v>
      </c>
      <c r="N51" s="68">
        <f>G51</f>
        <v>39</v>
      </c>
      <c r="O51" s="69">
        <f>H51-(I51*H51)</f>
        <v>122615.944</v>
      </c>
      <c r="P51" s="70">
        <f>IF(K51="-", J51, J51-(K51*J51))</f>
        <v>1147.5899999999999</v>
      </c>
      <c r="Q51" s="77">
        <f>('Problem1-DATA'!H51*'Problem1-DATA'!$Y$5)+'Problem1-DATA'!H51</f>
        <v>123827.564</v>
      </c>
      <c r="R51" s="77">
        <f t="shared" si="1"/>
        <v>118052</v>
      </c>
      <c r="S51" s="77">
        <f t="shared" si="2"/>
        <v>5775.5639999999985</v>
      </c>
      <c r="T51" s="80">
        <f>S51/J51</f>
        <v>1.8570945337620575</v>
      </c>
      <c r="U51">
        <f>RANK('Problem1-DATA'!Q51, $Q$5:$Q$504, 0)</f>
        <v>47</v>
      </c>
    </row>
    <row r="52" spans="3:21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82">
        <f t="shared" si="0"/>
        <v>142623</v>
      </c>
      <c r="M52" s="31">
        <v>309129</v>
      </c>
      <c r="N52" s="68">
        <f>G52</f>
        <v>41</v>
      </c>
      <c r="O52" s="69">
        <f>H52-(I52*H52)</f>
        <v>122192.288</v>
      </c>
      <c r="P52" s="70">
        <f>IF(K52="-", J52, J52-(K52*J52))</f>
        <v>-22355</v>
      </c>
      <c r="Q52" s="77">
        <f>('Problem1-DATA'!H52*'Problem1-DATA'!$Y$5)+'Problem1-DATA'!H52</f>
        <v>122913.89599999999</v>
      </c>
      <c r="R52" s="77">
        <f t="shared" si="1"/>
        <v>142623</v>
      </c>
      <c r="S52" s="77">
        <f t="shared" si="2"/>
        <v>-19709.104000000007</v>
      </c>
      <c r="T52" s="80">
        <f>S52/J52</f>
        <v>0.88164186982777937</v>
      </c>
      <c r="U52">
        <f>RANK('Problem1-DATA'!Q52, $Q$5:$Q$504, 0)</f>
        <v>48</v>
      </c>
    </row>
    <row r="53" spans="3:21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82">
        <f t="shared" si="0"/>
        <v>104142</v>
      </c>
      <c r="M53" s="31">
        <v>3418318</v>
      </c>
      <c r="N53" s="68">
        <f>G53</f>
        <v>48</v>
      </c>
      <c r="O53" s="69">
        <f>H53-(I53*H53)</f>
        <v>111814.031</v>
      </c>
      <c r="P53" s="70">
        <f>IF(K53="-", J53, J53-(K53*J53))</f>
        <v>-71480.361000000004</v>
      </c>
      <c r="Q53" s="77">
        <f>('Problem1-DATA'!H53*'Problem1-DATA'!$Y$5)+'Problem1-DATA'!H53</f>
        <v>122743.22199999999</v>
      </c>
      <c r="R53" s="77">
        <f t="shared" si="1"/>
        <v>104142</v>
      </c>
      <c r="S53" s="77">
        <f t="shared" si="2"/>
        <v>18601.221999999994</v>
      </c>
      <c r="T53" s="80">
        <f>S53/J53</f>
        <v>1.1655631305219623</v>
      </c>
      <c r="U53">
        <f>RANK('Problem1-DATA'!Q53, $Q$5:$Q$504, 0)</f>
        <v>49</v>
      </c>
    </row>
    <row r="54" spans="3:21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82">
        <f t="shared" si="0"/>
        <v>109281.3</v>
      </c>
      <c r="M54" s="31">
        <v>82734.8</v>
      </c>
      <c r="N54" s="68">
        <f>G54</f>
        <v>63</v>
      </c>
      <c r="O54" s="69">
        <f>H54-(I54*H54)</f>
        <v>87094.994999999995</v>
      </c>
      <c r="P54" s="70">
        <f>IF(K54="-", J54, J54-(K54*J54))</f>
        <v>6184.5399000000007</v>
      </c>
      <c r="Q54" s="77">
        <f>('Problem1-DATA'!H54*'Problem1-DATA'!$Y$5)+'Problem1-DATA'!H54</f>
        <v>121766.19</v>
      </c>
      <c r="R54" s="77">
        <f t="shared" si="1"/>
        <v>109281.3</v>
      </c>
      <c r="S54" s="77">
        <f t="shared" si="2"/>
        <v>12484.89</v>
      </c>
      <c r="T54" s="80">
        <f>S54/J54</f>
        <v>1.265741050518568</v>
      </c>
      <c r="U54">
        <f>RANK('Problem1-DATA'!Q54, $Q$5:$Q$504, 0)</f>
        <v>50</v>
      </c>
    </row>
    <row r="55" spans="3:21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82">
        <f t="shared" si="0"/>
        <v>118738.4</v>
      </c>
      <c r="M55" s="31">
        <v>580331.6</v>
      </c>
      <c r="N55" s="68">
        <f>G55</f>
        <v>42</v>
      </c>
      <c r="O55" s="69">
        <f>H55-(I55*H55)</f>
        <v>120121.33100000001</v>
      </c>
      <c r="P55" s="70">
        <f>IF(K55="-", J55, J55-(K55*J55))</f>
        <v>-29855.613900000004</v>
      </c>
      <c r="Q55" s="77">
        <f>('Problem1-DATA'!H55*'Problem1-DATA'!$Y$5)+'Problem1-DATA'!H55</f>
        <v>118727.273</v>
      </c>
      <c r="R55" s="77">
        <f t="shared" si="1"/>
        <v>118738.4</v>
      </c>
      <c r="S55" s="77">
        <f t="shared" si="2"/>
        <v>-11.126999999993131</v>
      </c>
      <c r="T55" s="80">
        <f>S55/J55</f>
        <v>4.3348007323982746E-3</v>
      </c>
      <c r="U55">
        <f>RANK('Problem1-DATA'!Q55, $Q$5:$Q$504, 0)</f>
        <v>51</v>
      </c>
    </row>
    <row r="56" spans="3:21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82">
        <f t="shared" si="0"/>
        <v>110896.5</v>
      </c>
      <c r="M56" s="31">
        <v>2585802</v>
      </c>
      <c r="N56" s="68">
        <f>G56</f>
        <v>45</v>
      </c>
      <c r="O56" s="69">
        <f>H56-(I56*H56)</f>
        <v>116603.14599999999</v>
      </c>
      <c r="P56" s="70">
        <f>IF(K56="-", J56, J56-(K56*J56))</f>
        <v>4151.04</v>
      </c>
      <c r="Q56" s="77">
        <f>('Problem1-DATA'!H56*'Problem1-DATA'!$Y$5)+'Problem1-DATA'!H56</f>
        <v>117755.351</v>
      </c>
      <c r="R56" s="77">
        <f t="shared" si="1"/>
        <v>110896.5</v>
      </c>
      <c r="S56" s="77">
        <f t="shared" si="2"/>
        <v>6858.8509999999951</v>
      </c>
      <c r="T56" s="80">
        <f>S56/J56</f>
        <v>1.5862282608695641</v>
      </c>
      <c r="U56">
        <f>RANK('Problem1-DATA'!Q56, $Q$5:$Q$504, 0)</f>
        <v>52</v>
      </c>
    </row>
    <row r="57" spans="3:21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82">
        <f t="shared" si="0"/>
        <v>106643.5</v>
      </c>
      <c r="M57" s="31">
        <v>238864.1</v>
      </c>
      <c r="N57" s="68">
        <f>G57</f>
        <v>51</v>
      </c>
      <c r="O57" s="69">
        <f>H57-(I57*H57)</f>
        <v>111131.34480000001</v>
      </c>
      <c r="P57" s="70">
        <f>IF(K57="-", J57, J57-(K57*J57))</f>
        <v>9541.6047999999992</v>
      </c>
      <c r="Q57" s="77">
        <f>('Problem1-DATA'!H57*'Problem1-DATA'!$Y$5)+'Problem1-DATA'!H57</f>
        <v>117573.74160000001</v>
      </c>
      <c r="R57" s="77">
        <f t="shared" si="1"/>
        <v>106643.5</v>
      </c>
      <c r="S57" s="77">
        <f t="shared" si="2"/>
        <v>10930.241600000008</v>
      </c>
      <c r="T57" s="80">
        <f>S57/J57</f>
        <v>1.3013276820687449</v>
      </c>
      <c r="U57">
        <f>RANK('Problem1-DATA'!Q57, $Q$5:$Q$504, 0)</f>
        <v>53</v>
      </c>
    </row>
    <row r="58" spans="3:21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82">
        <f t="shared" si="0"/>
        <v>108622</v>
      </c>
      <c r="M58" s="31">
        <v>54302</v>
      </c>
      <c r="N58" s="68">
        <f>G58</f>
        <v>67</v>
      </c>
      <c r="O58" s="69">
        <f>H58-(I58*H58)</f>
        <v>86005.400999999998</v>
      </c>
      <c r="P58" s="70">
        <f>IF(K58="-", J58, J58-(K58*J58))</f>
        <v>5057.88</v>
      </c>
      <c r="Q58" s="77">
        <f>('Problem1-DATA'!H58*'Problem1-DATA'!$Y$5)+'Problem1-DATA'!H58</f>
        <v>116729.774</v>
      </c>
      <c r="R58" s="77">
        <f t="shared" si="1"/>
        <v>108622</v>
      </c>
      <c r="S58" s="77">
        <f t="shared" si="2"/>
        <v>8107.7740000000049</v>
      </c>
      <c r="T58" s="80">
        <f>S58/J58</f>
        <v>1.4491106344950857</v>
      </c>
      <c r="U58">
        <f>RANK('Problem1-DATA'!Q58, $Q$5:$Q$504, 0)</f>
        <v>54</v>
      </c>
    </row>
    <row r="59" spans="3:21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82">
        <f t="shared" si="0"/>
        <v>110891.8</v>
      </c>
      <c r="M59" s="31">
        <v>137914.20000000001</v>
      </c>
      <c r="N59" s="68">
        <f>G59</f>
        <v>56</v>
      </c>
      <c r="O59" s="69">
        <f>H59-(I59*H59)</f>
        <v>101928.6243</v>
      </c>
      <c r="P59" s="70">
        <f>IF(K59="-", J59, J59-(K59*J59))</f>
        <v>1165.2051000000001</v>
      </c>
      <c r="Q59" s="77">
        <f>('Problem1-DATA'!H59*'Problem1-DATA'!$Y$5)+'Problem1-DATA'!H59</f>
        <v>114599.6194</v>
      </c>
      <c r="R59" s="77">
        <f t="shared" si="1"/>
        <v>110891.8</v>
      </c>
      <c r="S59" s="77">
        <f t="shared" si="2"/>
        <v>3707.819399999993</v>
      </c>
      <c r="T59" s="80">
        <f>S59/J59</f>
        <v>2.9880082198404327</v>
      </c>
      <c r="U59">
        <f>RANK('Problem1-DATA'!Q59, $Q$5:$Q$504, 0)</f>
        <v>55</v>
      </c>
    </row>
    <row r="60" spans="3:21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82">
        <f t="shared" si="0"/>
        <v>100350.7</v>
      </c>
      <c r="M60" s="31">
        <v>255216.6</v>
      </c>
      <c r="N60" s="68">
        <f>G60</f>
        <v>53</v>
      </c>
      <c r="O60" s="69">
        <f>H60-(I60*H60)</f>
        <v>110078.272</v>
      </c>
      <c r="P60" s="70">
        <f>IF(K60="-", J60, J60-(K60*J60))</f>
        <v>10876.147799999999</v>
      </c>
      <c r="Q60" s="77">
        <f>('Problem1-DATA'!H60*'Problem1-DATA'!$Y$5)+'Problem1-DATA'!H60</f>
        <v>114562.11199999999</v>
      </c>
      <c r="R60" s="77">
        <f t="shared" si="1"/>
        <v>100350.7</v>
      </c>
      <c r="S60" s="77">
        <f t="shared" si="2"/>
        <v>14211.411999999997</v>
      </c>
      <c r="T60" s="80">
        <f>S60/J60</f>
        <v>1.2099658586838988</v>
      </c>
      <c r="U60">
        <f>RANK('Problem1-DATA'!Q60, $Q$5:$Q$504, 0)</f>
        <v>56</v>
      </c>
    </row>
    <row r="61" spans="3:21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82">
        <f t="shared" si="0"/>
        <v>108285</v>
      </c>
      <c r="M61" s="31">
        <v>50155</v>
      </c>
      <c r="N61" s="68">
        <f>G61</f>
        <v>74</v>
      </c>
      <c r="O61" s="69">
        <f>H61-(I61*H61)</f>
        <v>82441.179999999993</v>
      </c>
      <c r="P61" s="70">
        <f>IF(K61="-", J61, J61-(K61*J61))</f>
        <v>3846.3040000000001</v>
      </c>
      <c r="Q61" s="77">
        <f>('Problem1-DATA'!H61*'Problem1-DATA'!$Y$5)+'Problem1-DATA'!H61</f>
        <v>113857.954</v>
      </c>
      <c r="R61" s="77">
        <f t="shared" si="1"/>
        <v>108285</v>
      </c>
      <c r="S61" s="77">
        <f t="shared" si="2"/>
        <v>5572.9539999999979</v>
      </c>
      <c r="T61" s="80">
        <f>S61/J61</f>
        <v>1.7850589365791152</v>
      </c>
      <c r="U61">
        <f>RANK('Problem1-DATA'!Q61, $Q$5:$Q$504, 0)</f>
        <v>57</v>
      </c>
    </row>
    <row r="62" spans="3:21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82">
        <f t="shared" si="0"/>
        <v>82437</v>
      </c>
      <c r="M62" s="31">
        <v>2354507</v>
      </c>
      <c r="N62" s="68">
        <f>G62</f>
        <v>60</v>
      </c>
      <c r="O62" s="69">
        <f>H62-(I62*H62)</f>
        <v>99193.847999999998</v>
      </c>
      <c r="P62" s="70">
        <f>IF(K62="-", J62, J62-(K62*J62))</f>
        <v>12835.031999999999</v>
      </c>
      <c r="Q62" s="77">
        <f>('Problem1-DATA'!H62*'Problem1-DATA'!$Y$5)+'Problem1-DATA'!H62</f>
        <v>113016.848</v>
      </c>
      <c r="R62" s="77">
        <f t="shared" si="1"/>
        <v>82437</v>
      </c>
      <c r="S62" s="77">
        <f t="shared" si="2"/>
        <v>30579.847999999998</v>
      </c>
      <c r="T62" s="80">
        <f>S62/J62</f>
        <v>1.086433651898959</v>
      </c>
      <c r="U62">
        <f>RANK('Problem1-DATA'!Q62, $Q$5:$Q$504, 0)</f>
        <v>58</v>
      </c>
    </row>
    <row r="63" spans="3:21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82">
        <f t="shared" si="0"/>
        <v>109269</v>
      </c>
      <c r="M63" s="31">
        <v>134180.20000000001</v>
      </c>
      <c r="N63" s="68">
        <f>G63</f>
        <v>58</v>
      </c>
      <c r="O63" s="69">
        <f>H63-(I63*H63)</f>
        <v>99962.589500000002</v>
      </c>
      <c r="P63" s="70">
        <f>IF(K63="-", J63, J63-(K63*J63))</f>
        <v>1297.2817</v>
      </c>
      <c r="Q63" s="77">
        <f>('Problem1-DATA'!H63*'Problem1-DATA'!$Y$5)+'Problem1-DATA'!H63</f>
        <v>112885.9298</v>
      </c>
      <c r="R63" s="77">
        <f t="shared" si="1"/>
        <v>109269</v>
      </c>
      <c r="S63" s="77">
        <f t="shared" si="2"/>
        <v>3616.9297999999981</v>
      </c>
      <c r="T63" s="80">
        <f>S63/J63</f>
        <v>3.0473753475440204</v>
      </c>
      <c r="U63">
        <f>RANK('Problem1-DATA'!Q63, $Q$5:$Q$504, 0)</f>
        <v>59</v>
      </c>
    </row>
    <row r="64" spans="3:21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82">
        <f t="shared" si="0"/>
        <v>93789</v>
      </c>
      <c r="M64" s="31">
        <v>258848</v>
      </c>
      <c r="N64" s="68">
        <f>G64</f>
        <v>71</v>
      </c>
      <c r="O64" s="69">
        <f>H64-(I64*H64)</f>
        <v>85308.28</v>
      </c>
      <c r="P64" s="70">
        <f>IF(K64="-", J64, J64-(K64*J64))</f>
        <v>20183.477999999999</v>
      </c>
      <c r="Q64" s="77">
        <f>('Problem1-DATA'!H64*'Problem1-DATA'!$Y$5)+'Problem1-DATA'!H64</f>
        <v>112787.92</v>
      </c>
      <c r="R64" s="77">
        <f t="shared" si="1"/>
        <v>93789</v>
      </c>
      <c r="S64" s="77">
        <f t="shared" si="2"/>
        <v>18998.919999999998</v>
      </c>
      <c r="T64" s="80">
        <f>S64/J64</f>
        <v>1.14651620300525</v>
      </c>
      <c r="U64">
        <f>RANK('Problem1-DATA'!Q64, $Q$5:$Q$504, 0)</f>
        <v>60</v>
      </c>
    </row>
    <row r="65" spans="3:21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82">
        <f t="shared" si="0"/>
        <v>100076.5</v>
      </c>
      <c r="M65" s="31">
        <v>96973.7</v>
      </c>
      <c r="N65" s="68">
        <f>G65</f>
        <v>72</v>
      </c>
      <c r="O65" s="69">
        <f>H65-(I65*H65)</f>
        <v>84934.681599999996</v>
      </c>
      <c r="P65" s="70">
        <f>IF(K65="-", J65, J65-(K65*J65))</f>
        <v>6491.5774999999994</v>
      </c>
      <c r="Q65" s="77">
        <f>('Problem1-DATA'!H65*'Problem1-DATA'!$Y$5)+'Problem1-DATA'!H65</f>
        <v>111429.06879999999</v>
      </c>
      <c r="R65" s="77">
        <f t="shared" si="1"/>
        <v>100076.5</v>
      </c>
      <c r="S65" s="77">
        <f t="shared" si="2"/>
        <v>11352.568799999994</v>
      </c>
      <c r="T65" s="80">
        <f>S65/J65</f>
        <v>1.2678909525458173</v>
      </c>
      <c r="U65">
        <f>RANK('Problem1-DATA'!Q65, $Q$5:$Q$504, 0)</f>
        <v>61</v>
      </c>
    </row>
    <row r="66" spans="3:21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82">
        <f t="shared" si="0"/>
        <v>97082</v>
      </c>
      <c r="M66" s="31">
        <v>44003</v>
      </c>
      <c r="N66" s="68">
        <f>G66</f>
        <v>57</v>
      </c>
      <c r="O66" s="69">
        <f>H66-(I66*H66)</f>
        <v>100412.38400000001</v>
      </c>
      <c r="P66" s="70">
        <f>IF(K66="-", J66, J66-(K66*J66))</f>
        <v>7907.0310000000009</v>
      </c>
      <c r="Q66" s="77">
        <f>('Problem1-DATA'!H66*'Problem1-DATA'!$Y$5)+'Problem1-DATA'!H66</f>
        <v>110583.466</v>
      </c>
      <c r="R66" s="77">
        <f t="shared" si="1"/>
        <v>97082</v>
      </c>
      <c r="S66" s="77">
        <f t="shared" si="2"/>
        <v>13501.466</v>
      </c>
      <c r="T66" s="80">
        <f>S66/J66</f>
        <v>1.2140514342235411</v>
      </c>
      <c r="U66">
        <f>RANK('Problem1-DATA'!Q66, $Q$5:$Q$504, 0)</f>
        <v>62</v>
      </c>
    </row>
    <row r="67" spans="3:21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82">
        <f t="shared" si="0"/>
        <v>100799.29999999999</v>
      </c>
      <c r="M67" s="31">
        <v>177193.60000000001</v>
      </c>
      <c r="N67" s="68">
        <f>G67</f>
        <v>87</v>
      </c>
      <c r="O67" s="69">
        <f>H67-(I67*H67)</f>
        <v>72771.7592</v>
      </c>
      <c r="P67" s="70">
        <f>IF(K67="-", J67, J67-(K67*J67))</f>
        <v>-3145.0419000000002</v>
      </c>
      <c r="Q67" s="77">
        <f>('Problem1-DATA'!H67*'Problem1-DATA'!$Y$5)+'Problem1-DATA'!H67</f>
        <v>110509.26879999999</v>
      </c>
      <c r="R67" s="77">
        <f t="shared" si="1"/>
        <v>100799.29999999999</v>
      </c>
      <c r="S67" s="77">
        <f t="shared" si="2"/>
        <v>9709.9688000000024</v>
      </c>
      <c r="T67" s="80">
        <f>S67/J67</f>
        <v>1.3244900219612339</v>
      </c>
      <c r="U67">
        <f>RANK('Problem1-DATA'!Q67, $Q$5:$Q$504, 0)</f>
        <v>63</v>
      </c>
    </row>
    <row r="68" spans="3:21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82">
        <f t="shared" si="0"/>
        <v>99439.4</v>
      </c>
      <c r="M68" s="31">
        <v>201456.1</v>
      </c>
      <c r="N68" s="68">
        <f>G68</f>
        <v>55</v>
      </c>
      <c r="O68" s="69">
        <f>H68-(I68*H68)</f>
        <v>106504.0186</v>
      </c>
      <c r="P68" s="70">
        <f>IF(K68="-", J68, J68-(K68*J68))</f>
        <v>8177.6575000000003</v>
      </c>
      <c r="Q68" s="77">
        <f>('Problem1-DATA'!H68*'Problem1-DATA'!$Y$5)+'Problem1-DATA'!H68</f>
        <v>109504.13179999999</v>
      </c>
      <c r="R68" s="77">
        <f t="shared" si="1"/>
        <v>99439.4</v>
      </c>
      <c r="S68" s="77">
        <f t="shared" si="2"/>
        <v>10064.731799999994</v>
      </c>
      <c r="T68" s="80">
        <f>S68/J68</f>
        <v>1.3058361076873168</v>
      </c>
      <c r="U68">
        <f>RANK('Problem1-DATA'!Q68, $Q$5:$Q$504, 0)</f>
        <v>64</v>
      </c>
    </row>
    <row r="69" spans="3:21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82">
        <f t="shared" si="0"/>
        <v>100113</v>
      </c>
      <c r="M69" s="31">
        <v>91250.6</v>
      </c>
      <c r="N69" s="68">
        <f>G69</f>
        <v>204</v>
      </c>
      <c r="O69" s="69">
        <f>H69-(I69*H69)</f>
        <v>-10881.239200000011</v>
      </c>
      <c r="P69" s="70">
        <f>IF(K69="-", J69, J69-(K69*J69))</f>
        <v>3390.2393000000002</v>
      </c>
      <c r="Q69" s="77">
        <f>('Problem1-DATA'!H69*'Problem1-DATA'!$Y$5)+'Problem1-DATA'!H69</f>
        <v>106929.10060000001</v>
      </c>
      <c r="R69" s="77">
        <f t="shared" si="1"/>
        <v>100113</v>
      </c>
      <c r="S69" s="77">
        <f t="shared" si="2"/>
        <v>6816.1006000000052</v>
      </c>
      <c r="T69" s="80">
        <f>S69/J69</f>
        <v>1.5098909243958101</v>
      </c>
      <c r="U69">
        <f>RANK('Problem1-DATA'!Q69, $Q$5:$Q$504, 0)</f>
        <v>65</v>
      </c>
    </row>
    <row r="70" spans="3:21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82">
        <f t="shared" ref="L70:L133" si="3">H70-J70</f>
        <v>101512.20000000001</v>
      </c>
      <c r="M70" s="31">
        <v>171251</v>
      </c>
      <c r="N70" s="68">
        <f>G70</f>
        <v>54</v>
      </c>
      <c r="O70" s="69">
        <f>H70-(I70*H70)</f>
        <v>107731.09920000001</v>
      </c>
      <c r="P70" s="70">
        <f>IF(K70="-", J70, J70-(K70*J70))</f>
        <v>4527.7232000000004</v>
      </c>
      <c r="Q70" s="77">
        <f>('Problem1-DATA'!H70*'Problem1-DATA'!$Y$5)+'Problem1-DATA'!H70</f>
        <v>106687.19320000001</v>
      </c>
      <c r="R70" s="77">
        <f t="shared" ref="R70:R133" si="4">IF(H70&gt;$Y$6, L70 - (L70 * $Y$7), L70)</f>
        <v>101512.20000000001</v>
      </c>
      <c r="S70" s="77">
        <f t="shared" ref="S70:S133" si="5">Q70-R70</f>
        <v>5174.9931999999972</v>
      </c>
      <c r="T70" s="80">
        <f>S70/J70</f>
        <v>1.7978714563646461</v>
      </c>
      <c r="U70">
        <f>RANK('Problem1-DATA'!Q70, $Q$5:$Q$504, 0)</f>
        <v>66</v>
      </c>
    </row>
    <row r="71" spans="3:21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82">
        <f t="shared" si="3"/>
        <v>86328.599999999991</v>
      </c>
      <c r="M71" s="31">
        <v>2356616.2000000002</v>
      </c>
      <c r="N71" s="68" t="str">
        <f>G71</f>
        <v xml:space="preserve"> -</v>
      </c>
      <c r="O71" s="69">
        <f>H71-(I71*H71)</f>
        <v>73903.2693</v>
      </c>
      <c r="P71" s="70">
        <f>IF(K71="-", J71, J71-(K71*J71))</f>
        <v>16627.089899999999</v>
      </c>
      <c r="Q71" s="77">
        <f>('Problem1-DATA'!H71*'Problem1-DATA'!$Y$5)+'Problem1-DATA'!H71</f>
        <v>105340.50379999999</v>
      </c>
      <c r="R71" s="77">
        <f t="shared" si="4"/>
        <v>86328.599999999991</v>
      </c>
      <c r="S71" s="77">
        <f t="shared" si="5"/>
        <v>19011.9038</v>
      </c>
      <c r="T71" s="80">
        <f>S71/J71</f>
        <v>1.1354254164103605</v>
      </c>
      <c r="U71">
        <f>RANK('Problem1-DATA'!Q71, $Q$5:$Q$504, 0)</f>
        <v>67</v>
      </c>
    </row>
    <row r="72" spans="3:21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82">
        <f t="shared" si="3"/>
        <v>90667</v>
      </c>
      <c r="M72" s="31">
        <v>117359</v>
      </c>
      <c r="N72" s="68">
        <f>G72</f>
        <v>64</v>
      </c>
      <c r="O72" s="69">
        <f>H72-(I72*H72)</f>
        <v>92733.459000000003</v>
      </c>
      <c r="P72" s="70">
        <f>IF(K72="-", J72, J72-(K72*J72))</f>
        <v>7573.04</v>
      </c>
      <c r="Q72" s="77">
        <f>('Problem1-DATA'!H72*'Problem1-DATA'!$Y$5)+'Problem1-DATA'!H72</f>
        <v>103351.79399999999</v>
      </c>
      <c r="R72" s="77">
        <f t="shared" si="4"/>
        <v>90667</v>
      </c>
      <c r="S72" s="77">
        <f t="shared" si="5"/>
        <v>12684.793999999994</v>
      </c>
      <c r="T72" s="80">
        <f>S72/J72</f>
        <v>1.2126954110898656</v>
      </c>
      <c r="U72">
        <f>RANK('Problem1-DATA'!Q72, $Q$5:$Q$504, 0)</f>
        <v>68</v>
      </c>
    </row>
    <row r="73" spans="3:21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82">
        <f t="shared" si="3"/>
        <v>78667</v>
      </c>
      <c r="M73" s="31">
        <v>1895883</v>
      </c>
      <c r="N73" s="68">
        <f>G73</f>
        <v>62</v>
      </c>
      <c r="O73" s="69">
        <f>H73-(I73*H73)</f>
        <v>97623.96</v>
      </c>
      <c r="P73" s="70">
        <f>IF(K73="-", J73, J73-(K73*J73))</f>
        <v>22191.463</v>
      </c>
      <c r="Q73" s="77">
        <f>('Problem1-DATA'!H73*'Problem1-DATA'!$Y$5)+'Problem1-DATA'!H73</f>
        <v>103283.32</v>
      </c>
      <c r="R73" s="77">
        <f t="shared" si="4"/>
        <v>78667</v>
      </c>
      <c r="S73" s="77">
        <f t="shared" si="5"/>
        <v>24616.320000000007</v>
      </c>
      <c r="T73" s="80">
        <f>S73/J73</f>
        <v>1.0992863841379006</v>
      </c>
      <c r="U73">
        <f>RANK('Problem1-DATA'!Q73, $Q$5:$Q$504, 0)</f>
        <v>69</v>
      </c>
    </row>
    <row r="74" spans="3:21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82">
        <f t="shared" si="3"/>
        <v>91893.1</v>
      </c>
      <c r="M74" s="31">
        <v>161335.9</v>
      </c>
      <c r="N74" s="68">
        <f>G74</f>
        <v>66</v>
      </c>
      <c r="O74" s="69">
        <f>H74-(I74*H74)</f>
        <v>90996.641999999993</v>
      </c>
      <c r="P74" s="70">
        <f>IF(K74="-", J74, J74-(K74*J74))</f>
        <v>6660.1795999999995</v>
      </c>
      <c r="Q74" s="77">
        <f>('Problem1-DATA'!H74*'Problem1-DATA'!$Y$5)+'Problem1-DATA'!H74</f>
        <v>100975.644</v>
      </c>
      <c r="R74" s="77">
        <f t="shared" si="4"/>
        <v>91893.1</v>
      </c>
      <c r="S74" s="77">
        <f t="shared" si="5"/>
        <v>9082.5439999999944</v>
      </c>
      <c r="T74" s="80">
        <f>S74/J74</f>
        <v>1.3146150617319681</v>
      </c>
      <c r="U74">
        <f>RANK('Problem1-DATA'!Q74, $Q$5:$Q$504, 0)</f>
        <v>70</v>
      </c>
    </row>
    <row r="75" spans="3:21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82">
        <f t="shared" si="3"/>
        <v>79075</v>
      </c>
      <c r="M75" s="31">
        <v>1917383</v>
      </c>
      <c r="N75" s="68">
        <f>G75</f>
        <v>76</v>
      </c>
      <c r="O75" s="69">
        <f>H75-(I75*H75)</f>
        <v>87019.520000000004</v>
      </c>
      <c r="P75" s="70">
        <f>IF(K75="-", J75, J75-(K75*J75))</f>
        <v>18045</v>
      </c>
      <c r="Q75" s="77">
        <f>('Problem1-DATA'!H75*'Problem1-DATA'!$Y$5)+'Problem1-DATA'!H75</f>
        <v>99256.639999999999</v>
      </c>
      <c r="R75" s="77">
        <f t="shared" si="4"/>
        <v>79075</v>
      </c>
      <c r="S75" s="77">
        <f t="shared" si="5"/>
        <v>20181.64</v>
      </c>
      <c r="T75" s="80">
        <f>S75/J75</f>
        <v>1.1184062067054585</v>
      </c>
      <c r="U75">
        <f>RANK('Problem1-DATA'!Q75, $Q$5:$Q$504, 0)</f>
        <v>71</v>
      </c>
    </row>
    <row r="76" spans="3:21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82">
        <f t="shared" si="3"/>
        <v>94322</v>
      </c>
      <c r="M76" s="31">
        <v>92940</v>
      </c>
      <c r="N76" s="68">
        <f>G76</f>
        <v>131</v>
      </c>
      <c r="O76" s="69">
        <f>H76-(I76*H76)</f>
        <v>54765.527999999998</v>
      </c>
      <c r="P76" s="70">
        <f>IF(K76="-", J76, J76-(K76*J76))</f>
        <v>3308.2</v>
      </c>
      <c r="Q76" s="77">
        <f>('Problem1-DATA'!H76*'Problem1-DATA'!$Y$5)+'Problem1-DATA'!H76</f>
        <v>99238.244000000006</v>
      </c>
      <c r="R76" s="77">
        <f t="shared" si="4"/>
        <v>94322</v>
      </c>
      <c r="S76" s="77">
        <f t="shared" si="5"/>
        <v>4916.2440000000061</v>
      </c>
      <c r="T76" s="80">
        <f>S76/J76</f>
        <v>1.768433093525182</v>
      </c>
      <c r="U76">
        <f>RANK('Problem1-DATA'!Q76, $Q$5:$Q$504, 0)</f>
        <v>72</v>
      </c>
    </row>
    <row r="77" spans="3:21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82">
        <f t="shared" si="3"/>
        <v>93856.5</v>
      </c>
      <c r="M77" s="31">
        <v>107069.1</v>
      </c>
      <c r="N77" s="68">
        <f>G77</f>
        <v>84</v>
      </c>
      <c r="O77" s="69">
        <f>H77-(I77*H77)</f>
        <v>81710.634000000005</v>
      </c>
      <c r="P77" s="70">
        <f>IF(K77="-", J77, J77-(K77*J77))</f>
        <v>1269.76</v>
      </c>
      <c r="Q77" s="77">
        <f>('Problem1-DATA'!H77*'Problem1-DATA'!$Y$5)+'Problem1-DATA'!H77</f>
        <v>98014.399000000005</v>
      </c>
      <c r="R77" s="77">
        <f t="shared" si="4"/>
        <v>93856.5</v>
      </c>
      <c r="S77" s="77">
        <f t="shared" si="5"/>
        <v>4157.8990000000049</v>
      </c>
      <c r="T77" s="80">
        <f>S77/J77</f>
        <v>2.0302241210937524</v>
      </c>
      <c r="U77">
        <f>RANK('Problem1-DATA'!Q77, $Q$5:$Q$504, 0)</f>
        <v>73</v>
      </c>
    </row>
    <row r="78" spans="3:21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82">
        <f t="shared" si="3"/>
        <v>88411</v>
      </c>
      <c r="M78" s="31">
        <v>222068</v>
      </c>
      <c r="N78" s="68">
        <f>G78</f>
        <v>73</v>
      </c>
      <c r="O78" s="69">
        <f>H78-(I78*H78)</f>
        <v>88319.615999999995</v>
      </c>
      <c r="P78" s="70">
        <f>IF(K78="-", J78, J78-(K78*J78))</f>
        <v>7173</v>
      </c>
      <c r="Q78" s="77">
        <f>('Problem1-DATA'!H78*'Problem1-DATA'!$Y$5)+'Problem1-DATA'!H78</f>
        <v>97686.847999999998</v>
      </c>
      <c r="R78" s="77">
        <f t="shared" si="4"/>
        <v>88411</v>
      </c>
      <c r="S78" s="77">
        <f t="shared" si="5"/>
        <v>9275.8479999999981</v>
      </c>
      <c r="T78" s="80">
        <f>S78/J78</f>
        <v>1.2931615781402479</v>
      </c>
      <c r="U78">
        <f>RANK('Problem1-DATA'!Q78, $Q$5:$Q$504, 0)</f>
        <v>74</v>
      </c>
    </row>
    <row r="79" spans="3:21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82">
        <f t="shared" si="3"/>
        <v>82776</v>
      </c>
      <c r="M79" s="31">
        <v>251684</v>
      </c>
      <c r="N79" s="68">
        <f>G79</f>
        <v>80</v>
      </c>
      <c r="O79" s="69">
        <f>H79-(I79*H79)</f>
        <v>83355.173999999999</v>
      </c>
      <c r="P79" s="70">
        <f>IF(K79="-", J79, J79-(K79*J79))</f>
        <v>17408.804</v>
      </c>
      <c r="Q79" s="77">
        <f>('Problem1-DATA'!H79*'Problem1-DATA'!$Y$5)+'Problem1-DATA'!H79</f>
        <v>96586.153999999995</v>
      </c>
      <c r="R79" s="77">
        <f t="shared" si="4"/>
        <v>82776</v>
      </c>
      <c r="S79" s="77">
        <f t="shared" si="5"/>
        <v>13810.153999999995</v>
      </c>
      <c r="T79" s="80">
        <f>S79/J79</f>
        <v>1.177235870769755</v>
      </c>
      <c r="U79">
        <f>RANK('Problem1-DATA'!Q79, $Q$5:$Q$504, 0)</f>
        <v>75</v>
      </c>
    </row>
    <row r="80" spans="3:21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82">
        <f t="shared" si="3"/>
        <v>83147.7</v>
      </c>
      <c r="M80" s="31">
        <v>139045.1</v>
      </c>
      <c r="N80" s="68">
        <f>G80</f>
        <v>69</v>
      </c>
      <c r="O80" s="69">
        <f>H80-(I80*H80)</f>
        <v>91174.6875</v>
      </c>
      <c r="P80" s="70">
        <f>IF(K80="-", J80, J80-(K80*J80))</f>
        <v>6011.5839999999998</v>
      </c>
      <c r="Q80" s="77">
        <f>('Problem1-DATA'!H80*'Problem1-DATA'!$Y$5)+'Problem1-DATA'!H80</f>
        <v>95569.774999999994</v>
      </c>
      <c r="R80" s="77">
        <f t="shared" si="4"/>
        <v>83147.7</v>
      </c>
      <c r="S80" s="77">
        <f t="shared" si="5"/>
        <v>12422.074999999997</v>
      </c>
      <c r="T80" s="80">
        <f>S80/J80</f>
        <v>1.1984867050015435</v>
      </c>
      <c r="U80">
        <f>RANK('Problem1-DATA'!Q80, $Q$5:$Q$504, 0)</f>
        <v>76</v>
      </c>
    </row>
    <row r="81" spans="3:21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82">
        <f t="shared" si="3"/>
        <v>89005.9</v>
      </c>
      <c r="M81" s="31">
        <v>95616.5</v>
      </c>
      <c r="N81" s="68">
        <f>G81</f>
        <v>75</v>
      </c>
      <c r="O81" s="69">
        <f>H81-(I81*H81)</f>
        <v>87786.60119999999</v>
      </c>
      <c r="P81" s="70">
        <f>IF(K81="-", J81, J81-(K81*J81))</f>
        <v>3024.2359999999999</v>
      </c>
      <c r="Q81" s="77">
        <f>('Problem1-DATA'!H81*'Problem1-DATA'!$Y$5)+'Problem1-DATA'!H81</f>
        <v>94639.141799999998</v>
      </c>
      <c r="R81" s="77">
        <f t="shared" si="4"/>
        <v>89005.9</v>
      </c>
      <c r="S81" s="77">
        <f t="shared" si="5"/>
        <v>5633.2418000000034</v>
      </c>
      <c r="T81" s="80">
        <f>S81/J81</f>
        <v>1.5665299777530599</v>
      </c>
      <c r="U81">
        <f>RANK('Problem1-DATA'!Q81, $Q$5:$Q$504, 0)</f>
        <v>77</v>
      </c>
    </row>
    <row r="82" spans="3:21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82">
        <f t="shared" si="3"/>
        <v>92794.2</v>
      </c>
      <c r="M82" s="31">
        <v>57841.5</v>
      </c>
      <c r="N82" s="68">
        <f>G82</f>
        <v>88</v>
      </c>
      <c r="O82" s="69">
        <f>H82-(I82*H82)</f>
        <v>79990.113599999997</v>
      </c>
      <c r="P82" s="70">
        <f>IF(K82="-", J82, J82-(K82*J82))</f>
        <v>-533.4</v>
      </c>
      <c r="Q82" s="77">
        <f>('Problem1-DATA'!H82*'Problem1-DATA'!$Y$5)+'Problem1-DATA'!H82</f>
        <v>94290.537599999996</v>
      </c>
      <c r="R82" s="77">
        <f t="shared" si="4"/>
        <v>92794.2</v>
      </c>
      <c r="S82" s="77">
        <f t="shared" si="5"/>
        <v>1496.3375999999989</v>
      </c>
      <c r="T82" s="80">
        <f>S82/J82</f>
        <v>-2.8052823397075346</v>
      </c>
      <c r="U82">
        <f>RANK('Problem1-DATA'!Q82, $Q$5:$Q$504, 0)</f>
        <v>78</v>
      </c>
    </row>
    <row r="83" spans="3:21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82">
        <f t="shared" si="3"/>
        <v>88355</v>
      </c>
      <c r="M83" s="31">
        <v>71571</v>
      </c>
      <c r="N83" s="68">
        <f>G83</f>
        <v>70</v>
      </c>
      <c r="O83" s="69">
        <f>H83-(I83*H83)</f>
        <v>89986.585000000006</v>
      </c>
      <c r="P83" s="70">
        <f>IF(K83="-", J83, J83-(K83*J83))</f>
        <v>3840</v>
      </c>
      <c r="Q83" s="77">
        <f>('Problem1-DATA'!H83*'Problem1-DATA'!$Y$5)+'Problem1-DATA'!H83</f>
        <v>94131.31</v>
      </c>
      <c r="R83" s="77">
        <f t="shared" si="4"/>
        <v>88355</v>
      </c>
      <c r="S83" s="77">
        <f t="shared" si="5"/>
        <v>5776.3099999999977</v>
      </c>
      <c r="T83" s="80">
        <f>S83/J83</f>
        <v>1.5403493333333327</v>
      </c>
      <c r="U83">
        <f>RANK('Problem1-DATA'!Q83, $Q$5:$Q$504, 0)</f>
        <v>79</v>
      </c>
    </row>
    <row r="84" spans="3:21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82">
        <f t="shared" si="3"/>
        <v>88511.4</v>
      </c>
      <c r="M84" s="31">
        <v>209651.5</v>
      </c>
      <c r="N84" s="68">
        <f>G84</f>
        <v>86</v>
      </c>
      <c r="O84" s="69">
        <f>H84-(I84*H84)</f>
        <v>81039.665999999997</v>
      </c>
      <c r="P84" s="70">
        <f>IF(K84="-", J84, J84-(K84*J84))</f>
        <v>3120.1907999999999</v>
      </c>
      <c r="Q84" s="77">
        <f>('Problem1-DATA'!H84*'Problem1-DATA'!$Y$5)+'Problem1-DATA'!H84</f>
        <v>94009.691999999995</v>
      </c>
      <c r="R84" s="77">
        <f t="shared" si="4"/>
        <v>88511.4</v>
      </c>
      <c r="S84" s="77">
        <f t="shared" si="5"/>
        <v>5498.2920000000013</v>
      </c>
      <c r="T84" s="80">
        <f>S84/J84</f>
        <v>1.582424451735452</v>
      </c>
      <c r="U84">
        <f>RANK('Problem1-DATA'!Q84, $Q$5:$Q$504, 0)</f>
        <v>80</v>
      </c>
    </row>
    <row r="85" spans="3:21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82">
        <f t="shared" si="3"/>
        <v>92617.3</v>
      </c>
      <c r="M85" s="31">
        <v>54153.1</v>
      </c>
      <c r="N85" s="68">
        <f>G85</f>
        <v>68</v>
      </c>
      <c r="O85" s="69">
        <f>H85-(I85*H85)</f>
        <v>91311.513599999991</v>
      </c>
      <c r="P85" s="70">
        <f>IF(K85="-", J85, J85-(K85*J85))</f>
        <v>-662.1</v>
      </c>
      <c r="Q85" s="77">
        <f>('Problem1-DATA'!H85*'Problem1-DATA'!$Y$5)+'Problem1-DATA'!H85</f>
        <v>93978.214399999997</v>
      </c>
      <c r="R85" s="77">
        <f t="shared" si="4"/>
        <v>92617.3</v>
      </c>
      <c r="S85" s="77">
        <f t="shared" si="5"/>
        <v>1360.9143999999942</v>
      </c>
      <c r="T85" s="80">
        <f>S85/J85</f>
        <v>-2.0554514423802961</v>
      </c>
      <c r="U85">
        <f>RANK('Problem1-DATA'!Q85, $Q$5:$Q$504, 0)</f>
        <v>81</v>
      </c>
    </row>
    <row r="86" spans="3:21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82">
        <f t="shared" si="3"/>
        <v>89334.5</v>
      </c>
      <c r="M86" s="31">
        <v>66397.100000000006</v>
      </c>
      <c r="N86" s="68">
        <f>G86</f>
        <v>65</v>
      </c>
      <c r="O86" s="69">
        <f>H86-(I86*H86)</f>
        <v>93207.554999999993</v>
      </c>
      <c r="P86" s="70">
        <f>IF(K86="-", J86, J86-(K86*J86))</f>
        <v>1370.9429</v>
      </c>
      <c r="Q86" s="77">
        <f>('Problem1-DATA'!H86*'Problem1-DATA'!$Y$5)+'Problem1-DATA'!H86</f>
        <v>92934.752399999998</v>
      </c>
      <c r="R86" s="77">
        <f t="shared" si="4"/>
        <v>89334.5</v>
      </c>
      <c r="S86" s="77">
        <f t="shared" si="5"/>
        <v>3600.2523999999976</v>
      </c>
      <c r="T86" s="80">
        <f>S86/J86</f>
        <v>2.250579733700067</v>
      </c>
      <c r="U86">
        <f>RANK('Problem1-DATA'!Q86, $Q$5:$Q$504, 0)</f>
        <v>82</v>
      </c>
    </row>
    <row r="87" spans="3:21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82">
        <f t="shared" si="3"/>
        <v>85930.400000000009</v>
      </c>
      <c r="M87" s="31">
        <v>135300.29999999999</v>
      </c>
      <c r="N87" s="68">
        <f>G87</f>
        <v>89</v>
      </c>
      <c r="O87" s="69">
        <f>H87-(I87*H87)</f>
        <v>78541.827000000005</v>
      </c>
      <c r="P87" s="70">
        <f>IF(K87="-", J87, J87-(K87*J87))</f>
        <v>3505.9679999999998</v>
      </c>
      <c r="Q87" s="77">
        <f>('Problem1-DATA'!H87*'Problem1-DATA'!$Y$5)+'Problem1-DATA'!H87</f>
        <v>92797.395600000003</v>
      </c>
      <c r="R87" s="77">
        <f t="shared" si="4"/>
        <v>85930.400000000009</v>
      </c>
      <c r="S87" s="77">
        <f t="shared" si="5"/>
        <v>6866.9955999999947</v>
      </c>
      <c r="T87" s="80">
        <f>S87/J87</f>
        <v>1.4102344436686236</v>
      </c>
      <c r="U87">
        <f>RANK('Problem1-DATA'!Q87, $Q$5:$Q$504, 0)</f>
        <v>83</v>
      </c>
    </row>
    <row r="88" spans="3:21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82">
        <f t="shared" si="3"/>
        <v>92931</v>
      </c>
      <c r="M88" s="31">
        <v>111820</v>
      </c>
      <c r="N88" s="68">
        <f>G88</f>
        <v>93</v>
      </c>
      <c r="O88" s="69">
        <f>H88-(I88*H88)</f>
        <v>76846.608000000007</v>
      </c>
      <c r="P88" s="70">
        <f>IF(K88="-", J88, J88-(K88*J88))</f>
        <v>-2310</v>
      </c>
      <c r="Q88" s="77">
        <f>('Problem1-DATA'!H88*'Problem1-DATA'!$Y$5)+'Problem1-DATA'!H88</f>
        <v>92614.661999999997</v>
      </c>
      <c r="R88" s="77">
        <f t="shared" si="4"/>
        <v>92931</v>
      </c>
      <c r="S88" s="77">
        <f t="shared" si="5"/>
        <v>-316.33800000000338</v>
      </c>
      <c r="T88" s="80">
        <f>S88/J88</f>
        <v>0.13694285714285861</v>
      </c>
      <c r="U88">
        <f>RANK('Problem1-DATA'!Q88, $Q$5:$Q$504, 0)</f>
        <v>84</v>
      </c>
    </row>
    <row r="89" spans="3:21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82">
        <f t="shared" si="3"/>
        <v>81314.799999999988</v>
      </c>
      <c r="M89" s="31">
        <v>1667946.8</v>
      </c>
      <c r="N89" s="68">
        <f>G89</f>
        <v>77</v>
      </c>
      <c r="O89" s="69">
        <f>H89-(I89*H89)</f>
        <v>87272.751599999989</v>
      </c>
      <c r="P89" s="70">
        <f>IF(K89="-", J89, J89-(K89*J89))</f>
        <v>7051.0815000000002</v>
      </c>
      <c r="Q89" s="77">
        <f>('Problem1-DATA'!H89*'Problem1-DATA'!$Y$5)+'Problem1-DATA'!H89</f>
        <v>92523.601799999989</v>
      </c>
      <c r="R89" s="77">
        <f t="shared" si="4"/>
        <v>81314.799999999988</v>
      </c>
      <c r="S89" s="77">
        <f t="shared" si="5"/>
        <v>11208.801800000001</v>
      </c>
      <c r="T89" s="80">
        <f>S89/J89</f>
        <v>1.2160876848466438</v>
      </c>
      <c r="U89">
        <f>RANK('Problem1-DATA'!Q89, $Q$5:$Q$504, 0)</f>
        <v>85</v>
      </c>
    </row>
    <row r="90" spans="3:21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82">
        <f t="shared" si="3"/>
        <v>81309.2</v>
      </c>
      <c r="M90" s="31">
        <v>189980.1</v>
      </c>
      <c r="N90" s="68">
        <f>G90</f>
        <v>115</v>
      </c>
      <c r="O90" s="69">
        <f>H90-(I90*H90)</f>
        <v>67541.25</v>
      </c>
      <c r="P90" s="70">
        <f>IF(K90="-", J90, J90-(K90*J90))</f>
        <v>-2597.5025999999998</v>
      </c>
      <c r="Q90" s="77">
        <f>('Problem1-DATA'!H90*'Problem1-DATA'!$Y$5)+'Problem1-DATA'!H90</f>
        <v>92036.21</v>
      </c>
      <c r="R90" s="77">
        <f t="shared" si="4"/>
        <v>81309.2</v>
      </c>
      <c r="S90" s="77">
        <f t="shared" si="5"/>
        <v>10727.010000000009</v>
      </c>
      <c r="T90" s="80">
        <f>S90/J90</f>
        <v>1.2265327357131435</v>
      </c>
      <c r="U90">
        <f>RANK('Problem1-DATA'!Q90, $Q$5:$Q$504, 0)</f>
        <v>86</v>
      </c>
    </row>
    <row r="91" spans="3:21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82">
        <f t="shared" si="3"/>
        <v>87144.4</v>
      </c>
      <c r="M91" s="31">
        <v>66682.899999999994</v>
      </c>
      <c r="N91" s="68">
        <f>G91</f>
        <v>125</v>
      </c>
      <c r="O91" s="69">
        <f>H91-(I91*H91)</f>
        <v>63581.727599999998</v>
      </c>
      <c r="P91" s="70">
        <f>IF(K91="-", J91, J91-(K91*J91))</f>
        <v>2841.2004000000002</v>
      </c>
      <c r="Q91" s="77">
        <f>('Problem1-DATA'!H91*'Problem1-DATA'!$Y$5)+'Problem1-DATA'!H91</f>
        <v>91780.403399999996</v>
      </c>
      <c r="R91" s="77">
        <f t="shared" si="4"/>
        <v>87144.4</v>
      </c>
      <c r="S91" s="77">
        <f t="shared" si="5"/>
        <v>4636.0034000000014</v>
      </c>
      <c r="T91" s="80">
        <f>S91/J91</f>
        <v>1.7426618802390712</v>
      </c>
      <c r="U91">
        <f>RANK('Problem1-DATA'!Q91, $Q$5:$Q$504, 0)</f>
        <v>87</v>
      </c>
    </row>
    <row r="92" spans="3:21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82">
        <f t="shared" si="3"/>
        <v>88656.700000000012</v>
      </c>
      <c r="M92" s="31">
        <v>71332.7</v>
      </c>
      <c r="N92" s="68">
        <f>G92</f>
        <v>98</v>
      </c>
      <c r="O92" s="69">
        <f>H92-(I92*H92)</f>
        <v>74703.371599999999</v>
      </c>
      <c r="P92" s="70">
        <f>IF(K92="-", J92, J92-(K92*J92))</f>
        <v>749.79660000000001</v>
      </c>
      <c r="Q92" s="77">
        <f>('Problem1-DATA'!H92*'Problem1-DATA'!$Y$5)+'Problem1-DATA'!H92</f>
        <v>91323.978200000012</v>
      </c>
      <c r="R92" s="77">
        <f t="shared" si="4"/>
        <v>88656.700000000012</v>
      </c>
      <c r="S92" s="77">
        <f t="shared" si="5"/>
        <v>2667.2782000000007</v>
      </c>
      <c r="T92" s="80">
        <f>S92/J92</f>
        <v>3.8027918448816664</v>
      </c>
      <c r="U92">
        <f>RANK('Problem1-DATA'!Q92, $Q$5:$Q$504, 0)</f>
        <v>88</v>
      </c>
    </row>
    <row r="93" spans="3:21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82">
        <f t="shared" si="3"/>
        <v>83653.899999999994</v>
      </c>
      <c r="M93" s="31">
        <v>189079.6</v>
      </c>
      <c r="N93" s="68">
        <f>G93</f>
        <v>83</v>
      </c>
      <c r="O93" s="69">
        <f>H93-(I93*H93)</f>
        <v>83858.052299999996</v>
      </c>
      <c r="P93" s="70">
        <f>IF(K93="-", J93, J93-(K93*J93))</f>
        <v>3803.6614</v>
      </c>
      <c r="Q93" s="77">
        <f>('Problem1-DATA'!H93*'Problem1-DATA'!$Y$5)+'Problem1-DATA'!H93</f>
        <v>91270.425399999993</v>
      </c>
      <c r="R93" s="77">
        <f t="shared" si="4"/>
        <v>83653.899999999994</v>
      </c>
      <c r="S93" s="77">
        <f t="shared" si="5"/>
        <v>7616.5253999999986</v>
      </c>
      <c r="T93" s="80">
        <f>S93/J93</f>
        <v>1.3476282600233551</v>
      </c>
      <c r="U93">
        <f>RANK('Problem1-DATA'!Q93, $Q$5:$Q$504, 0)</f>
        <v>89</v>
      </c>
    </row>
    <row r="94" spans="3:21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82">
        <f t="shared" si="3"/>
        <v>86730.6</v>
      </c>
      <c r="M94" s="31">
        <v>166163.6</v>
      </c>
      <c r="N94" s="68">
        <f>G94</f>
        <v>81</v>
      </c>
      <c r="O94" s="69">
        <f>H94-(I94*H94)</f>
        <v>84197.452400000009</v>
      </c>
      <c r="P94" s="70">
        <f>IF(K94="-", J94, J94-(K94*J94))</f>
        <v>3438.0889999999999</v>
      </c>
      <c r="Q94" s="77">
        <f>('Problem1-DATA'!H94*'Problem1-DATA'!$Y$5)+'Problem1-DATA'!H94</f>
        <v>91251.109599999996</v>
      </c>
      <c r="R94" s="77">
        <f t="shared" si="4"/>
        <v>86730.6</v>
      </c>
      <c r="S94" s="77">
        <f t="shared" si="5"/>
        <v>4520.5095999999903</v>
      </c>
      <c r="T94" s="80">
        <f>S94/J94</f>
        <v>1.7684491041389525</v>
      </c>
      <c r="U94">
        <f>RANK('Problem1-DATA'!Q94, $Q$5:$Q$504, 0)</f>
        <v>90</v>
      </c>
    </row>
    <row r="95" spans="3:21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82">
        <f t="shared" si="3"/>
        <v>83132.3</v>
      </c>
      <c r="M95" s="31">
        <v>1856682.3</v>
      </c>
      <c r="N95" s="68">
        <f>G95</f>
        <v>82</v>
      </c>
      <c r="O95" s="69">
        <f>H95-(I95*H95)</f>
        <v>83997.074999999997</v>
      </c>
      <c r="P95" s="70">
        <f>IF(K95="-", J95, J95-(K95*J95))</f>
        <v>3832.2125999999998</v>
      </c>
      <c r="Q95" s="77">
        <f>('Problem1-DATA'!H95*'Problem1-DATA'!$Y$5)+'Problem1-DATA'!H95</f>
        <v>90268.15</v>
      </c>
      <c r="R95" s="77">
        <f t="shared" si="4"/>
        <v>83132.3</v>
      </c>
      <c r="S95" s="77">
        <f t="shared" si="5"/>
        <v>7135.8499999999913</v>
      </c>
      <c r="T95" s="80">
        <f>S95/J95</f>
        <v>1.3742080228012385</v>
      </c>
      <c r="U95">
        <f>RANK('Problem1-DATA'!Q95, $Q$5:$Q$504, 0)</f>
        <v>91</v>
      </c>
    </row>
    <row r="96" spans="3:21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82">
        <f t="shared" si="3"/>
        <v>85432.4</v>
      </c>
      <c r="M96" s="31">
        <v>589590.30000000005</v>
      </c>
      <c r="N96" s="68">
        <f>G96</f>
        <v>59</v>
      </c>
      <c r="O96" s="69">
        <f>H96-(I96*H96)</f>
        <v>99000.76019999999</v>
      </c>
      <c r="P96" s="70">
        <f>IF(K96="-", J96, J96-(K96*J96))</f>
        <v>2327.15</v>
      </c>
      <c r="Q96" s="77">
        <f>('Problem1-DATA'!H96*'Problem1-DATA'!$Y$5)+'Problem1-DATA'!H96</f>
        <v>90096.862799999988</v>
      </c>
      <c r="R96" s="77">
        <f t="shared" si="4"/>
        <v>85432.4</v>
      </c>
      <c r="S96" s="77">
        <f t="shared" si="5"/>
        <v>4664.4627999999939</v>
      </c>
      <c r="T96" s="80">
        <f>S96/J96</f>
        <v>1.711729467889906</v>
      </c>
      <c r="U96">
        <f>RANK('Problem1-DATA'!Q96, $Q$5:$Q$504, 0)</f>
        <v>92</v>
      </c>
    </row>
    <row r="97" spans="3:21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82">
        <f t="shared" si="3"/>
        <v>86555.7</v>
      </c>
      <c r="M97" s="31">
        <v>198943.7</v>
      </c>
      <c r="N97" s="68">
        <f>G97</f>
        <v>91</v>
      </c>
      <c r="O97" s="69">
        <f>H97-(I97*H97)</f>
        <v>78445.400999999998</v>
      </c>
      <c r="P97" s="70">
        <f>IF(K97="-", J97, J97-(K97*J97))</f>
        <v>1543.9848</v>
      </c>
      <c r="Q97" s="77">
        <f>('Problem1-DATA'!H97*'Problem1-DATA'!$Y$5)+'Problem1-DATA'!H97</f>
        <v>90079.999799999991</v>
      </c>
      <c r="R97" s="77">
        <f t="shared" si="4"/>
        <v>86555.7</v>
      </c>
      <c r="S97" s="77">
        <f t="shared" si="5"/>
        <v>3524.2997999999934</v>
      </c>
      <c r="T97" s="80">
        <f>S97/J97</f>
        <v>2.2232524602573767</v>
      </c>
      <c r="U97">
        <f>RANK('Problem1-DATA'!Q97, $Q$5:$Q$504, 0)</f>
        <v>93</v>
      </c>
    </row>
    <row r="98" spans="3:21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82">
        <f t="shared" si="3"/>
        <v>86628.4</v>
      </c>
      <c r="M98" s="31">
        <v>161921.4</v>
      </c>
      <c r="N98" s="68">
        <f>G98</f>
        <v>78</v>
      </c>
      <c r="O98" s="69">
        <f>H98-(I98*H98)</f>
        <v>85183.225599999991</v>
      </c>
      <c r="P98" s="70">
        <f>IF(K98="-", J98, J98-(K98*J98))</f>
        <v>2215.2127999999998</v>
      </c>
      <c r="Q98" s="77">
        <f>('Problem1-DATA'!H98*'Problem1-DATA'!$Y$5)+'Problem1-DATA'!H98</f>
        <v>89935.182399999991</v>
      </c>
      <c r="R98" s="77">
        <f t="shared" si="4"/>
        <v>86628.4</v>
      </c>
      <c r="S98" s="77">
        <f t="shared" si="5"/>
        <v>3306.7823999999964</v>
      </c>
      <c r="T98" s="80">
        <f>S98/J98</f>
        <v>2.4123011380215909</v>
      </c>
      <c r="U98">
        <f>RANK('Problem1-DATA'!Q98, $Q$5:$Q$504, 0)</f>
        <v>94</v>
      </c>
    </row>
    <row r="99" spans="3:21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82">
        <f t="shared" si="3"/>
        <v>96781.2</v>
      </c>
      <c r="M99" s="31">
        <v>105384.4</v>
      </c>
      <c r="N99" s="68">
        <f>G99</f>
        <v>107</v>
      </c>
      <c r="O99" s="69">
        <f>H99-(I99*H99)</f>
        <v>71321.092799999999</v>
      </c>
      <c r="P99" s="70">
        <f>IF(K99="-", J99, J99-(K99*J99))</f>
        <v>-9377.9</v>
      </c>
      <c r="Q99" s="77">
        <f>('Problem1-DATA'!H99*'Problem1-DATA'!$Y$5)+'Problem1-DATA'!H99</f>
        <v>89326.172600000005</v>
      </c>
      <c r="R99" s="77">
        <f t="shared" si="4"/>
        <v>96781.2</v>
      </c>
      <c r="S99" s="77">
        <f t="shared" si="5"/>
        <v>-7455.0273999999918</v>
      </c>
      <c r="T99" s="80">
        <f>S99/J99</f>
        <v>0.79495701596306123</v>
      </c>
      <c r="U99">
        <f>RANK('Problem1-DATA'!Q99, $Q$5:$Q$504, 0)</f>
        <v>95</v>
      </c>
    </row>
    <row r="100" spans="3:21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82">
        <f t="shared" si="3"/>
        <v>84028</v>
      </c>
      <c r="M100" s="31">
        <v>70811.100000000006</v>
      </c>
      <c r="N100" s="68">
        <f>G100</f>
        <v>108</v>
      </c>
      <c r="O100" s="69">
        <f>H100-(I100*H100)</f>
        <v>70852.4473</v>
      </c>
      <c r="P100" s="70">
        <f>IF(K100="-", J100, J100-(K100*J100))</f>
        <v>1554.7157999999999</v>
      </c>
      <c r="Q100" s="77">
        <f>('Problem1-DATA'!H100*'Problem1-DATA'!$Y$5)+'Problem1-DATA'!H100</f>
        <v>89286.314599999998</v>
      </c>
      <c r="R100" s="77">
        <f t="shared" si="4"/>
        <v>84028</v>
      </c>
      <c r="S100" s="77">
        <f t="shared" si="5"/>
        <v>5258.3145999999979</v>
      </c>
      <c r="T100" s="80">
        <f>S100/J100</f>
        <v>1.5760916584240019</v>
      </c>
      <c r="U100">
        <f>RANK('Problem1-DATA'!Q100, $Q$5:$Q$504, 0)</f>
        <v>96</v>
      </c>
    </row>
    <row r="101" spans="3:21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82">
        <f t="shared" si="3"/>
        <v>83231.700000000012</v>
      </c>
      <c r="M101" s="31">
        <v>58175</v>
      </c>
      <c r="N101" s="68">
        <f>G101</f>
        <v>96</v>
      </c>
      <c r="O101" s="69">
        <f>H101-(I101*H101)</f>
        <v>76054.642800000001</v>
      </c>
      <c r="P101" s="70">
        <f>IF(K101="-", J101, J101-(K101*J101))</f>
        <v>3123.0189</v>
      </c>
      <c r="Q101" s="77">
        <f>('Problem1-DATA'!H101*'Problem1-DATA'!$Y$5)+'Problem1-DATA'!H101</f>
        <v>88528.297200000001</v>
      </c>
      <c r="R101" s="77">
        <f t="shared" si="4"/>
        <v>83231.700000000012</v>
      </c>
      <c r="S101" s="77">
        <f t="shared" si="5"/>
        <v>5296.5971999999892</v>
      </c>
      <c r="T101" s="80">
        <f>S101/J101</f>
        <v>1.562003361939305</v>
      </c>
      <c r="U101">
        <f>RANK('Problem1-DATA'!Q101, $Q$5:$Q$504, 0)</f>
        <v>97</v>
      </c>
    </row>
    <row r="102" spans="3:21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82">
        <f t="shared" si="3"/>
        <v>73876.800000000003</v>
      </c>
      <c r="M102" s="31">
        <v>326163.20000000001</v>
      </c>
      <c r="N102" s="68">
        <f>G102</f>
        <v>85</v>
      </c>
      <c r="O102" s="69">
        <f>H102-(I102*H102)</f>
        <v>82447.674400000004</v>
      </c>
      <c r="P102" s="70">
        <f>IF(K102="-", J102, J102-(K102*J102))</f>
        <v>8184.0397000000003</v>
      </c>
      <c r="Q102" s="77">
        <f>('Problem1-DATA'!H102*'Problem1-DATA'!$Y$5)+'Problem1-DATA'!H102</f>
        <v>88510.003400000001</v>
      </c>
      <c r="R102" s="77">
        <f t="shared" si="4"/>
        <v>73876.800000000003</v>
      </c>
      <c r="S102" s="77">
        <f t="shared" si="5"/>
        <v>14633.203399999999</v>
      </c>
      <c r="T102" s="80">
        <f>S102/J102</f>
        <v>1.1496950321734143</v>
      </c>
      <c r="U102">
        <f>RANK('Problem1-DATA'!Q102, $Q$5:$Q$504, 0)</f>
        <v>98</v>
      </c>
    </row>
    <row r="103" spans="3:21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82">
        <f t="shared" si="3"/>
        <v>72404</v>
      </c>
      <c r="M103" s="31">
        <v>2558124</v>
      </c>
      <c r="N103" s="68">
        <f>G103</f>
        <v>90</v>
      </c>
      <c r="O103" s="69">
        <f>H103-(I103*H103)</f>
        <v>79068.258000000002</v>
      </c>
      <c r="P103" s="70">
        <f>IF(K103="-", J103, J103-(K103*J103))</f>
        <v>10006.983</v>
      </c>
      <c r="Q103" s="77">
        <f>('Problem1-DATA'!H103*'Problem1-DATA'!$Y$5)+'Problem1-DATA'!H103</f>
        <v>88025.881999999998</v>
      </c>
      <c r="R103" s="77">
        <f t="shared" si="4"/>
        <v>72404</v>
      </c>
      <c r="S103" s="77">
        <f t="shared" si="5"/>
        <v>15621.881999999998</v>
      </c>
      <c r="T103" s="80">
        <f>S103/J103</f>
        <v>1.1380405041159756</v>
      </c>
      <c r="U103">
        <f>RANK('Problem1-DATA'!Q103, $Q$5:$Q$504, 0)</f>
        <v>99</v>
      </c>
    </row>
    <row r="104" spans="3:21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82">
        <f t="shared" si="3"/>
        <v>82133</v>
      </c>
      <c r="M104" s="31">
        <v>188030</v>
      </c>
      <c r="N104" s="68">
        <f>G104</f>
        <v>147</v>
      </c>
      <c r="O104" s="69">
        <f>H104-(I104*H104)</f>
        <v>53993.555999999997</v>
      </c>
      <c r="P104" s="70">
        <f>IF(K104="-", J104, J104-(K104*J104))</f>
        <v>-2433.2520000000004</v>
      </c>
      <c r="Q104" s="77">
        <f>('Problem1-DATA'!H104*'Problem1-DATA'!$Y$5)+'Problem1-DATA'!H104</f>
        <v>87868.494000000006</v>
      </c>
      <c r="R104" s="77">
        <f t="shared" si="4"/>
        <v>82133</v>
      </c>
      <c r="S104" s="77">
        <f t="shared" si="5"/>
        <v>5735.4940000000061</v>
      </c>
      <c r="T104" s="80">
        <f>S104/J104</f>
        <v>1.4920639958376707</v>
      </c>
      <c r="U104">
        <f>RANK('Problem1-DATA'!Q104, $Q$5:$Q$504, 0)</f>
        <v>100</v>
      </c>
    </row>
    <row r="105" spans="3:21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82">
        <f t="shared" si="3"/>
        <v>81494.299999999988</v>
      </c>
      <c r="M105" s="31">
        <v>1429122.3</v>
      </c>
      <c r="N105" s="68">
        <f>G105</f>
        <v>113</v>
      </c>
      <c r="O105" s="69">
        <f>H105-(I105*H105)</f>
        <v>69701.1106</v>
      </c>
      <c r="P105" s="70">
        <f>IF(K105="-", J105, J105-(K105*J105))</f>
        <v>4823.9112000000005</v>
      </c>
      <c r="Q105" s="77">
        <f>('Problem1-DATA'!H105*'Problem1-DATA'!$Y$5)+'Problem1-DATA'!H105</f>
        <v>87511.713799999998</v>
      </c>
      <c r="R105" s="77">
        <f t="shared" si="4"/>
        <v>81494.299999999988</v>
      </c>
      <c r="S105" s="77">
        <f t="shared" si="5"/>
        <v>6017.4138000000094</v>
      </c>
      <c r="T105" s="80">
        <f>S105/J105</f>
        <v>1.4557320011612176</v>
      </c>
      <c r="U105">
        <f>RANK('Problem1-DATA'!Q105, $Q$5:$Q$504, 0)</f>
        <v>101</v>
      </c>
    </row>
    <row r="106" spans="3:21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82">
        <f t="shared" si="3"/>
        <v>83500.600000000006</v>
      </c>
      <c r="M106" s="31">
        <v>86984.7</v>
      </c>
      <c r="N106" s="68">
        <f>G106</f>
        <v>79</v>
      </c>
      <c r="O106" s="69">
        <f>H106-(I106*H106)</f>
        <v>84567.214200000002</v>
      </c>
      <c r="P106" s="70">
        <f>IF(K106="-", J106, J106-(K106*J106))</f>
        <v>2783.9864000000002</v>
      </c>
      <c r="Q106" s="77">
        <f>('Problem1-DATA'!H106*'Problem1-DATA'!$Y$5)+'Problem1-DATA'!H106</f>
        <v>87388.971600000004</v>
      </c>
      <c r="R106" s="77">
        <f t="shared" si="4"/>
        <v>83500.600000000006</v>
      </c>
      <c r="S106" s="77">
        <f t="shared" si="5"/>
        <v>3888.3715999999986</v>
      </c>
      <c r="T106" s="80">
        <f>S106/J106</f>
        <v>1.9372118373854117</v>
      </c>
      <c r="U106">
        <f>RANK('Problem1-DATA'!Q106, $Q$5:$Q$504, 0)</f>
        <v>102</v>
      </c>
    </row>
    <row r="107" spans="3:21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82">
        <f t="shared" si="3"/>
        <v>82527.5</v>
      </c>
      <c r="M107" s="31">
        <v>65227.6</v>
      </c>
      <c r="N107" s="68">
        <f>G107</f>
        <v>102</v>
      </c>
      <c r="O107" s="69">
        <f>H107-(I107*H107)</f>
        <v>74326.669200000004</v>
      </c>
      <c r="P107" s="70">
        <f>IF(K107="-", J107, J107-(K107*J107))</f>
        <v>1565.3037999999999</v>
      </c>
      <c r="Q107" s="77">
        <f>('Problem1-DATA'!H107*'Problem1-DATA'!$Y$5)+'Problem1-DATA'!H107</f>
        <v>86124.553200000009</v>
      </c>
      <c r="R107" s="77">
        <f t="shared" si="4"/>
        <v>82527.5</v>
      </c>
      <c r="S107" s="77">
        <f t="shared" si="5"/>
        <v>3597.0532000000094</v>
      </c>
      <c r="T107" s="80">
        <f>S107/J107</f>
        <v>2.0635954334232172</v>
      </c>
      <c r="U107">
        <f>RANK('Problem1-DATA'!Q107, $Q$5:$Q$504, 0)</f>
        <v>103</v>
      </c>
    </row>
    <row r="108" spans="3:21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82">
        <f t="shared" si="3"/>
        <v>75091.8</v>
      </c>
      <c r="M108" s="31">
        <v>2332675.5</v>
      </c>
      <c r="N108" s="68">
        <f>G108</f>
        <v>44</v>
      </c>
      <c r="O108" s="69">
        <f>H108-(I108*H108)</f>
        <v>107906.20449999999</v>
      </c>
      <c r="P108" s="70">
        <f>IF(K108="-", J108, J108-(K108*J108))</f>
        <v>8739.7896000000001</v>
      </c>
      <c r="Q108" s="77">
        <f>('Problem1-DATA'!H108*'Problem1-DATA'!$Y$5)+'Problem1-DATA'!H108</f>
        <v>85821.121400000004</v>
      </c>
      <c r="R108" s="77">
        <f t="shared" si="4"/>
        <v>75091.8</v>
      </c>
      <c r="S108" s="77">
        <f t="shared" si="5"/>
        <v>10729.321400000001</v>
      </c>
      <c r="T108" s="80">
        <f>S108/J108</f>
        <v>1.2079984462783866</v>
      </c>
      <c r="U108">
        <f>RANK('Problem1-DATA'!Q108, $Q$5:$Q$504, 0)</f>
        <v>104</v>
      </c>
    </row>
    <row r="109" spans="3:21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82">
        <f t="shared" si="3"/>
        <v>79826.2</v>
      </c>
      <c r="M109" s="31">
        <v>76604.399999999994</v>
      </c>
      <c r="N109" s="68">
        <f>G109</f>
        <v>99</v>
      </c>
      <c r="O109" s="69">
        <f>H109-(I109*H109)</f>
        <v>76114.635999999999</v>
      </c>
      <c r="P109" s="70">
        <f>IF(K109="-", J109, J109-(K109*J109))</f>
        <v>3226.8809999999999</v>
      </c>
      <c r="Q109" s="77">
        <f>('Problem1-DATA'!H109*'Problem1-DATA'!$Y$5)+'Problem1-DATA'!H109</f>
        <v>84553.4326</v>
      </c>
      <c r="R109" s="77">
        <f t="shared" si="4"/>
        <v>79826.2</v>
      </c>
      <c r="S109" s="77">
        <f t="shared" si="5"/>
        <v>4727.232600000003</v>
      </c>
      <c r="T109" s="80">
        <f>S109/J109</f>
        <v>1.6260990677995264</v>
      </c>
      <c r="U109">
        <f>RANK('Problem1-DATA'!Q109, $Q$5:$Q$504, 0)</f>
        <v>105</v>
      </c>
    </row>
    <row r="110" spans="3:21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82">
        <f t="shared" si="3"/>
        <v>76670.399999999994</v>
      </c>
      <c r="M110" s="31">
        <v>144715.20000000001</v>
      </c>
      <c r="N110" s="68">
        <f>G110</f>
        <v>148</v>
      </c>
      <c r="O110" s="69">
        <f>H110-(I110*H110)</f>
        <v>55902.8848</v>
      </c>
      <c r="P110" s="70">
        <f>IF(K110="-", J110, J110-(K110*J110))</f>
        <v>5592.8703999999998</v>
      </c>
      <c r="Q110" s="77">
        <f>('Problem1-DATA'!H110*'Problem1-DATA'!$Y$5)+'Problem1-DATA'!H110</f>
        <v>84142.486399999994</v>
      </c>
      <c r="R110" s="77">
        <f t="shared" si="4"/>
        <v>76670.399999999994</v>
      </c>
      <c r="S110" s="77">
        <f t="shared" si="5"/>
        <v>7472.0864000000001</v>
      </c>
      <c r="T110" s="80">
        <f>S110/J110</f>
        <v>1.3199700395703786</v>
      </c>
      <c r="U110">
        <f>RANK('Problem1-DATA'!Q110, $Q$5:$Q$504, 0)</f>
        <v>106</v>
      </c>
    </row>
    <row r="111" spans="3:21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82">
        <f t="shared" si="3"/>
        <v>78446.3</v>
      </c>
      <c r="M111" s="31">
        <v>259644.4</v>
      </c>
      <c r="N111" s="68">
        <f>G111</f>
        <v>101</v>
      </c>
      <c r="O111" s="69">
        <f>H111-(I111*H111)</f>
        <v>75009.595499999996</v>
      </c>
      <c r="P111" s="70">
        <f>IF(K111="-", J111, J111-(K111*J111))</f>
        <v>2065.8690000000001</v>
      </c>
      <c r="Q111" s="77">
        <f>('Problem1-DATA'!H111*'Problem1-DATA'!$Y$5)+'Problem1-DATA'!H111</f>
        <v>83781.209399999992</v>
      </c>
      <c r="R111" s="77">
        <f t="shared" si="4"/>
        <v>78446.3</v>
      </c>
      <c r="S111" s="77">
        <f t="shared" si="5"/>
        <v>5334.9093999999895</v>
      </c>
      <c r="T111" s="80">
        <f>S111/J111</f>
        <v>1.5107066319306761</v>
      </c>
      <c r="U111">
        <f>RANK('Problem1-DATA'!Q111, $Q$5:$Q$504, 0)</f>
        <v>107</v>
      </c>
    </row>
    <row r="112" spans="3:21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82">
        <f t="shared" si="3"/>
        <v>72943.8</v>
      </c>
      <c r="M112" s="31">
        <v>272518.40000000002</v>
      </c>
      <c r="N112" s="68">
        <f>G112</f>
        <v>95</v>
      </c>
      <c r="O112" s="69">
        <f>H112-(I112*H112)</f>
        <v>78217.715400000001</v>
      </c>
      <c r="P112" s="70">
        <f>IF(K112="-", J112, J112-(K112*J112))</f>
        <v>-17427.397199999999</v>
      </c>
      <c r="Q112" s="77">
        <f>('Problem1-DATA'!H112*'Problem1-DATA'!$Y$5)+'Problem1-DATA'!H112</f>
        <v>83530.308399999994</v>
      </c>
      <c r="R112" s="77">
        <f t="shared" si="4"/>
        <v>72943.8</v>
      </c>
      <c r="S112" s="77">
        <f t="shared" si="5"/>
        <v>10586.508399999992</v>
      </c>
      <c r="T112" s="80">
        <f>S112/J112</f>
        <v>1.2046002002639835</v>
      </c>
      <c r="U112">
        <f>RANK('Problem1-DATA'!Q112, $Q$5:$Q$504, 0)</f>
        <v>108</v>
      </c>
    </row>
    <row r="113" spans="3:21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82">
        <f t="shared" si="3"/>
        <v>66284</v>
      </c>
      <c r="M113" s="31">
        <v>152954</v>
      </c>
      <c r="N113" s="68">
        <f>G113</f>
        <v>100</v>
      </c>
      <c r="O113" s="69">
        <f>H113-(I113*H113)</f>
        <v>76115.073000000004</v>
      </c>
      <c r="P113" s="70">
        <f>IF(K113="-", J113, J113-(K113*J113))</f>
        <v>-149405.799</v>
      </c>
      <c r="Q113" s="77">
        <f>('Problem1-DATA'!H113*'Problem1-DATA'!$Y$5)+'Problem1-DATA'!H113</f>
        <v>83375.782000000007</v>
      </c>
      <c r="R113" s="77">
        <f t="shared" si="4"/>
        <v>66284</v>
      </c>
      <c r="S113" s="77">
        <f t="shared" si="5"/>
        <v>17091.782000000007</v>
      </c>
      <c r="T113" s="80">
        <f>S113/J113</f>
        <v>1.1173290187618492</v>
      </c>
      <c r="U113">
        <f>RANK('Problem1-DATA'!Q113, $Q$5:$Q$504, 0)</f>
        <v>109</v>
      </c>
    </row>
    <row r="114" spans="3:21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82">
        <f t="shared" si="3"/>
        <v>80014.2</v>
      </c>
      <c r="M114" s="31">
        <v>323662.2</v>
      </c>
      <c r="N114" s="68">
        <f>G114</f>
        <v>94</v>
      </c>
      <c r="O114" s="69">
        <f>H114-(I114*H114)</f>
        <v>78391.377900000007</v>
      </c>
      <c r="P114" s="70">
        <f>IF(K114="-", J114, J114-(K114*J114))</f>
        <v>2239.2291999999998</v>
      </c>
      <c r="Q114" s="77">
        <f>('Problem1-DATA'!H114*'Problem1-DATA'!$Y$5)+'Problem1-DATA'!H114</f>
        <v>83194.172600000005</v>
      </c>
      <c r="R114" s="77">
        <f t="shared" si="4"/>
        <v>80014.2</v>
      </c>
      <c r="S114" s="77">
        <f t="shared" si="5"/>
        <v>3179.9726000000082</v>
      </c>
      <c r="T114" s="80">
        <f>S114/J114</f>
        <v>2.2892323086890856</v>
      </c>
      <c r="U114">
        <f>RANK('Problem1-DATA'!Q114, $Q$5:$Q$504, 0)</f>
        <v>110</v>
      </c>
    </row>
    <row r="115" spans="3:21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82">
        <f t="shared" si="3"/>
        <v>79181.200000000012</v>
      </c>
      <c r="M115" s="31">
        <v>118705.60000000001</v>
      </c>
      <c r="N115" s="68">
        <f>G115</f>
        <v>110</v>
      </c>
      <c r="O115" s="69">
        <f>H115-(I115*H115)</f>
        <v>71895.676800000001</v>
      </c>
      <c r="P115" s="70">
        <f>IF(K115="-", J115, J115-(K115*J115))</f>
        <v>1924.9920000000002</v>
      </c>
      <c r="Q115" s="77">
        <f>('Problem1-DATA'!H115*'Problem1-DATA'!$Y$5)+'Problem1-DATA'!H115</f>
        <v>82744.799200000009</v>
      </c>
      <c r="R115" s="77">
        <f t="shared" si="4"/>
        <v>79181.200000000012</v>
      </c>
      <c r="S115" s="77">
        <f t="shared" si="5"/>
        <v>3563.5991999999969</v>
      </c>
      <c r="T115" s="80">
        <f>S115/J115</f>
        <v>1.9993263016157972</v>
      </c>
      <c r="U115">
        <f>RANK('Problem1-DATA'!Q115, $Q$5:$Q$504, 0)</f>
        <v>111</v>
      </c>
    </row>
    <row r="116" spans="3:21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82">
        <f t="shared" si="3"/>
        <v>80450</v>
      </c>
      <c r="M116" s="31">
        <v>130626.8</v>
      </c>
      <c r="N116" s="68">
        <f>G116</f>
        <v>109</v>
      </c>
      <c r="O116" s="69">
        <f>H116-(I116*H116)</f>
        <v>72308.989199999996</v>
      </c>
      <c r="P116" s="70">
        <f>IF(K116="-", J116, J116-(K116*J116))</f>
        <v>-373.6</v>
      </c>
      <c r="Q116" s="77">
        <f>('Problem1-DATA'!H116*'Problem1-DATA'!$Y$5)+'Problem1-DATA'!H116</f>
        <v>81838.080799999996</v>
      </c>
      <c r="R116" s="77">
        <f t="shared" si="4"/>
        <v>80450</v>
      </c>
      <c r="S116" s="77">
        <f t="shared" si="5"/>
        <v>1388.0807999999961</v>
      </c>
      <c r="T116" s="80">
        <f>S116/J116</f>
        <v>-3.715419700214122</v>
      </c>
      <c r="U116">
        <f>RANK('Problem1-DATA'!Q116, $Q$5:$Q$504, 0)</f>
        <v>112</v>
      </c>
    </row>
    <row r="117" spans="3:21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82">
        <f t="shared" si="3"/>
        <v>72058</v>
      </c>
      <c r="M117" s="31">
        <v>112508</v>
      </c>
      <c r="N117" s="68">
        <f>G117</f>
        <v>150</v>
      </c>
      <c r="O117" s="69">
        <f>H117-(I117*H117)</f>
        <v>55635.506999999998</v>
      </c>
      <c r="P117" s="70">
        <f>IF(K117="-", J117, J117-(K117*J117))</f>
        <v>2697.5299999999997</v>
      </c>
      <c r="Q117" s="77">
        <f>('Problem1-DATA'!H117*'Problem1-DATA'!$Y$5)+'Problem1-DATA'!H117</f>
        <v>81344.046000000002</v>
      </c>
      <c r="R117" s="77">
        <f t="shared" si="4"/>
        <v>72058</v>
      </c>
      <c r="S117" s="77">
        <f t="shared" si="5"/>
        <v>9286.0460000000021</v>
      </c>
      <c r="T117" s="80">
        <f>S117/J117</f>
        <v>1.2323883211678834</v>
      </c>
      <c r="U117">
        <f>RANK('Problem1-DATA'!Q117, $Q$5:$Q$504, 0)</f>
        <v>113</v>
      </c>
    </row>
    <row r="118" spans="3:21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82">
        <f t="shared" si="3"/>
        <v>70863</v>
      </c>
      <c r="M118" s="31">
        <v>123382</v>
      </c>
      <c r="N118" s="68">
        <f>G118</f>
        <v>92</v>
      </c>
      <c r="O118" s="69">
        <f>H118-(I118*H118)</f>
        <v>79113.453999999998</v>
      </c>
      <c r="P118" s="70">
        <f>IF(K118="-", J118, J118-(K118*J118))</f>
        <v>4215.6239999999998</v>
      </c>
      <c r="Q118" s="77">
        <f>('Problem1-DATA'!H118*'Problem1-DATA'!$Y$5)+'Problem1-DATA'!H118</f>
        <v>81342.001999999993</v>
      </c>
      <c r="R118" s="77">
        <f t="shared" si="4"/>
        <v>70863</v>
      </c>
      <c r="S118" s="77">
        <f t="shared" si="5"/>
        <v>10479.001999999993</v>
      </c>
      <c r="T118" s="80">
        <f>S118/J118</f>
        <v>1.2006189275893668</v>
      </c>
      <c r="U118">
        <f>RANK('Problem1-DATA'!Q118, $Q$5:$Q$504, 0)</f>
        <v>114</v>
      </c>
    </row>
    <row r="119" spans="3:21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82">
        <f t="shared" si="3"/>
        <v>73243.599999999991</v>
      </c>
      <c r="M119" s="31">
        <v>98933.5</v>
      </c>
      <c r="N119" s="68">
        <f>G119</f>
        <v>112</v>
      </c>
      <c r="O119" s="69">
        <f>H119-(I119*H119)</f>
        <v>72179.609199999992</v>
      </c>
      <c r="P119" s="70">
        <f>IF(K119="-", J119, J119-(K119*J119))</f>
        <v>6605.0138999999999</v>
      </c>
      <c r="Q119" s="77">
        <f>('Problem1-DATA'!H119*'Problem1-DATA'!$Y$5)+'Problem1-DATA'!H119</f>
        <v>80532.271399999998</v>
      </c>
      <c r="R119" s="77">
        <f t="shared" si="4"/>
        <v>73243.599999999991</v>
      </c>
      <c r="S119" s="77">
        <f t="shared" si="5"/>
        <v>7288.6714000000065</v>
      </c>
      <c r="T119" s="80">
        <f>S119/J119</f>
        <v>1.3120684416122133</v>
      </c>
      <c r="U119">
        <f>RANK('Problem1-DATA'!Q119, $Q$5:$Q$504, 0)</f>
        <v>115</v>
      </c>
    </row>
    <row r="120" spans="3:21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82">
        <f t="shared" si="3"/>
        <v>69893.7</v>
      </c>
      <c r="M120" s="31">
        <v>189586.9</v>
      </c>
      <c r="N120" s="68">
        <f>G120</f>
        <v>97</v>
      </c>
      <c r="O120" s="69">
        <f>H120-(I120*H120)</f>
        <v>77063.492199999993</v>
      </c>
      <c r="P120" s="70">
        <f>IF(K120="-", J120, J120-(K120*J120))</f>
        <v>1107.3760000000002</v>
      </c>
      <c r="Q120" s="77">
        <f>('Problem1-DATA'!H120*'Problem1-DATA'!$Y$5)+'Problem1-DATA'!H120</f>
        <v>79877.169399999999</v>
      </c>
      <c r="R120" s="77">
        <f t="shared" si="4"/>
        <v>69893.7</v>
      </c>
      <c r="S120" s="77">
        <f t="shared" si="5"/>
        <v>9983.4694000000018</v>
      </c>
      <c r="T120" s="80">
        <f>S120/J120</f>
        <v>1.2080674491771541</v>
      </c>
      <c r="U120">
        <f>RANK('Problem1-DATA'!Q120, $Q$5:$Q$504, 0)</f>
        <v>116</v>
      </c>
    </row>
    <row r="121" spans="3:21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82">
        <f t="shared" si="3"/>
        <v>75102.3</v>
      </c>
      <c r="M121" s="31">
        <v>48385.599999999999</v>
      </c>
      <c r="N121" s="68">
        <f>G121</f>
        <v>137</v>
      </c>
      <c r="O121" s="69">
        <f>H121-(I121*H121)</f>
        <v>63854.101000000002</v>
      </c>
      <c r="P121" s="70">
        <f>IF(K121="-", J121, J121-(K121*J121))</f>
        <v>3175.4465999999998</v>
      </c>
      <c r="Q121" s="77">
        <f>('Problem1-DATA'!H121*'Problem1-DATA'!$Y$5)+'Problem1-DATA'!H121</f>
        <v>79293.914000000004</v>
      </c>
      <c r="R121" s="77">
        <f t="shared" si="4"/>
        <v>75102.3</v>
      </c>
      <c r="S121" s="77">
        <f t="shared" si="5"/>
        <v>4191.6140000000014</v>
      </c>
      <c r="T121" s="80">
        <f>S121/J121</f>
        <v>1.6869698555157571</v>
      </c>
      <c r="U121">
        <f>RANK('Problem1-DATA'!Q121, $Q$5:$Q$504, 0)</f>
        <v>117</v>
      </c>
    </row>
    <row r="122" spans="3:21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82">
        <f t="shared" si="3"/>
        <v>76908.5</v>
      </c>
      <c r="M122" s="31">
        <v>90293.6</v>
      </c>
      <c r="N122" s="68">
        <f>G122</f>
        <v>103</v>
      </c>
      <c r="O122" s="69">
        <f>H122-(I122*H122)</f>
        <v>75271.56</v>
      </c>
      <c r="P122" s="70">
        <f>IF(K122="-", J122, J122-(K122*J122))</f>
        <v>219.99199999999999</v>
      </c>
      <c r="Q122" s="77">
        <f>('Problem1-DATA'!H122*'Problem1-DATA'!$Y$5)+'Problem1-DATA'!H122</f>
        <v>78819.195000000007</v>
      </c>
      <c r="R122" s="77">
        <f t="shared" si="4"/>
        <v>76908.5</v>
      </c>
      <c r="S122" s="77">
        <f t="shared" si="5"/>
        <v>1910.695000000007</v>
      </c>
      <c r="T122" s="80">
        <f>S122/J122</f>
        <v>8.9284813084112482</v>
      </c>
      <c r="U122">
        <f>RANK('Problem1-DATA'!Q122, $Q$5:$Q$504, 0)</f>
        <v>118</v>
      </c>
    </row>
    <row r="123" spans="3:21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82">
        <f t="shared" si="3"/>
        <v>74880.100000000006</v>
      </c>
      <c r="M123" s="31">
        <v>21240.6</v>
      </c>
      <c r="N123" s="68">
        <f>G123</f>
        <v>111</v>
      </c>
      <c r="O123" s="69">
        <f>H123-(I123*H123)</f>
        <v>72621.308100000009</v>
      </c>
      <c r="P123" s="70">
        <f>IF(K123="-", J123, J123-(K123*J123))</f>
        <v>1543.8030000000001</v>
      </c>
      <c r="Q123" s="77">
        <f>('Problem1-DATA'!H123*'Problem1-DATA'!$Y$5)+'Problem1-DATA'!H123</f>
        <v>78043.088200000013</v>
      </c>
      <c r="R123" s="77">
        <f t="shared" si="4"/>
        <v>74880.100000000006</v>
      </c>
      <c r="S123" s="77">
        <f t="shared" si="5"/>
        <v>3162.9882000000071</v>
      </c>
      <c r="T123" s="80">
        <f>S123/J123</f>
        <v>2.1328308833445764</v>
      </c>
      <c r="U123">
        <f>RANK('Problem1-DATA'!Q123, $Q$5:$Q$504, 0)</f>
        <v>119</v>
      </c>
    </row>
    <row r="124" spans="3:21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82">
        <f t="shared" si="3"/>
        <v>70884</v>
      </c>
      <c r="M124" s="31">
        <v>91249</v>
      </c>
      <c r="N124" s="68">
        <f>G124</f>
        <v>127</v>
      </c>
      <c r="O124" s="69">
        <f>H124-(I124*H124)</f>
        <v>67897.468999999997</v>
      </c>
      <c r="P124" s="70">
        <f>IF(K124="-", J124, J124-(K124*J124))</f>
        <v>4495.0770000000002</v>
      </c>
      <c r="Q124" s="77">
        <f>('Problem1-DATA'!H124*'Problem1-DATA'!$Y$5)+'Problem1-DATA'!H124</f>
        <v>77705.725999999995</v>
      </c>
      <c r="R124" s="77">
        <f t="shared" si="4"/>
        <v>70884</v>
      </c>
      <c r="S124" s="77">
        <f t="shared" si="5"/>
        <v>6821.7259999999951</v>
      </c>
      <c r="T124" s="80">
        <f>S124/J124</f>
        <v>1.3248642454845592</v>
      </c>
      <c r="U124">
        <f>RANK('Problem1-DATA'!Q124, $Q$5:$Q$504, 0)</f>
        <v>120</v>
      </c>
    </row>
    <row r="125" spans="3:21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82">
        <f t="shared" si="3"/>
        <v>73425.3</v>
      </c>
      <c r="M125" s="31">
        <v>150259.29999999999</v>
      </c>
      <c r="N125" s="68">
        <f>G125</f>
        <v>117</v>
      </c>
      <c r="O125" s="69">
        <f>H125-(I125*H125)</f>
        <v>71382.303100000005</v>
      </c>
      <c r="P125" s="70">
        <f>IF(K125="-", J125, J125-(K125*J125))</f>
        <v>2305.3119999999999</v>
      </c>
      <c r="Q125" s="77">
        <f>('Problem1-DATA'!H125*'Problem1-DATA'!$Y$5)+'Problem1-DATA'!H125</f>
        <v>77035.600600000005</v>
      </c>
      <c r="R125" s="77">
        <f t="shared" si="4"/>
        <v>73425.3</v>
      </c>
      <c r="S125" s="77">
        <f t="shared" si="5"/>
        <v>3610.3006000000023</v>
      </c>
      <c r="T125" s="80">
        <f>S125/J125</f>
        <v>1.8495392418032799</v>
      </c>
      <c r="U125">
        <f>RANK('Problem1-DATA'!Q125, $Q$5:$Q$504, 0)</f>
        <v>121</v>
      </c>
    </row>
    <row r="126" spans="3:21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82">
        <f t="shared" si="3"/>
        <v>72419</v>
      </c>
      <c r="M126" s="31">
        <v>41290</v>
      </c>
      <c r="N126" s="68">
        <f>G126</f>
        <v>116</v>
      </c>
      <c r="O126" s="69">
        <f>H126-(I126*H126)</f>
        <v>71738.911999999997</v>
      </c>
      <c r="P126" s="70">
        <f>IF(K126="-", J126, J126-(K126*J126))</f>
        <v>2934.0630000000001</v>
      </c>
      <c r="Q126" s="77">
        <f>('Problem1-DATA'!H126*'Problem1-DATA'!$Y$5)+'Problem1-DATA'!H126</f>
        <v>77013.831999999995</v>
      </c>
      <c r="R126" s="77">
        <f t="shared" si="4"/>
        <v>72419</v>
      </c>
      <c r="S126" s="77">
        <f t="shared" si="5"/>
        <v>4594.8319999999949</v>
      </c>
      <c r="T126" s="80">
        <f>S126/J126</f>
        <v>1.5644644194756536</v>
      </c>
      <c r="U126">
        <f>RANK('Problem1-DATA'!Q126, $Q$5:$Q$504, 0)</f>
        <v>122</v>
      </c>
    </row>
    <row r="127" spans="3:21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82">
        <f t="shared" si="3"/>
        <v>71580.800000000003</v>
      </c>
      <c r="M127" s="31">
        <v>131671.29999999999</v>
      </c>
      <c r="N127" s="68">
        <f>G127</f>
        <v>105</v>
      </c>
      <c r="O127" s="69">
        <f>H127-(I127*H127)</f>
        <v>75260.184999999998</v>
      </c>
      <c r="P127" s="70">
        <f>IF(K127="-", J127, J127-(K127*J127))</f>
        <v>3196.9254000000001</v>
      </c>
      <c r="Q127" s="77">
        <f>('Problem1-DATA'!H127*'Problem1-DATA'!$Y$5)+'Problem1-DATA'!H127</f>
        <v>76839.070000000007</v>
      </c>
      <c r="R127" s="77">
        <f t="shared" si="4"/>
        <v>71580.800000000003</v>
      </c>
      <c r="S127" s="77">
        <f t="shared" si="5"/>
        <v>5258.2700000000041</v>
      </c>
      <c r="T127" s="80">
        <f>S127/J127</f>
        <v>1.4589284723378293</v>
      </c>
      <c r="U127">
        <f>RANK('Problem1-DATA'!Q127, $Q$5:$Q$504, 0)</f>
        <v>123</v>
      </c>
    </row>
    <row r="128" spans="3:21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82">
        <f t="shared" si="3"/>
        <v>72552.099999999991</v>
      </c>
      <c r="M128" s="31">
        <v>57687.199999999997</v>
      </c>
      <c r="N128" s="68">
        <f>G128</f>
        <v>119</v>
      </c>
      <c r="O128" s="69">
        <f>H128-(I128*H128)</f>
        <v>70275.843299999993</v>
      </c>
      <c r="P128" s="70">
        <f>IF(K128="-", J128, J128-(K128*J128))</f>
        <v>2936.1112000000003</v>
      </c>
      <c r="Q128" s="77">
        <f>('Problem1-DATA'!H128*'Problem1-DATA'!$Y$5)+'Problem1-DATA'!H128</f>
        <v>76650.919799999989</v>
      </c>
      <c r="R128" s="77">
        <f t="shared" si="4"/>
        <v>72552.099999999991</v>
      </c>
      <c r="S128" s="77">
        <f t="shared" si="5"/>
        <v>4098.8197999999975</v>
      </c>
      <c r="T128" s="80">
        <f>S128/J128</f>
        <v>1.6738074975498192</v>
      </c>
      <c r="U128">
        <f>RANK('Problem1-DATA'!Q128, $Q$5:$Q$504, 0)</f>
        <v>124</v>
      </c>
    </row>
    <row r="129" spans="3:21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82">
        <f t="shared" si="3"/>
        <v>71687.8</v>
      </c>
      <c r="M129" s="31">
        <v>712112.7</v>
      </c>
      <c r="N129" s="68">
        <f>G129</f>
        <v>126</v>
      </c>
      <c r="O129" s="69">
        <f>H129-(I129*H129)</f>
        <v>68266.116000000009</v>
      </c>
      <c r="P129" s="70">
        <f>IF(K129="-", J129, J129-(K129*J129))</f>
        <v>2157.4409999999998</v>
      </c>
      <c r="Q129" s="77">
        <f>('Problem1-DATA'!H129*'Problem1-DATA'!$Y$5)+'Problem1-DATA'!H129</f>
        <v>75834.750599999999</v>
      </c>
      <c r="R129" s="77">
        <f t="shared" si="4"/>
        <v>71687.8</v>
      </c>
      <c r="S129" s="77">
        <f t="shared" si="5"/>
        <v>4146.9505999999965</v>
      </c>
      <c r="T129" s="80">
        <f>S129/J129</f>
        <v>1.6492147941936752</v>
      </c>
      <c r="U129">
        <f>RANK('Problem1-DATA'!Q129, $Q$5:$Q$504, 0)</f>
        <v>125</v>
      </c>
    </row>
    <row r="130" spans="3:21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82">
        <f t="shared" si="3"/>
        <v>72925</v>
      </c>
      <c r="M130" s="31">
        <v>175681.4</v>
      </c>
      <c r="N130" s="68">
        <f>G130</f>
        <v>104</v>
      </c>
      <c r="O130" s="69">
        <f>H130-(I130*H130)</f>
        <v>75256.261500000008</v>
      </c>
      <c r="P130" s="70">
        <f>IF(K130="-", J130, J130-(K130*J130))</f>
        <v>1511.6839999999997</v>
      </c>
      <c r="Q130" s="77">
        <f>('Problem1-DATA'!H130*'Problem1-DATA'!$Y$5)+'Problem1-DATA'!H130</f>
        <v>75775.270199999999</v>
      </c>
      <c r="R130" s="77">
        <f t="shared" si="4"/>
        <v>72925</v>
      </c>
      <c r="S130" s="77">
        <f t="shared" si="5"/>
        <v>2850.270199999999</v>
      </c>
      <c r="T130" s="80">
        <f>S130/J130</f>
        <v>2.3380118119924527</v>
      </c>
      <c r="U130">
        <f>RANK('Problem1-DATA'!Q130, $Q$5:$Q$504, 0)</f>
        <v>126</v>
      </c>
    </row>
    <row r="131" spans="3:21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82">
        <f t="shared" si="3"/>
        <v>71987.899999999994</v>
      </c>
      <c r="M131" s="31">
        <v>38097.300000000003</v>
      </c>
      <c r="N131" s="68">
        <f>G131</f>
        <v>118</v>
      </c>
      <c r="O131" s="69">
        <f>H131-(I131*H131)</f>
        <v>70769.224499999997</v>
      </c>
      <c r="P131" s="70">
        <f>IF(K131="-", J131, J131-(K131*J131))</f>
        <v>2046.172</v>
      </c>
      <c r="Q131" s="77">
        <f>('Problem1-DATA'!H131*'Problem1-DATA'!$Y$5)+'Problem1-DATA'!H131</f>
        <v>75734.185799999992</v>
      </c>
      <c r="R131" s="77">
        <f t="shared" si="4"/>
        <v>71987.899999999994</v>
      </c>
      <c r="S131" s="77">
        <f t="shared" si="5"/>
        <v>3746.2857999999978</v>
      </c>
      <c r="T131" s="80">
        <f>S131/J131</f>
        <v>1.7704564272211709</v>
      </c>
      <c r="U131">
        <f>RANK('Problem1-DATA'!Q131, $Q$5:$Q$504, 0)</f>
        <v>127</v>
      </c>
    </row>
    <row r="132" spans="3:21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82">
        <f t="shared" si="3"/>
        <v>64363</v>
      </c>
      <c r="M132" s="31">
        <v>2063060</v>
      </c>
      <c r="N132" s="68">
        <f>G132</f>
        <v>106</v>
      </c>
      <c r="O132" s="69">
        <f>H132-(I132*H132)</f>
        <v>74628.372000000003</v>
      </c>
      <c r="P132" s="70">
        <f>IF(K132="-", J132, J132-(K132*J132))</f>
        <v>3306.13</v>
      </c>
      <c r="Q132" s="77">
        <f>('Problem1-DATA'!H132*'Problem1-DATA'!$Y$5)+'Problem1-DATA'!H132</f>
        <v>75217.156000000003</v>
      </c>
      <c r="R132" s="77">
        <f t="shared" si="4"/>
        <v>64363</v>
      </c>
      <c r="S132" s="77">
        <f t="shared" si="5"/>
        <v>10854.156000000003</v>
      </c>
      <c r="T132" s="80">
        <f>S132/J132</f>
        <v>1.1753282079047107</v>
      </c>
      <c r="U132">
        <f>RANK('Problem1-DATA'!Q132, $Q$5:$Q$504, 0)</f>
        <v>128</v>
      </c>
    </row>
    <row r="133" spans="3:21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82">
        <f t="shared" si="3"/>
        <v>71579.7</v>
      </c>
      <c r="M133" s="31">
        <v>66789.5</v>
      </c>
      <c r="N133" s="68">
        <f>G133</f>
        <v>124</v>
      </c>
      <c r="O133" s="69">
        <f>H133-(I133*H133)</f>
        <v>69479.594400000002</v>
      </c>
      <c r="P133" s="70">
        <f>IF(K133="-", J133, J133-(K133*J133))</f>
        <v>1420.4238</v>
      </c>
      <c r="Q133" s="77">
        <f>('Problem1-DATA'!H133*'Problem1-DATA'!$Y$5)+'Problem1-DATA'!H133</f>
        <v>74276.30279999999</v>
      </c>
      <c r="R133" s="77">
        <f t="shared" si="4"/>
        <v>71579.7</v>
      </c>
      <c r="S133" s="77">
        <f t="shared" si="5"/>
        <v>2696.6027999999933</v>
      </c>
      <c r="T133" s="80">
        <f>S133/J133</f>
        <v>2.4565936048100512</v>
      </c>
      <c r="U133">
        <f>RANK('Problem1-DATA'!Q133, $Q$5:$Q$504, 0)</f>
        <v>129</v>
      </c>
    </row>
    <row r="134" spans="3:21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82">
        <f t="shared" ref="L134:L197" si="6">H134-J134</f>
        <v>68602.8</v>
      </c>
      <c r="M134" s="31">
        <v>72348.399999999994</v>
      </c>
      <c r="N134" s="68">
        <f>G134</f>
        <v>163</v>
      </c>
      <c r="O134" s="69">
        <f>H134-(I134*H134)</f>
        <v>55748.851199999997</v>
      </c>
      <c r="P134" s="70">
        <f>IF(K134="-", J134, J134-(K134*J134))</f>
        <v>3963.7080000000001</v>
      </c>
      <c r="Q134" s="77">
        <f>('Problem1-DATA'!H134*'Problem1-DATA'!$Y$5)+'Problem1-DATA'!H134</f>
        <v>73897.958400000003</v>
      </c>
      <c r="R134" s="77">
        <f t="shared" ref="R134:R197" si="7">IF(H134&gt;$Y$6, L134 - (L134 * $Y$7), L134)</f>
        <v>68602.8</v>
      </c>
      <c r="S134" s="77">
        <f t="shared" ref="S134:S197" si="8">Q134-R134</f>
        <v>5295.1584000000003</v>
      </c>
      <c r="T134" s="80">
        <f>S134/J134</f>
        <v>1.4294240362811792</v>
      </c>
      <c r="U134">
        <f>RANK('Problem1-DATA'!Q134, $Q$5:$Q$504, 0)</f>
        <v>130</v>
      </c>
    </row>
    <row r="135" spans="3:21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82">
        <f t="shared" si="6"/>
        <v>69615.599999999991</v>
      </c>
      <c r="M135" s="31">
        <v>54341.1</v>
      </c>
      <c r="N135" s="68">
        <f>G135</f>
        <v>114</v>
      </c>
      <c r="O135" s="69">
        <f>H135-(I135*H135)</f>
        <v>72034.0432</v>
      </c>
      <c r="P135" s="70">
        <f>IF(K135="-", J135, J135-(K135*J135))</f>
        <v>2042.5516000000002</v>
      </c>
      <c r="Q135" s="77">
        <f>('Problem1-DATA'!H135*'Problem1-DATA'!$Y$5)+'Problem1-DATA'!H135</f>
        <v>73766.324799999988</v>
      </c>
      <c r="R135" s="77">
        <f t="shared" si="7"/>
        <v>69615.599999999991</v>
      </c>
      <c r="S135" s="77">
        <f t="shared" si="8"/>
        <v>4150.7247999999963</v>
      </c>
      <c r="T135" s="80">
        <f>S135/J135</f>
        <v>1.6196054315592305</v>
      </c>
      <c r="U135">
        <f>RANK('Problem1-DATA'!Q135, $Q$5:$Q$504, 0)</f>
        <v>131</v>
      </c>
    </row>
    <row r="136" spans="3:21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82">
        <f t="shared" si="6"/>
        <v>67070</v>
      </c>
      <c r="M136" s="31">
        <v>50016</v>
      </c>
      <c r="N136" s="68">
        <f>G136</f>
        <v>138</v>
      </c>
      <c r="O136" s="69">
        <f>H136-(I136*H136)</f>
        <v>65321.648999999998</v>
      </c>
      <c r="P136" s="70">
        <f>IF(K136="-", J136, J136-(K136*J136))</f>
        <v>4905.9840000000004</v>
      </c>
      <c r="Q136" s="77">
        <f>('Problem1-DATA'!H136*'Problem1-DATA'!$Y$5)+'Problem1-DATA'!H136</f>
        <v>73441.941999999995</v>
      </c>
      <c r="R136" s="77">
        <f t="shared" si="7"/>
        <v>67070</v>
      </c>
      <c r="S136" s="77">
        <f t="shared" si="8"/>
        <v>6371.9419999999955</v>
      </c>
      <c r="T136" s="80">
        <f>S136/J136</f>
        <v>1.3299816322270914</v>
      </c>
      <c r="U136">
        <f>RANK('Problem1-DATA'!Q136, $Q$5:$Q$504, 0)</f>
        <v>132</v>
      </c>
    </row>
    <row r="137" spans="3:21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82">
        <f t="shared" si="6"/>
        <v>68995</v>
      </c>
      <c r="M137" s="31">
        <v>34508</v>
      </c>
      <c r="N137" s="68">
        <f>G137</f>
        <v>128</v>
      </c>
      <c r="O137" s="69">
        <f>H137-(I137*H137)</f>
        <v>68527.948999999993</v>
      </c>
      <c r="P137" s="70">
        <f>IF(K137="-", J137, J137-(K137*J137))</f>
        <v>3075.306</v>
      </c>
      <c r="Q137" s="77">
        <f>('Problem1-DATA'!H137*'Problem1-DATA'!$Y$5)+'Problem1-DATA'!H137</f>
        <v>72877.797999999995</v>
      </c>
      <c r="R137" s="77">
        <f t="shared" si="7"/>
        <v>68995</v>
      </c>
      <c r="S137" s="77">
        <f t="shared" si="8"/>
        <v>3882.7979999999952</v>
      </c>
      <c r="T137" s="80">
        <f>S137/J137</f>
        <v>1.6779593777009487</v>
      </c>
      <c r="U137">
        <f>RANK('Problem1-DATA'!Q137, $Q$5:$Q$504, 0)</f>
        <v>133</v>
      </c>
    </row>
    <row r="138" spans="3:21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82">
        <f t="shared" si="6"/>
        <v>70885.5</v>
      </c>
      <c r="M138" s="31">
        <v>81657.399999999994</v>
      </c>
      <c r="N138" s="68">
        <f>G138</f>
        <v>122</v>
      </c>
      <c r="O138" s="69">
        <f>H138-(I138*H138)</f>
        <v>69656.387400000007</v>
      </c>
      <c r="P138" s="70">
        <f>IF(K138="-", J138, J138-(K138*J138))</f>
        <v>385.76760000000002</v>
      </c>
      <c r="Q138" s="77">
        <f>('Problem1-DATA'!H138*'Problem1-DATA'!$Y$5)+'Problem1-DATA'!H138</f>
        <v>72790.212599999999</v>
      </c>
      <c r="R138" s="77">
        <f t="shared" si="7"/>
        <v>70885.5</v>
      </c>
      <c r="S138" s="77">
        <f t="shared" si="8"/>
        <v>1904.7125999999989</v>
      </c>
      <c r="T138" s="80">
        <f>S138/J138</f>
        <v>5.6385808170515066</v>
      </c>
      <c r="U138">
        <f>RANK('Problem1-DATA'!Q138, $Q$5:$Q$504, 0)</f>
        <v>134</v>
      </c>
    </row>
    <row r="139" spans="3:21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82">
        <f t="shared" si="6"/>
        <v>49795</v>
      </c>
      <c r="M139" s="31">
        <v>127963</v>
      </c>
      <c r="N139" s="68">
        <f>G139</f>
        <v>146</v>
      </c>
      <c r="O139" s="69">
        <f>H139-(I139*H139)</f>
        <v>61708.608</v>
      </c>
      <c r="P139" s="70">
        <f>IF(K139="-", J139, J139-(K139*J139))</f>
        <v>-4063.229000000003</v>
      </c>
      <c r="Q139" s="77">
        <f>('Problem1-DATA'!H139*'Problem1-DATA'!$Y$5)+'Problem1-DATA'!H139</f>
        <v>72406.656000000003</v>
      </c>
      <c r="R139" s="77">
        <f t="shared" si="7"/>
        <v>49795</v>
      </c>
      <c r="S139" s="77">
        <f t="shared" si="8"/>
        <v>22611.656000000003</v>
      </c>
      <c r="T139" s="80">
        <f>S139/J139</f>
        <v>1.0740348643898734</v>
      </c>
      <c r="U139">
        <f>RANK('Problem1-DATA'!Q139, $Q$5:$Q$504, 0)</f>
        <v>135</v>
      </c>
    </row>
    <row r="140" spans="3:21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82">
        <f t="shared" si="6"/>
        <v>74573</v>
      </c>
      <c r="M140" s="31">
        <v>26688</v>
      </c>
      <c r="N140" s="68">
        <f>G140</f>
        <v>123</v>
      </c>
      <c r="O140" s="69">
        <f>H140-(I140*H140)</f>
        <v>69600.100000000006</v>
      </c>
      <c r="P140" s="70">
        <f>IF(K140="-", J140, J140-(K140*J140))</f>
        <v>-3913</v>
      </c>
      <c r="Q140" s="77">
        <f>('Problem1-DATA'!H140*'Problem1-DATA'!$Y$5)+'Problem1-DATA'!H140</f>
        <v>72214.52</v>
      </c>
      <c r="R140" s="77">
        <f t="shared" si="7"/>
        <v>74573</v>
      </c>
      <c r="S140" s="77">
        <f t="shared" si="8"/>
        <v>-2358.4799999999959</v>
      </c>
      <c r="T140" s="80">
        <f>S140/J140</f>
        <v>0.60272936365959517</v>
      </c>
      <c r="U140">
        <f>RANK('Problem1-DATA'!Q140, $Q$5:$Q$504, 0)</f>
        <v>136</v>
      </c>
    </row>
    <row r="141" spans="3:21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82">
        <f t="shared" si="6"/>
        <v>66093</v>
      </c>
      <c r="M141" s="31">
        <v>986297</v>
      </c>
      <c r="N141" s="68">
        <f>G141</f>
        <v>149</v>
      </c>
      <c r="O141" s="69">
        <f>H141-(I141*H141)</f>
        <v>59918.832000000002</v>
      </c>
      <c r="P141" s="70">
        <f>IF(K141="-", J141, J141-(K141*J141))</f>
        <v>2666.5439999999999</v>
      </c>
      <c r="Q141" s="77">
        <f>('Problem1-DATA'!H141*'Problem1-DATA'!$Y$5)+'Problem1-DATA'!H141</f>
        <v>72213.498000000007</v>
      </c>
      <c r="R141" s="77">
        <f t="shared" si="7"/>
        <v>66093</v>
      </c>
      <c r="S141" s="77">
        <f t="shared" si="8"/>
        <v>6120.4980000000069</v>
      </c>
      <c r="T141" s="80">
        <f>S141/J141</f>
        <v>1.3404507227332472</v>
      </c>
      <c r="U141">
        <f>RANK('Problem1-DATA'!Q141, $Q$5:$Q$504, 0)</f>
        <v>137</v>
      </c>
    </row>
    <row r="142" spans="3:21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82">
        <f t="shared" si="6"/>
        <v>64826.299999999996</v>
      </c>
      <c r="M142" s="31">
        <v>273829</v>
      </c>
      <c r="N142" s="68">
        <f>G142</f>
        <v>230</v>
      </c>
      <c r="O142" s="69">
        <f>H142-(I142*H142)</f>
        <v>32984.125199999995</v>
      </c>
      <c r="P142" s="70">
        <f>IF(K142="-", J142, J142-(K142*J142))</f>
        <v>2441.9232000000006</v>
      </c>
      <c r="Q142" s="77">
        <f>('Problem1-DATA'!H142*'Problem1-DATA'!$Y$5)+'Problem1-DATA'!H142</f>
        <v>72029.435799999992</v>
      </c>
      <c r="R142" s="77">
        <f t="shared" si="7"/>
        <v>64826.299999999996</v>
      </c>
      <c r="S142" s="77">
        <f t="shared" si="8"/>
        <v>7203.1357999999964</v>
      </c>
      <c r="T142" s="80">
        <f>S142/J142</f>
        <v>1.2743048862470361</v>
      </c>
      <c r="U142">
        <f>RANK('Problem1-DATA'!Q142, $Q$5:$Q$504, 0)</f>
        <v>138</v>
      </c>
    </row>
    <row r="143" spans="3:21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82">
        <f t="shared" si="6"/>
        <v>70224.3</v>
      </c>
      <c r="M143" s="31">
        <v>30465.200000000001</v>
      </c>
      <c r="N143" s="68">
        <f>G143</f>
        <v>181</v>
      </c>
      <c r="O143" s="69">
        <f>H143-(I143*H143)</f>
        <v>49312.405600000006</v>
      </c>
      <c r="P143" s="70">
        <f>IF(K143="-", J143, J143-(K143*J143))</f>
        <v>-376.7</v>
      </c>
      <c r="Q143" s="77">
        <f>('Problem1-DATA'!H143*'Problem1-DATA'!$Y$5)+'Problem1-DATA'!H143</f>
        <v>71384.247200000013</v>
      </c>
      <c r="R143" s="77">
        <f t="shared" si="7"/>
        <v>70224.3</v>
      </c>
      <c r="S143" s="77">
        <f t="shared" si="8"/>
        <v>1159.9472000000096</v>
      </c>
      <c r="T143" s="80">
        <f>S143/J143</f>
        <v>-3.0792333421821332</v>
      </c>
      <c r="U143">
        <f>RANK('Problem1-DATA'!Q143, $Q$5:$Q$504, 0)</f>
        <v>139</v>
      </c>
    </row>
    <row r="144" spans="3:21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82">
        <f t="shared" si="6"/>
        <v>67811.3</v>
      </c>
      <c r="M144" s="31">
        <v>57675.4</v>
      </c>
      <c r="N144" s="68">
        <f>G144</f>
        <v>140</v>
      </c>
      <c r="O144" s="69">
        <f>H144-(I144*H144)</f>
        <v>64375.927199999998</v>
      </c>
      <c r="P144" s="70">
        <f>IF(K144="-", J144, J144-(K144*J144))</f>
        <v>843.66719999999998</v>
      </c>
      <c r="Q144" s="77">
        <f>('Problem1-DATA'!H144*'Problem1-DATA'!$Y$5)+'Problem1-DATA'!H144</f>
        <v>70290.809399999998</v>
      </c>
      <c r="R144" s="77">
        <f t="shared" si="7"/>
        <v>67811.3</v>
      </c>
      <c r="S144" s="77">
        <f t="shared" si="8"/>
        <v>2479.5093999999954</v>
      </c>
      <c r="T144" s="80">
        <f>S144/J144</f>
        <v>2.5657175082781412</v>
      </c>
      <c r="U144">
        <f>RANK('Problem1-DATA'!Q144, $Q$5:$Q$504, 0)</f>
        <v>140</v>
      </c>
    </row>
    <row r="145" spans="3:21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82">
        <f t="shared" si="6"/>
        <v>67044.899999999994</v>
      </c>
      <c r="M145" s="31">
        <v>122945.9</v>
      </c>
      <c r="N145" s="68">
        <f>G145</f>
        <v>141</v>
      </c>
      <c r="O145" s="69">
        <f>H145-(I145*H145)</f>
        <v>63624.997000000003</v>
      </c>
      <c r="P145" s="70">
        <f>IF(K145="-", J145, J145-(K145*J145))</f>
        <v>1806.0909999999999</v>
      </c>
      <c r="Q145" s="77">
        <f>('Problem1-DATA'!H145*'Problem1-DATA'!$Y$5)+'Problem1-DATA'!H145</f>
        <v>70221.108999999997</v>
      </c>
      <c r="R145" s="77">
        <f t="shared" si="7"/>
        <v>67044.899999999994</v>
      </c>
      <c r="S145" s="77">
        <f t="shared" si="8"/>
        <v>3176.2090000000026</v>
      </c>
      <c r="T145" s="80">
        <f>S145/J145</f>
        <v>1.9080914333773895</v>
      </c>
      <c r="U145">
        <f>RANK('Problem1-DATA'!Q145, $Q$5:$Q$504, 0)</f>
        <v>141</v>
      </c>
    </row>
    <row r="146" spans="3:21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82">
        <f t="shared" si="6"/>
        <v>62818</v>
      </c>
      <c r="M146" s="31">
        <v>687538</v>
      </c>
      <c r="N146" s="68">
        <f>G146</f>
        <v>136</v>
      </c>
      <c r="O146" s="69">
        <f>H146-(I146*H146)</f>
        <v>66106.592999999993</v>
      </c>
      <c r="P146" s="70">
        <f>IF(K146="-", J146, J146-(K146*J146))</f>
        <v>3698.8059999999996</v>
      </c>
      <c r="Q146" s="77">
        <f>('Problem1-DATA'!H146*'Problem1-DATA'!$Y$5)+'Problem1-DATA'!H146</f>
        <v>69435.702000000005</v>
      </c>
      <c r="R146" s="77">
        <f t="shared" si="7"/>
        <v>62818</v>
      </c>
      <c r="S146" s="77">
        <f t="shared" si="8"/>
        <v>6617.7020000000048</v>
      </c>
      <c r="T146" s="80">
        <f>S146/J146</f>
        <v>1.2917630294749181</v>
      </c>
      <c r="U146">
        <f>RANK('Problem1-DATA'!Q146, $Q$5:$Q$504, 0)</f>
        <v>142</v>
      </c>
    </row>
    <row r="147" spans="3:21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82">
        <f t="shared" si="6"/>
        <v>63867.200000000004</v>
      </c>
      <c r="M147" s="31">
        <v>131440.4</v>
      </c>
      <c r="N147" s="68">
        <f>G147</f>
        <v>134</v>
      </c>
      <c r="O147" s="69">
        <f>H147-(I147*H147)</f>
        <v>66205.525699999998</v>
      </c>
      <c r="P147" s="70">
        <f>IF(K147="-", J147, J147-(K147*J147))</f>
        <v>5159.4956000000002</v>
      </c>
      <c r="Q147" s="77">
        <f>('Problem1-DATA'!H147*'Problem1-DATA'!$Y$5)+'Problem1-DATA'!H147</f>
        <v>69254.910200000013</v>
      </c>
      <c r="R147" s="77">
        <f t="shared" si="7"/>
        <v>63867.200000000004</v>
      </c>
      <c r="S147" s="77">
        <f t="shared" si="8"/>
        <v>5387.7102000000086</v>
      </c>
      <c r="T147" s="80">
        <f>S147/J147</f>
        <v>1.3825631142703196</v>
      </c>
      <c r="U147">
        <f>RANK('Problem1-DATA'!Q147, $Q$5:$Q$504, 0)</f>
        <v>143</v>
      </c>
    </row>
    <row r="148" spans="3:21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82">
        <f t="shared" si="6"/>
        <v>69605.100000000006</v>
      </c>
      <c r="M148" s="31">
        <v>116353.60000000001</v>
      </c>
      <c r="N148" s="68">
        <f>G148</f>
        <v>167</v>
      </c>
      <c r="O148" s="69">
        <f>H148-(I148*H148)</f>
        <v>56479.104999999996</v>
      </c>
      <c r="P148" s="70">
        <f>IF(K148="-", J148, J148-(K148*J148))</f>
        <v>-2207.6</v>
      </c>
      <c r="Q148" s="77">
        <f>('Problem1-DATA'!H148*'Problem1-DATA'!$Y$5)+'Problem1-DATA'!H148</f>
        <v>68880.244999999995</v>
      </c>
      <c r="R148" s="77">
        <f t="shared" si="7"/>
        <v>69605.100000000006</v>
      </c>
      <c r="S148" s="77">
        <f t="shared" si="8"/>
        <v>-724.85500000001048</v>
      </c>
      <c r="T148" s="80">
        <f>S148/J148</f>
        <v>0.32834526182279872</v>
      </c>
      <c r="U148">
        <f>RANK('Problem1-DATA'!Q148, $Q$5:$Q$504, 0)</f>
        <v>144</v>
      </c>
    </row>
    <row r="149" spans="3:21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82">
        <f t="shared" si="6"/>
        <v>64499.7</v>
      </c>
      <c r="M149" s="31">
        <v>308802</v>
      </c>
      <c r="N149" s="68">
        <f>G149</f>
        <v>120</v>
      </c>
      <c r="O149" s="69">
        <f>H149-(I149*H149)</f>
        <v>70049.387799999997</v>
      </c>
      <c r="P149" s="70">
        <f>IF(K149="-", J149, J149-(K149*J149))</f>
        <v>-12128.863799999999</v>
      </c>
      <c r="Q149" s="77">
        <f>('Problem1-DATA'!H149*'Problem1-DATA'!$Y$5)+'Problem1-DATA'!H149</f>
        <v>68704.8698</v>
      </c>
      <c r="R149" s="77">
        <f t="shared" si="7"/>
        <v>64499.7</v>
      </c>
      <c r="S149" s="77">
        <f t="shared" si="8"/>
        <v>4205.1698000000033</v>
      </c>
      <c r="T149" s="80">
        <f>S149/J149</f>
        <v>1.5425023109089588</v>
      </c>
      <c r="U149">
        <f>RANK('Problem1-DATA'!Q149, $Q$5:$Q$504, 0)</f>
        <v>145</v>
      </c>
    </row>
    <row r="150" spans="3:21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82">
        <f t="shared" si="6"/>
        <v>57082</v>
      </c>
      <c r="M150" s="31">
        <v>118310</v>
      </c>
      <c r="N150" s="68">
        <f>G150</f>
        <v>135</v>
      </c>
      <c r="O150" s="69">
        <f>H150-(I150*H150)</f>
        <v>66230.512000000002</v>
      </c>
      <c r="P150" s="70">
        <f>IF(K150="-", J150, J150-(K150*J150))</f>
        <v>13299</v>
      </c>
      <c r="Q150" s="77">
        <f>('Problem1-DATA'!H150*'Problem1-DATA'!$Y$5)+'Problem1-DATA'!H150</f>
        <v>68302.304000000004</v>
      </c>
      <c r="R150" s="77">
        <f t="shared" si="7"/>
        <v>57082</v>
      </c>
      <c r="S150" s="77">
        <f t="shared" si="8"/>
        <v>11220.304000000004</v>
      </c>
      <c r="T150" s="80">
        <f>S150/J150</f>
        <v>1.1508004102564107</v>
      </c>
      <c r="U150">
        <f>RANK('Problem1-DATA'!Q150, $Q$5:$Q$504, 0)</f>
        <v>146</v>
      </c>
    </row>
    <row r="151" spans="3:21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82">
        <f t="shared" si="6"/>
        <v>64671</v>
      </c>
      <c r="M151" s="31">
        <v>61526</v>
      </c>
      <c r="N151" s="68">
        <f>G151</f>
        <v>130</v>
      </c>
      <c r="O151" s="69">
        <f>H151-(I151*H151)</f>
        <v>68021.816500000001</v>
      </c>
      <c r="P151" s="70">
        <f>IF(K151="-", J151, J151-(K151*J151))</f>
        <v>1890.91</v>
      </c>
      <c r="Q151" s="77">
        <f>('Problem1-DATA'!H151*'Problem1-DATA'!$Y$5)+'Problem1-DATA'!H151</f>
        <v>68222.077000000005</v>
      </c>
      <c r="R151" s="77">
        <f t="shared" si="7"/>
        <v>64671</v>
      </c>
      <c r="S151" s="77">
        <f t="shared" si="8"/>
        <v>3551.0770000000048</v>
      </c>
      <c r="T151" s="80">
        <f>S151/J151</f>
        <v>1.7051990396158487</v>
      </c>
      <c r="U151">
        <f>RANK('Problem1-DATA'!Q151, $Q$5:$Q$504, 0)</f>
        <v>147</v>
      </c>
    </row>
    <row r="152" spans="3:21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82">
        <f t="shared" si="6"/>
        <v>61232</v>
      </c>
      <c r="M152" s="31">
        <v>134211</v>
      </c>
      <c r="N152" s="68">
        <f>G152</f>
        <v>159</v>
      </c>
      <c r="O152" s="69">
        <f>H152-(I152*H152)</f>
        <v>59119.389000000003</v>
      </c>
      <c r="P152" s="70">
        <f>IF(K152="-", J152, J152-(K152*J152))</f>
        <v>4436.4979999999996</v>
      </c>
      <c r="Q152" s="77">
        <f>('Problem1-DATA'!H152*'Problem1-DATA'!$Y$5)+'Problem1-DATA'!H152</f>
        <v>67964.021999999997</v>
      </c>
      <c r="R152" s="77">
        <f t="shared" si="7"/>
        <v>61232</v>
      </c>
      <c r="S152" s="77">
        <f t="shared" si="8"/>
        <v>6732.0219999999972</v>
      </c>
      <c r="T152" s="80">
        <f>S152/J152</f>
        <v>1.277665970772442</v>
      </c>
      <c r="U152">
        <f>RANK('Problem1-DATA'!Q152, $Q$5:$Q$504, 0)</f>
        <v>148</v>
      </c>
    </row>
    <row r="153" spans="3:21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82">
        <f t="shared" si="6"/>
        <v>64141.8</v>
      </c>
      <c r="M153" s="31">
        <v>103676.1</v>
      </c>
      <c r="N153" s="68">
        <f>G153</f>
        <v>162</v>
      </c>
      <c r="O153" s="69">
        <f>H153-(I153*H153)</f>
        <v>58021.25</v>
      </c>
      <c r="P153" s="70">
        <f>IF(K153="-", J153, J153-(K153*J153))</f>
        <v>-13471.026599999997</v>
      </c>
      <c r="Q153" s="77">
        <f>('Problem1-DATA'!H153*'Problem1-DATA'!$Y$5)+'Problem1-DATA'!H153</f>
        <v>67768.820000000007</v>
      </c>
      <c r="R153" s="77">
        <f t="shared" si="7"/>
        <v>64141.8</v>
      </c>
      <c r="S153" s="77">
        <f t="shared" si="8"/>
        <v>3627.0200000000041</v>
      </c>
      <c r="T153" s="80">
        <f>S153/J153</f>
        <v>1.6728253851120765</v>
      </c>
      <c r="U153">
        <f>RANK('Problem1-DATA'!Q153, $Q$5:$Q$504, 0)</f>
        <v>149</v>
      </c>
    </row>
    <row r="154" spans="3:21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82">
        <f t="shared" si="6"/>
        <v>54513.5</v>
      </c>
      <c r="M154" s="31">
        <v>1388230</v>
      </c>
      <c r="N154" s="68">
        <f>G154</f>
        <v>168</v>
      </c>
      <c r="O154" s="69">
        <f>H154-(I154*H154)</f>
        <v>56651.462400000004</v>
      </c>
      <c r="P154" s="70">
        <f>IF(K154="-", J154, J154-(K154*J154))</f>
        <v>10340.977699999999</v>
      </c>
      <c r="Q154" s="77">
        <f>('Problem1-DATA'!H154*'Problem1-DATA'!$Y$5)+'Problem1-DATA'!H154</f>
        <v>67088.9856</v>
      </c>
      <c r="R154" s="77">
        <f t="shared" si="7"/>
        <v>54513.5</v>
      </c>
      <c r="S154" s="77">
        <f t="shared" si="8"/>
        <v>12575.4856</v>
      </c>
      <c r="T154" s="80">
        <f>S154/J154</f>
        <v>1.1297409646671999</v>
      </c>
      <c r="U154">
        <f>RANK('Problem1-DATA'!Q154, $Q$5:$Q$504, 0)</f>
        <v>150</v>
      </c>
    </row>
    <row r="155" spans="3:21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82">
        <f t="shared" si="6"/>
        <v>64839.4</v>
      </c>
      <c r="M155" s="31">
        <v>138082.70000000001</v>
      </c>
      <c r="N155" s="68">
        <f>G155</f>
        <v>161</v>
      </c>
      <c r="O155" s="69">
        <f>H155-(I155*H155)</f>
        <v>58587.753600000004</v>
      </c>
      <c r="P155" s="70">
        <f>IF(K155="-", J155, J155-(K155*J155))</f>
        <v>59.769999999999982</v>
      </c>
      <c r="Q155" s="77">
        <f>('Problem1-DATA'!H155*'Problem1-DATA'!$Y$5)+'Problem1-DATA'!H155</f>
        <v>66976.156799999997</v>
      </c>
      <c r="R155" s="77">
        <f t="shared" si="7"/>
        <v>64839.4</v>
      </c>
      <c r="S155" s="77">
        <f t="shared" si="8"/>
        <v>2136.7567999999956</v>
      </c>
      <c r="T155" s="80">
        <f>S155/J155</f>
        <v>3.0744702158273318</v>
      </c>
      <c r="U155">
        <f>RANK('Problem1-DATA'!Q155, $Q$5:$Q$504, 0)</f>
        <v>151</v>
      </c>
    </row>
    <row r="156" spans="3:21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82">
        <f t="shared" si="6"/>
        <v>60878</v>
      </c>
      <c r="M156" s="31">
        <v>52330</v>
      </c>
      <c r="N156" s="68">
        <f>G156</f>
        <v>155</v>
      </c>
      <c r="O156" s="69">
        <f>H156-(I156*H156)</f>
        <v>59886.75</v>
      </c>
      <c r="P156" s="70">
        <f>IF(K156="-", J156, J156-(K156*J156))</f>
        <v>2167.1279999999997</v>
      </c>
      <c r="Q156" s="77">
        <f>('Problem1-DATA'!H156*'Problem1-DATA'!$Y$5)+'Problem1-DATA'!H156</f>
        <v>66889.899999999994</v>
      </c>
      <c r="R156" s="77">
        <f t="shared" si="7"/>
        <v>60878</v>
      </c>
      <c r="S156" s="77">
        <f t="shared" si="8"/>
        <v>6011.8999999999942</v>
      </c>
      <c r="T156" s="80">
        <f>S156/J156</f>
        <v>1.3149387576552918</v>
      </c>
      <c r="U156">
        <f>RANK('Problem1-DATA'!Q156, $Q$5:$Q$504, 0)</f>
        <v>152</v>
      </c>
    </row>
    <row r="157" spans="3:21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82">
        <f t="shared" si="6"/>
        <v>62765.3</v>
      </c>
      <c r="M157" s="31">
        <v>505478.1</v>
      </c>
      <c r="N157" s="68">
        <f>G157</f>
        <v>145</v>
      </c>
      <c r="O157" s="69">
        <f>H157-(I157*H157)</f>
        <v>63499.002</v>
      </c>
      <c r="P157" s="70">
        <f>IF(K157="-", J157, J157-(K157*J157))</f>
        <v>2804.9071999999996</v>
      </c>
      <c r="Q157" s="77">
        <f>('Problem1-DATA'!H157*'Problem1-DATA'!$Y$5)+'Problem1-DATA'!H157</f>
        <v>66220.387799999997</v>
      </c>
      <c r="R157" s="77">
        <f t="shared" si="7"/>
        <v>62765.3</v>
      </c>
      <c r="S157" s="77">
        <f t="shared" si="8"/>
        <v>3455.0877999999939</v>
      </c>
      <c r="T157" s="80">
        <f>S157/J157</f>
        <v>1.702349132834053</v>
      </c>
      <c r="U157">
        <f>RANK('Problem1-DATA'!Q157, $Q$5:$Q$504, 0)</f>
        <v>153</v>
      </c>
    </row>
    <row r="158" spans="3:21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82">
        <f t="shared" si="6"/>
        <v>52146</v>
      </c>
      <c r="M158" s="31">
        <v>77648</v>
      </c>
      <c r="N158" s="68">
        <f>G158</f>
        <v>144</v>
      </c>
      <c r="O158" s="69">
        <f>H158-(I158*H158)</f>
        <v>63497.101999999999</v>
      </c>
      <c r="P158" s="70">
        <f>IF(K158="-", J158, J158-(K158*J158))</f>
        <v>-7221.1549999999988</v>
      </c>
      <c r="Q158" s="77">
        <f>('Problem1-DATA'!H158*'Problem1-DATA'!$Y$5)+'Problem1-DATA'!H158</f>
        <v>66083.542000000001</v>
      </c>
      <c r="R158" s="77">
        <f t="shared" si="7"/>
        <v>52146</v>
      </c>
      <c r="S158" s="77">
        <f t="shared" si="8"/>
        <v>13937.542000000001</v>
      </c>
      <c r="T158" s="80">
        <f>S158/J158</f>
        <v>1.1136669596484221</v>
      </c>
      <c r="U158">
        <f>RANK('Problem1-DATA'!Q158, $Q$5:$Q$504, 0)</f>
        <v>154</v>
      </c>
    </row>
    <row r="159" spans="3:21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82">
        <f t="shared" si="6"/>
        <v>62531</v>
      </c>
      <c r="M159" s="31">
        <v>40833</v>
      </c>
      <c r="N159" s="68">
        <f>G159</f>
        <v>152</v>
      </c>
      <c r="O159" s="69">
        <f>H159-(I159*H159)</f>
        <v>60609.222000000002</v>
      </c>
      <c r="P159" s="70">
        <f>IF(K159="-", J159, J159-(K159*J159))</f>
        <v>1565.65</v>
      </c>
      <c r="Q159" s="77">
        <f>('Problem1-DATA'!H159*'Problem1-DATA'!$Y$5)+'Problem1-DATA'!H159</f>
        <v>65756.501999999993</v>
      </c>
      <c r="R159" s="77">
        <f t="shared" si="7"/>
        <v>62531</v>
      </c>
      <c r="S159" s="77">
        <f t="shared" si="8"/>
        <v>3225.5019999999931</v>
      </c>
      <c r="T159" s="80">
        <f>S159/J159</f>
        <v>1.7820453038673996</v>
      </c>
      <c r="U159">
        <f>RANK('Problem1-DATA'!Q159, $Q$5:$Q$504, 0)</f>
        <v>155</v>
      </c>
    </row>
    <row r="160" spans="3:21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82">
        <f t="shared" si="6"/>
        <v>58918</v>
      </c>
      <c r="M160" s="31">
        <v>815078</v>
      </c>
      <c r="N160" s="68">
        <f>G160</f>
        <v>160</v>
      </c>
      <c r="O160" s="69">
        <f>H160-(I160*H160)</f>
        <v>59527.44</v>
      </c>
      <c r="P160" s="70">
        <f>IF(K160="-", J160, J160-(K160*J160))</f>
        <v>6037.6679999999997</v>
      </c>
      <c r="Q160" s="77">
        <f>('Problem1-DATA'!H160*'Problem1-DATA'!$Y$5)+'Problem1-DATA'!H160</f>
        <v>64377.824000000001</v>
      </c>
      <c r="R160" s="77">
        <f t="shared" si="7"/>
        <v>58918</v>
      </c>
      <c r="S160" s="77">
        <f t="shared" si="8"/>
        <v>5459.8240000000005</v>
      </c>
      <c r="T160" s="80">
        <f>S160/J160</f>
        <v>1.3401629847815417</v>
      </c>
      <c r="U160">
        <f>RANK('Problem1-DATA'!Q160, $Q$5:$Q$504, 0)</f>
        <v>156</v>
      </c>
    </row>
    <row r="161" spans="3:21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82">
        <f t="shared" si="6"/>
        <v>59015.5</v>
      </c>
      <c r="M161" s="31">
        <v>107940.5</v>
      </c>
      <c r="N161" s="68">
        <f>G161</f>
        <v>246</v>
      </c>
      <c r="O161" s="69">
        <f>H161-(I161*H161)</f>
        <v>36333.060599999997</v>
      </c>
      <c r="P161" s="70">
        <f>IF(K161="-", J161, J161-(K161*J161))</f>
        <v>3776.9949000000001</v>
      </c>
      <c r="Q161" s="77">
        <f>('Problem1-DATA'!H161*'Problem1-DATA'!$Y$5)+'Problem1-DATA'!H161</f>
        <v>64131.930800000002</v>
      </c>
      <c r="R161" s="77">
        <f t="shared" si="7"/>
        <v>59015.5</v>
      </c>
      <c r="S161" s="77">
        <f t="shared" si="8"/>
        <v>5116.4308000000019</v>
      </c>
      <c r="T161" s="80">
        <f>S161/J161</f>
        <v>1.3695309831633613</v>
      </c>
      <c r="U161">
        <f>RANK('Problem1-DATA'!Q161, $Q$5:$Q$504, 0)</f>
        <v>157</v>
      </c>
    </row>
    <row r="162" spans="3:21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82">
        <f t="shared" si="6"/>
        <v>50362.3</v>
      </c>
      <c r="M162" s="31">
        <v>154071.20000000001</v>
      </c>
      <c r="N162" s="68">
        <f>G162</f>
        <v>191</v>
      </c>
      <c r="O162" s="69">
        <f>H162-(I162*H162)</f>
        <v>50033.402399999999</v>
      </c>
      <c r="P162" s="70">
        <f>IF(K162="-", J162, J162-(K162*J162))</f>
        <v>7655.0535</v>
      </c>
      <c r="Q162" s="77">
        <f>('Problem1-DATA'!H162*'Problem1-DATA'!$Y$5)+'Problem1-DATA'!H162</f>
        <v>63599.673199999997</v>
      </c>
      <c r="R162" s="77">
        <f t="shared" si="7"/>
        <v>50362.3</v>
      </c>
      <c r="S162" s="77">
        <f t="shared" si="8"/>
        <v>13237.373199999995</v>
      </c>
      <c r="T162" s="80">
        <f>S162/J162</f>
        <v>1.1153554595013604</v>
      </c>
      <c r="U162">
        <f>RANK('Problem1-DATA'!Q162, $Q$5:$Q$504, 0)</f>
        <v>158</v>
      </c>
    </row>
    <row r="163" spans="3:21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82">
        <f t="shared" si="6"/>
        <v>59648.5</v>
      </c>
      <c r="M163" s="31">
        <v>52069.2</v>
      </c>
      <c r="N163" s="68">
        <f>G163</f>
        <v>179</v>
      </c>
      <c r="O163" s="69">
        <f>H163-(I163*H163)</f>
        <v>53247.309000000001</v>
      </c>
      <c r="P163" s="70">
        <f>IF(K163="-", J163, J163-(K163*J163))</f>
        <v>1599.06</v>
      </c>
      <c r="Q163" s="77">
        <f>('Problem1-DATA'!H163*'Problem1-DATA'!$Y$5)+'Problem1-DATA'!H163</f>
        <v>62839.203000000001</v>
      </c>
      <c r="R163" s="77">
        <f t="shared" si="7"/>
        <v>59648.5</v>
      </c>
      <c r="S163" s="77">
        <f t="shared" si="8"/>
        <v>3190.7030000000013</v>
      </c>
      <c r="T163" s="80">
        <f>S163/J163</f>
        <v>1.7359646354733413</v>
      </c>
      <c r="U163">
        <f>RANK('Problem1-DATA'!Q163, $Q$5:$Q$504, 0)</f>
        <v>159</v>
      </c>
    </row>
    <row r="164" spans="3:21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82">
        <f t="shared" si="6"/>
        <v>57059.8</v>
      </c>
      <c r="M164" s="31">
        <v>71563.399999999994</v>
      </c>
      <c r="N164" s="68">
        <f>G164</f>
        <v>197</v>
      </c>
      <c r="O164" s="69">
        <f>H164-(I164*H164)</f>
        <v>49197.740400000002</v>
      </c>
      <c r="P164" s="70">
        <f>IF(K164="-", J164, J164-(K164*J164))</f>
        <v>3174.5168000000003</v>
      </c>
      <c r="Q164" s="77">
        <f>('Problem1-DATA'!H164*'Problem1-DATA'!$Y$5)+'Problem1-DATA'!H164</f>
        <v>62771.648800000003</v>
      </c>
      <c r="R164" s="77">
        <f t="shared" si="7"/>
        <v>57059.8</v>
      </c>
      <c r="S164" s="77">
        <f t="shared" si="8"/>
        <v>5711.8487999999998</v>
      </c>
      <c r="T164" s="80">
        <f>S164/J164</f>
        <v>1.3098768059441359</v>
      </c>
      <c r="U164">
        <f>RANK('Problem1-DATA'!Q164, $Q$5:$Q$504, 0)</f>
        <v>160</v>
      </c>
    </row>
    <row r="165" spans="3:21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82">
        <f t="shared" si="6"/>
        <v>60420.2</v>
      </c>
      <c r="M165" s="31">
        <v>123815.2</v>
      </c>
      <c r="N165" s="68">
        <f>G165</f>
        <v>182</v>
      </c>
      <c r="O165" s="69">
        <f>H165-(I165*H165)</f>
        <v>52836.311999999998</v>
      </c>
      <c r="P165" s="70">
        <f>IF(K165="-", J165, J165-(K165*J165))</f>
        <v>925.17379999999991</v>
      </c>
      <c r="Q165" s="77">
        <f>('Problem1-DATA'!H165*'Problem1-DATA'!$Y$5)+'Problem1-DATA'!H165</f>
        <v>62570.928</v>
      </c>
      <c r="R165" s="77">
        <f t="shared" si="7"/>
        <v>60420.2</v>
      </c>
      <c r="S165" s="77">
        <f t="shared" si="8"/>
        <v>2150.7280000000028</v>
      </c>
      <c r="T165" s="80">
        <f>S165/J165</f>
        <v>2.6757004229907975</v>
      </c>
      <c r="U165">
        <f>RANK('Problem1-DATA'!Q165, $Q$5:$Q$504, 0)</f>
        <v>161</v>
      </c>
    </row>
    <row r="166" spans="3:21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82">
        <f t="shared" si="6"/>
        <v>59798.200000000004</v>
      </c>
      <c r="M166" s="31">
        <v>40132.5</v>
      </c>
      <c r="N166" s="68">
        <f>G166</f>
        <v>165</v>
      </c>
      <c r="O166" s="69">
        <f>H166-(I166*H166)</f>
        <v>58493.5337</v>
      </c>
      <c r="P166" s="70">
        <f>IF(K166="-", J166, J166-(K166*J166))</f>
        <v>1174.5701999999999</v>
      </c>
      <c r="Q166" s="77">
        <f>('Problem1-DATA'!H166*'Problem1-DATA'!$Y$5)+'Problem1-DATA'!H166</f>
        <v>62336.174600000006</v>
      </c>
      <c r="R166" s="77">
        <f t="shared" si="7"/>
        <v>59798.200000000004</v>
      </c>
      <c r="S166" s="77">
        <f t="shared" si="8"/>
        <v>2537.9746000000014</v>
      </c>
      <c r="T166" s="80">
        <f>S166/J166</f>
        <v>2.121874926845583</v>
      </c>
      <c r="U166">
        <f>RANK('Problem1-DATA'!Q166, $Q$5:$Q$504, 0)</f>
        <v>162</v>
      </c>
    </row>
    <row r="167" spans="3:21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82">
        <f t="shared" si="6"/>
        <v>50108.1</v>
      </c>
      <c r="M167" s="31">
        <v>79680.3</v>
      </c>
      <c r="N167" s="68">
        <f>G167</f>
        <v>169</v>
      </c>
      <c r="O167" s="69">
        <f>H167-(I167*H167)</f>
        <v>56343.581200000001</v>
      </c>
      <c r="P167" s="70">
        <f>IF(K167="-", J167, J167-(K167*J167))</f>
        <v>8332.7656000000006</v>
      </c>
      <c r="Q167" s="77">
        <f>('Problem1-DATA'!H167*'Problem1-DATA'!$Y$5)+'Problem1-DATA'!H167</f>
        <v>62184.816399999996</v>
      </c>
      <c r="R167" s="77">
        <f t="shared" si="7"/>
        <v>50108.1</v>
      </c>
      <c r="S167" s="77">
        <f t="shared" si="8"/>
        <v>12076.716399999998</v>
      </c>
      <c r="T167" s="80">
        <f>S167/J167</f>
        <v>1.1246604520352761</v>
      </c>
      <c r="U167">
        <f>RANK('Problem1-DATA'!Q167, $Q$5:$Q$504, 0)</f>
        <v>163</v>
      </c>
    </row>
    <row r="168" spans="3:21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82">
        <f t="shared" si="6"/>
        <v>62100.5</v>
      </c>
      <c r="M168" s="31">
        <v>41073.699999999997</v>
      </c>
      <c r="N168" s="68">
        <f>G168</f>
        <v>156</v>
      </c>
      <c r="O168" s="69">
        <f>H168-(I168*H168)</f>
        <v>60020.209599999995</v>
      </c>
      <c r="P168" s="70">
        <f>IF(K168="-", J168, J168-(K168*J168))</f>
        <v>-8592.9166999999998</v>
      </c>
      <c r="Q168" s="77">
        <f>('Problem1-DATA'!H168*'Problem1-DATA'!$Y$5)+'Problem1-DATA'!H168</f>
        <v>62085.682399999998</v>
      </c>
      <c r="R168" s="77">
        <f t="shared" si="7"/>
        <v>62100.5</v>
      </c>
      <c r="S168" s="77">
        <f t="shared" si="8"/>
        <v>-14.81760000000213</v>
      </c>
      <c r="T168" s="80">
        <f>S168/J168</f>
        <v>1.0965440686747673E-2</v>
      </c>
      <c r="U168">
        <f>RANK('Problem1-DATA'!Q168, $Q$5:$Q$504, 0)</f>
        <v>164</v>
      </c>
    </row>
    <row r="169" spans="3:21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82">
        <f t="shared" si="6"/>
        <v>60403.4</v>
      </c>
      <c r="M169" s="31">
        <v>20776.599999999999</v>
      </c>
      <c r="N169" s="68">
        <f>G169</f>
        <v>157</v>
      </c>
      <c r="O169" s="69">
        <f>H169-(I169*H169)</f>
        <v>59929.154999999999</v>
      </c>
      <c r="P169" s="70">
        <f>IF(K169="-", J169, J169-(K169*J169))</f>
        <v>-109.0752</v>
      </c>
      <c r="Q169" s="77">
        <f>('Problem1-DATA'!H169*'Problem1-DATA'!$Y$5)+'Problem1-DATA'!H169</f>
        <v>61866.258999999998</v>
      </c>
      <c r="R169" s="77">
        <f t="shared" si="7"/>
        <v>60403.4</v>
      </c>
      <c r="S169" s="77">
        <f t="shared" si="8"/>
        <v>1462.8589999999967</v>
      </c>
      <c r="T169" s="80">
        <f>S169/J169</f>
        <v>11.158344774980906</v>
      </c>
      <c r="U169">
        <f>RANK('Problem1-DATA'!Q169, $Q$5:$Q$504, 0)</f>
        <v>165</v>
      </c>
    </row>
    <row r="170" spans="3:21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82">
        <f t="shared" si="6"/>
        <v>52534.3</v>
      </c>
      <c r="M170" s="31">
        <v>2811411.4</v>
      </c>
      <c r="N170" s="68">
        <f>G170</f>
        <v>177</v>
      </c>
      <c r="O170" s="69">
        <f>H170-(I170*H170)</f>
        <v>54183.554100000001</v>
      </c>
      <c r="P170" s="70">
        <f>IF(K170="-", J170, J170-(K170*J170))</f>
        <v>8807.6489999999994</v>
      </c>
      <c r="Q170" s="77">
        <f>('Problem1-DATA'!H170*'Problem1-DATA'!$Y$5)+'Problem1-DATA'!H170</f>
        <v>61734.2166</v>
      </c>
      <c r="R170" s="77">
        <f t="shared" si="7"/>
        <v>52534.3</v>
      </c>
      <c r="S170" s="77">
        <f t="shared" si="8"/>
        <v>9199.9165999999968</v>
      </c>
      <c r="T170" s="80">
        <f>S170/J170</f>
        <v>1.1688370727988815</v>
      </c>
      <c r="U170">
        <f>RANK('Problem1-DATA'!Q170, $Q$5:$Q$504, 0)</f>
        <v>166</v>
      </c>
    </row>
    <row r="171" spans="3:21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82">
        <f t="shared" si="6"/>
        <v>49086.700000000004</v>
      </c>
      <c r="M171" s="31">
        <v>67958.2</v>
      </c>
      <c r="N171" s="68">
        <f>G171</f>
        <v>153</v>
      </c>
      <c r="O171" s="69">
        <f>H171-(I171*H171)</f>
        <v>60528.303800000002</v>
      </c>
      <c r="P171" s="70">
        <f>IF(K171="-", J171, J171-(K171*J171))</f>
        <v>4166.3056000000006</v>
      </c>
      <c r="Q171" s="77">
        <f>('Problem1-DATA'!H171*'Problem1-DATA'!$Y$5)+'Problem1-DATA'!H171</f>
        <v>61490.980600000003</v>
      </c>
      <c r="R171" s="77">
        <f t="shared" si="7"/>
        <v>49086.700000000004</v>
      </c>
      <c r="S171" s="77">
        <f t="shared" si="8"/>
        <v>12404.280599999998</v>
      </c>
      <c r="T171" s="80">
        <f>S171/J171</f>
        <v>1.1194592892081654</v>
      </c>
      <c r="U171">
        <f>RANK('Problem1-DATA'!Q171, $Q$5:$Q$504, 0)</f>
        <v>167</v>
      </c>
    </row>
    <row r="172" spans="3:21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82">
        <f t="shared" si="6"/>
        <v>59216</v>
      </c>
      <c r="M172" s="31">
        <v>30901</v>
      </c>
      <c r="N172" s="68">
        <f>G172</f>
        <v>210</v>
      </c>
      <c r="O172" s="69">
        <f>H172-(I172*H172)</f>
        <v>45808.392</v>
      </c>
      <c r="P172" s="70">
        <f>IF(K172="-", J172, J172-(K172*J172))</f>
        <v>821.7</v>
      </c>
      <c r="Q172" s="77">
        <f>('Problem1-DATA'!H172*'Problem1-DATA'!$Y$5)+'Problem1-DATA'!H172</f>
        <v>61438.552000000003</v>
      </c>
      <c r="R172" s="77">
        <f t="shared" si="7"/>
        <v>59216</v>
      </c>
      <c r="S172" s="77">
        <f t="shared" si="8"/>
        <v>2222.5520000000033</v>
      </c>
      <c r="T172" s="80">
        <f>S172/J172</f>
        <v>2.4695022222222258</v>
      </c>
      <c r="U172">
        <f>RANK('Problem1-DATA'!Q172, $Q$5:$Q$504, 0)</f>
        <v>168</v>
      </c>
    </row>
    <row r="173" spans="3:21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82">
        <f t="shared" si="6"/>
        <v>59095.799999999996</v>
      </c>
      <c r="M173" s="31">
        <v>49823.4</v>
      </c>
      <c r="N173" s="68">
        <f>G173</f>
        <v>194</v>
      </c>
      <c r="O173" s="69">
        <f>H173-(I173*H173)</f>
        <v>50563.308599999997</v>
      </c>
      <c r="P173" s="70">
        <f>IF(K173="-", J173, J173-(K173*J173))</f>
        <v>634.99919999999997</v>
      </c>
      <c r="Q173" s="77">
        <f>('Problem1-DATA'!H173*'Problem1-DATA'!$Y$5)+'Problem1-DATA'!H173</f>
        <v>61299.7644</v>
      </c>
      <c r="R173" s="77">
        <f t="shared" si="7"/>
        <v>59095.799999999996</v>
      </c>
      <c r="S173" s="77">
        <f t="shared" si="8"/>
        <v>2203.9644000000044</v>
      </c>
      <c r="T173" s="80">
        <f>S173/J173</f>
        <v>2.4920447761194082</v>
      </c>
      <c r="U173">
        <f>RANK('Problem1-DATA'!Q173, $Q$5:$Q$504, 0)</f>
        <v>169</v>
      </c>
    </row>
    <row r="174" spans="3:21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82">
        <f t="shared" si="6"/>
        <v>46836</v>
      </c>
      <c r="M174" s="31">
        <v>98598</v>
      </c>
      <c r="N174" s="68">
        <f>G174</f>
        <v>176</v>
      </c>
      <c r="O174" s="69">
        <f>H174-(I174*H174)</f>
        <v>54798.148000000001</v>
      </c>
      <c r="P174" s="70">
        <f>IF(K174="-", J174, J174-(K174*J174))</f>
        <v>7521.0059999999994</v>
      </c>
      <c r="Q174" s="77">
        <f>('Problem1-DATA'!H174*'Problem1-DATA'!$Y$5)+'Problem1-DATA'!H174</f>
        <v>60741.548000000003</v>
      </c>
      <c r="R174" s="77">
        <f t="shared" si="7"/>
        <v>46836</v>
      </c>
      <c r="S174" s="77">
        <f t="shared" si="8"/>
        <v>13905.548000000003</v>
      </c>
      <c r="T174" s="80">
        <f>S174/J174</f>
        <v>1.103790125416733</v>
      </c>
      <c r="U174">
        <f>RANK('Problem1-DATA'!Q174, $Q$5:$Q$504, 0)</f>
        <v>170</v>
      </c>
    </row>
    <row r="175" spans="3:21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82">
        <f t="shared" si="6"/>
        <v>57667.1</v>
      </c>
      <c r="M175" s="31">
        <v>70607.7</v>
      </c>
      <c r="N175" s="68">
        <f>G175</f>
        <v>184</v>
      </c>
      <c r="O175" s="69">
        <f>H175-(I175*H175)</f>
        <v>52590.2016</v>
      </c>
      <c r="P175" s="70">
        <f>IF(K175="-", J175, J175-(K175*J175))</f>
        <v>2119.4081999999999</v>
      </c>
      <c r="Q175" s="77">
        <f>('Problem1-DATA'!H175*'Problem1-DATA'!$Y$5)+'Problem1-DATA'!H175</f>
        <v>60526.110399999998</v>
      </c>
      <c r="R175" s="77">
        <f t="shared" si="7"/>
        <v>57667.1</v>
      </c>
      <c r="S175" s="77">
        <f t="shared" si="8"/>
        <v>2859.0103999999992</v>
      </c>
      <c r="T175" s="80">
        <f>S175/J175</f>
        <v>1.8372922048711517</v>
      </c>
      <c r="U175">
        <f>RANK('Problem1-DATA'!Q175, $Q$5:$Q$504, 0)</f>
        <v>171</v>
      </c>
    </row>
    <row r="176" spans="3:21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82">
        <f t="shared" si="6"/>
        <v>57296.5</v>
      </c>
      <c r="M176" s="31">
        <v>18070.400000000001</v>
      </c>
      <c r="N176" s="68">
        <f>G176</f>
        <v>174</v>
      </c>
      <c r="O176" s="69">
        <f>H176-(I176*H176)</f>
        <v>55144.934700000005</v>
      </c>
      <c r="P176" s="70">
        <f>IF(K176="-", J176, J176-(K176*J176))</f>
        <v>1070.2384</v>
      </c>
      <c r="Q176" s="77">
        <f>('Problem1-DATA'!H176*'Problem1-DATA'!$Y$5)+'Problem1-DATA'!H176</f>
        <v>60019.300600000002</v>
      </c>
      <c r="R176" s="77">
        <f t="shared" si="7"/>
        <v>57296.5</v>
      </c>
      <c r="S176" s="77">
        <f t="shared" si="8"/>
        <v>2722.8006000000023</v>
      </c>
      <c r="T176" s="80">
        <f>S176/J176</f>
        <v>1.9029917528655313</v>
      </c>
      <c r="U176">
        <f>RANK('Problem1-DATA'!Q176, $Q$5:$Q$504, 0)</f>
        <v>172</v>
      </c>
    </row>
    <row r="177" spans="3:21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82">
        <f t="shared" si="6"/>
        <v>53145</v>
      </c>
      <c r="M177" s="31">
        <v>34622</v>
      </c>
      <c r="N177" s="68">
        <f>G177</f>
        <v>190</v>
      </c>
      <c r="O177" s="69">
        <f>H177-(I177*H177)</f>
        <v>51279.944000000003</v>
      </c>
      <c r="P177" s="70">
        <f>IF(K177="-", J177, J177-(K177*J177))</f>
        <v>-580.64300000000003</v>
      </c>
      <c r="Q177" s="77">
        <f>('Problem1-DATA'!H177*'Problem1-DATA'!$Y$5)+'Problem1-DATA'!H177</f>
        <v>59758.383999999998</v>
      </c>
      <c r="R177" s="77">
        <f t="shared" si="7"/>
        <v>53145</v>
      </c>
      <c r="S177" s="77">
        <f t="shared" si="8"/>
        <v>6613.3839999999982</v>
      </c>
      <c r="T177" s="80">
        <f>S177/J177</f>
        <v>1.2414837619673358</v>
      </c>
      <c r="U177">
        <f>RANK('Problem1-DATA'!Q177, $Q$5:$Q$504, 0)</f>
        <v>173</v>
      </c>
    </row>
    <row r="178" spans="3:21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82">
        <f t="shared" si="6"/>
        <v>53829.8</v>
      </c>
      <c r="M178" s="31">
        <v>1496676.2</v>
      </c>
      <c r="N178" s="68">
        <f>G178</f>
        <v>121</v>
      </c>
      <c r="O178" s="69">
        <f>H178-(I178*H178)</f>
        <v>68024.350000000006</v>
      </c>
      <c r="P178" s="70">
        <f>IF(K178="-", J178, J178-(K178*J178))</f>
        <v>2544.5915999999997</v>
      </c>
      <c r="Q178" s="77">
        <f>('Problem1-DATA'!H178*'Problem1-DATA'!$Y$5)+'Problem1-DATA'!H178</f>
        <v>59674.58</v>
      </c>
      <c r="R178" s="77">
        <f t="shared" si="7"/>
        <v>53829.8</v>
      </c>
      <c r="S178" s="77">
        <f t="shared" si="8"/>
        <v>5844.7799999999988</v>
      </c>
      <c r="T178" s="80">
        <f>S178/J178</f>
        <v>1.281693785360291</v>
      </c>
      <c r="U178">
        <f>RANK('Problem1-DATA'!Q178, $Q$5:$Q$504, 0)</f>
        <v>174</v>
      </c>
    </row>
    <row r="179" spans="3:21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82">
        <f t="shared" si="6"/>
        <v>55406.799999999996</v>
      </c>
      <c r="M179" s="31">
        <v>64718.5</v>
      </c>
      <c r="N179" s="68">
        <f>G179</f>
        <v>253</v>
      </c>
      <c r="O179" s="69">
        <f>H179-(I179*H179)</f>
        <v>37714.7736</v>
      </c>
      <c r="P179" s="70">
        <f>IF(K179="-", J179, J179-(K179*J179))</f>
        <v>2539.4340000000002</v>
      </c>
      <c r="Q179" s="77">
        <f>('Problem1-DATA'!H179*'Problem1-DATA'!$Y$5)+'Problem1-DATA'!H179</f>
        <v>59208.139199999998</v>
      </c>
      <c r="R179" s="77">
        <f t="shared" si="7"/>
        <v>55406.799999999996</v>
      </c>
      <c r="S179" s="77">
        <f t="shared" si="8"/>
        <v>3801.3392000000022</v>
      </c>
      <c r="T179" s="80">
        <f>S179/J179</f>
        <v>1.5044084217191713</v>
      </c>
      <c r="U179">
        <f>RANK('Problem1-DATA'!Q179, $Q$5:$Q$504, 0)</f>
        <v>175</v>
      </c>
    </row>
    <row r="180" spans="3:21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82">
        <f t="shared" si="6"/>
        <v>53534.8</v>
      </c>
      <c r="M180" s="31">
        <v>130355.7</v>
      </c>
      <c r="N180" s="68">
        <f>G180</f>
        <v>164</v>
      </c>
      <c r="O180" s="69">
        <f>H180-(I180*H180)</f>
        <v>58615.218000000001</v>
      </c>
      <c r="P180" s="70">
        <f>IF(K180="-", J180, J180-(K180*J180))</f>
        <v>3486.8856999999998</v>
      </c>
      <c r="Q180" s="77">
        <f>('Problem1-DATA'!H180*'Problem1-DATA'!$Y$5)+'Problem1-DATA'!H180</f>
        <v>58730.149799999999</v>
      </c>
      <c r="R180" s="77">
        <f t="shared" si="7"/>
        <v>53534.8</v>
      </c>
      <c r="S180" s="77">
        <f t="shared" si="8"/>
        <v>5195.3497999999963</v>
      </c>
      <c r="T180" s="80">
        <f>S180/J180</f>
        <v>1.3216020452290698</v>
      </c>
      <c r="U180">
        <f>RANK('Problem1-DATA'!Q180, $Q$5:$Q$504, 0)</f>
        <v>176</v>
      </c>
    </row>
    <row r="181" spans="3:21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82">
        <f t="shared" si="6"/>
        <v>52075.199999999997</v>
      </c>
      <c r="M181" s="31">
        <v>237367.5</v>
      </c>
      <c r="N181" s="68">
        <f>G181</f>
        <v>353</v>
      </c>
      <c r="O181" s="69">
        <f>H181-(I181*H181)</f>
        <v>16791.449099999998</v>
      </c>
      <c r="P181" s="70">
        <f>IF(K181="-", J181, J181-(K181*J181))</f>
        <v>3365.1405</v>
      </c>
      <c r="Q181" s="77">
        <f>('Problem1-DATA'!H181*'Problem1-DATA'!$Y$5)+'Problem1-DATA'!H181</f>
        <v>58569.491399999999</v>
      </c>
      <c r="R181" s="77">
        <f t="shared" si="7"/>
        <v>52075.199999999997</v>
      </c>
      <c r="S181" s="77">
        <f t="shared" si="8"/>
        <v>6494.2914000000019</v>
      </c>
      <c r="T181" s="80">
        <f>S181/J181</f>
        <v>1.2409078819145891</v>
      </c>
      <c r="U181">
        <f>RANK('Problem1-DATA'!Q181, $Q$5:$Q$504, 0)</f>
        <v>177</v>
      </c>
    </row>
    <row r="182" spans="3:21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82">
        <f t="shared" si="6"/>
        <v>55071.3</v>
      </c>
      <c r="M182" s="31">
        <v>115274.2</v>
      </c>
      <c r="N182" s="68">
        <f>G182</f>
        <v>186</v>
      </c>
      <c r="O182" s="69">
        <f>H182-(I182*H182)</f>
        <v>52422.505799999999</v>
      </c>
      <c r="P182" s="70">
        <f>IF(K182="-", J182, J182-(K182*J182))</f>
        <v>2662.047</v>
      </c>
      <c r="Q182" s="77">
        <f>('Problem1-DATA'!H182*'Problem1-DATA'!$Y$5)+'Problem1-DATA'!H182</f>
        <v>58425.082800000004</v>
      </c>
      <c r="R182" s="77">
        <f t="shared" si="7"/>
        <v>55071.3</v>
      </c>
      <c r="S182" s="77">
        <f t="shared" si="8"/>
        <v>3353.7828000000009</v>
      </c>
      <c r="T182" s="80">
        <f>S182/J182</f>
        <v>1.6000108773436386</v>
      </c>
      <c r="U182">
        <f>RANK('Problem1-DATA'!Q182, $Q$5:$Q$504, 0)</f>
        <v>178</v>
      </c>
    </row>
    <row r="183" spans="3:21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82">
        <f t="shared" si="6"/>
        <v>55229</v>
      </c>
      <c r="M183" s="31">
        <v>25413</v>
      </c>
      <c r="N183" s="68">
        <f>G183</f>
        <v>183</v>
      </c>
      <c r="O183" s="69">
        <f>H183-(I183*H183)</f>
        <v>53611.103999999999</v>
      </c>
      <c r="P183" s="70">
        <f>IF(K183="-", J183, J183-(K183*J183))</f>
        <v>2209.779</v>
      </c>
      <c r="Q183" s="77">
        <f>('Problem1-DATA'!H183*'Problem1-DATA'!$Y$5)+'Problem1-DATA'!H183</f>
        <v>58164.063999999998</v>
      </c>
      <c r="R183" s="77">
        <f t="shared" si="7"/>
        <v>55229</v>
      </c>
      <c r="S183" s="77">
        <f t="shared" si="8"/>
        <v>2935.0639999999985</v>
      </c>
      <c r="T183" s="80">
        <f>S183/J183</f>
        <v>1.7439477124182998</v>
      </c>
      <c r="U183">
        <f>RANK('Problem1-DATA'!Q183, $Q$5:$Q$504, 0)</f>
        <v>179</v>
      </c>
    </row>
    <row r="184" spans="3:21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82">
        <f t="shared" si="6"/>
        <v>53187</v>
      </c>
      <c r="M184" s="31">
        <v>256281</v>
      </c>
      <c r="N184" s="68">
        <f>G184</f>
        <v>272</v>
      </c>
      <c r="O184" s="69">
        <f>H184-(I184*H184)</f>
        <v>34516.767999999996</v>
      </c>
      <c r="P184" s="70">
        <f>IF(K184="-", J184, J184-(K184*J184))</f>
        <v>-1616.384</v>
      </c>
      <c r="Q184" s="77">
        <f>('Problem1-DATA'!H184*'Problem1-DATA'!$Y$5)+'Problem1-DATA'!H184</f>
        <v>58019.962</v>
      </c>
      <c r="R184" s="77">
        <f t="shared" si="7"/>
        <v>53187</v>
      </c>
      <c r="S184" s="77">
        <f t="shared" si="8"/>
        <v>4832.9619999999995</v>
      </c>
      <c r="T184" s="80">
        <f>S184/J184</f>
        <v>1.348482700892857</v>
      </c>
      <c r="U184">
        <f>RANK('Problem1-DATA'!Q184, $Q$5:$Q$504, 0)</f>
        <v>180</v>
      </c>
    </row>
    <row r="185" spans="3:21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82">
        <f t="shared" si="6"/>
        <v>55615.7</v>
      </c>
      <c r="M185" s="31">
        <v>22400.3</v>
      </c>
      <c r="N185" s="68">
        <f>G185</f>
        <v>235</v>
      </c>
      <c r="O185" s="69">
        <f>H185-(I185*H185)</f>
        <v>43104.326199999996</v>
      </c>
      <c r="P185" s="70">
        <f>IF(K185="-", J185, J185-(K185*J185))</f>
        <v>831.21539999999993</v>
      </c>
      <c r="Q185" s="77">
        <f>('Problem1-DATA'!H185*'Problem1-DATA'!$Y$5)+'Problem1-DATA'!H185</f>
        <v>57434.9692</v>
      </c>
      <c r="R185" s="77">
        <f t="shared" si="7"/>
        <v>55615.7</v>
      </c>
      <c r="S185" s="77">
        <f t="shared" si="8"/>
        <v>1819.2692000000025</v>
      </c>
      <c r="T185" s="80">
        <f>S185/J185</f>
        <v>3.121065705952998</v>
      </c>
      <c r="U185">
        <f>RANK('Problem1-DATA'!Q185, $Q$5:$Q$504, 0)</f>
        <v>181</v>
      </c>
    </row>
    <row r="186" spans="3:21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82">
        <f t="shared" si="6"/>
        <v>43052.799999999996</v>
      </c>
      <c r="M186" s="31">
        <v>143608.20000000001</v>
      </c>
      <c r="N186" s="68">
        <f>G186</f>
        <v>300</v>
      </c>
      <c r="O186" s="69">
        <f>H186-(I186*H186)</f>
        <v>28803.513599999998</v>
      </c>
      <c r="P186" s="70">
        <f>IF(K186="-", J186, J186-(K186*J186))</f>
        <v>8458.9824000000008</v>
      </c>
      <c r="Q186" s="77">
        <f>('Problem1-DATA'!H186*'Problem1-DATA'!$Y$5)+'Problem1-DATA'!H186</f>
        <v>57382.438399999999</v>
      </c>
      <c r="R186" s="77">
        <f t="shared" si="7"/>
        <v>43052.799999999996</v>
      </c>
      <c r="S186" s="77">
        <f t="shared" si="8"/>
        <v>14329.638400000003</v>
      </c>
      <c r="T186" s="80">
        <f>S186/J186</f>
        <v>1.0943333333333336</v>
      </c>
      <c r="U186">
        <f>RANK('Problem1-DATA'!Q186, $Q$5:$Q$504, 0)</f>
        <v>182</v>
      </c>
    </row>
    <row r="187" spans="3:21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82">
        <f t="shared" si="6"/>
        <v>55551.7</v>
      </c>
      <c r="M187" s="31">
        <v>91563.4</v>
      </c>
      <c r="N187" s="68">
        <f>G187</f>
        <v>214</v>
      </c>
      <c r="O187" s="69">
        <f>H187-(I187*H187)</f>
        <v>46437.844299999997</v>
      </c>
      <c r="P187" s="70">
        <f>IF(K187="-", J187, J187-(K187*J187))</f>
        <v>831.42000000000007</v>
      </c>
      <c r="Q187" s="77">
        <f>('Problem1-DATA'!H187*'Problem1-DATA'!$Y$5)+'Problem1-DATA'!H187</f>
        <v>57249.0674</v>
      </c>
      <c r="R187" s="77">
        <f t="shared" si="7"/>
        <v>55551.7</v>
      </c>
      <c r="S187" s="77">
        <f t="shared" si="8"/>
        <v>1697.3674000000028</v>
      </c>
      <c r="T187" s="80">
        <f>S187/J187</f>
        <v>3.6502524731182855</v>
      </c>
      <c r="U187">
        <f>RANK('Problem1-DATA'!Q187, $Q$5:$Q$504, 0)</f>
        <v>183</v>
      </c>
    </row>
    <row r="188" spans="3:21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82">
        <f t="shared" si="6"/>
        <v>33726</v>
      </c>
      <c r="M188" s="31">
        <v>97334</v>
      </c>
      <c r="N188" s="68">
        <f>G188</f>
        <v>274</v>
      </c>
      <c r="O188" s="69">
        <f>H188-(I188*H188)</f>
        <v>34954.588000000003</v>
      </c>
      <c r="P188" s="70">
        <f>IF(K188="-", J188, J188-(K188*J188))</f>
        <v>13532.544</v>
      </c>
      <c r="Q188" s="77">
        <f>('Problem1-DATA'!H188*'Problem1-DATA'!$Y$5)+'Problem1-DATA'!H188</f>
        <v>57066.436000000002</v>
      </c>
      <c r="R188" s="77">
        <f t="shared" si="7"/>
        <v>33726</v>
      </c>
      <c r="S188" s="77">
        <f t="shared" si="8"/>
        <v>23340.436000000002</v>
      </c>
      <c r="T188" s="80">
        <f>S188/J188</f>
        <v>1.0555551736613604</v>
      </c>
      <c r="U188">
        <f>RANK('Problem1-DATA'!Q188, $Q$5:$Q$504, 0)</f>
        <v>184</v>
      </c>
    </row>
    <row r="189" spans="3:21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82">
        <f t="shared" si="6"/>
        <v>54630.200000000004</v>
      </c>
      <c r="M189" s="31">
        <v>39731.5</v>
      </c>
      <c r="N189" s="68">
        <f>G189</f>
        <v>178</v>
      </c>
      <c r="O189" s="69">
        <f>H189-(I189*H189)</f>
        <v>54251.950199999999</v>
      </c>
      <c r="P189" s="70">
        <f>IF(K189="-", J189, J189-(K189*J189))</f>
        <v>1422.5264000000002</v>
      </c>
      <c r="Q189" s="77">
        <f>('Problem1-DATA'!H189*'Problem1-DATA'!$Y$5)+'Problem1-DATA'!H189</f>
        <v>56984.0628</v>
      </c>
      <c r="R189" s="77">
        <f t="shared" si="7"/>
        <v>54630.200000000004</v>
      </c>
      <c r="S189" s="77">
        <f t="shared" si="8"/>
        <v>2353.8627999999953</v>
      </c>
      <c r="T189" s="80">
        <f>S189/J189</f>
        <v>2.0882388218594707</v>
      </c>
      <c r="U189">
        <f>RANK('Problem1-DATA'!Q189, $Q$5:$Q$504, 0)</f>
        <v>185</v>
      </c>
    </row>
    <row r="190" spans="3:21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82">
        <f t="shared" si="6"/>
        <v>53454.899999999994</v>
      </c>
      <c r="M190" s="31">
        <v>72734.5</v>
      </c>
      <c r="N190" s="68">
        <f>G190</f>
        <v>198</v>
      </c>
      <c r="O190" s="69">
        <f>H190-(I190*H190)</f>
        <v>51206.863799999999</v>
      </c>
      <c r="P190" s="70">
        <f>IF(K190="-", J190, J190-(K190*J190))</f>
        <v>1386.3636000000001</v>
      </c>
      <c r="Q190" s="77">
        <f>('Problem1-DATA'!H190*'Problem1-DATA'!$Y$5)+'Problem1-DATA'!H190</f>
        <v>56946.044399999999</v>
      </c>
      <c r="R190" s="77">
        <f t="shared" si="7"/>
        <v>53454.899999999994</v>
      </c>
      <c r="S190" s="77">
        <f t="shared" si="8"/>
        <v>3491.1444000000047</v>
      </c>
      <c r="T190" s="80">
        <f>S190/J190</f>
        <v>1.5411399814594113</v>
      </c>
      <c r="U190">
        <f>RANK('Problem1-DATA'!Q190, $Q$5:$Q$504, 0)</f>
        <v>186</v>
      </c>
    </row>
    <row r="191" spans="3:21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82">
        <f t="shared" si="6"/>
        <v>52224.799999999996</v>
      </c>
      <c r="M191" s="31">
        <v>88320.8</v>
      </c>
      <c r="N191" s="68">
        <f>G191</f>
        <v>208</v>
      </c>
      <c r="O191" s="69">
        <f>H191-(I191*H191)</f>
        <v>48465.300199999998</v>
      </c>
      <c r="P191" s="70">
        <f>IF(K191="-", J191, J191-(K191*J191))</f>
        <v>2421.1266000000001</v>
      </c>
      <c r="Q191" s="77">
        <f>('Problem1-DATA'!H191*'Problem1-DATA'!$Y$5)+'Problem1-DATA'!H191</f>
        <v>56478.377199999995</v>
      </c>
      <c r="R191" s="77">
        <f t="shared" si="7"/>
        <v>52224.799999999996</v>
      </c>
      <c r="S191" s="77">
        <f t="shared" si="8"/>
        <v>4253.5771999999997</v>
      </c>
      <c r="T191" s="80">
        <f>S191/J191</f>
        <v>1.4002163407729276</v>
      </c>
      <c r="U191">
        <f>RANK('Problem1-DATA'!Q191, $Q$5:$Q$504, 0)</f>
        <v>187</v>
      </c>
    </row>
    <row r="192" spans="3:21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82">
        <f t="shared" si="6"/>
        <v>42884.5</v>
      </c>
      <c r="M192" s="31">
        <v>982526</v>
      </c>
      <c r="N192" s="68">
        <f>G192</f>
        <v>213</v>
      </c>
      <c r="O192" s="69">
        <f>H192-(I192*H192)</f>
        <v>46693.847999999998</v>
      </c>
      <c r="P192" s="70">
        <f>IF(K192="-", J192, J192-(K192*J192))</f>
        <v>10072.032999999999</v>
      </c>
      <c r="Q192" s="77">
        <f>('Problem1-DATA'!H192*'Problem1-DATA'!$Y$5)+'Problem1-DATA'!H192</f>
        <v>56274.896999999997</v>
      </c>
      <c r="R192" s="77">
        <f t="shared" si="7"/>
        <v>42884.5</v>
      </c>
      <c r="S192" s="77">
        <f t="shared" si="8"/>
        <v>13390.396999999997</v>
      </c>
      <c r="T192" s="80">
        <f>S192/J192</f>
        <v>1.0994660481156087</v>
      </c>
      <c r="U192">
        <f>RANK('Problem1-DATA'!Q192, $Q$5:$Q$504, 0)</f>
        <v>188</v>
      </c>
    </row>
    <row r="193" spans="3:21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82">
        <f t="shared" si="6"/>
        <v>54151.7</v>
      </c>
      <c r="M193" s="31">
        <v>42549.7</v>
      </c>
      <c r="N193" s="68">
        <f>G193</f>
        <v>202</v>
      </c>
      <c r="O193" s="69">
        <f>H193-(I193*H193)</f>
        <v>49863.703199999996</v>
      </c>
      <c r="P193" s="70">
        <f>IF(K193="-", J193, J193-(K193*J193))</f>
        <v>978.47749999999996</v>
      </c>
      <c r="Q193" s="77">
        <f>('Problem1-DATA'!H193*'Problem1-DATA'!$Y$5)+'Problem1-DATA'!H193</f>
        <v>56248.018399999994</v>
      </c>
      <c r="R193" s="77">
        <f t="shared" si="7"/>
        <v>54151.7</v>
      </c>
      <c r="S193" s="77">
        <f t="shared" si="8"/>
        <v>2096.3183999999965</v>
      </c>
      <c r="T193" s="80">
        <f>S193/J193</f>
        <v>2.3673838509316729</v>
      </c>
      <c r="U193">
        <f>RANK('Problem1-DATA'!Q193, $Q$5:$Q$504, 0)</f>
        <v>189</v>
      </c>
    </row>
    <row r="194" spans="3:21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82">
        <f t="shared" si="6"/>
        <v>48575</v>
      </c>
      <c r="M194" s="31">
        <v>78509</v>
      </c>
      <c r="N194" s="68">
        <f>G194</f>
        <v>238</v>
      </c>
      <c r="O194" s="69">
        <f>H194-(I194*H194)</f>
        <v>43558.712</v>
      </c>
      <c r="P194" s="70">
        <f>IF(K194="-", J194, J194-(K194*J194))</f>
        <v>-37822.490999999995</v>
      </c>
      <c r="Q194" s="77">
        <f>('Problem1-DATA'!H194*'Problem1-DATA'!$Y$5)+'Problem1-DATA'!H194</f>
        <v>55925.883999999998</v>
      </c>
      <c r="R194" s="77">
        <f t="shared" si="7"/>
        <v>48575</v>
      </c>
      <c r="S194" s="77">
        <f t="shared" si="8"/>
        <v>7350.8839999999982</v>
      </c>
      <c r="T194" s="80">
        <f>S194/J194</f>
        <v>1.1958490320481532</v>
      </c>
      <c r="U194">
        <f>RANK('Problem1-DATA'!Q194, $Q$5:$Q$504, 0)</f>
        <v>190</v>
      </c>
    </row>
    <row r="195" spans="3:21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82">
        <f t="shared" si="6"/>
        <v>47847.7</v>
      </c>
      <c r="M195" s="31">
        <v>400690.8</v>
      </c>
      <c r="N195" s="68">
        <f>G195</f>
        <v>133</v>
      </c>
      <c r="O195" s="69">
        <f>H195-(I195*H195)</f>
        <v>64228.4375</v>
      </c>
      <c r="P195" s="70">
        <f>IF(K195="-", J195, J195-(K195*J195))</f>
        <v>7428.1320000000005</v>
      </c>
      <c r="Q195" s="77">
        <f>('Problem1-DATA'!H195*'Problem1-DATA'!$Y$5)+'Problem1-DATA'!H195</f>
        <v>55865.074999999997</v>
      </c>
      <c r="R195" s="77">
        <f t="shared" si="7"/>
        <v>47847.7</v>
      </c>
      <c r="S195" s="77">
        <f t="shared" si="8"/>
        <v>8017.375</v>
      </c>
      <c r="T195" s="80">
        <f>S195/J195</f>
        <v>1.1764651934025943</v>
      </c>
      <c r="U195">
        <f>RANK('Problem1-DATA'!Q195, $Q$5:$Q$504, 0)</f>
        <v>191</v>
      </c>
    </row>
    <row r="196" spans="3:21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82">
        <f t="shared" si="6"/>
        <v>50251</v>
      </c>
      <c r="M196" s="31">
        <v>232103</v>
      </c>
      <c r="N196" s="68">
        <f>G196</f>
        <v>170</v>
      </c>
      <c r="O196" s="69">
        <f>H196-(I196*H196)</f>
        <v>56366.807999999997</v>
      </c>
      <c r="P196" s="70">
        <f>IF(K196="-", J196, J196-(K196*J196))</f>
        <v>6351.0720000000001</v>
      </c>
      <c r="Q196" s="77">
        <f>('Problem1-DATA'!H196*'Problem1-DATA'!$Y$5)+'Problem1-DATA'!H196</f>
        <v>55820.618000000002</v>
      </c>
      <c r="R196" s="77">
        <f t="shared" si="7"/>
        <v>50251</v>
      </c>
      <c r="S196" s="77">
        <f t="shared" si="8"/>
        <v>5569.6180000000022</v>
      </c>
      <c r="T196" s="80">
        <f>S196/J196</f>
        <v>1.2750956959706965</v>
      </c>
      <c r="U196">
        <f>RANK('Problem1-DATA'!Q196, $Q$5:$Q$504, 0)</f>
        <v>192</v>
      </c>
    </row>
    <row r="197" spans="3:21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82">
        <f t="shared" si="6"/>
        <v>55762.8</v>
      </c>
      <c r="M197" s="31">
        <v>166038.39999999999</v>
      </c>
      <c r="N197" s="68">
        <f>G197</f>
        <v>188</v>
      </c>
      <c r="O197" s="69">
        <f>H197-(I197*H197)</f>
        <v>52385.184000000001</v>
      </c>
      <c r="P197" s="70">
        <f>IF(K197="-", J197, J197-(K197*J197))</f>
        <v>-3632.4960000000001</v>
      </c>
      <c r="Q197" s="77">
        <f>('Problem1-DATA'!H197*'Problem1-DATA'!$Y$5)+'Problem1-DATA'!H197</f>
        <v>55768.393799999998</v>
      </c>
      <c r="R197" s="77">
        <f t="shared" si="7"/>
        <v>55762.8</v>
      </c>
      <c r="S197" s="77">
        <f t="shared" si="8"/>
        <v>5.5937999999950989</v>
      </c>
      <c r="T197" s="80">
        <f>S197/J197</f>
        <v>-4.6813959327099324E-3</v>
      </c>
      <c r="U197">
        <f>RANK('Problem1-DATA'!Q197, $Q$5:$Q$504, 0)</f>
        <v>193</v>
      </c>
    </row>
    <row r="198" spans="3:21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82">
        <f t="shared" ref="L198:L261" si="9">H198-J198</f>
        <v>52742</v>
      </c>
      <c r="M198" s="31">
        <v>88246</v>
      </c>
      <c r="N198" s="68">
        <f>G198</f>
        <v>217</v>
      </c>
      <c r="O198" s="69">
        <f>H198-(I198*H198)</f>
        <v>46488.343999999997</v>
      </c>
      <c r="P198" s="70">
        <f>IF(K198="-", J198, J198-(K198*J198))</f>
        <v>379.4559999999999</v>
      </c>
      <c r="Q198" s="77">
        <f>('Problem1-DATA'!H198*'Problem1-DATA'!$Y$5)+'Problem1-DATA'!H198</f>
        <v>55633.591999999997</v>
      </c>
      <c r="R198" s="77">
        <f t="shared" ref="R198:R261" si="10">IF(H198&gt;$Y$6, L198 - (L198 * $Y$7), L198)</f>
        <v>52742</v>
      </c>
      <c r="S198" s="77">
        <f t="shared" ref="S198:S261" si="11">Q198-R198</f>
        <v>2891.5919999999969</v>
      </c>
      <c r="T198" s="80">
        <f>S198/J198</f>
        <v>1.7069610389610372</v>
      </c>
      <c r="U198">
        <f>RANK('Problem1-DATA'!Q198, $Q$5:$Q$504, 0)</f>
        <v>194</v>
      </c>
    </row>
    <row r="199" spans="3:21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82">
        <f t="shared" si="9"/>
        <v>53057.9</v>
      </c>
      <c r="M199" s="31">
        <v>27282.400000000001</v>
      </c>
      <c r="N199" s="68">
        <f>G199</f>
        <v>195</v>
      </c>
      <c r="O199" s="69">
        <f>H199-(I199*H199)</f>
        <v>51501.976200000005</v>
      </c>
      <c r="P199" s="70">
        <f>IF(K199="-", J199, J199-(K199*J199))</f>
        <v>1457.8727999999999</v>
      </c>
      <c r="Q199" s="77">
        <f>('Problem1-DATA'!H199*'Problem1-DATA'!$Y$5)+'Problem1-DATA'!H199</f>
        <v>55172.976600000002</v>
      </c>
      <c r="R199" s="77">
        <f t="shared" si="10"/>
        <v>53057.9</v>
      </c>
      <c r="S199" s="77">
        <f t="shared" si="11"/>
        <v>2115.0766000000003</v>
      </c>
      <c r="T199" s="80">
        <f>S199/J199</f>
        <v>2.2806519301272377</v>
      </c>
      <c r="U199">
        <f>RANK('Problem1-DATA'!Q199, $Q$5:$Q$504, 0)</f>
        <v>195</v>
      </c>
    </row>
    <row r="200" spans="3:21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82">
        <f t="shared" si="9"/>
        <v>51244.6</v>
      </c>
      <c r="M200" s="31">
        <v>72580</v>
      </c>
      <c r="N200" s="68">
        <f>G200</f>
        <v>180</v>
      </c>
      <c r="O200" s="69">
        <f>H200-(I200*H200)</f>
        <v>54031.577599999997</v>
      </c>
      <c r="P200" s="70">
        <f>IF(K200="-", J200, J200-(K200*J200))</f>
        <v>647.721</v>
      </c>
      <c r="Q200" s="77">
        <f>('Problem1-DATA'!H200*'Problem1-DATA'!$Y$5)+'Problem1-DATA'!H200</f>
        <v>55165.107199999999</v>
      </c>
      <c r="R200" s="77">
        <f t="shared" si="10"/>
        <v>51244.6</v>
      </c>
      <c r="S200" s="77">
        <f t="shared" si="11"/>
        <v>3920.5072</v>
      </c>
      <c r="T200" s="80">
        <f>S200/J200</f>
        <v>1.4345068422978413</v>
      </c>
      <c r="U200">
        <f>RANK('Problem1-DATA'!Q200, $Q$5:$Q$504, 0)</f>
        <v>196</v>
      </c>
    </row>
    <row r="201" spans="3:21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82">
        <f t="shared" si="9"/>
        <v>48716</v>
      </c>
      <c r="M201" s="31">
        <v>44876</v>
      </c>
      <c r="N201" s="68">
        <f>G201</f>
        <v>200</v>
      </c>
      <c r="O201" s="69">
        <f>H201-(I201*H201)</f>
        <v>50912.614000000001</v>
      </c>
      <c r="P201" s="70">
        <f>IF(K201="-", J201, J201-(K201*J201))</f>
        <v>-2623.92</v>
      </c>
      <c r="Q201" s="77">
        <f>('Problem1-DATA'!H201*'Problem1-DATA'!$Y$5)+'Problem1-DATA'!H201</f>
        <v>54944.764000000003</v>
      </c>
      <c r="R201" s="77">
        <f t="shared" si="10"/>
        <v>48716</v>
      </c>
      <c r="S201" s="77">
        <f t="shared" si="11"/>
        <v>6228.7640000000029</v>
      </c>
      <c r="T201" s="80">
        <f>S201/J201</f>
        <v>1.2343963535473648</v>
      </c>
      <c r="U201">
        <f>RANK('Problem1-DATA'!Q201, $Q$5:$Q$504, 0)</f>
        <v>197</v>
      </c>
    </row>
    <row r="202" spans="3:21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82">
        <f t="shared" si="9"/>
        <v>42494</v>
      </c>
      <c r="M202" s="31">
        <v>159422</v>
      </c>
      <c r="N202" s="68">
        <f>G202</f>
        <v>187</v>
      </c>
      <c r="O202" s="69">
        <f>H202-(I202*H202)</f>
        <v>52520.413</v>
      </c>
      <c r="P202" s="70">
        <f>IF(K202="-", J202, J202-(K202*J202))</f>
        <v>16472.981</v>
      </c>
      <c r="Q202" s="77">
        <f>('Problem1-DATA'!H202*'Problem1-DATA'!$Y$5)+'Problem1-DATA'!H202</f>
        <v>54827.233999999997</v>
      </c>
      <c r="R202" s="77">
        <f t="shared" si="10"/>
        <v>42494</v>
      </c>
      <c r="S202" s="77">
        <f t="shared" si="11"/>
        <v>12333.233999999997</v>
      </c>
      <c r="T202" s="80">
        <f>S202/J202</f>
        <v>1.1058221106428761</v>
      </c>
      <c r="U202">
        <f>RANK('Problem1-DATA'!Q202, $Q$5:$Q$504, 0)</f>
        <v>198</v>
      </c>
    </row>
    <row r="203" spans="3:21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82">
        <f t="shared" si="9"/>
        <v>50848</v>
      </c>
      <c r="M203" s="31">
        <v>194584.5</v>
      </c>
      <c r="N203" s="68">
        <f>G203</f>
        <v>220</v>
      </c>
      <c r="O203" s="69">
        <f>H203-(I203*H203)</f>
        <v>46500.582799999996</v>
      </c>
      <c r="P203" s="70">
        <f>IF(K203="-", J203, J203-(K203*J203))</f>
        <v>2026.7303999999999</v>
      </c>
      <c r="Q203" s="77">
        <f>('Problem1-DATA'!H203*'Problem1-DATA'!$Y$5)+'Problem1-DATA'!H203</f>
        <v>54750.686199999996</v>
      </c>
      <c r="R203" s="77">
        <f t="shared" si="10"/>
        <v>50848</v>
      </c>
      <c r="S203" s="77">
        <f t="shared" si="11"/>
        <v>3902.6861999999965</v>
      </c>
      <c r="T203" s="80">
        <f>S203/J203</f>
        <v>1.4326515913512707</v>
      </c>
      <c r="U203">
        <f>RANK('Problem1-DATA'!Q203, $Q$5:$Q$504, 0)</f>
        <v>199</v>
      </c>
    </row>
    <row r="204" spans="3:21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82">
        <f t="shared" si="9"/>
        <v>50413.2</v>
      </c>
      <c r="M204" s="31">
        <v>69469.3</v>
      </c>
      <c r="N204" s="68">
        <f>G204</f>
        <v>262</v>
      </c>
      <c r="O204" s="69">
        <f>H204-(I204*H204)</f>
        <v>38818.479999999996</v>
      </c>
      <c r="P204" s="70">
        <f>IF(K204="-", J204, J204-(K204*J204))</f>
        <v>2331.8032000000003</v>
      </c>
      <c r="Q204" s="77">
        <f>('Problem1-DATA'!H204*'Problem1-DATA'!$Y$5)+'Problem1-DATA'!H204</f>
        <v>54345.872000000003</v>
      </c>
      <c r="R204" s="77">
        <f t="shared" si="10"/>
        <v>50413.2</v>
      </c>
      <c r="S204" s="77">
        <f t="shared" si="11"/>
        <v>3932.6720000000059</v>
      </c>
      <c r="T204" s="80">
        <f>S204/J204</f>
        <v>1.4234370928044033</v>
      </c>
      <c r="U204">
        <f>RANK('Problem1-DATA'!Q204, $Q$5:$Q$504, 0)</f>
        <v>200</v>
      </c>
    </row>
    <row r="205" spans="3:21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82">
        <f t="shared" si="9"/>
        <v>40555</v>
      </c>
      <c r="M205" s="31">
        <v>145563</v>
      </c>
      <c r="N205" s="68">
        <f>G205</f>
        <v>203</v>
      </c>
      <c r="O205" s="69">
        <f>H205-(I205*H205)</f>
        <v>49976.04</v>
      </c>
      <c r="P205" s="70">
        <f>IF(K205="-", J205, J205-(K205*J205))</f>
        <v>4577.7929999999997</v>
      </c>
      <c r="Q205" s="77">
        <f>('Problem1-DATA'!H205*'Problem1-DATA'!$Y$5)+'Problem1-DATA'!H205</f>
        <v>54335.652000000002</v>
      </c>
      <c r="R205" s="77">
        <f t="shared" si="10"/>
        <v>40555</v>
      </c>
      <c r="S205" s="77">
        <f t="shared" si="11"/>
        <v>13780.652000000002</v>
      </c>
      <c r="T205" s="80">
        <f>S205/J205</f>
        <v>1.092748552850686</v>
      </c>
      <c r="U205">
        <f>RANK('Problem1-DATA'!Q205, $Q$5:$Q$504, 0)</f>
        <v>201</v>
      </c>
    </row>
    <row r="206" spans="3:21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82">
        <f t="shared" si="9"/>
        <v>51001.3</v>
      </c>
      <c r="M206" s="31">
        <v>150974.5</v>
      </c>
      <c r="N206" s="68">
        <f>G206</f>
        <v>252</v>
      </c>
      <c r="O206" s="69">
        <f>H206-(I206*H206)</f>
        <v>40753.255700000002</v>
      </c>
      <c r="P206" s="70">
        <f>IF(K206="-", J206, J206-(K206*J206))</f>
        <v>1227.7944</v>
      </c>
      <c r="Q206" s="77">
        <f>('Problem1-DATA'!H206*'Problem1-DATA'!$Y$5)+'Problem1-DATA'!H206</f>
        <v>53880.7598</v>
      </c>
      <c r="R206" s="77">
        <f t="shared" si="10"/>
        <v>51001.3</v>
      </c>
      <c r="S206" s="77">
        <f t="shared" si="11"/>
        <v>2879.4597999999969</v>
      </c>
      <c r="T206" s="80">
        <f>S206/J206</f>
        <v>1.6744939520818778</v>
      </c>
      <c r="U206">
        <f>RANK('Problem1-DATA'!Q206, $Q$5:$Q$504, 0)</f>
        <v>202</v>
      </c>
    </row>
    <row r="207" spans="3:21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82">
        <f t="shared" si="9"/>
        <v>52541.2</v>
      </c>
      <c r="M207" s="31">
        <v>84608.2</v>
      </c>
      <c r="N207" s="68">
        <f>G207</f>
        <v>243</v>
      </c>
      <c r="O207" s="69">
        <f>H207-(I207*H207)</f>
        <v>43298.523799999995</v>
      </c>
      <c r="P207" s="70">
        <f>IF(K207="-", J207, J207-(K207*J207))</f>
        <v>-177.87220000000002</v>
      </c>
      <c r="Q207" s="77">
        <f>('Problem1-DATA'!H207*'Problem1-DATA'!$Y$5)+'Problem1-DATA'!H207</f>
        <v>53768.033199999998</v>
      </c>
      <c r="R207" s="77">
        <f t="shared" si="10"/>
        <v>52541.2</v>
      </c>
      <c r="S207" s="77">
        <f t="shared" si="11"/>
        <v>1226.8332000000009</v>
      </c>
      <c r="T207" s="80">
        <f>S207/J207</f>
        <v>17.67771181556197</v>
      </c>
      <c r="U207">
        <f>RANK('Problem1-DATA'!Q207, $Q$5:$Q$504, 0)</f>
        <v>203</v>
      </c>
    </row>
    <row r="208" spans="3:21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82">
        <f t="shared" si="9"/>
        <v>42069</v>
      </c>
      <c r="M208" s="31">
        <v>931796</v>
      </c>
      <c r="N208" s="68">
        <f>G208</f>
        <v>259</v>
      </c>
      <c r="O208" s="69">
        <f>H208-(I208*H208)</f>
        <v>39763.695999999996</v>
      </c>
      <c r="P208" s="70">
        <f>IF(K208="-", J208, J208-(K208*J208))</f>
        <v>-4601.9599999999991</v>
      </c>
      <c r="Q208" s="77">
        <f>('Problem1-DATA'!H208*'Problem1-DATA'!$Y$5)+'Problem1-DATA'!H208</f>
        <v>53683.616000000002</v>
      </c>
      <c r="R208" s="77">
        <f t="shared" si="10"/>
        <v>42069</v>
      </c>
      <c r="S208" s="77">
        <f t="shared" si="11"/>
        <v>11614.616000000002</v>
      </c>
      <c r="T208" s="80">
        <f>S208/J208</f>
        <v>1.1104901042164645</v>
      </c>
      <c r="U208">
        <f>RANK('Problem1-DATA'!Q208, $Q$5:$Q$504, 0)</f>
        <v>204</v>
      </c>
    </row>
    <row r="209" spans="3:21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82">
        <f t="shared" si="9"/>
        <v>48985.399999999994</v>
      </c>
      <c r="M209" s="31">
        <v>46229.1</v>
      </c>
      <c r="N209" s="68">
        <f>G209</f>
        <v>206</v>
      </c>
      <c r="O209" s="69">
        <f>H209-(I209*H209)</f>
        <v>49470.036799999994</v>
      </c>
      <c r="P209" s="70">
        <f>IF(K209="-", J209, J209-(K209*J209))</f>
        <v>3364.5912000000003</v>
      </c>
      <c r="Q209" s="77">
        <f>('Problem1-DATA'!H209*'Problem1-DATA'!$Y$5)+'Problem1-DATA'!H209</f>
        <v>53557.6034</v>
      </c>
      <c r="R209" s="77">
        <f t="shared" si="10"/>
        <v>48985.399999999994</v>
      </c>
      <c r="S209" s="77">
        <f t="shared" si="11"/>
        <v>4572.2034000000058</v>
      </c>
      <c r="T209" s="80">
        <f>S209/J209</f>
        <v>1.3371752697920642</v>
      </c>
      <c r="U209">
        <f>RANK('Problem1-DATA'!Q209, $Q$5:$Q$504, 0)</f>
        <v>205</v>
      </c>
    </row>
    <row r="210" spans="3:21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82">
        <f t="shared" si="9"/>
        <v>48824.799999999996</v>
      </c>
      <c r="M210" s="31">
        <v>86133.1</v>
      </c>
      <c r="N210" s="68">
        <f>G210</f>
        <v>226</v>
      </c>
      <c r="O210" s="69">
        <f>H210-(I210*H210)</f>
        <v>45487.978799999997</v>
      </c>
      <c r="P210" s="70">
        <f>IF(K210="-", J210, J210-(K210*J210))</f>
        <v>3038.1052</v>
      </c>
      <c r="Q210" s="77">
        <f>('Problem1-DATA'!H210*'Problem1-DATA'!$Y$5)+'Problem1-DATA'!H210</f>
        <v>53496.794399999999</v>
      </c>
      <c r="R210" s="77">
        <f t="shared" si="10"/>
        <v>48824.799999999996</v>
      </c>
      <c r="S210" s="77">
        <f t="shared" si="11"/>
        <v>4671.9944000000032</v>
      </c>
      <c r="T210" s="80">
        <f>S210/J210</f>
        <v>1.3271203272355423</v>
      </c>
      <c r="U210">
        <f>RANK('Problem1-DATA'!Q210, $Q$5:$Q$504, 0)</f>
        <v>206</v>
      </c>
    </row>
    <row r="211" spans="3:21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82">
        <f t="shared" si="9"/>
        <v>52480.9</v>
      </c>
      <c r="M211" s="31">
        <v>45172.5</v>
      </c>
      <c r="N211" s="68">
        <f>G211</f>
        <v>196</v>
      </c>
      <c r="O211" s="69">
        <f>H211-(I211*H211)</f>
        <v>51592.464</v>
      </c>
      <c r="P211" s="70">
        <f>IF(K211="-", J211, J211-(K211*J211))</f>
        <v>-208.9</v>
      </c>
      <c r="Q211" s="77">
        <f>('Problem1-DATA'!H211*'Problem1-DATA'!$Y$5)+'Problem1-DATA'!H211</f>
        <v>53421.983999999997</v>
      </c>
      <c r="R211" s="77">
        <f t="shared" si="10"/>
        <v>52480.9</v>
      </c>
      <c r="S211" s="77">
        <f t="shared" si="11"/>
        <v>941.08399999999529</v>
      </c>
      <c r="T211" s="80">
        <f>S211/J211</f>
        <v>-4.5049497367161093</v>
      </c>
      <c r="U211">
        <f>RANK('Problem1-DATA'!Q211, $Q$5:$Q$504, 0)</f>
        <v>207</v>
      </c>
    </row>
    <row r="212" spans="3:21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82">
        <f t="shared" si="9"/>
        <v>51381</v>
      </c>
      <c r="M212" s="31">
        <v>66896.399999999994</v>
      </c>
      <c r="N212" s="68">
        <f>G212</f>
        <v>211</v>
      </c>
      <c r="O212" s="69">
        <f>H212-(I212*H212)</f>
        <v>47791.767899999999</v>
      </c>
      <c r="P212" s="70">
        <f>IF(K212="-", J212, J212-(K212*J212))</f>
        <v>783.85980000000006</v>
      </c>
      <c r="Q212" s="77">
        <f>('Problem1-DATA'!H212*'Problem1-DATA'!$Y$5)+'Problem1-DATA'!H212</f>
        <v>53148.190199999997</v>
      </c>
      <c r="R212" s="77">
        <f t="shared" si="10"/>
        <v>51381</v>
      </c>
      <c r="S212" s="77">
        <f t="shared" si="11"/>
        <v>1767.1901999999973</v>
      </c>
      <c r="T212" s="80">
        <f>S212/J212</f>
        <v>2.8361261434761631</v>
      </c>
      <c r="U212">
        <f>RANK('Problem1-DATA'!Q212, $Q$5:$Q$504, 0)</f>
        <v>208</v>
      </c>
    </row>
    <row r="213" spans="3:21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82">
        <f t="shared" si="9"/>
        <v>45173.9</v>
      </c>
      <c r="M213" s="31">
        <v>1840238.1</v>
      </c>
      <c r="N213" s="68">
        <f>G213</f>
        <v>192</v>
      </c>
      <c r="O213" s="69">
        <f>H213-(I213*H213)</f>
        <v>52038.368000000002</v>
      </c>
      <c r="P213" s="70">
        <f>IF(K213="-", J213, J213-(K213*J213))</f>
        <v>6626.1951000000008</v>
      </c>
      <c r="Q213" s="77">
        <f>('Problem1-DATA'!H213*'Problem1-DATA'!$Y$5)+'Problem1-DATA'!H213</f>
        <v>52866.016000000003</v>
      </c>
      <c r="R213" s="77">
        <f t="shared" si="10"/>
        <v>45173.9</v>
      </c>
      <c r="S213" s="77">
        <f t="shared" si="11"/>
        <v>7692.1160000000018</v>
      </c>
      <c r="T213" s="80">
        <f>S213/J213</f>
        <v>1.173634213698296</v>
      </c>
      <c r="U213">
        <f>RANK('Problem1-DATA'!Q213, $Q$5:$Q$504, 0)</f>
        <v>209</v>
      </c>
    </row>
    <row r="214" spans="3:21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82">
        <f t="shared" si="9"/>
        <v>49720.800000000003</v>
      </c>
      <c r="M214" s="31">
        <v>23140.6</v>
      </c>
      <c r="N214" s="68">
        <f>G214</f>
        <v>299</v>
      </c>
      <c r="O214" s="69">
        <f>H214-(I214*H214)</f>
        <v>33097.993600000002</v>
      </c>
      <c r="P214" s="70">
        <f>IF(K214="-", J214, J214-(K214*J214))</f>
        <v>1030.9376</v>
      </c>
      <c r="Q214" s="77">
        <f>('Problem1-DATA'!H214*'Problem1-DATA'!$Y$5)+'Problem1-DATA'!H214</f>
        <v>52525.076800000003</v>
      </c>
      <c r="R214" s="77">
        <f t="shared" si="10"/>
        <v>49720.800000000003</v>
      </c>
      <c r="S214" s="77">
        <f t="shared" si="11"/>
        <v>2804.2767999999996</v>
      </c>
      <c r="T214" s="80">
        <f>S214/J214</f>
        <v>1.6755956022944549</v>
      </c>
      <c r="U214">
        <f>RANK('Problem1-DATA'!Q214, $Q$5:$Q$504, 0)</f>
        <v>210</v>
      </c>
    </row>
    <row r="215" spans="3:21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82">
        <f t="shared" si="9"/>
        <v>50672.6</v>
      </c>
      <c r="M215" s="31">
        <v>43756.6</v>
      </c>
      <c r="N215" s="68">
        <f>G215</f>
        <v>234</v>
      </c>
      <c r="O215" s="69">
        <f>H215-(I215*H215)</f>
        <v>44942.391199999998</v>
      </c>
      <c r="P215" s="70">
        <f>IF(K215="-", J215, J215-(K215*J215))</f>
        <v>475.017</v>
      </c>
      <c r="Q215" s="77">
        <f>('Problem1-DATA'!H215*'Problem1-DATA'!$Y$5)+'Problem1-DATA'!H215</f>
        <v>52373.003199999999</v>
      </c>
      <c r="R215" s="77">
        <f t="shared" si="10"/>
        <v>50672.6</v>
      </c>
      <c r="S215" s="77">
        <f t="shared" si="11"/>
        <v>1700.4032000000007</v>
      </c>
      <c r="T215" s="80">
        <f>S215/J215</f>
        <v>2.9675448516579417</v>
      </c>
      <c r="U215">
        <f>RANK('Problem1-DATA'!Q215, $Q$5:$Q$504, 0)</f>
        <v>211</v>
      </c>
    </row>
    <row r="216" spans="3:21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82">
        <f t="shared" si="9"/>
        <v>50441.599999999999</v>
      </c>
      <c r="M216" s="31">
        <v>29988.5</v>
      </c>
      <c r="N216" s="68">
        <f>G216</f>
        <v>240</v>
      </c>
      <c r="O216" s="69">
        <f>H216-(I216*H216)</f>
        <v>44658.162499999999</v>
      </c>
      <c r="P216" s="70">
        <f>IF(K216="-", J216, J216-(K216*J216))</f>
        <v>596.29999999999995</v>
      </c>
      <c r="Q216" s="77">
        <f>('Problem1-DATA'!H216*'Problem1-DATA'!$Y$5)+'Problem1-DATA'!H216</f>
        <v>52160.733800000002</v>
      </c>
      <c r="R216" s="77">
        <f t="shared" si="10"/>
        <v>50441.599999999999</v>
      </c>
      <c r="S216" s="77">
        <f t="shared" si="11"/>
        <v>1719.1338000000032</v>
      </c>
      <c r="T216" s="80">
        <f>S216/J216</f>
        <v>2.8830015093074013</v>
      </c>
      <c r="U216">
        <f>RANK('Problem1-DATA'!Q216, $Q$5:$Q$504, 0)</f>
        <v>212</v>
      </c>
    </row>
    <row r="217" spans="3:21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82">
        <f t="shared" si="9"/>
        <v>41826.9</v>
      </c>
      <c r="M217" s="31">
        <v>977563.4</v>
      </c>
      <c r="N217" s="68">
        <f>G217</f>
        <v>237</v>
      </c>
      <c r="O217" s="69">
        <f>H217-(I217*H217)</f>
        <v>44821.440600000002</v>
      </c>
      <c r="P217" s="70">
        <f>IF(K217="-", J217, J217-(K217*J217))</f>
        <v>8403.8464999999997</v>
      </c>
      <c r="Q217" s="77">
        <f>('Problem1-DATA'!H217*'Problem1-DATA'!$Y$5)+'Problem1-DATA'!H217</f>
        <v>52113.210800000001</v>
      </c>
      <c r="R217" s="77">
        <f t="shared" si="10"/>
        <v>41826.9</v>
      </c>
      <c r="S217" s="77">
        <f t="shared" si="11"/>
        <v>10286.310799999999</v>
      </c>
      <c r="T217" s="80">
        <f>S217/J217</f>
        <v>1.1224082928692236</v>
      </c>
      <c r="U217">
        <f>RANK('Problem1-DATA'!Q217, $Q$5:$Q$504, 0)</f>
        <v>213</v>
      </c>
    </row>
    <row r="218" spans="3:21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82">
        <f t="shared" si="9"/>
        <v>50998.400000000001</v>
      </c>
      <c r="M218" s="31">
        <v>63725.2</v>
      </c>
      <c r="N218" s="68">
        <f>G218</f>
        <v>239</v>
      </c>
      <c r="O218" s="69">
        <f>H218-(I218*H218)</f>
        <v>44708.286800000002</v>
      </c>
      <c r="P218" s="70">
        <f>IF(K218="-", J218, J218-(K218*J218))</f>
        <v>-77.8</v>
      </c>
      <c r="Q218" s="77">
        <f>('Problem1-DATA'!H218*'Problem1-DATA'!$Y$5)+'Problem1-DATA'!H218</f>
        <v>52040.853199999998</v>
      </c>
      <c r="R218" s="77">
        <f t="shared" si="10"/>
        <v>50998.400000000001</v>
      </c>
      <c r="S218" s="77">
        <f t="shared" si="11"/>
        <v>1042.4531999999963</v>
      </c>
      <c r="T218" s="80">
        <f>S218/J218</f>
        <v>-13.39914138817476</v>
      </c>
      <c r="U218">
        <f>RANK('Problem1-DATA'!Q218, $Q$5:$Q$504, 0)</f>
        <v>214</v>
      </c>
    </row>
    <row r="219" spans="3:21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82">
        <f t="shared" si="9"/>
        <v>50846.6</v>
      </c>
      <c r="M219" s="31">
        <v>39334.300000000003</v>
      </c>
      <c r="N219" s="68">
        <f>G219</f>
        <v>218</v>
      </c>
      <c r="O219" s="69">
        <f>H219-(I219*H219)</f>
        <v>47143.604699999996</v>
      </c>
      <c r="P219" s="70">
        <f>IF(K219="-", J219, J219-(K219*J219))</f>
        <v>9.5</v>
      </c>
      <c r="Q219" s="77">
        <f>('Problem1-DATA'!H219*'Problem1-DATA'!$Y$5)+'Problem1-DATA'!H219</f>
        <v>51974.934199999996</v>
      </c>
      <c r="R219" s="77">
        <f t="shared" si="10"/>
        <v>50846.6</v>
      </c>
      <c r="S219" s="77">
        <f t="shared" si="11"/>
        <v>1128.3341999999975</v>
      </c>
      <c r="T219" s="80">
        <f>S219/J219</f>
        <v>118.77202105263132</v>
      </c>
      <c r="U219">
        <f>RANK('Problem1-DATA'!Q219, $Q$5:$Q$504, 0)</f>
        <v>215</v>
      </c>
    </row>
    <row r="220" spans="3:21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82">
        <f t="shared" si="9"/>
        <v>42092.7</v>
      </c>
      <c r="M220" s="31">
        <v>916091</v>
      </c>
      <c r="N220" s="68">
        <f>G220</f>
        <v>227</v>
      </c>
      <c r="O220" s="69">
        <f>H220-(I220*H220)</f>
        <v>45895.495599999995</v>
      </c>
      <c r="P220" s="70">
        <f>IF(K220="-", J220, J220-(K220*J220))</f>
        <v>8004.991</v>
      </c>
      <c r="Q220" s="77">
        <f>('Problem1-DATA'!H220*'Problem1-DATA'!$Y$5)+'Problem1-DATA'!H220</f>
        <v>51657.705399999999</v>
      </c>
      <c r="R220" s="77">
        <f t="shared" si="10"/>
        <v>42092.7</v>
      </c>
      <c r="S220" s="77">
        <f t="shared" si="11"/>
        <v>9565.0054000000018</v>
      </c>
      <c r="T220" s="80">
        <f>S220/J220</f>
        <v>1.1315515674908319</v>
      </c>
      <c r="U220">
        <f>RANK('Problem1-DATA'!Q220, $Q$5:$Q$504, 0)</f>
        <v>216</v>
      </c>
    </row>
    <row r="221" spans="3:21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82">
        <f t="shared" si="9"/>
        <v>59813.5</v>
      </c>
      <c r="M221" s="31">
        <v>160391.20000000001</v>
      </c>
      <c r="N221" s="68">
        <f>G221</f>
        <v>158</v>
      </c>
      <c r="O221" s="69">
        <f>H221-(I221*H221)</f>
        <v>58415.454400000002</v>
      </c>
      <c r="P221" s="70">
        <f>IF(K221="-", J221, J221-(K221*J221))</f>
        <v>-48790.742699999995</v>
      </c>
      <c r="Q221" s="77">
        <f>('Problem1-DATA'!H221*'Problem1-DATA'!$Y$5)+'Problem1-DATA'!H221</f>
        <v>51644.112800000003</v>
      </c>
      <c r="R221" s="77">
        <f t="shared" si="10"/>
        <v>59813.5</v>
      </c>
      <c r="S221" s="77">
        <f t="shared" si="11"/>
        <v>-8169.3871999999974</v>
      </c>
      <c r="T221" s="80">
        <f>S221/J221</f>
        <v>0.88021756041848453</v>
      </c>
      <c r="U221">
        <f>RANK('Problem1-DATA'!Q221, $Q$5:$Q$504, 0)</f>
        <v>217</v>
      </c>
    </row>
    <row r="222" spans="3:21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82">
        <f t="shared" si="9"/>
        <v>41445</v>
      </c>
      <c r="M222" s="31">
        <v>853531</v>
      </c>
      <c r="N222" s="68">
        <f>G222</f>
        <v>249</v>
      </c>
      <c r="O222" s="69">
        <f>H222-(I222*H222)</f>
        <v>42664.05</v>
      </c>
      <c r="P222" s="70">
        <f>IF(K222="-", J222, J222-(K222*J222))</f>
        <v>4968.8639999999996</v>
      </c>
      <c r="Q222" s="77">
        <f>('Problem1-DATA'!H222*'Problem1-DATA'!$Y$5)+'Problem1-DATA'!H222</f>
        <v>51297.245999999999</v>
      </c>
      <c r="R222" s="77">
        <f t="shared" si="10"/>
        <v>41445</v>
      </c>
      <c r="S222" s="77">
        <f t="shared" si="11"/>
        <v>9852.2459999999992</v>
      </c>
      <c r="T222" s="80">
        <f>S222/J222</f>
        <v>1.1262283950617282</v>
      </c>
      <c r="U222">
        <f>RANK('Problem1-DATA'!Q222, $Q$5:$Q$504, 0)</f>
        <v>218</v>
      </c>
    </row>
    <row r="223" spans="3:21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82">
        <f t="shared" si="9"/>
        <v>49702.799999999996</v>
      </c>
      <c r="M223" s="31">
        <v>29454.7</v>
      </c>
      <c r="N223" s="68">
        <f>G223</f>
        <v>199</v>
      </c>
      <c r="O223" s="69">
        <f>H223-(I223*H223)</f>
        <v>51101.571599999996</v>
      </c>
      <c r="P223" s="70">
        <f>IF(K223="-", J223, J223-(K223*J223))</f>
        <v>13.517099999999999</v>
      </c>
      <c r="Q223" s="77">
        <f>('Problem1-DATA'!H223*'Problem1-DATA'!$Y$5)+'Problem1-DATA'!H223</f>
        <v>50803.313399999999</v>
      </c>
      <c r="R223" s="77">
        <f t="shared" si="10"/>
        <v>49702.799999999996</v>
      </c>
      <c r="S223" s="77">
        <f t="shared" si="11"/>
        <v>1100.5134000000035</v>
      </c>
      <c r="T223" s="80">
        <f>S223/J223</f>
        <v>159.49469565217441</v>
      </c>
      <c r="U223">
        <f>RANK('Problem1-DATA'!Q223, $Q$5:$Q$504, 0)</f>
        <v>219</v>
      </c>
    </row>
    <row r="224" spans="3:21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82">
        <f t="shared" si="9"/>
        <v>47696.1</v>
      </c>
      <c r="M224" s="31">
        <v>48564.800000000003</v>
      </c>
      <c r="N224" s="68">
        <f>G224</f>
        <v>267</v>
      </c>
      <c r="O224" s="69">
        <f>H224-(I224*H224)</f>
        <v>39434.327600000004</v>
      </c>
      <c r="P224" s="70">
        <f>IF(K224="-", J224, J224-(K224*J224))</f>
        <v>1807.8173999999999</v>
      </c>
      <c r="Q224" s="77">
        <f>('Problem1-DATA'!H224*'Problem1-DATA'!$Y$5)+'Problem1-DATA'!H224</f>
        <v>50758.038800000002</v>
      </c>
      <c r="R224" s="77">
        <f t="shared" si="10"/>
        <v>47696.1</v>
      </c>
      <c r="S224" s="77">
        <f t="shared" si="11"/>
        <v>3061.9388000000035</v>
      </c>
      <c r="T224" s="80">
        <f>S224/J224</f>
        <v>1.5548361346671424</v>
      </c>
      <c r="U224">
        <f>RANK('Problem1-DATA'!Q224, $Q$5:$Q$504, 0)</f>
        <v>220</v>
      </c>
    </row>
    <row r="225" spans="3:21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82">
        <f t="shared" si="9"/>
        <v>45074.8</v>
      </c>
      <c r="M225" s="31">
        <v>336888.4</v>
      </c>
      <c r="N225" s="68">
        <f>G225</f>
        <v>166</v>
      </c>
      <c r="O225" s="69">
        <f>H225-(I225*H225)</f>
        <v>56855.695800000001</v>
      </c>
      <c r="P225" s="70">
        <f>IF(K225="-", J225, J225-(K225*J225))</f>
        <v>5227.2</v>
      </c>
      <c r="Q225" s="77">
        <f>('Problem1-DATA'!H225*'Problem1-DATA'!$Y$5)+'Problem1-DATA'!H225</f>
        <v>50703.770600000003</v>
      </c>
      <c r="R225" s="77">
        <f t="shared" si="10"/>
        <v>45074.8</v>
      </c>
      <c r="S225" s="77">
        <f t="shared" si="11"/>
        <v>5628.9706000000006</v>
      </c>
      <c r="T225" s="80">
        <f>S225/J225</f>
        <v>1.240544484848485</v>
      </c>
      <c r="U225">
        <f>RANK('Problem1-DATA'!Q225, $Q$5:$Q$504, 0)</f>
        <v>221</v>
      </c>
    </row>
    <row r="226" spans="3:21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82">
        <f t="shared" si="9"/>
        <v>47871.6</v>
      </c>
      <c r="M226" s="31">
        <v>209022.7</v>
      </c>
      <c r="N226" s="68">
        <f>G226</f>
        <v>221</v>
      </c>
      <c r="O226" s="69">
        <f>H226-(I226*H226)</f>
        <v>46980.2912</v>
      </c>
      <c r="P226" s="70">
        <f>IF(K226="-", J226, J226-(K226*J226))</f>
        <v>1303.5</v>
      </c>
      <c r="Q226" s="77">
        <f>('Problem1-DATA'!H226*'Problem1-DATA'!$Y$5)+'Problem1-DATA'!H226</f>
        <v>50701.011200000001</v>
      </c>
      <c r="R226" s="77">
        <f t="shared" si="10"/>
        <v>47871.6</v>
      </c>
      <c r="S226" s="77">
        <f t="shared" si="11"/>
        <v>2829.4112000000023</v>
      </c>
      <c r="T226" s="80">
        <f>S226/J226</f>
        <v>1.6279696202531659</v>
      </c>
      <c r="U226">
        <f>RANK('Problem1-DATA'!Q226, $Q$5:$Q$504, 0)</f>
        <v>222</v>
      </c>
    </row>
    <row r="227" spans="3:21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82">
        <f t="shared" si="9"/>
        <v>45958.100000000006</v>
      </c>
      <c r="M227" s="31">
        <v>1456097.4</v>
      </c>
      <c r="N227" s="68">
        <f>G227</f>
        <v>151</v>
      </c>
      <c r="O227" s="69">
        <f>H227-(I227*H227)</f>
        <v>58939.867000000006</v>
      </c>
      <c r="P227" s="70">
        <f>IF(K227="-", J227, J227-(K227*J227))</f>
        <v>3399.7824000000001</v>
      </c>
      <c r="Q227" s="77">
        <f>('Problem1-DATA'!H227*'Problem1-DATA'!$Y$5)+'Problem1-DATA'!H227</f>
        <v>50618.944600000003</v>
      </c>
      <c r="R227" s="77">
        <f t="shared" si="10"/>
        <v>45958.100000000006</v>
      </c>
      <c r="S227" s="77">
        <f t="shared" si="11"/>
        <v>4660.8445999999967</v>
      </c>
      <c r="T227" s="80">
        <f>S227/J227</f>
        <v>1.3051200156810028</v>
      </c>
      <c r="U227">
        <f>RANK('Problem1-DATA'!Q227, $Q$5:$Q$504, 0)</f>
        <v>223</v>
      </c>
    </row>
    <row r="228" spans="3:21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82">
        <f t="shared" si="9"/>
        <v>46919.199999999997</v>
      </c>
      <c r="M228" s="31">
        <v>203590.9</v>
      </c>
      <c r="N228" s="68">
        <f>G228</f>
        <v>209</v>
      </c>
      <c r="O228" s="69">
        <f>H228-(I228*H228)</f>
        <v>48704.160199999998</v>
      </c>
      <c r="P228" s="70">
        <f>IF(K228="-", J228, J228-(K228*J228))</f>
        <v>2560.701</v>
      </c>
      <c r="Q228" s="77">
        <f>('Problem1-DATA'!H228*'Problem1-DATA'!$Y$5)+'Problem1-DATA'!H228</f>
        <v>50482.405399999996</v>
      </c>
      <c r="R228" s="77">
        <f t="shared" si="10"/>
        <v>46919.199999999997</v>
      </c>
      <c r="S228" s="77">
        <f t="shared" si="11"/>
        <v>3563.2053999999989</v>
      </c>
      <c r="T228" s="80">
        <f>S228/J228</f>
        <v>1.4388069452856851</v>
      </c>
      <c r="U228">
        <f>RANK('Problem1-DATA'!Q228, $Q$5:$Q$504, 0)</f>
        <v>224</v>
      </c>
    </row>
    <row r="229" spans="3:21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82">
        <f t="shared" si="9"/>
        <v>49220</v>
      </c>
      <c r="M229" s="31">
        <v>108784</v>
      </c>
      <c r="N229" s="68">
        <f>G229</f>
        <v>212</v>
      </c>
      <c r="O229" s="69">
        <f>H229-(I229*H229)</f>
        <v>47948.76</v>
      </c>
      <c r="P229" s="70">
        <f>IF(K229="-", J229, J229-(K229*J229))</f>
        <v>218.79</v>
      </c>
      <c r="Q229" s="77">
        <f>('Problem1-DATA'!H229*'Problem1-DATA'!$Y$5)+'Problem1-DATA'!H229</f>
        <v>50415.26</v>
      </c>
      <c r="R229" s="77">
        <f t="shared" si="10"/>
        <v>49220</v>
      </c>
      <c r="S229" s="77">
        <f t="shared" si="11"/>
        <v>1195.260000000002</v>
      </c>
      <c r="T229" s="80">
        <f>S229/J229</f>
        <v>10.866000000000019</v>
      </c>
      <c r="U229">
        <f>RANK('Problem1-DATA'!Q229, $Q$5:$Q$504, 0)</f>
        <v>225</v>
      </c>
    </row>
    <row r="230" spans="3:21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82">
        <f t="shared" si="9"/>
        <v>48804.700000000004</v>
      </c>
      <c r="M230" s="31">
        <v>50340</v>
      </c>
      <c r="N230" s="68">
        <f>G230</f>
        <v>231</v>
      </c>
      <c r="O230" s="69">
        <f>H230-(I230*H230)</f>
        <v>45750.771200000003</v>
      </c>
      <c r="P230" s="70">
        <f>IF(K230="-", J230, J230-(K230*J230))</f>
        <v>852.10829999999999</v>
      </c>
      <c r="Q230" s="77">
        <f>('Problem1-DATA'!H230*'Problem1-DATA'!$Y$5)+'Problem1-DATA'!H230</f>
        <v>50385.008800000003</v>
      </c>
      <c r="R230" s="77">
        <f t="shared" si="10"/>
        <v>48804.700000000004</v>
      </c>
      <c r="S230" s="77">
        <f t="shared" si="11"/>
        <v>1580.3087999999989</v>
      </c>
      <c r="T230" s="80">
        <f>S230/J230</f>
        <v>3.1880346984062919</v>
      </c>
      <c r="U230">
        <f>RANK('Problem1-DATA'!Q230, $Q$5:$Q$504, 0)</f>
        <v>226</v>
      </c>
    </row>
    <row r="231" spans="3:21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82">
        <f t="shared" si="9"/>
        <v>48187.700000000004</v>
      </c>
      <c r="M231" s="31">
        <v>46416.2</v>
      </c>
      <c r="N231" s="68">
        <f>G231</f>
        <v>219</v>
      </c>
      <c r="O231" s="69">
        <f>H231-(I231*H231)</f>
        <v>47268.864000000001</v>
      </c>
      <c r="P231" s="70">
        <f>IF(K231="-", J231, J231-(K231*J231))</f>
        <v>812.19110000000001</v>
      </c>
      <c r="Q231" s="77">
        <f>('Problem1-DATA'!H231*'Problem1-DATA'!$Y$5)+'Problem1-DATA'!H231</f>
        <v>50321.644800000002</v>
      </c>
      <c r="R231" s="77">
        <f t="shared" si="10"/>
        <v>48187.700000000004</v>
      </c>
      <c r="S231" s="77">
        <f t="shared" si="11"/>
        <v>2133.9447999999975</v>
      </c>
      <c r="T231" s="80">
        <f>S231/J231</f>
        <v>2.0309743980203647</v>
      </c>
      <c r="U231">
        <f>RANK('Problem1-DATA'!Q231, $Q$5:$Q$504, 0)</f>
        <v>227</v>
      </c>
    </row>
    <row r="232" spans="3:21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82">
        <f t="shared" si="9"/>
        <v>46530.5</v>
      </c>
      <c r="M232" s="31">
        <v>110404.7</v>
      </c>
      <c r="N232" s="68">
        <f>G232</f>
        <v>225</v>
      </c>
      <c r="O232" s="69">
        <f>H232-(I232*H232)</f>
        <v>46199.328999999998</v>
      </c>
      <c r="P232" s="70">
        <f>IF(K232="-", J232, J232-(K232*J232))</f>
        <v>2137.6619999999998</v>
      </c>
      <c r="Q232" s="77">
        <f>('Problem1-DATA'!H232*'Problem1-DATA'!$Y$5)+'Problem1-DATA'!H232</f>
        <v>49910.902999999998</v>
      </c>
      <c r="R232" s="77">
        <f t="shared" si="10"/>
        <v>46530.5</v>
      </c>
      <c r="S232" s="77">
        <f t="shared" si="11"/>
        <v>3380.4029999999984</v>
      </c>
      <c r="T232" s="80">
        <f>S232/J232</f>
        <v>1.4659163052905457</v>
      </c>
      <c r="U232">
        <f>RANK('Problem1-DATA'!Q232, $Q$5:$Q$504, 0)</f>
        <v>228</v>
      </c>
    </row>
    <row r="233" spans="3:21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82">
        <f t="shared" si="9"/>
        <v>46013</v>
      </c>
      <c r="M233" s="31">
        <v>153226</v>
      </c>
      <c r="N233" s="68">
        <f>G233</f>
        <v>263</v>
      </c>
      <c r="O233" s="69">
        <f>H233-(I233*H233)</f>
        <v>40428.15</v>
      </c>
      <c r="P233" s="70">
        <f>IF(K233="-", J233, J233-(K233*J233))</f>
        <v>2164.9769999999999</v>
      </c>
      <c r="Q233" s="77">
        <f>('Problem1-DATA'!H233*'Problem1-DATA'!$Y$5)+'Problem1-DATA'!H233</f>
        <v>49720.3</v>
      </c>
      <c r="R233" s="77">
        <f t="shared" si="10"/>
        <v>46013</v>
      </c>
      <c r="S233" s="77">
        <f t="shared" si="11"/>
        <v>3707.3000000000029</v>
      </c>
      <c r="T233" s="80">
        <f>S233/J233</f>
        <v>1.4058778915434216</v>
      </c>
      <c r="U233">
        <f>RANK('Problem1-DATA'!Q233, $Q$5:$Q$504, 0)</f>
        <v>229</v>
      </c>
    </row>
    <row r="234" spans="3:21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82">
        <f t="shared" si="9"/>
        <v>46072.4</v>
      </c>
      <c r="M234" s="31">
        <v>52339.5</v>
      </c>
      <c r="N234" s="68">
        <f>G234</f>
        <v>229</v>
      </c>
      <c r="O234" s="69">
        <f>H234-(I234*H234)</f>
        <v>45997.968000000001</v>
      </c>
      <c r="P234" s="70">
        <f>IF(K234="-", J234, J234-(K234*J234))</f>
        <v>2770.7891999999997</v>
      </c>
      <c r="Q234" s="77">
        <f>('Problem1-DATA'!H234*'Problem1-DATA'!$Y$5)+'Problem1-DATA'!H234</f>
        <v>49432.095999999998</v>
      </c>
      <c r="R234" s="77">
        <f t="shared" si="10"/>
        <v>46072.4</v>
      </c>
      <c r="S234" s="77">
        <f t="shared" si="11"/>
        <v>3359.6959999999963</v>
      </c>
      <c r="T234" s="80">
        <f>S234/J234</f>
        <v>1.4635372016030652</v>
      </c>
      <c r="U234">
        <f>RANK('Problem1-DATA'!Q234, $Q$5:$Q$504, 0)</f>
        <v>230</v>
      </c>
    </row>
    <row r="235" spans="3:21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82">
        <f t="shared" si="9"/>
        <v>45264.799999999996</v>
      </c>
      <c r="M235" s="31">
        <v>71532.7</v>
      </c>
      <c r="N235" s="68">
        <f>G235</f>
        <v>250</v>
      </c>
      <c r="O235" s="69">
        <f>H235-(I235*H235)</f>
        <v>43099.351499999997</v>
      </c>
      <c r="P235" s="70">
        <f>IF(K235="-", J235, J235-(K235*J235))</f>
        <v>2781.0457999999999</v>
      </c>
      <c r="Q235" s="77">
        <f>('Problem1-DATA'!H235*'Problem1-DATA'!$Y$5)+'Problem1-DATA'!H235</f>
        <v>49215.125399999997</v>
      </c>
      <c r="R235" s="77">
        <f t="shared" si="10"/>
        <v>45264.799999999996</v>
      </c>
      <c r="S235" s="77">
        <f t="shared" si="11"/>
        <v>3950.3254000000015</v>
      </c>
      <c r="T235" s="80">
        <f>S235/J235</f>
        <v>1.3664690580787995</v>
      </c>
      <c r="U235">
        <f>RANK('Problem1-DATA'!Q235, $Q$5:$Q$504, 0)</f>
        <v>231</v>
      </c>
    </row>
    <row r="236" spans="3:21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82">
        <f t="shared" si="9"/>
        <v>40372.9</v>
      </c>
      <c r="M236" s="31">
        <v>873155.3</v>
      </c>
      <c r="N236" s="68">
        <f>G236</f>
        <v>251</v>
      </c>
      <c r="O236" s="69">
        <f>H236-(I236*H236)</f>
        <v>42799.319600000003</v>
      </c>
      <c r="P236" s="70">
        <f>IF(K236="-", J236, J236-(K236*J236))</f>
        <v>7364.9312</v>
      </c>
      <c r="Q236" s="77">
        <f>('Problem1-DATA'!H236*'Problem1-DATA'!$Y$5)+'Problem1-DATA'!H236</f>
        <v>49036.888600000006</v>
      </c>
      <c r="R236" s="77">
        <f t="shared" si="10"/>
        <v>40372.9</v>
      </c>
      <c r="S236" s="77">
        <f t="shared" si="11"/>
        <v>8663.9886000000042</v>
      </c>
      <c r="T236" s="80">
        <f>S236/J236</f>
        <v>1.1387398927501189</v>
      </c>
      <c r="U236">
        <f>RANK('Problem1-DATA'!Q236, $Q$5:$Q$504, 0)</f>
        <v>232</v>
      </c>
    </row>
    <row r="237" spans="3:21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82">
        <f t="shared" si="9"/>
        <v>46506.400000000001</v>
      </c>
      <c r="M237" s="31">
        <v>17402.3</v>
      </c>
      <c r="N237" s="68">
        <f>G237</f>
        <v>228</v>
      </c>
      <c r="O237" s="69">
        <f>H237-(I237*H237)</f>
        <v>46119.784399999997</v>
      </c>
      <c r="P237" s="70">
        <f>IF(K237="-", J237, J237-(K237*J237))</f>
        <v>1128.6665</v>
      </c>
      <c r="Q237" s="77">
        <f>('Problem1-DATA'!H237*'Problem1-DATA'!$Y$5)+'Problem1-DATA'!H237</f>
        <v>48894.626199999999</v>
      </c>
      <c r="R237" s="77">
        <f t="shared" si="10"/>
        <v>46506.400000000001</v>
      </c>
      <c r="S237" s="77">
        <f t="shared" si="11"/>
        <v>2388.2261999999973</v>
      </c>
      <c r="T237" s="80">
        <f>S237/J237</f>
        <v>1.7879959571760105</v>
      </c>
      <c r="U237">
        <f>RANK('Problem1-DATA'!Q237, $Q$5:$Q$504, 0)</f>
        <v>233</v>
      </c>
    </row>
    <row r="238" spans="3:21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82">
        <f t="shared" si="9"/>
        <v>41324.800000000003</v>
      </c>
      <c r="M238" s="31">
        <v>773455.5</v>
      </c>
      <c r="N238" s="68">
        <f>G238</f>
        <v>224</v>
      </c>
      <c r="O238" s="69">
        <f>H238-(I238*H238)</f>
        <v>46465.408000000003</v>
      </c>
      <c r="P238" s="70">
        <f>IF(K238="-", J238, J238-(K238*J238))</f>
        <v>2613.8112000000001</v>
      </c>
      <c r="Q238" s="77">
        <f>('Problem1-DATA'!H238*'Problem1-DATA'!$Y$5)+'Problem1-DATA'!H238</f>
        <v>48655.375999999997</v>
      </c>
      <c r="R238" s="77">
        <f t="shared" si="10"/>
        <v>41324.800000000003</v>
      </c>
      <c r="S238" s="77">
        <f t="shared" si="11"/>
        <v>7330.5759999999937</v>
      </c>
      <c r="T238" s="80">
        <f>S238/J238</f>
        <v>1.1666946778711476</v>
      </c>
      <c r="U238">
        <f>RANK('Problem1-DATA'!Q238, $Q$5:$Q$504, 0)</f>
        <v>234</v>
      </c>
    </row>
    <row r="239" spans="3:21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82">
        <f t="shared" si="9"/>
        <v>47395</v>
      </c>
      <c r="M239" s="31">
        <v>491984</v>
      </c>
      <c r="N239" s="68">
        <f>G239</f>
        <v>207</v>
      </c>
      <c r="O239" s="69">
        <f>H239-(I239*H239)</f>
        <v>49426.726999999999</v>
      </c>
      <c r="P239" s="70">
        <f>IF(K239="-", J239, J239-(K239*J239))</f>
        <v>-6</v>
      </c>
      <c r="Q239" s="77">
        <f>('Problem1-DATA'!H239*'Problem1-DATA'!$Y$5)+'Problem1-DATA'!H239</f>
        <v>48431.557999999997</v>
      </c>
      <c r="R239" s="77">
        <f t="shared" si="10"/>
        <v>47395</v>
      </c>
      <c r="S239" s="77">
        <f t="shared" si="11"/>
        <v>1036.5579999999973</v>
      </c>
      <c r="T239" s="80">
        <f>S239/J239</f>
        <v>-172.75966666666622</v>
      </c>
      <c r="U239">
        <f>RANK('Problem1-DATA'!Q239, $Q$5:$Q$504, 0)</f>
        <v>235</v>
      </c>
    </row>
    <row r="240" spans="3:21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82">
        <f t="shared" si="9"/>
        <v>46957.2</v>
      </c>
      <c r="M240" s="31">
        <v>561369.59999999998</v>
      </c>
      <c r="N240" s="68">
        <f>G240</f>
        <v>216</v>
      </c>
      <c r="O240" s="69">
        <f>H240-(I240*H240)</f>
        <v>47569.716</v>
      </c>
      <c r="P240" s="70">
        <f>IF(K240="-", J240, J240-(K240*J240))</f>
        <v>328.8</v>
      </c>
      <c r="Q240" s="77">
        <f>('Problem1-DATA'!H240*'Problem1-DATA'!$Y$5)+'Problem1-DATA'!H240</f>
        <v>48326.292000000001</v>
      </c>
      <c r="R240" s="77">
        <f t="shared" si="10"/>
        <v>46957.2</v>
      </c>
      <c r="S240" s="77">
        <f t="shared" si="11"/>
        <v>1369.0920000000042</v>
      </c>
      <c r="T240" s="80">
        <f>S240/J240</f>
        <v>4.1639051094890638</v>
      </c>
      <c r="U240">
        <f>RANK('Problem1-DATA'!Q240, $Q$5:$Q$504, 0)</f>
        <v>236</v>
      </c>
    </row>
    <row r="241" spans="3:21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82">
        <f t="shared" si="9"/>
        <v>35372.1</v>
      </c>
      <c r="M241" s="31">
        <v>105382</v>
      </c>
      <c r="N241" s="68">
        <f>G241</f>
        <v>331</v>
      </c>
      <c r="O241" s="69">
        <f>H241-(I241*H241)</f>
        <v>31010.891199999998</v>
      </c>
      <c r="P241" s="70">
        <f>IF(K241="-", J241, J241-(K241*J241))</f>
        <v>10413.025</v>
      </c>
      <c r="Q241" s="77">
        <f>('Problem1-DATA'!H241*'Problem1-DATA'!$Y$5)+'Problem1-DATA'!H241</f>
        <v>48312.699399999998</v>
      </c>
      <c r="R241" s="77">
        <f t="shared" si="10"/>
        <v>35372.1</v>
      </c>
      <c r="S241" s="77">
        <f t="shared" si="11"/>
        <v>12940.599399999999</v>
      </c>
      <c r="T241" s="80">
        <f>S241/J241</f>
        <v>1.0873905013192611</v>
      </c>
      <c r="U241">
        <f>RANK('Problem1-DATA'!Q241, $Q$5:$Q$504, 0)</f>
        <v>237</v>
      </c>
    </row>
    <row r="242" spans="3:21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82">
        <f t="shared" si="9"/>
        <v>43464</v>
      </c>
      <c r="M242" s="31">
        <v>395342</v>
      </c>
      <c r="N242" s="68">
        <f>G242</f>
        <v>142</v>
      </c>
      <c r="O242" s="69">
        <f>H242-(I242*H242)</f>
        <v>59541.16</v>
      </c>
      <c r="P242" s="70">
        <f>IF(K242="-", J242, J242-(K242*J242))</f>
        <v>2835.308</v>
      </c>
      <c r="Q242" s="77">
        <f>('Problem1-DATA'!H242*'Problem1-DATA'!$Y$5)+'Problem1-DATA'!H242</f>
        <v>48217.96</v>
      </c>
      <c r="R242" s="77">
        <f t="shared" si="10"/>
        <v>43464</v>
      </c>
      <c r="S242" s="77">
        <f t="shared" si="11"/>
        <v>4753.9599999999991</v>
      </c>
      <c r="T242" s="80">
        <f>S242/J242</f>
        <v>1.2793218514531752</v>
      </c>
      <c r="U242">
        <f>RANK('Problem1-DATA'!Q242, $Q$5:$Q$504, 0)</f>
        <v>238</v>
      </c>
    </row>
    <row r="243" spans="3:21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82">
        <f t="shared" si="9"/>
        <v>46654.400000000001</v>
      </c>
      <c r="M243" s="31">
        <v>1540920.6</v>
      </c>
      <c r="N243" s="68">
        <f>G243</f>
        <v>223</v>
      </c>
      <c r="O243" s="69">
        <f>H243-(I243*H243)</f>
        <v>46499.805</v>
      </c>
      <c r="P243" s="70">
        <f>IF(K243="-", J243, J243-(K243*J243))</f>
        <v>315.10000000000002</v>
      </c>
      <c r="Q243" s="77">
        <f>('Problem1-DATA'!H243*'Problem1-DATA'!$Y$5)+'Problem1-DATA'!H243</f>
        <v>48002.828999999998</v>
      </c>
      <c r="R243" s="77">
        <f t="shared" si="10"/>
        <v>46654.400000000001</v>
      </c>
      <c r="S243" s="77">
        <f t="shared" si="11"/>
        <v>1348.4289999999964</v>
      </c>
      <c r="T243" s="80">
        <f>S243/J243</f>
        <v>4.2793684544588908</v>
      </c>
      <c r="U243">
        <f>RANK('Problem1-DATA'!Q243, $Q$5:$Q$504, 0)</f>
        <v>239</v>
      </c>
    </row>
    <row r="244" spans="3:21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82">
        <f t="shared" si="9"/>
        <v>44717.7</v>
      </c>
      <c r="M244" s="31">
        <v>144343.79999999999</v>
      </c>
      <c r="N244" s="68">
        <f>G244</f>
        <v>193</v>
      </c>
      <c r="O244" s="69">
        <f>H244-(I244*H244)</f>
        <v>51389.909999999996</v>
      </c>
      <c r="P244" s="70">
        <f>IF(K244="-", J244, J244-(K244*J244))</f>
        <v>3516.7031999999999</v>
      </c>
      <c r="Q244" s="77">
        <f>('Problem1-DATA'!H244*'Problem1-DATA'!$Y$5)+'Problem1-DATA'!H244</f>
        <v>47745.898199999996</v>
      </c>
      <c r="R244" s="77">
        <f t="shared" si="10"/>
        <v>44717.7</v>
      </c>
      <c r="S244" s="77">
        <f t="shared" si="11"/>
        <v>3028.1981999999989</v>
      </c>
      <c r="T244" s="80">
        <f>S244/J244</f>
        <v>1.5137963407318531</v>
      </c>
      <c r="U244">
        <f>RANK('Problem1-DATA'!Q244, $Q$5:$Q$504, 0)</f>
        <v>240</v>
      </c>
    </row>
    <row r="245" spans="3:21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82">
        <f t="shared" si="9"/>
        <v>42890</v>
      </c>
      <c r="M245" s="31">
        <v>39207</v>
      </c>
      <c r="N245" s="68">
        <f>G245</f>
        <v>215</v>
      </c>
      <c r="O245" s="69">
        <f>H245-(I245*H245)</f>
        <v>47610.54</v>
      </c>
      <c r="P245" s="70">
        <f>IF(K245="-", J245, J245-(K245*J245))</f>
        <v>1102.0170000000003</v>
      </c>
      <c r="Q245" s="77">
        <f>('Problem1-DATA'!H245*'Problem1-DATA'!$Y$5)+'Problem1-DATA'!H245</f>
        <v>47703.894</v>
      </c>
      <c r="R245" s="77">
        <f t="shared" si="10"/>
        <v>42890</v>
      </c>
      <c r="S245" s="77">
        <f t="shared" si="11"/>
        <v>4813.8940000000002</v>
      </c>
      <c r="T245" s="80">
        <f>S245/J245</f>
        <v>1.2711629257987853</v>
      </c>
      <c r="U245">
        <f>RANK('Problem1-DATA'!Q245, $Q$5:$Q$504, 0)</f>
        <v>241</v>
      </c>
    </row>
    <row r="246" spans="3:21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82">
        <f t="shared" si="9"/>
        <v>44711.199999999997</v>
      </c>
      <c r="M246" s="31">
        <v>158364.29999999999</v>
      </c>
      <c r="N246" s="68">
        <f>G246</f>
        <v>312</v>
      </c>
      <c r="O246" s="69">
        <f>H246-(I246*H246)</f>
        <v>34701.532099999997</v>
      </c>
      <c r="P246" s="70">
        <f>IF(K246="-", J246, J246-(K246*J246))</f>
        <v>1050.1218000000001</v>
      </c>
      <c r="Q246" s="77">
        <f>('Problem1-DATA'!H246*'Problem1-DATA'!$Y$5)+'Problem1-DATA'!H246</f>
        <v>47223.656199999998</v>
      </c>
      <c r="R246" s="77">
        <f t="shared" si="10"/>
        <v>44711.199999999997</v>
      </c>
      <c r="S246" s="77">
        <f t="shared" si="11"/>
        <v>2512.4562000000005</v>
      </c>
      <c r="T246" s="80">
        <f>S246/J246</f>
        <v>1.6795616017113446</v>
      </c>
      <c r="U246">
        <f>RANK('Problem1-DATA'!Q246, $Q$5:$Q$504, 0)</f>
        <v>242</v>
      </c>
    </row>
    <row r="247" spans="3:21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82">
        <f t="shared" si="9"/>
        <v>45184.200000000004</v>
      </c>
      <c r="M247" s="31">
        <v>73372.600000000006</v>
      </c>
      <c r="N247" s="68">
        <f>G247</f>
        <v>245</v>
      </c>
      <c r="O247" s="69">
        <f>H247-(I247*H247)</f>
        <v>44362.052800000005</v>
      </c>
      <c r="P247" s="70">
        <f>IF(K247="-", J247, J247-(K247*J247))</f>
        <v>653.00040000000013</v>
      </c>
      <c r="Q247" s="77">
        <f>('Problem1-DATA'!H247*'Problem1-DATA'!$Y$5)+'Problem1-DATA'!H247</f>
        <v>47128.916799999999</v>
      </c>
      <c r="R247" s="77">
        <f t="shared" si="10"/>
        <v>45184.200000000004</v>
      </c>
      <c r="S247" s="77">
        <f t="shared" si="11"/>
        <v>1944.7167999999947</v>
      </c>
      <c r="T247" s="80">
        <f>S247/J247</f>
        <v>2.0906437325306326</v>
      </c>
      <c r="U247">
        <f>RANK('Problem1-DATA'!Q247, $Q$5:$Q$504, 0)</f>
        <v>243</v>
      </c>
    </row>
    <row r="248" spans="3:21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82">
        <f t="shared" si="9"/>
        <v>41457</v>
      </c>
      <c r="M248" s="31">
        <v>203620.6</v>
      </c>
      <c r="N248" s="68">
        <f>G248</f>
        <v>280</v>
      </c>
      <c r="O248" s="69">
        <f>H248-(I248*H248)</f>
        <v>39082.770700000001</v>
      </c>
      <c r="P248" s="70">
        <f>IF(K248="-", J248, J248-(K248*J248))</f>
        <v>3995.0177999999996</v>
      </c>
      <c r="Q248" s="77">
        <f>('Problem1-DATA'!H248*'Problem1-DATA'!$Y$5)+'Problem1-DATA'!H248</f>
        <v>46936.065399999999</v>
      </c>
      <c r="R248" s="77">
        <f t="shared" si="10"/>
        <v>41457</v>
      </c>
      <c r="S248" s="77">
        <f t="shared" si="11"/>
        <v>5479.0653999999995</v>
      </c>
      <c r="T248" s="80">
        <f>S248/J248</f>
        <v>1.2260982836171592</v>
      </c>
      <c r="U248">
        <f>RANK('Problem1-DATA'!Q248, $Q$5:$Q$504, 0)</f>
        <v>244</v>
      </c>
    </row>
    <row r="249" spans="3:21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82">
        <f t="shared" si="9"/>
        <v>40249.9</v>
      </c>
      <c r="M249" s="31">
        <v>66236.7</v>
      </c>
      <c r="N249" s="68">
        <f>G249</f>
        <v>236</v>
      </c>
      <c r="O249" s="69">
        <f>H249-(I249*H249)</f>
        <v>45500.054400000001</v>
      </c>
      <c r="P249" s="70">
        <f>IF(K249="-", J249, J249-(K249*J249))</f>
        <v>5136.3697999999995</v>
      </c>
      <c r="Q249" s="77">
        <f>('Problem1-DATA'!H249*'Problem1-DATA'!$Y$5)+'Problem1-DATA'!H249</f>
        <v>46828.857600000003</v>
      </c>
      <c r="R249" s="77">
        <f t="shared" si="10"/>
        <v>40249.9</v>
      </c>
      <c r="S249" s="77">
        <f t="shared" si="11"/>
        <v>6578.9576000000015</v>
      </c>
      <c r="T249" s="80">
        <f>S249/J249</f>
        <v>1.1809505824911597</v>
      </c>
      <c r="U249">
        <f>RANK('Problem1-DATA'!Q249, $Q$5:$Q$504, 0)</f>
        <v>245</v>
      </c>
    </row>
    <row r="250" spans="3:21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82">
        <f t="shared" si="9"/>
        <v>42104</v>
      </c>
      <c r="M250" s="31">
        <v>111993</v>
      </c>
      <c r="N250" s="68">
        <f>G250</f>
        <v>296</v>
      </c>
      <c r="O250" s="69">
        <f>H250-(I250*H250)</f>
        <v>36784.627</v>
      </c>
      <c r="P250" s="70">
        <f>IF(K250="-", J250, J250-(K250*J250))</f>
        <v>5079.5550000000003</v>
      </c>
      <c r="Q250" s="77">
        <f>('Problem1-DATA'!H250*'Problem1-DATA'!$Y$5)+'Problem1-DATA'!H250</f>
        <v>46816.798000000003</v>
      </c>
      <c r="R250" s="77">
        <f t="shared" si="10"/>
        <v>42104</v>
      </c>
      <c r="S250" s="77">
        <f t="shared" si="11"/>
        <v>4712.7980000000025</v>
      </c>
      <c r="T250" s="80">
        <f>S250/J250</f>
        <v>1.2720102564102571</v>
      </c>
      <c r="U250">
        <f>RANK('Problem1-DATA'!Q250, $Q$5:$Q$504, 0)</f>
        <v>246</v>
      </c>
    </row>
    <row r="251" spans="3:21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82">
        <f t="shared" si="9"/>
        <v>45476</v>
      </c>
      <c r="M251" s="31">
        <v>19425</v>
      </c>
      <c r="N251" s="68">
        <f>G251</f>
        <v>233</v>
      </c>
      <c r="O251" s="69">
        <f>H251-(I251*H251)</f>
        <v>45788.743000000002</v>
      </c>
      <c r="P251" s="70">
        <f>IF(K251="-", J251, J251-(K251*J251))</f>
        <v>88.376999999999981</v>
      </c>
      <c r="Q251" s="77">
        <f>('Problem1-DATA'!H251*'Problem1-DATA'!$Y$5)+'Problem1-DATA'!H251</f>
        <v>46749.345999999998</v>
      </c>
      <c r="R251" s="77">
        <f t="shared" si="10"/>
        <v>45476</v>
      </c>
      <c r="S251" s="77">
        <f t="shared" si="11"/>
        <v>1273.3459999999977</v>
      </c>
      <c r="T251" s="80">
        <f>S251/J251</f>
        <v>4.7690861423220889</v>
      </c>
      <c r="U251">
        <f>RANK('Problem1-DATA'!Q251, $Q$5:$Q$504, 0)</f>
        <v>247</v>
      </c>
    </row>
    <row r="252" spans="3:21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82">
        <f t="shared" si="9"/>
        <v>43848.4</v>
      </c>
      <c r="M252" s="31">
        <v>474944.3</v>
      </c>
      <c r="N252" s="68">
        <f>G252</f>
        <v>201</v>
      </c>
      <c r="O252" s="69">
        <f>H252-(I252*H252)</f>
        <v>50189.275200000004</v>
      </c>
      <c r="P252" s="70">
        <f>IF(K252="-", J252, J252-(K252*J252))</f>
        <v>1429.0294000000001</v>
      </c>
      <c r="Q252" s="77">
        <f>('Problem1-DATA'!H252*'Problem1-DATA'!$Y$5)+'Problem1-DATA'!H252</f>
        <v>46461.448600000003</v>
      </c>
      <c r="R252" s="77">
        <f t="shared" si="10"/>
        <v>43848.4</v>
      </c>
      <c r="S252" s="77">
        <f t="shared" si="11"/>
        <v>2613.0486000000019</v>
      </c>
      <c r="T252" s="80">
        <f>S252/J252</f>
        <v>1.6200933721867454</v>
      </c>
      <c r="U252">
        <f>RANK('Problem1-DATA'!Q252, $Q$5:$Q$504, 0)</f>
        <v>248</v>
      </c>
    </row>
    <row r="253" spans="3:21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82">
        <f t="shared" si="9"/>
        <v>45072.6</v>
      </c>
      <c r="M253" s="31">
        <v>12533.7</v>
      </c>
      <c r="N253" s="68">
        <f>G253</f>
        <v>270</v>
      </c>
      <c r="O253" s="69">
        <f>H253-(I253*H253)</f>
        <v>40437.15</v>
      </c>
      <c r="P253" s="70">
        <f>IF(K253="-", J253, J253-(K253*J253))</f>
        <v>327.6096</v>
      </c>
      <c r="Q253" s="77">
        <f>('Problem1-DATA'!H253*'Problem1-DATA'!$Y$5)+'Problem1-DATA'!H253</f>
        <v>46434.57</v>
      </c>
      <c r="R253" s="77">
        <f t="shared" si="10"/>
        <v>45072.6</v>
      </c>
      <c r="S253" s="77">
        <f t="shared" si="11"/>
        <v>1361.9700000000012</v>
      </c>
      <c r="T253" s="80">
        <f>S253/J253</f>
        <v>3.7581953642384138</v>
      </c>
      <c r="U253">
        <f>RANK('Problem1-DATA'!Q253, $Q$5:$Q$504, 0)</f>
        <v>249</v>
      </c>
    </row>
    <row r="254" spans="3:21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82">
        <f t="shared" si="9"/>
        <v>44936.2</v>
      </c>
      <c r="M254" s="31">
        <v>57450.7</v>
      </c>
      <c r="N254" s="68">
        <f>G254</f>
        <v>256</v>
      </c>
      <c r="O254" s="69">
        <f>H254-(I254*H254)</f>
        <v>42471.44</v>
      </c>
      <c r="P254" s="70">
        <f>IF(K254="-", J254, J254-(K254*J254))</f>
        <v>471.21480000000003</v>
      </c>
      <c r="Q254" s="77">
        <f>('Problem1-DATA'!H254*'Problem1-DATA'!$Y$5)+'Problem1-DATA'!H254</f>
        <v>46423.328000000001</v>
      </c>
      <c r="R254" s="77">
        <f t="shared" si="10"/>
        <v>44936.2</v>
      </c>
      <c r="S254" s="77">
        <f t="shared" si="11"/>
        <v>1487.1280000000042</v>
      </c>
      <c r="T254" s="80">
        <f>S254/J254</f>
        <v>3.048642886428873</v>
      </c>
      <c r="U254">
        <f>RANK('Problem1-DATA'!Q254, $Q$5:$Q$504, 0)</f>
        <v>250</v>
      </c>
    </row>
    <row r="255" spans="3:21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82">
        <f t="shared" si="9"/>
        <v>45271.100000000006</v>
      </c>
      <c r="M255" s="31">
        <v>93408.3</v>
      </c>
      <c r="N255" s="68">
        <f>G255</f>
        <v>222</v>
      </c>
      <c r="O255" s="69">
        <f>H255-(I255*H255)</f>
        <v>46654.546400000007</v>
      </c>
      <c r="P255" s="70">
        <f>IF(K255="-", J255, J255-(K255*J255))</f>
        <v>112.7</v>
      </c>
      <c r="Q255" s="77">
        <f>('Problem1-DATA'!H255*'Problem1-DATA'!$Y$5)+'Problem1-DATA'!H255</f>
        <v>46382.243600000002</v>
      </c>
      <c r="R255" s="77">
        <f t="shared" si="10"/>
        <v>45271.100000000006</v>
      </c>
      <c r="S255" s="77">
        <f t="shared" si="11"/>
        <v>1111.1435999999958</v>
      </c>
      <c r="T255" s="80">
        <f>S255/J255</f>
        <v>9.8593043478260487</v>
      </c>
      <c r="U255">
        <f>RANK('Problem1-DATA'!Q255, $Q$5:$Q$504, 0)</f>
        <v>251</v>
      </c>
    </row>
    <row r="256" spans="3:21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82">
        <f t="shared" si="9"/>
        <v>39358.1</v>
      </c>
      <c r="M256" s="31">
        <v>85231.2</v>
      </c>
      <c r="N256" s="68">
        <f>G256</f>
        <v>281</v>
      </c>
      <c r="O256" s="69">
        <f>H256-(I256*H256)</f>
        <v>39278.964399999997</v>
      </c>
      <c r="P256" s="70">
        <f>IF(K256="-", J256, J256-(K256*J256))</f>
        <v>4774.2655999999997</v>
      </c>
      <c r="Q256" s="77">
        <f>('Problem1-DATA'!H256*'Problem1-DATA'!$Y$5)+'Problem1-DATA'!H256</f>
        <v>46088.520799999998</v>
      </c>
      <c r="R256" s="77">
        <f t="shared" si="10"/>
        <v>39358.1</v>
      </c>
      <c r="S256" s="77">
        <f t="shared" si="11"/>
        <v>6730.4207999999999</v>
      </c>
      <c r="T256" s="80">
        <f>S256/J256</f>
        <v>1.1728945506508897</v>
      </c>
      <c r="U256">
        <f>RANK('Problem1-DATA'!Q256, $Q$5:$Q$504, 0)</f>
        <v>252</v>
      </c>
    </row>
    <row r="257" spans="3:21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82">
        <f t="shared" si="9"/>
        <v>42093.1</v>
      </c>
      <c r="M257" s="31">
        <v>53558.6</v>
      </c>
      <c r="N257" s="68">
        <f>G257</f>
        <v>286</v>
      </c>
      <c r="O257" s="69">
        <f>H257-(I257*H257)</f>
        <v>38303.364000000001</v>
      </c>
      <c r="P257" s="70">
        <f>IF(K257="-", J257, J257-(K257*J257))</f>
        <v>2388.4926</v>
      </c>
      <c r="Q257" s="77">
        <f>('Problem1-DATA'!H257*'Problem1-DATA'!$Y$5)+'Problem1-DATA'!H257</f>
        <v>45946.053999999996</v>
      </c>
      <c r="R257" s="77">
        <f t="shared" si="10"/>
        <v>42093.1</v>
      </c>
      <c r="S257" s="77">
        <f t="shared" si="11"/>
        <v>3852.9539999999979</v>
      </c>
      <c r="T257" s="80">
        <f>S257/J257</f>
        <v>1.3453521421837347</v>
      </c>
      <c r="U257">
        <f>RANK('Problem1-DATA'!Q257, $Q$5:$Q$504, 0)</f>
        <v>253</v>
      </c>
    </row>
    <row r="258" spans="3:21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82">
        <f t="shared" si="9"/>
        <v>39806.9</v>
      </c>
      <c r="M258" s="31">
        <v>222652.2</v>
      </c>
      <c r="N258" s="68">
        <f>G258</f>
        <v>332</v>
      </c>
      <c r="O258" s="69">
        <f>H258-(I258*H258)</f>
        <v>32381.984599999996</v>
      </c>
      <c r="P258" s="70">
        <f>IF(K258="-", J258, J258-(K258*J258))</f>
        <v>3931.3890000000001</v>
      </c>
      <c r="Q258" s="77">
        <f>('Problem1-DATA'!H258*'Problem1-DATA'!$Y$5)+'Problem1-DATA'!H258</f>
        <v>45900.677199999998</v>
      </c>
      <c r="R258" s="77">
        <f t="shared" si="10"/>
        <v>39806.9</v>
      </c>
      <c r="S258" s="77">
        <f t="shared" si="11"/>
        <v>6093.7771999999968</v>
      </c>
      <c r="T258" s="80">
        <f>S258/J258</f>
        <v>1.1935243355465455</v>
      </c>
      <c r="U258">
        <f>RANK('Problem1-DATA'!Q258, $Q$5:$Q$504, 0)</f>
        <v>254</v>
      </c>
    </row>
    <row r="259" spans="3:21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82">
        <f t="shared" si="9"/>
        <v>31629.9</v>
      </c>
      <c r="M259" s="31">
        <v>450270</v>
      </c>
      <c r="N259" s="68">
        <f>G259</f>
        <v>205</v>
      </c>
      <c r="O259" s="69">
        <f>H259-(I259*H259)</f>
        <v>49253.544800000003</v>
      </c>
      <c r="P259" s="70">
        <f>IF(K259="-", J259, J259-(K259*J259))</f>
        <v>12857.1765</v>
      </c>
      <c r="Q259" s="77">
        <f>('Problem1-DATA'!H259*'Problem1-DATA'!$Y$5)+'Problem1-DATA'!H259</f>
        <v>45886.164799999999</v>
      </c>
      <c r="R259" s="77">
        <f t="shared" si="10"/>
        <v>31629.9</v>
      </c>
      <c r="S259" s="77">
        <f t="shared" si="11"/>
        <v>14256.264799999997</v>
      </c>
      <c r="T259" s="80">
        <f>S259/J259</f>
        <v>1.0744443456306287</v>
      </c>
      <c r="U259">
        <f>RANK('Problem1-DATA'!Q259, $Q$5:$Q$504, 0)</f>
        <v>255</v>
      </c>
    </row>
    <row r="260" spans="3:21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82">
        <f t="shared" si="9"/>
        <v>34973.5</v>
      </c>
      <c r="M260" s="31">
        <v>1016475.5</v>
      </c>
      <c r="N260" s="68">
        <f>G260</f>
        <v>292</v>
      </c>
      <c r="O260" s="69">
        <f>H260-(I260*H260)</f>
        <v>37605.639900000002</v>
      </c>
      <c r="P260" s="70">
        <f>IF(K260="-", J260, J260-(K260*J260))</f>
        <v>8643.3125999999993</v>
      </c>
      <c r="Q260" s="77">
        <f>('Problem1-DATA'!H260*'Problem1-DATA'!$Y$5)+'Problem1-DATA'!H260</f>
        <v>45590.704600000005</v>
      </c>
      <c r="R260" s="77">
        <f t="shared" si="10"/>
        <v>34973.5</v>
      </c>
      <c r="S260" s="77">
        <f t="shared" si="11"/>
        <v>10617.204600000005</v>
      </c>
      <c r="T260" s="80">
        <f>S260/J260</f>
        <v>1.1018498308391629</v>
      </c>
      <c r="U260">
        <f>RANK('Problem1-DATA'!Q260, $Q$5:$Q$504, 0)</f>
        <v>256</v>
      </c>
    </row>
    <row r="261" spans="3:21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82">
        <f t="shared" si="9"/>
        <v>43129</v>
      </c>
      <c r="M261" s="31">
        <v>60580</v>
      </c>
      <c r="N261" s="68">
        <f>G261</f>
        <v>260</v>
      </c>
      <c r="O261" s="69">
        <f>H261-(I261*H261)</f>
        <v>42091.245000000003</v>
      </c>
      <c r="P261" s="70">
        <f>IF(K261="-", J261, J261-(K261*J261))</f>
        <v>1784.768</v>
      </c>
      <c r="Q261" s="77">
        <f>('Problem1-DATA'!H261*'Problem1-DATA'!$Y$5)+'Problem1-DATA'!H261</f>
        <v>45520.902000000002</v>
      </c>
      <c r="R261" s="77">
        <f t="shared" si="10"/>
        <v>43129</v>
      </c>
      <c r="S261" s="77">
        <f t="shared" si="11"/>
        <v>2391.9020000000019</v>
      </c>
      <c r="T261" s="80">
        <f>S261/J261</f>
        <v>1.6939815864022676</v>
      </c>
      <c r="U261">
        <f>RANK('Problem1-DATA'!Q261, $Q$5:$Q$504, 0)</f>
        <v>257</v>
      </c>
    </row>
    <row r="262" spans="3:21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82">
        <f t="shared" ref="L262:L325" si="12">H262-J262</f>
        <v>43369.7</v>
      </c>
      <c r="M262" s="31">
        <v>45679.9</v>
      </c>
      <c r="N262" s="68">
        <f>G262</f>
        <v>248</v>
      </c>
      <c r="O262" s="69">
        <f>H262-(I262*H262)</f>
        <v>43830.234499999999</v>
      </c>
      <c r="P262" s="70">
        <f>IF(K262="-", J262, J262-(K262*J262))</f>
        <v>1212.5999999999999</v>
      </c>
      <c r="Q262" s="77">
        <f>('Problem1-DATA'!H262*'Problem1-DATA'!$Y$5)+'Problem1-DATA'!H262</f>
        <v>45476.649399999995</v>
      </c>
      <c r="R262" s="77">
        <f t="shared" ref="R262:R325" si="13">IF(H262&gt;$Y$6, L262 - (L262 * $Y$7), L262)</f>
        <v>43369.7</v>
      </c>
      <c r="S262" s="77">
        <f t="shared" ref="S262:S325" si="14">Q262-R262</f>
        <v>2106.9493999999977</v>
      </c>
      <c r="T262" s="80">
        <f>S262/J262</f>
        <v>1.8678629432624092</v>
      </c>
      <c r="U262">
        <f>RANK('Problem1-DATA'!Q262, $Q$5:$Q$504, 0)</f>
        <v>258</v>
      </c>
    </row>
    <row r="263" spans="3:21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82">
        <f t="shared" si="12"/>
        <v>44084.600000000006</v>
      </c>
      <c r="M263" s="31">
        <v>19011.900000000001</v>
      </c>
      <c r="N263" s="68">
        <f>G263</f>
        <v>285</v>
      </c>
      <c r="O263" s="69">
        <f>H263-(I263*H263)</f>
        <v>38541.011100000003</v>
      </c>
      <c r="P263" s="70">
        <f>IF(K263="-", J263, J263-(K263*J263))</f>
        <v>455.71319999999997</v>
      </c>
      <c r="Q263" s="77">
        <f>('Problem1-DATA'!H263*'Problem1-DATA'!$Y$5)+'Problem1-DATA'!H263</f>
        <v>45431.272600000004</v>
      </c>
      <c r="R263" s="77">
        <f t="shared" si="13"/>
        <v>44084.600000000006</v>
      </c>
      <c r="S263" s="77">
        <f t="shared" si="14"/>
        <v>1346.6725999999981</v>
      </c>
      <c r="T263" s="80">
        <f>S263/J263</f>
        <v>3.6524887442365013</v>
      </c>
      <c r="U263">
        <f>RANK('Problem1-DATA'!Q263, $Q$5:$Q$504, 0)</f>
        <v>259</v>
      </c>
    </row>
    <row r="264" spans="3:21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82">
        <f t="shared" si="12"/>
        <v>40503</v>
      </c>
      <c r="M264" s="31">
        <v>60266</v>
      </c>
      <c r="N264" s="68">
        <f>G264</f>
        <v>266</v>
      </c>
      <c r="O264" s="69">
        <f>H264-(I264*H264)</f>
        <v>41016.273999999998</v>
      </c>
      <c r="P264" s="70">
        <f>IF(K264="-", J264, J264-(K264*J264))</f>
        <v>3541.5</v>
      </c>
      <c r="Q264" s="77">
        <f>('Problem1-DATA'!H264*'Problem1-DATA'!$Y$5)+'Problem1-DATA'!H264</f>
        <v>45415.635999999999</v>
      </c>
      <c r="R264" s="77">
        <f t="shared" si="13"/>
        <v>40503</v>
      </c>
      <c r="S264" s="77">
        <f t="shared" si="14"/>
        <v>4912.6359999999986</v>
      </c>
      <c r="T264" s="80">
        <f>S264/J264</f>
        <v>1.2484462515883097</v>
      </c>
      <c r="U264">
        <f>RANK('Problem1-DATA'!Q264, $Q$5:$Q$504, 0)</f>
        <v>260</v>
      </c>
    </row>
    <row r="265" spans="3:21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82">
        <f t="shared" si="12"/>
        <v>43877.2</v>
      </c>
      <c r="M265" s="31">
        <v>151966.1</v>
      </c>
      <c r="N265" s="68">
        <f>G265</f>
        <v>244</v>
      </c>
      <c r="O265" s="69">
        <f>H265-(I265*H265)</f>
        <v>44568.817999999999</v>
      </c>
      <c r="P265" s="70">
        <f>IF(K265="-", J265, J265-(K265*J265))</f>
        <v>346.17540000000002</v>
      </c>
      <c r="Q265" s="77">
        <f>('Problem1-DATA'!H265*'Problem1-DATA'!$Y$5)+'Problem1-DATA'!H265</f>
        <v>45277.665999999997</v>
      </c>
      <c r="R265" s="77">
        <f t="shared" si="13"/>
        <v>43877.2</v>
      </c>
      <c r="S265" s="77">
        <f t="shared" si="14"/>
        <v>1400.4660000000003</v>
      </c>
      <c r="T265" s="80">
        <f>S265/J265</f>
        <v>3.2890230155002356</v>
      </c>
      <c r="U265">
        <f>RANK('Problem1-DATA'!Q265, $Q$5:$Q$504, 0)</f>
        <v>261</v>
      </c>
    </row>
    <row r="266" spans="3:21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82">
        <f t="shared" si="12"/>
        <v>43357.5</v>
      </c>
      <c r="M266" s="31">
        <v>78908.5</v>
      </c>
      <c r="N266" s="68">
        <f>G266</f>
        <v>273</v>
      </c>
      <c r="O266" s="69">
        <f>H266-(I266*H266)</f>
        <v>40412.473599999998</v>
      </c>
      <c r="P266" s="70">
        <f>IF(K266="-", J266, J266-(K266*J266))</f>
        <v>-4806.2679000000007</v>
      </c>
      <c r="Q266" s="77">
        <f>('Problem1-DATA'!H266*'Problem1-DATA'!$Y$5)+'Problem1-DATA'!H266</f>
        <v>44941.836800000005</v>
      </c>
      <c r="R266" s="77">
        <f t="shared" si="13"/>
        <v>43357.5</v>
      </c>
      <c r="S266" s="77">
        <f t="shared" si="14"/>
        <v>1584.3368000000046</v>
      </c>
      <c r="T266" s="80">
        <f>S266/J266</f>
        <v>2.5682230507375663</v>
      </c>
      <c r="U266">
        <f>RANK('Problem1-DATA'!Q266, $Q$5:$Q$504, 0)</f>
        <v>262</v>
      </c>
    </row>
    <row r="267" spans="3:21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82">
        <f t="shared" si="12"/>
        <v>43551.6</v>
      </c>
      <c r="M267" s="31">
        <v>53958.1</v>
      </c>
      <c r="N267" s="68">
        <f>G267</f>
        <v>288</v>
      </c>
      <c r="O267" s="69">
        <f>H267-(I267*H267)</f>
        <v>38244.263200000001</v>
      </c>
      <c r="P267" s="70">
        <f>IF(K267="-", J267, J267-(K267*J267))</f>
        <v>49.959499999999991</v>
      </c>
      <c r="Q267" s="77">
        <f>('Problem1-DATA'!H267*'Problem1-DATA'!$Y$5)+'Problem1-DATA'!H267</f>
        <v>44822.978199999998</v>
      </c>
      <c r="R267" s="77">
        <f t="shared" si="13"/>
        <v>43551.6</v>
      </c>
      <c r="S267" s="77">
        <f t="shared" si="14"/>
        <v>1271.3781999999992</v>
      </c>
      <c r="T267" s="80">
        <f>S267/J267</f>
        <v>4.1480528548123958</v>
      </c>
      <c r="U267">
        <f>RANK('Problem1-DATA'!Q267, $Q$5:$Q$504, 0)</f>
        <v>263</v>
      </c>
    </row>
    <row r="268" spans="3:21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82">
        <f t="shared" si="12"/>
        <v>42404</v>
      </c>
      <c r="M268" s="31">
        <v>146130</v>
      </c>
      <c r="N268" s="68">
        <f>G268</f>
        <v>264</v>
      </c>
      <c r="O268" s="69">
        <f>H268-(I268*H268)</f>
        <v>41495.934000000001</v>
      </c>
      <c r="P268" s="70">
        <f>IF(K268="-", J268, J268-(K268*J268))</f>
        <v>2307.48</v>
      </c>
      <c r="Q268" s="77">
        <f>('Problem1-DATA'!H268*'Problem1-DATA'!$Y$5)+'Problem1-DATA'!H268</f>
        <v>44593.947999999997</v>
      </c>
      <c r="R268" s="77">
        <f t="shared" si="13"/>
        <v>42404</v>
      </c>
      <c r="S268" s="77">
        <f t="shared" si="14"/>
        <v>2189.9479999999967</v>
      </c>
      <c r="T268" s="80">
        <f>S268/J268</f>
        <v>1.7804455284552818</v>
      </c>
      <c r="U268">
        <f>RANK('Problem1-DATA'!Q268, $Q$5:$Q$504, 0)</f>
        <v>264</v>
      </c>
    </row>
    <row r="269" spans="3:21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82">
        <f t="shared" si="12"/>
        <v>47721.2</v>
      </c>
      <c r="M269" s="31">
        <v>44349</v>
      </c>
      <c r="N269" s="68">
        <f>G269</f>
        <v>232</v>
      </c>
      <c r="O269" s="69">
        <f>H269-(I269*H269)</f>
        <v>45735.560799999999</v>
      </c>
      <c r="P269" s="70">
        <f>IF(K269="-", J269, J269-(K269*J269))</f>
        <v>-20428.631999999998</v>
      </c>
      <c r="Q269" s="77">
        <f>('Problem1-DATA'!H269*'Problem1-DATA'!$Y$5)+'Problem1-DATA'!H269</f>
        <v>44558.382399999995</v>
      </c>
      <c r="R269" s="77">
        <f t="shared" si="13"/>
        <v>47721.2</v>
      </c>
      <c r="S269" s="77">
        <f t="shared" si="14"/>
        <v>-3162.8176000000021</v>
      </c>
      <c r="T269" s="80">
        <f>S269/J269</f>
        <v>0.76730169820475547</v>
      </c>
      <c r="U269">
        <f>RANK('Problem1-DATA'!Q269, $Q$5:$Q$504, 0)</f>
        <v>265</v>
      </c>
    </row>
    <row r="270" spans="3:21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82">
        <f t="shared" si="12"/>
        <v>42517.9</v>
      </c>
      <c r="M270" s="31">
        <v>30897.599999999999</v>
      </c>
      <c r="N270" s="68">
        <f>G270</f>
        <v>268</v>
      </c>
      <c r="O270" s="69">
        <f>H270-(I270*H270)</f>
        <v>40923.873599999999</v>
      </c>
      <c r="P270" s="70">
        <f>IF(K270="-", J270, J270-(K270*J270))</f>
        <v>1201.8205</v>
      </c>
      <c r="Q270" s="77">
        <f>('Problem1-DATA'!H270*'Problem1-DATA'!$Y$5)+'Problem1-DATA'!H270</f>
        <v>44541.212800000001</v>
      </c>
      <c r="R270" s="77">
        <f t="shared" si="13"/>
        <v>42517.9</v>
      </c>
      <c r="S270" s="77">
        <f t="shared" si="14"/>
        <v>2023.3127999999997</v>
      </c>
      <c r="T270" s="80">
        <f>S270/J270</f>
        <v>1.9007165805542505</v>
      </c>
      <c r="U270">
        <f>RANK('Problem1-DATA'!Q270, $Q$5:$Q$504, 0)</f>
        <v>266</v>
      </c>
    </row>
    <row r="271" spans="3:21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82">
        <f t="shared" si="12"/>
        <v>43057.2</v>
      </c>
      <c r="M271" s="31">
        <v>17702.099999999999</v>
      </c>
      <c r="N271" s="68">
        <f>G271</f>
        <v>269</v>
      </c>
      <c r="O271" s="69">
        <f>H271-(I271*H271)</f>
        <v>40815.0435</v>
      </c>
      <c r="P271" s="70">
        <f>IF(K271="-", J271, J271-(K271*J271))</f>
        <v>351.17939999999999</v>
      </c>
      <c r="Q271" s="77">
        <f>('Problem1-DATA'!H271*'Problem1-DATA'!$Y$5)+'Problem1-DATA'!H271</f>
        <v>44422.762999999999</v>
      </c>
      <c r="R271" s="77">
        <f t="shared" si="13"/>
        <v>43057.2</v>
      </c>
      <c r="S271" s="77">
        <f t="shared" si="14"/>
        <v>1365.5630000000019</v>
      </c>
      <c r="T271" s="80">
        <f>S271/J271</f>
        <v>3.3363376496457411</v>
      </c>
      <c r="U271">
        <f>RANK('Problem1-DATA'!Q271, $Q$5:$Q$504, 0)</f>
        <v>267</v>
      </c>
    </row>
    <row r="272" spans="3:21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82">
        <f t="shared" si="12"/>
        <v>42545.3</v>
      </c>
      <c r="M272" s="31">
        <v>311449.3</v>
      </c>
      <c r="N272" s="68">
        <f>G272</f>
        <v>258</v>
      </c>
      <c r="O272" s="69">
        <f>H272-(I272*H272)</f>
        <v>42252.816900000005</v>
      </c>
      <c r="P272" s="70">
        <f>IF(K272="-", J272, J272-(K272*J272))</f>
        <v>1345.52</v>
      </c>
      <c r="Q272" s="77">
        <f>('Problem1-DATA'!H272*'Problem1-DATA'!$Y$5)+'Problem1-DATA'!H272</f>
        <v>44380.656600000002</v>
      </c>
      <c r="R272" s="77">
        <f t="shared" si="13"/>
        <v>42545.3</v>
      </c>
      <c r="S272" s="77">
        <f t="shared" si="14"/>
        <v>1835.3565999999992</v>
      </c>
      <c r="T272" s="80">
        <f>S272/J272</f>
        <v>2.0856324999999991</v>
      </c>
      <c r="U272">
        <f>RANK('Problem1-DATA'!Q272, $Q$5:$Q$504, 0)</f>
        <v>268</v>
      </c>
    </row>
    <row r="273" spans="3:21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82">
        <f t="shared" si="12"/>
        <v>39550</v>
      </c>
      <c r="M273" s="31">
        <v>360361.1</v>
      </c>
      <c r="N273" s="68">
        <f>G273</f>
        <v>175</v>
      </c>
      <c r="O273" s="69">
        <f>H273-(I273*H273)</f>
        <v>52692.806400000001</v>
      </c>
      <c r="P273" s="70">
        <f>IF(K273="-", J273, J273-(K273*J273))</f>
        <v>3268.4256</v>
      </c>
      <c r="Q273" s="77">
        <f>('Problem1-DATA'!H273*'Problem1-DATA'!$Y$5)+'Problem1-DATA'!H273</f>
        <v>44286.2238</v>
      </c>
      <c r="R273" s="77">
        <f t="shared" si="13"/>
        <v>39550</v>
      </c>
      <c r="S273" s="77">
        <f t="shared" si="14"/>
        <v>4736.2237999999998</v>
      </c>
      <c r="T273" s="80">
        <f>S273/J273</f>
        <v>1.2520087234661237</v>
      </c>
      <c r="U273">
        <f>RANK('Problem1-DATA'!Q273, $Q$5:$Q$504, 0)</f>
        <v>269</v>
      </c>
    </row>
    <row r="274" spans="3:21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82">
        <f t="shared" si="12"/>
        <v>36360</v>
      </c>
      <c r="M274" s="31">
        <v>188602</v>
      </c>
      <c r="N274" s="68">
        <f>G274</f>
        <v>327</v>
      </c>
      <c r="O274" s="69">
        <f>H274-(I274*H274)</f>
        <v>33932.304000000004</v>
      </c>
      <c r="P274" s="70">
        <f>IF(K274="-", J274, J274-(K274*J274))</f>
        <v>-3668.130000000001</v>
      </c>
      <c r="Q274" s="77">
        <f>('Problem1-DATA'!H274*'Problem1-DATA'!$Y$5)+'Problem1-DATA'!H274</f>
        <v>44233.182000000001</v>
      </c>
      <c r="R274" s="77">
        <f t="shared" si="13"/>
        <v>36360</v>
      </c>
      <c r="S274" s="77">
        <f t="shared" si="14"/>
        <v>7873.1820000000007</v>
      </c>
      <c r="T274" s="80">
        <f>S274/J274</f>
        <v>1.1375786736020808</v>
      </c>
      <c r="U274">
        <f>RANK('Problem1-DATA'!Q274, $Q$5:$Q$504, 0)</f>
        <v>270</v>
      </c>
    </row>
    <row r="275" spans="3:21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82">
        <f t="shared" si="12"/>
        <v>42757.4</v>
      </c>
      <c r="M275" s="31">
        <v>214141.9</v>
      </c>
      <c r="N275" s="68">
        <f>G275</f>
        <v>247</v>
      </c>
      <c r="O275" s="69">
        <f>H275-(I275*H275)</f>
        <v>43919.05</v>
      </c>
      <c r="P275" s="70">
        <f>IF(K275="-", J275, J275-(K275*J275))</f>
        <v>-40.495400000000018</v>
      </c>
      <c r="Q275" s="77">
        <f>('Problem1-DATA'!H275*'Problem1-DATA'!$Y$5)+'Problem1-DATA'!H275</f>
        <v>44221.94</v>
      </c>
      <c r="R275" s="77">
        <f t="shared" si="13"/>
        <v>42757.4</v>
      </c>
      <c r="S275" s="77">
        <f t="shared" si="14"/>
        <v>1464.5400000000009</v>
      </c>
      <c r="T275" s="80">
        <f>S275/J275</f>
        <v>2.8570815450643794</v>
      </c>
      <c r="U275">
        <f>RANK('Problem1-DATA'!Q275, $Q$5:$Q$504, 0)</f>
        <v>271</v>
      </c>
    </row>
    <row r="276" spans="3:21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82">
        <f t="shared" si="12"/>
        <v>42183.299999999996</v>
      </c>
      <c r="M276" s="31">
        <v>39199.599999999999</v>
      </c>
      <c r="N276" s="68">
        <f>G276</f>
        <v>284</v>
      </c>
      <c r="O276" s="69">
        <f>H276-(I276*H276)</f>
        <v>38936.879999999997</v>
      </c>
      <c r="P276" s="70">
        <f>IF(K276="-", J276, J276-(K276*J276))</f>
        <v>869.31950000000006</v>
      </c>
      <c r="Q276" s="77">
        <f>('Problem1-DATA'!H276*'Problem1-DATA'!$Y$5)+'Problem1-DATA'!H276</f>
        <v>44214.990399999995</v>
      </c>
      <c r="R276" s="77">
        <f t="shared" si="13"/>
        <v>42183.299999999996</v>
      </c>
      <c r="S276" s="77">
        <f t="shared" si="14"/>
        <v>2031.6903999999995</v>
      </c>
      <c r="T276" s="80">
        <f>S276/J276</f>
        <v>1.8813690156495966</v>
      </c>
      <c r="U276">
        <f>RANK('Problem1-DATA'!Q276, $Q$5:$Q$504, 0)</f>
        <v>272</v>
      </c>
    </row>
    <row r="277" spans="3:21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82">
        <f t="shared" si="12"/>
        <v>42155.8</v>
      </c>
      <c r="M277" s="31">
        <v>35359.199999999997</v>
      </c>
      <c r="N277" s="68">
        <f>G277</f>
        <v>185</v>
      </c>
      <c r="O277" s="69">
        <f>H277-(I277*H277)</f>
        <v>51266.012800000004</v>
      </c>
      <c r="P277" s="70">
        <f>IF(K277="-", J277, J277-(K277*J277))</f>
        <v>1133.1053999999999</v>
      </c>
      <c r="Q277" s="77">
        <f>('Problem1-DATA'!H277*'Problem1-DATA'!$Y$5)+'Problem1-DATA'!H277</f>
        <v>43954.584800000004</v>
      </c>
      <c r="R277" s="77">
        <f t="shared" si="13"/>
        <v>42155.8</v>
      </c>
      <c r="S277" s="77">
        <f t="shared" si="14"/>
        <v>1798.7848000000013</v>
      </c>
      <c r="T277" s="80">
        <f>S277/J277</f>
        <v>2.1097640159512094</v>
      </c>
      <c r="U277">
        <f>RANK('Problem1-DATA'!Q277, $Q$5:$Q$504, 0)</f>
        <v>273</v>
      </c>
    </row>
    <row r="278" spans="3:21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82">
        <f t="shared" si="12"/>
        <v>38444</v>
      </c>
      <c r="M278" s="31">
        <v>958489</v>
      </c>
      <c r="N278" s="68">
        <f>G278</f>
        <v>306</v>
      </c>
      <c r="O278" s="69">
        <f>H278-(I278*H278)</f>
        <v>39695.040000000001</v>
      </c>
      <c r="P278" s="70">
        <f>IF(K278="-", J278, J278-(K278*J278))</f>
        <v>-10030.036</v>
      </c>
      <c r="Q278" s="77">
        <f>('Problem1-DATA'!H278*'Problem1-DATA'!$Y$5)+'Problem1-DATA'!H278</f>
        <v>43905.120000000003</v>
      </c>
      <c r="R278" s="77">
        <f t="shared" si="13"/>
        <v>38444</v>
      </c>
      <c r="S278" s="77">
        <f t="shared" si="14"/>
        <v>5461.1200000000026</v>
      </c>
      <c r="T278" s="80">
        <f>S278/J278</f>
        <v>1.2092825509300271</v>
      </c>
      <c r="U278">
        <f>RANK('Problem1-DATA'!Q278, $Q$5:$Q$504, 0)</f>
        <v>274</v>
      </c>
    </row>
    <row r="279" spans="3:21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82">
        <f t="shared" si="12"/>
        <v>41819.9</v>
      </c>
      <c r="M279" s="31">
        <v>19768.3</v>
      </c>
      <c r="N279" s="68">
        <f>G279</f>
        <v>314</v>
      </c>
      <c r="O279" s="69">
        <f>H279-(I279*H279)</f>
        <v>35851.225999999995</v>
      </c>
      <c r="P279" s="70">
        <f>IF(K279="-", J279, J279-(K279*J279))</f>
        <v>1341.0714</v>
      </c>
      <c r="Q279" s="77">
        <f>('Problem1-DATA'!H279*'Problem1-DATA'!$Y$5)+'Problem1-DATA'!H279</f>
        <v>43880.183199999999</v>
      </c>
      <c r="R279" s="77">
        <f t="shared" si="13"/>
        <v>41819.9</v>
      </c>
      <c r="S279" s="77">
        <f t="shared" si="14"/>
        <v>2060.283199999998</v>
      </c>
      <c r="T279" s="80">
        <f>S279/J279</f>
        <v>1.8466283050999355</v>
      </c>
      <c r="U279">
        <f>RANK('Problem1-DATA'!Q279, $Q$5:$Q$504, 0)</f>
        <v>275</v>
      </c>
    </row>
    <row r="280" spans="3:21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82">
        <f t="shared" si="12"/>
        <v>41415</v>
      </c>
      <c r="M280" s="31">
        <v>12901</v>
      </c>
      <c r="N280" s="68">
        <f>G280</f>
        <v>261</v>
      </c>
      <c r="O280" s="69">
        <f>H280-(I280*H280)</f>
        <v>42150.057000000001</v>
      </c>
      <c r="P280" s="70">
        <f>IF(K280="-", J280, J280-(K280*J280))</f>
        <v>784.70399999999995</v>
      </c>
      <c r="Q280" s="77">
        <f>('Problem1-DATA'!H280*'Problem1-DATA'!$Y$5)+'Problem1-DATA'!H280</f>
        <v>43822.338000000003</v>
      </c>
      <c r="R280" s="77">
        <f t="shared" si="13"/>
        <v>41415</v>
      </c>
      <c r="S280" s="77">
        <f t="shared" si="14"/>
        <v>2407.3380000000034</v>
      </c>
      <c r="T280" s="80">
        <f>S280/J280</f>
        <v>1.6443565573770516</v>
      </c>
      <c r="U280">
        <f>RANK('Problem1-DATA'!Q280, $Q$5:$Q$504, 0)</f>
        <v>276</v>
      </c>
    </row>
    <row r="281" spans="3:21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82">
        <f t="shared" si="12"/>
        <v>42095</v>
      </c>
      <c r="M281" s="31">
        <v>36868</v>
      </c>
      <c r="N281" s="68">
        <f>G281</f>
        <v>362</v>
      </c>
      <c r="O281" s="69">
        <f>H281-(I281*H281)</f>
        <v>29438.420700000002</v>
      </c>
      <c r="P281" s="70">
        <f>IF(K281="-", J281, J281-(K281*J281))</f>
        <v>-43.559700000000021</v>
      </c>
      <c r="Q281" s="77">
        <f>('Problem1-DATA'!H281*'Problem1-DATA'!$Y$5)+'Problem1-DATA'!H281</f>
        <v>43666.278600000005</v>
      </c>
      <c r="R281" s="77">
        <f t="shared" si="13"/>
        <v>42095</v>
      </c>
      <c r="S281" s="77">
        <f t="shared" si="14"/>
        <v>1571.2786000000051</v>
      </c>
      <c r="T281" s="80">
        <f>S281/J281</f>
        <v>2.4889570727071204</v>
      </c>
      <c r="U281">
        <f>RANK('Problem1-DATA'!Q281, $Q$5:$Q$504, 0)</f>
        <v>277</v>
      </c>
    </row>
    <row r="282" spans="3:21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82">
        <f t="shared" si="12"/>
        <v>40525</v>
      </c>
      <c r="M282" s="31">
        <v>125989</v>
      </c>
      <c r="N282" s="68">
        <f>G282</f>
        <v>255</v>
      </c>
      <c r="O282" s="69">
        <f>H282-(I282*H282)</f>
        <v>42685</v>
      </c>
      <c r="P282" s="70">
        <f>IF(K282="-", J282, J282-(K282*J282))</f>
        <v>-270127.44</v>
      </c>
      <c r="Q282" s="77">
        <f>('Problem1-DATA'!H282*'Problem1-DATA'!$Y$5)+'Problem1-DATA'!H282</f>
        <v>43624.07</v>
      </c>
      <c r="R282" s="77">
        <f t="shared" si="13"/>
        <v>40525</v>
      </c>
      <c r="S282" s="77">
        <f t="shared" si="14"/>
        <v>3099.0699999999997</v>
      </c>
      <c r="T282" s="80">
        <f>S282/J282</f>
        <v>1.4347546296296294</v>
      </c>
      <c r="U282">
        <f>RANK('Problem1-DATA'!Q282, $Q$5:$Q$504, 0)</f>
        <v>278</v>
      </c>
    </row>
    <row r="283" spans="3:21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82">
        <f t="shared" si="12"/>
        <v>41053.199999999997</v>
      </c>
      <c r="M283" s="31">
        <v>117702</v>
      </c>
      <c r="N283" s="68">
        <f>G283</f>
        <v>335</v>
      </c>
      <c r="O283" s="69">
        <f>H283-(I283*H283)</f>
        <v>32850.536699999997</v>
      </c>
      <c r="P283" s="70">
        <f>IF(K283="-", J283, J283-(K283*J283))</f>
        <v>1388.1685</v>
      </c>
      <c r="Q283" s="77">
        <f>('Problem1-DATA'!H283*'Problem1-DATA'!$Y$5)+'Problem1-DATA'!H283</f>
        <v>43545.0694</v>
      </c>
      <c r="R283" s="77">
        <f t="shared" si="13"/>
        <v>41053.199999999997</v>
      </c>
      <c r="S283" s="77">
        <f t="shared" si="14"/>
        <v>2491.8694000000032</v>
      </c>
      <c r="T283" s="80">
        <f>S283/J283</f>
        <v>1.6030037954326171</v>
      </c>
      <c r="U283">
        <f>RANK('Problem1-DATA'!Q283, $Q$5:$Q$504, 0)</f>
        <v>279</v>
      </c>
    </row>
    <row r="284" spans="3:21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82">
        <f t="shared" si="12"/>
        <v>40795</v>
      </c>
      <c r="M284" s="31">
        <v>86258</v>
      </c>
      <c r="N284" s="68">
        <f>G284</f>
        <v>283</v>
      </c>
      <c r="O284" s="69">
        <f>H284-(I284*H284)</f>
        <v>39209.894</v>
      </c>
      <c r="P284" s="70">
        <f>IF(K284="-", J284, J284-(K284*J284))</f>
        <v>2670.7440000000001</v>
      </c>
      <c r="Q284" s="77">
        <f>('Problem1-DATA'!H284*'Problem1-DATA'!$Y$5)+'Problem1-DATA'!H284</f>
        <v>43462.593999999997</v>
      </c>
      <c r="R284" s="77">
        <f t="shared" si="13"/>
        <v>40795</v>
      </c>
      <c r="S284" s="77">
        <f t="shared" si="14"/>
        <v>2667.5939999999973</v>
      </c>
      <c r="T284" s="80">
        <f>S284/J284</f>
        <v>1.5401812933025389</v>
      </c>
      <c r="U284">
        <f>RANK('Problem1-DATA'!Q284, $Q$5:$Q$504, 0)</f>
        <v>280</v>
      </c>
    </row>
    <row r="285" spans="3:21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82">
        <f t="shared" si="12"/>
        <v>42328</v>
      </c>
      <c r="M285" s="31">
        <v>72966</v>
      </c>
      <c r="N285" s="68">
        <f>G285</f>
        <v>294</v>
      </c>
      <c r="O285" s="69">
        <f>H285-(I285*H285)</f>
        <v>38092.082399999999</v>
      </c>
      <c r="P285" s="70">
        <f>IF(K285="-", J285, J285-(K285*J285))</f>
        <v>69.643599999999992</v>
      </c>
      <c r="Q285" s="77">
        <f>('Problem1-DATA'!H285*'Problem1-DATA'!$Y$5)+'Problem1-DATA'!H285</f>
        <v>43352.013600000006</v>
      </c>
      <c r="R285" s="77">
        <f t="shared" si="13"/>
        <v>42328</v>
      </c>
      <c r="S285" s="77">
        <f t="shared" si="14"/>
        <v>1024.0136000000057</v>
      </c>
      <c r="T285" s="80">
        <f>S285/J285</f>
        <v>11.277682819383323</v>
      </c>
      <c r="U285">
        <f>RANK('Problem1-DATA'!Q285, $Q$5:$Q$504, 0)</f>
        <v>281</v>
      </c>
    </row>
    <row r="286" spans="3:21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82">
        <f t="shared" si="12"/>
        <v>41560.800000000003</v>
      </c>
      <c r="M286" s="31">
        <v>186170.7</v>
      </c>
      <c r="N286" s="68">
        <f>G286</f>
        <v>291</v>
      </c>
      <c r="O286" s="69">
        <f>H286-(I286*H286)</f>
        <v>38236.231</v>
      </c>
      <c r="P286" s="70">
        <f>IF(K286="-", J286, J286-(K286*J286))</f>
        <v>750.87850000000003</v>
      </c>
      <c r="Q286" s="77">
        <f>('Problem1-DATA'!H286*'Problem1-DATA'!$Y$5)+'Problem1-DATA'!H286</f>
        <v>43323.091</v>
      </c>
      <c r="R286" s="77">
        <f t="shared" si="13"/>
        <v>41560.800000000003</v>
      </c>
      <c r="S286" s="77">
        <f t="shared" si="14"/>
        <v>1762.2909999999974</v>
      </c>
      <c r="T286" s="80">
        <f>S286/J286</f>
        <v>2.1240098830902703</v>
      </c>
      <c r="U286">
        <f>RANK('Problem1-DATA'!Q286, $Q$5:$Q$504, 0)</f>
        <v>282</v>
      </c>
    </row>
    <row r="287" spans="3:21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82">
        <f t="shared" si="12"/>
        <v>41894.700000000004</v>
      </c>
      <c r="M287" s="31">
        <v>8054.1</v>
      </c>
      <c r="N287" s="68">
        <f>G287</f>
        <v>371</v>
      </c>
      <c r="O287" s="69">
        <f>H287-(I287*H287)</f>
        <v>28557.9866</v>
      </c>
      <c r="P287" s="70">
        <f>IF(K287="-", J287, J287-(K287*J287))</f>
        <v>387.6268</v>
      </c>
      <c r="Q287" s="77">
        <f>('Problem1-DATA'!H287*'Problem1-DATA'!$Y$5)+'Problem1-DATA'!H287</f>
        <v>43303.059800000003</v>
      </c>
      <c r="R287" s="77">
        <f t="shared" si="13"/>
        <v>41894.700000000004</v>
      </c>
      <c r="S287" s="77">
        <f t="shared" si="14"/>
        <v>1408.3597999999984</v>
      </c>
      <c r="T287" s="80">
        <f>S287/J287</f>
        <v>2.9574964300713953</v>
      </c>
      <c r="U287">
        <f>RANK('Problem1-DATA'!Q287, $Q$5:$Q$504, 0)</f>
        <v>283</v>
      </c>
    </row>
    <row r="288" spans="3:21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82">
        <f t="shared" si="12"/>
        <v>39749.300000000003</v>
      </c>
      <c r="M288" s="31">
        <v>43677.5</v>
      </c>
      <c r="N288" s="68">
        <f>G288</f>
        <v>277</v>
      </c>
      <c r="O288" s="69">
        <f>H288-(I288*H288)</f>
        <v>39975.39</v>
      </c>
      <c r="P288" s="70">
        <f>IF(K288="-", J288, J288-(K288*J288))</f>
        <v>2659.9133999999999</v>
      </c>
      <c r="Q288" s="77">
        <f>('Problem1-DATA'!H288*'Problem1-DATA'!$Y$5)+'Problem1-DATA'!H288</f>
        <v>43232.644</v>
      </c>
      <c r="R288" s="77">
        <f t="shared" si="13"/>
        <v>39749.300000000003</v>
      </c>
      <c r="S288" s="77">
        <f t="shared" si="14"/>
        <v>3483.3439999999973</v>
      </c>
      <c r="T288" s="80">
        <f>S288/J288</f>
        <v>1.3645724135229356</v>
      </c>
      <c r="U288">
        <f>RANK('Problem1-DATA'!Q288, $Q$5:$Q$504, 0)</f>
        <v>284</v>
      </c>
    </row>
    <row r="289" spans="3:21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82">
        <f t="shared" si="12"/>
        <v>36074</v>
      </c>
      <c r="M289" s="31">
        <v>82637</v>
      </c>
      <c r="N289" s="68">
        <f>G289</f>
        <v>276</v>
      </c>
      <c r="O289" s="69">
        <f>H289-(I289*H289)</f>
        <v>40010.124000000003</v>
      </c>
      <c r="P289" s="70">
        <f>IF(K289="-", J289, J289-(K289*J289))</f>
        <v>-3719.5600000000013</v>
      </c>
      <c r="Q289" s="77">
        <f>('Problem1-DATA'!H289*'Problem1-DATA'!$Y$5)+'Problem1-DATA'!H289</f>
        <v>43224.468000000001</v>
      </c>
      <c r="R289" s="77">
        <f t="shared" si="13"/>
        <v>36074</v>
      </c>
      <c r="S289" s="77">
        <f t="shared" si="14"/>
        <v>7150.4680000000008</v>
      </c>
      <c r="T289" s="80">
        <f>S289/J289</f>
        <v>1.1495929260450162</v>
      </c>
      <c r="U289">
        <f>RANK('Problem1-DATA'!Q289, $Q$5:$Q$504, 0)</f>
        <v>285</v>
      </c>
    </row>
    <row r="290" spans="3:21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82">
        <f t="shared" si="12"/>
        <v>42272</v>
      </c>
      <c r="M290" s="31">
        <v>156327.20000000001</v>
      </c>
      <c r="N290" s="68">
        <f>G290</f>
        <v>289</v>
      </c>
      <c r="O290" s="69">
        <f>H290-(I290*H290)</f>
        <v>38560.180800000002</v>
      </c>
      <c r="P290" s="70">
        <f>IF(K290="-", J290, J290-(K290*J290))</f>
        <v>17.435099999999998</v>
      </c>
      <c r="Q290" s="77">
        <f>('Problem1-DATA'!H290*'Problem1-DATA'!$Y$5)+'Problem1-DATA'!H290</f>
        <v>43211.0798</v>
      </c>
      <c r="R290" s="77">
        <f t="shared" si="13"/>
        <v>42272</v>
      </c>
      <c r="S290" s="77">
        <f t="shared" si="14"/>
        <v>939.07979999999952</v>
      </c>
      <c r="T290" s="80">
        <f>S290/J290</f>
        <v>105.51458426966286</v>
      </c>
      <c r="U290">
        <f>RANK('Problem1-DATA'!Q290, $Q$5:$Q$504, 0)</f>
        <v>286</v>
      </c>
    </row>
    <row r="291" spans="3:21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82">
        <f t="shared" si="12"/>
        <v>40632</v>
      </c>
      <c r="M291" s="31">
        <v>43084.2</v>
      </c>
      <c r="N291" s="68">
        <f>G291</f>
        <v>307</v>
      </c>
      <c r="O291" s="69">
        <f>H291-(I291*H291)</f>
        <v>36611.545599999998</v>
      </c>
      <c r="P291" s="70">
        <f>IF(K291="-", J291, J291-(K291*J291))</f>
        <v>1137.192</v>
      </c>
      <c r="Q291" s="77">
        <f>('Problem1-DATA'!H291*'Problem1-DATA'!$Y$5)+'Problem1-DATA'!H291</f>
        <v>43107.142399999997</v>
      </c>
      <c r="R291" s="77">
        <f t="shared" si="13"/>
        <v>40632</v>
      </c>
      <c r="S291" s="77">
        <f t="shared" si="14"/>
        <v>2475.142399999997</v>
      </c>
      <c r="T291" s="80">
        <f>S291/J291</f>
        <v>1.5997559462254376</v>
      </c>
      <c r="U291">
        <f>RANK('Problem1-DATA'!Q291, $Q$5:$Q$504, 0)</f>
        <v>287</v>
      </c>
    </row>
    <row r="292" spans="3:21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82">
        <f t="shared" si="12"/>
        <v>37023.1</v>
      </c>
      <c r="M292" s="31">
        <v>127339.3</v>
      </c>
      <c r="N292" s="68">
        <f>G292</f>
        <v>271</v>
      </c>
      <c r="O292" s="69">
        <f>H292-(I292*H292)</f>
        <v>40757.5432</v>
      </c>
      <c r="P292" s="70">
        <f>IF(K292="-", J292, J292-(K292*J292))</f>
        <v>7444.8370000000004</v>
      </c>
      <c r="Q292" s="77">
        <f>('Problem1-DATA'!H292*'Problem1-DATA'!$Y$5)+'Problem1-DATA'!H292</f>
        <v>43031.207800000004</v>
      </c>
      <c r="R292" s="77">
        <f t="shared" si="13"/>
        <v>37023.1</v>
      </c>
      <c r="S292" s="77">
        <f t="shared" si="14"/>
        <v>6008.1078000000052</v>
      </c>
      <c r="T292" s="80">
        <f>S292/J292</f>
        <v>1.1822794679050741</v>
      </c>
      <c r="U292">
        <f>RANK('Problem1-DATA'!Q292, $Q$5:$Q$504, 0)</f>
        <v>288</v>
      </c>
    </row>
    <row r="293" spans="3:21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82">
        <f t="shared" si="12"/>
        <v>39988.899999999994</v>
      </c>
      <c r="M293" s="31">
        <v>696969.9</v>
      </c>
      <c r="N293" s="68">
        <f>G293</f>
        <v>322</v>
      </c>
      <c r="O293" s="69">
        <f>H293-(I293*H293)</f>
        <v>34802.030699999996</v>
      </c>
      <c r="P293" s="70">
        <f>IF(K293="-", J293, J293-(K293*J293))</f>
        <v>1894.5816</v>
      </c>
      <c r="Q293" s="77">
        <f>('Problem1-DATA'!H293*'Problem1-DATA'!$Y$5)+'Problem1-DATA'!H293</f>
        <v>42801.053399999997</v>
      </c>
      <c r="R293" s="77">
        <f t="shared" si="13"/>
        <v>39988.899999999994</v>
      </c>
      <c r="S293" s="77">
        <f t="shared" si="14"/>
        <v>2812.1534000000029</v>
      </c>
      <c r="T293" s="80">
        <f>S293/J293</f>
        <v>1.4872823143642917</v>
      </c>
      <c r="U293">
        <f>RANK('Problem1-DATA'!Q293, $Q$5:$Q$504, 0)</f>
        <v>289</v>
      </c>
    </row>
    <row r="294" spans="3:21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82">
        <f t="shared" si="12"/>
        <v>35037</v>
      </c>
      <c r="M294" s="31">
        <v>57773</v>
      </c>
      <c r="N294" s="68">
        <f>G294</f>
        <v>275</v>
      </c>
      <c r="O294" s="69">
        <f>H294-(I294*H294)</f>
        <v>40506.137999999999</v>
      </c>
      <c r="P294" s="70">
        <f>IF(K294="-", J294, J294-(K294*J294))</f>
        <v>-14125.32</v>
      </c>
      <c r="Q294" s="77">
        <f>('Problem1-DATA'!H294*'Problem1-DATA'!$Y$5)+'Problem1-DATA'!H294</f>
        <v>42721.644</v>
      </c>
      <c r="R294" s="77">
        <f t="shared" si="13"/>
        <v>35037</v>
      </c>
      <c r="S294" s="77">
        <f t="shared" si="14"/>
        <v>7684.6440000000002</v>
      </c>
      <c r="T294" s="80">
        <f>S294/J294</f>
        <v>1.1359414634146341</v>
      </c>
      <c r="U294">
        <f>RANK('Problem1-DATA'!Q294, $Q$5:$Q$504, 0)</f>
        <v>290</v>
      </c>
    </row>
    <row r="295" spans="3:21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82">
        <f t="shared" si="12"/>
        <v>41374.699999999997</v>
      </c>
      <c r="M295" s="31">
        <v>15123.3</v>
      </c>
      <c r="N295" s="68">
        <f>G295</f>
        <v>360</v>
      </c>
      <c r="O295" s="69">
        <f>H295-(I295*H295)</f>
        <v>30705.1875</v>
      </c>
      <c r="P295" s="70">
        <f>IF(K295="-", J295, J295-(K295*J295))</f>
        <v>88.548000000000002</v>
      </c>
      <c r="Q295" s="77">
        <f>('Problem1-DATA'!H295*'Problem1-DATA'!$Y$5)+'Problem1-DATA'!H295</f>
        <v>42349.125</v>
      </c>
      <c r="R295" s="77">
        <f t="shared" si="13"/>
        <v>41374.699999999997</v>
      </c>
      <c r="S295" s="77">
        <f t="shared" si="14"/>
        <v>974.42500000000291</v>
      </c>
      <c r="T295" s="80">
        <f>S295/J295</f>
        <v>15.516321656051003</v>
      </c>
      <c r="U295">
        <f>RANK('Problem1-DATA'!Q295, $Q$5:$Q$504, 0)</f>
        <v>291</v>
      </c>
    </row>
    <row r="296" spans="3:21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82">
        <f t="shared" si="12"/>
        <v>37838.300000000003</v>
      </c>
      <c r="M296" s="31">
        <v>129202.3</v>
      </c>
      <c r="N296" s="68">
        <f>G296</f>
        <v>330</v>
      </c>
      <c r="O296" s="69">
        <f>H296-(I296*H296)</f>
        <v>34151.205000000002</v>
      </c>
      <c r="P296" s="70">
        <f>IF(K296="-", J296, J296-(K296*J296))</f>
        <v>3112.4625000000001</v>
      </c>
      <c r="Q296" s="77">
        <f>('Problem1-DATA'!H296*'Problem1-DATA'!$Y$5)+'Problem1-DATA'!H296</f>
        <v>42306.0988</v>
      </c>
      <c r="R296" s="77">
        <f t="shared" si="13"/>
        <v>37838.300000000003</v>
      </c>
      <c r="S296" s="77">
        <f t="shared" si="14"/>
        <v>4467.7987999999968</v>
      </c>
      <c r="T296" s="80">
        <f>S296/J296</f>
        <v>1.2560228275842673</v>
      </c>
      <c r="U296">
        <f>RANK('Problem1-DATA'!Q296, $Q$5:$Q$504, 0)</f>
        <v>292</v>
      </c>
    </row>
    <row r="297" spans="3:21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82">
        <f t="shared" si="12"/>
        <v>39174</v>
      </c>
      <c r="M297" s="31">
        <v>44792</v>
      </c>
      <c r="N297" s="68">
        <f>G297</f>
        <v>301</v>
      </c>
      <c r="O297" s="69">
        <f>H297-(I297*H297)</f>
        <v>37379.214999999997</v>
      </c>
      <c r="P297" s="70">
        <f>IF(K297="-", J297, J297-(K297*J297))</f>
        <v>2131.1289999999999</v>
      </c>
      <c r="Q297" s="77">
        <f>('Problem1-DATA'!H297*'Problem1-DATA'!$Y$5)+'Problem1-DATA'!H297</f>
        <v>42211.665999999997</v>
      </c>
      <c r="R297" s="77">
        <f t="shared" si="13"/>
        <v>39174</v>
      </c>
      <c r="S297" s="77">
        <f t="shared" si="14"/>
        <v>3037.6659999999974</v>
      </c>
      <c r="T297" s="80">
        <f>S297/J297</f>
        <v>1.4268041333959594</v>
      </c>
      <c r="U297">
        <f>RANK('Problem1-DATA'!Q297, $Q$5:$Q$504, 0)</f>
        <v>293</v>
      </c>
    </row>
    <row r="298" spans="3:21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82">
        <f t="shared" si="12"/>
        <v>38087</v>
      </c>
      <c r="M298" s="31">
        <v>56636</v>
      </c>
      <c r="N298" s="68">
        <f>G298</f>
        <v>305</v>
      </c>
      <c r="O298" s="69">
        <f>H298-(I298*H298)</f>
        <v>37130.400000000001</v>
      </c>
      <c r="P298" s="70">
        <f>IF(K298="-", J298, J298-(K298*J298))</f>
        <v>3169</v>
      </c>
      <c r="Q298" s="77">
        <f>('Problem1-DATA'!H298*'Problem1-DATA'!$Y$5)+'Problem1-DATA'!H298</f>
        <v>42163.631999999998</v>
      </c>
      <c r="R298" s="77">
        <f t="shared" si="13"/>
        <v>38087</v>
      </c>
      <c r="S298" s="77">
        <f t="shared" si="14"/>
        <v>4076.6319999999978</v>
      </c>
      <c r="T298" s="80">
        <f>S298/J298</f>
        <v>1.2864095929315233</v>
      </c>
      <c r="U298">
        <f>RANK('Problem1-DATA'!Q298, $Q$5:$Q$504, 0)</f>
        <v>294</v>
      </c>
    </row>
    <row r="299" spans="3:21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82">
        <f t="shared" si="12"/>
        <v>32447.199999999997</v>
      </c>
      <c r="M299" s="31">
        <v>1016604.2</v>
      </c>
      <c r="N299" s="68">
        <f>G299</f>
        <v>337</v>
      </c>
      <c r="O299" s="69">
        <f>H299-(I299*H299)</f>
        <v>33206.152199999997</v>
      </c>
      <c r="P299" s="70">
        <f>IF(K299="-", J299, J299-(K299*J299))</f>
        <v>7867.5985000000001</v>
      </c>
      <c r="Q299" s="77">
        <f>('Problem1-DATA'!H299*'Problem1-DATA'!$Y$5)+'Problem1-DATA'!H299</f>
        <v>42105.071399999993</v>
      </c>
      <c r="R299" s="77">
        <f t="shared" si="13"/>
        <v>32447.199999999997</v>
      </c>
      <c r="S299" s="77">
        <f t="shared" si="14"/>
        <v>9657.8713999999964</v>
      </c>
      <c r="T299" s="80">
        <f>S299/J299</f>
        <v>1.1035675484202705</v>
      </c>
      <c r="U299">
        <f>RANK('Problem1-DATA'!Q299, $Q$5:$Q$504, 0)</f>
        <v>295</v>
      </c>
    </row>
    <row r="300" spans="3:21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82">
        <f t="shared" si="12"/>
        <v>36276.199999999997</v>
      </c>
      <c r="M300" s="31">
        <v>73941.2</v>
      </c>
      <c r="N300" s="68">
        <f>G300</f>
        <v>290</v>
      </c>
      <c r="O300" s="69">
        <f>H300-(I300*H300)</f>
        <v>38724.207000000002</v>
      </c>
      <c r="P300" s="70">
        <f>IF(K300="-", J300, J300-(K300*J300))</f>
        <v>-2174.5349999999999</v>
      </c>
      <c r="Q300" s="77">
        <f>('Problem1-DATA'!H300*'Problem1-DATA'!$Y$5)+'Problem1-DATA'!H300</f>
        <v>42012.887000000002</v>
      </c>
      <c r="R300" s="77">
        <f t="shared" si="13"/>
        <v>36276.199999999997</v>
      </c>
      <c r="S300" s="77">
        <f t="shared" si="14"/>
        <v>5736.6870000000054</v>
      </c>
      <c r="T300" s="80">
        <f>S300/J300</f>
        <v>1.187154564079218</v>
      </c>
      <c r="U300">
        <f>RANK('Problem1-DATA'!Q300, $Q$5:$Q$504, 0)</f>
        <v>296</v>
      </c>
    </row>
    <row r="301" spans="3:21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82">
        <f t="shared" si="12"/>
        <v>39491.599999999999</v>
      </c>
      <c r="M301" s="31">
        <v>568190.19999999995</v>
      </c>
      <c r="N301" s="68">
        <f>G301</f>
        <v>319</v>
      </c>
      <c r="O301" s="69">
        <f>H301-(I301*H301)</f>
        <v>35304.805999999997</v>
      </c>
      <c r="P301" s="70">
        <f>IF(K301="-", J301, J301-(K301*J301))</f>
        <v>800.53650000000005</v>
      </c>
      <c r="Q301" s="77">
        <f>('Problem1-DATA'!H301*'Problem1-DATA'!$Y$5)+'Problem1-DATA'!H301</f>
        <v>41955.246200000001</v>
      </c>
      <c r="R301" s="77">
        <f t="shared" si="13"/>
        <v>39491.599999999999</v>
      </c>
      <c r="S301" s="77">
        <f t="shared" si="14"/>
        <v>2463.6462000000029</v>
      </c>
      <c r="T301" s="80">
        <f>S301/J301</f>
        <v>1.5787543735982075</v>
      </c>
      <c r="U301">
        <f>RANK('Problem1-DATA'!Q301, $Q$5:$Q$504, 0)</f>
        <v>297</v>
      </c>
    </row>
    <row r="302" spans="3:21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82">
        <f t="shared" si="12"/>
        <v>36933.1</v>
      </c>
      <c r="M302" s="31">
        <v>24449.1</v>
      </c>
      <c r="N302" s="68">
        <f>G302</f>
        <v>316</v>
      </c>
      <c r="O302" s="69">
        <f>H302-(I302*H302)</f>
        <v>36278.805</v>
      </c>
      <c r="P302" s="70">
        <f>IF(K302="-", J302, J302-(K302*J302))</f>
        <v>3337.2377999999999</v>
      </c>
      <c r="Q302" s="77">
        <f>('Problem1-DATA'!H302*'Problem1-DATA'!$Y$5)+'Problem1-DATA'!H302</f>
        <v>41894.845999999998</v>
      </c>
      <c r="R302" s="77">
        <f t="shared" si="13"/>
        <v>36933.1</v>
      </c>
      <c r="S302" s="77">
        <f t="shared" si="14"/>
        <v>4961.7459999999992</v>
      </c>
      <c r="T302" s="80">
        <f>S302/J302</f>
        <v>1.2221350279563534</v>
      </c>
      <c r="U302">
        <f>RANK('Problem1-DATA'!Q302, $Q$5:$Q$504, 0)</f>
        <v>298</v>
      </c>
    </row>
    <row r="303" spans="3:21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82">
        <f t="shared" si="12"/>
        <v>38531</v>
      </c>
      <c r="M303" s="31">
        <v>25945</v>
      </c>
      <c r="N303" s="68">
        <f>G303</f>
        <v>287</v>
      </c>
      <c r="O303" s="69">
        <f>H303-(I303*H303)</f>
        <v>38867.303999999996</v>
      </c>
      <c r="P303" s="70">
        <f>IF(K303="-", J303, J303-(K303*J303))</f>
        <v>2201.864</v>
      </c>
      <c r="Q303" s="77">
        <f>('Problem1-DATA'!H303*'Problem1-DATA'!$Y$5)+'Problem1-DATA'!H303</f>
        <v>41725.194000000003</v>
      </c>
      <c r="R303" s="77">
        <f t="shared" si="13"/>
        <v>38531</v>
      </c>
      <c r="S303" s="77">
        <f t="shared" si="14"/>
        <v>3194.1940000000031</v>
      </c>
      <c r="T303" s="80">
        <f>S303/J303</f>
        <v>1.3911994773519178</v>
      </c>
      <c r="U303">
        <f>RANK('Problem1-DATA'!Q303, $Q$5:$Q$504, 0)</f>
        <v>299</v>
      </c>
    </row>
    <row r="304" spans="3:21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82">
        <f t="shared" si="12"/>
        <v>38721.9</v>
      </c>
      <c r="M304" s="31">
        <v>39362.199999999997</v>
      </c>
      <c r="N304" s="68">
        <f>G304</f>
        <v>279</v>
      </c>
      <c r="O304" s="69">
        <f>H304-(I304*H304)</f>
        <v>39991.544099999999</v>
      </c>
      <c r="P304" s="70">
        <f>IF(K304="-", J304, J304-(K304*J304))</f>
        <v>2385.5814</v>
      </c>
      <c r="Q304" s="77">
        <f>('Problem1-DATA'!H304*'Problem1-DATA'!$Y$5)+'Problem1-DATA'!H304</f>
        <v>41662.9542</v>
      </c>
      <c r="R304" s="77">
        <f t="shared" si="13"/>
        <v>38721.9</v>
      </c>
      <c r="S304" s="77">
        <f t="shared" si="14"/>
        <v>2941.0541999999987</v>
      </c>
      <c r="T304" s="80">
        <f>S304/J304</f>
        <v>1.4387311417669497</v>
      </c>
      <c r="U304">
        <f>RANK('Problem1-DATA'!Q304, $Q$5:$Q$504, 0)</f>
        <v>300</v>
      </c>
    </row>
    <row r="305" spans="3:21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82">
        <f t="shared" si="12"/>
        <v>39796.100000000006</v>
      </c>
      <c r="M305" s="31">
        <v>20932.8</v>
      </c>
      <c r="N305" s="68">
        <f>G305</f>
        <v>361</v>
      </c>
      <c r="O305" s="69">
        <f>H305-(I305*H305)</f>
        <v>30805.726400000003</v>
      </c>
      <c r="P305" s="70">
        <f>IF(K305="-", J305, J305-(K305*J305))</f>
        <v>1021.2423000000001</v>
      </c>
      <c r="Q305" s="77">
        <f>('Problem1-DATA'!H305*'Problem1-DATA'!$Y$5)+'Problem1-DATA'!H305</f>
        <v>41534.897600000004</v>
      </c>
      <c r="R305" s="77">
        <f t="shared" si="13"/>
        <v>39796.100000000006</v>
      </c>
      <c r="S305" s="77">
        <f t="shared" si="14"/>
        <v>1738.7975999999981</v>
      </c>
      <c r="T305" s="80">
        <f>S305/J305</f>
        <v>2.0584794601633694</v>
      </c>
      <c r="U305">
        <f>RANK('Problem1-DATA'!Q305, $Q$5:$Q$504, 0)</f>
        <v>301</v>
      </c>
    </row>
    <row r="306" spans="3:21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82">
        <f t="shared" si="12"/>
        <v>40216</v>
      </c>
      <c r="M306" s="31">
        <v>18440</v>
      </c>
      <c r="N306" s="68">
        <f>G306</f>
        <v>173</v>
      </c>
      <c r="O306" s="69">
        <f>H306-(I306*H306)</f>
        <v>51444.027999999998</v>
      </c>
      <c r="P306" s="70">
        <f>IF(K306="-", J306, J306-(K306*J306))</f>
        <v>312.39999999999998</v>
      </c>
      <c r="Q306" s="77">
        <f>('Problem1-DATA'!H306*'Problem1-DATA'!$Y$5)+'Problem1-DATA'!H306</f>
        <v>41463.561999999998</v>
      </c>
      <c r="R306" s="77">
        <f t="shared" si="13"/>
        <v>40216</v>
      </c>
      <c r="S306" s="77">
        <f t="shared" si="14"/>
        <v>1247.5619999999981</v>
      </c>
      <c r="T306" s="80">
        <f>S306/J306</f>
        <v>3.5142591549295719</v>
      </c>
      <c r="U306">
        <f>RANK('Problem1-DATA'!Q306, $Q$5:$Q$504, 0)</f>
        <v>302</v>
      </c>
    </row>
    <row r="307" spans="3:21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82">
        <f t="shared" si="12"/>
        <v>26884</v>
      </c>
      <c r="M307" s="31">
        <v>90949</v>
      </c>
      <c r="N307" s="68">
        <f>G307</f>
        <v>278</v>
      </c>
      <c r="O307" s="69">
        <f>H307-(I307*H307)</f>
        <v>40035.735999999997</v>
      </c>
      <c r="P307" s="70">
        <f>IF(K307="-", J307, J307-(K307*J307))</f>
        <v>6055.271999999999</v>
      </c>
      <c r="Q307" s="77">
        <f>('Problem1-DATA'!H307*'Problem1-DATA'!$Y$5)+'Problem1-DATA'!H307</f>
        <v>41413.483999999997</v>
      </c>
      <c r="R307" s="77">
        <f t="shared" si="13"/>
        <v>26884</v>
      </c>
      <c r="S307" s="77">
        <f t="shared" si="14"/>
        <v>14529.483999999997</v>
      </c>
      <c r="T307" s="80">
        <f>S307/J307</f>
        <v>1.0653676492154271</v>
      </c>
      <c r="U307">
        <f>RANK('Problem1-DATA'!Q307, $Q$5:$Q$504, 0)</f>
        <v>303</v>
      </c>
    </row>
    <row r="308" spans="3:21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82">
        <f t="shared" si="12"/>
        <v>40074.199999999997</v>
      </c>
      <c r="M308" s="31">
        <v>8322.9</v>
      </c>
      <c r="N308" s="68">
        <f>G308</f>
        <v>310</v>
      </c>
      <c r="O308" s="69">
        <f>H308-(I308*H308)</f>
        <v>36813.322</v>
      </c>
      <c r="P308" s="70">
        <f>IF(K308="-", J308, J308-(K308*J308))</f>
        <v>341.62</v>
      </c>
      <c r="Q308" s="77">
        <f>('Problem1-DATA'!H308*'Problem1-DATA'!$Y$5)+'Problem1-DATA'!H308</f>
        <v>41344.1924</v>
      </c>
      <c r="R308" s="77">
        <f t="shared" si="13"/>
        <v>40074.199999999997</v>
      </c>
      <c r="S308" s="77">
        <f t="shared" si="14"/>
        <v>1269.9924000000028</v>
      </c>
      <c r="T308" s="80">
        <f>S308/J308</f>
        <v>3.3420852631579021</v>
      </c>
      <c r="U308">
        <f>RANK('Problem1-DATA'!Q308, $Q$5:$Q$504, 0)</f>
        <v>304</v>
      </c>
    </row>
    <row r="309" spans="3:21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82">
        <f t="shared" si="12"/>
        <v>37407.199999999997</v>
      </c>
      <c r="M309" s="31">
        <v>326182.5</v>
      </c>
      <c r="N309" s="68" t="str">
        <f>G309</f>
        <v xml:space="preserve"> -</v>
      </c>
      <c r="O309" s="69">
        <f>H309-(I309*H309)</f>
        <v>50743.270499999999</v>
      </c>
      <c r="P309" s="70">
        <f>IF(K309="-", J309, J309-(K309*J309))</f>
        <v>3618.1241000000005</v>
      </c>
      <c r="Q309" s="77">
        <f>('Problem1-DATA'!H309*'Problem1-DATA'!$Y$5)+'Problem1-DATA'!H309</f>
        <v>41125.790999999997</v>
      </c>
      <c r="R309" s="77">
        <f t="shared" si="13"/>
        <v>37407.199999999997</v>
      </c>
      <c r="S309" s="77">
        <f t="shared" si="14"/>
        <v>3718.5910000000003</v>
      </c>
      <c r="T309" s="80">
        <f>S309/J309</f>
        <v>1.3124593230508594</v>
      </c>
      <c r="U309">
        <f>RANK('Problem1-DATA'!Q309, $Q$5:$Q$504, 0)</f>
        <v>305</v>
      </c>
    </row>
    <row r="310" spans="3:21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82">
        <f t="shared" si="12"/>
        <v>37028</v>
      </c>
      <c r="M310" s="31">
        <v>29109</v>
      </c>
      <c r="N310" s="68">
        <f>G310</f>
        <v>297</v>
      </c>
      <c r="O310" s="69">
        <f>H310-(I310*H310)</f>
        <v>38169.555999999997</v>
      </c>
      <c r="P310" s="70">
        <f>IF(K310="-", J310, J310-(K310*J310))</f>
        <v>892.07999999999993</v>
      </c>
      <c r="Q310" s="77">
        <f>('Problem1-DATA'!H310*'Problem1-DATA'!$Y$5)+'Problem1-DATA'!H310</f>
        <v>40933.144</v>
      </c>
      <c r="R310" s="77">
        <f t="shared" si="13"/>
        <v>37028</v>
      </c>
      <c r="S310" s="77">
        <f t="shared" si="14"/>
        <v>3905.1440000000002</v>
      </c>
      <c r="T310" s="80">
        <f>S310/J310</f>
        <v>1.2913835978835979</v>
      </c>
      <c r="U310">
        <f>RANK('Problem1-DATA'!Q310, $Q$5:$Q$504, 0)</f>
        <v>306</v>
      </c>
    </row>
    <row r="311" spans="3:21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82">
        <f t="shared" si="12"/>
        <v>36006</v>
      </c>
      <c r="M311" s="31">
        <v>137264</v>
      </c>
      <c r="N311" s="68">
        <f>G311</f>
        <v>302</v>
      </c>
      <c r="O311" s="69">
        <f>H311-(I311*H311)</f>
        <v>37600.464</v>
      </c>
      <c r="P311" s="70">
        <f>IF(K311="-", J311, J311-(K311*J311))</f>
        <v>6081.75</v>
      </c>
      <c r="Q311" s="77">
        <f>('Problem1-DATA'!H311*'Problem1-DATA'!$Y$5)+'Problem1-DATA'!H311</f>
        <v>40707.281999999999</v>
      </c>
      <c r="R311" s="77">
        <f t="shared" si="13"/>
        <v>36006</v>
      </c>
      <c r="S311" s="77">
        <f t="shared" si="14"/>
        <v>4701.2819999999992</v>
      </c>
      <c r="T311" s="80">
        <f>S311/J311</f>
        <v>1.2290933333333331</v>
      </c>
      <c r="U311">
        <f>RANK('Problem1-DATA'!Q311, $Q$5:$Q$504, 0)</f>
        <v>307</v>
      </c>
    </row>
    <row r="312" spans="3:21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82">
        <f t="shared" si="12"/>
        <v>37563</v>
      </c>
      <c r="M312" s="31">
        <v>112249</v>
      </c>
      <c r="N312" s="68">
        <f>G312</f>
        <v>293</v>
      </c>
      <c r="O312" s="69">
        <f>H312-(I312*H312)</f>
        <v>38461.29</v>
      </c>
      <c r="P312" s="70">
        <f>IF(K312="-", J312, J312-(K312*J312))</f>
        <v>2914.0879999999997</v>
      </c>
      <c r="Q312" s="77">
        <f>('Problem1-DATA'!H312*'Problem1-DATA'!$Y$5)+'Problem1-DATA'!H312</f>
        <v>40690.93</v>
      </c>
      <c r="R312" s="77">
        <f t="shared" si="13"/>
        <v>37563</v>
      </c>
      <c r="S312" s="77">
        <f t="shared" si="14"/>
        <v>3127.9300000000003</v>
      </c>
      <c r="T312" s="80">
        <f>S312/J312</f>
        <v>1.3889564831261103</v>
      </c>
      <c r="U312">
        <f>RANK('Problem1-DATA'!Q312, $Q$5:$Q$504, 0)</f>
        <v>308</v>
      </c>
    </row>
    <row r="313" spans="3:21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82">
        <f t="shared" si="12"/>
        <v>39622.600000000006</v>
      </c>
      <c r="M313" s="31">
        <v>5676.9</v>
      </c>
      <c r="N313" s="68">
        <f>G313</f>
        <v>351</v>
      </c>
      <c r="O313" s="69">
        <f>H313-(I313*H313)</f>
        <v>32595.246000000003</v>
      </c>
      <c r="P313" s="70">
        <f>IF(K313="-", J313, J313-(K313*J313))</f>
        <v>127.7</v>
      </c>
      <c r="Q313" s="77">
        <f>('Problem1-DATA'!H313*'Problem1-DATA'!$Y$5)+'Problem1-DATA'!H313</f>
        <v>40624.806600000004</v>
      </c>
      <c r="R313" s="77">
        <f t="shared" si="13"/>
        <v>39622.600000000006</v>
      </c>
      <c r="S313" s="77">
        <f t="shared" si="14"/>
        <v>1002.2065999999977</v>
      </c>
      <c r="T313" s="80">
        <f>S313/J313</f>
        <v>7.8481331245105537</v>
      </c>
      <c r="U313">
        <f>RANK('Problem1-DATA'!Q313, $Q$5:$Q$504, 0)</f>
        <v>309</v>
      </c>
    </row>
    <row r="314" spans="3:21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82">
        <f t="shared" si="12"/>
        <v>33979.399999999994</v>
      </c>
      <c r="M314" s="31">
        <v>1011101.2</v>
      </c>
      <c r="N314" s="68">
        <f>G314</f>
        <v>171</v>
      </c>
      <c r="O314" s="69">
        <f>H314-(I314*H314)</f>
        <v>51358.865399999995</v>
      </c>
      <c r="P314" s="70">
        <f>IF(K314="-", J314, J314-(K314*J314))</f>
        <v>6113.2543999999998</v>
      </c>
      <c r="Q314" s="77">
        <f>('Problem1-DATA'!H314*'Problem1-DATA'!$Y$5)+'Problem1-DATA'!H314</f>
        <v>40469.360399999998</v>
      </c>
      <c r="R314" s="77">
        <f t="shared" si="13"/>
        <v>33979.399999999994</v>
      </c>
      <c r="S314" s="77">
        <f t="shared" si="14"/>
        <v>6489.9604000000036</v>
      </c>
      <c r="T314" s="80">
        <f>S314/J314</f>
        <v>1.1550438527799536</v>
      </c>
      <c r="U314">
        <f>RANK('Problem1-DATA'!Q314, $Q$5:$Q$504, 0)</f>
        <v>310</v>
      </c>
    </row>
    <row r="315" spans="3:21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82">
        <f t="shared" si="12"/>
        <v>39350.6</v>
      </c>
      <c r="M315" s="31">
        <v>26177.3</v>
      </c>
      <c r="N315" s="68">
        <f>G315</f>
        <v>318</v>
      </c>
      <c r="O315" s="69">
        <f>H315-(I315*H315)</f>
        <v>35754.0141</v>
      </c>
      <c r="P315" s="70">
        <f>IF(K315="-", J315, J315-(K315*J315))</f>
        <v>349.30709999999999</v>
      </c>
      <c r="Q315" s="77">
        <f>('Problem1-DATA'!H315*'Problem1-DATA'!$Y$5)+'Problem1-DATA'!H315</f>
        <v>40465.7834</v>
      </c>
      <c r="R315" s="77">
        <f t="shared" si="13"/>
        <v>39350.6</v>
      </c>
      <c r="S315" s="77">
        <f t="shared" si="14"/>
        <v>1115.1834000000017</v>
      </c>
      <c r="T315" s="80">
        <f>S315/J315</f>
        <v>4.5685514133551894</v>
      </c>
      <c r="U315">
        <f>RANK('Problem1-DATA'!Q315, $Q$5:$Q$504, 0)</f>
        <v>311</v>
      </c>
    </row>
    <row r="316" spans="3:21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82">
        <f t="shared" si="12"/>
        <v>36523.1</v>
      </c>
      <c r="M316" s="31">
        <v>38408.5</v>
      </c>
      <c r="N316" s="68">
        <f>G316</f>
        <v>323</v>
      </c>
      <c r="O316" s="69">
        <f>H316-(I316*H316)</f>
        <v>35385.950400000002</v>
      </c>
      <c r="P316" s="70">
        <f>IF(K316="-", J316, J316-(K316*J316))</f>
        <v>2459.0340000000001</v>
      </c>
      <c r="Q316" s="77">
        <f>('Problem1-DATA'!H316*'Problem1-DATA'!$Y$5)+'Problem1-DATA'!H316</f>
        <v>40452.395199999999</v>
      </c>
      <c r="R316" s="77">
        <f t="shared" si="13"/>
        <v>36523.1</v>
      </c>
      <c r="S316" s="77">
        <f t="shared" si="14"/>
        <v>3929.2952000000005</v>
      </c>
      <c r="T316" s="80">
        <f>S316/J316</f>
        <v>1.2847131600457742</v>
      </c>
      <c r="U316">
        <f>RANK('Problem1-DATA'!Q316, $Q$5:$Q$504, 0)</f>
        <v>312</v>
      </c>
    </row>
    <row r="317" spans="3:21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82">
        <f t="shared" si="12"/>
        <v>37178.800000000003</v>
      </c>
      <c r="M317" s="31">
        <v>64811.5</v>
      </c>
      <c r="N317" s="68">
        <f>G317</f>
        <v>298</v>
      </c>
      <c r="O317" s="69">
        <f>H317-(I317*H317)</f>
        <v>38146.444000000003</v>
      </c>
      <c r="P317" s="70">
        <f>IF(K317="-", J317, J317-(K317*J317))</f>
        <v>1985.5259999999998</v>
      </c>
      <c r="Q317" s="77">
        <f>('Problem1-DATA'!H317*'Problem1-DATA'!$Y$5)+'Problem1-DATA'!H317</f>
        <v>40441.561999999998</v>
      </c>
      <c r="R317" s="77">
        <f t="shared" si="13"/>
        <v>37178.800000000003</v>
      </c>
      <c r="S317" s="77">
        <f t="shared" si="14"/>
        <v>3262.7619999999952</v>
      </c>
      <c r="T317" s="80">
        <f>S317/J317</f>
        <v>1.3639168965805515</v>
      </c>
      <c r="U317">
        <f>RANK('Problem1-DATA'!Q317, $Q$5:$Q$504, 0)</f>
        <v>313</v>
      </c>
    </row>
    <row r="318" spans="3:21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82">
        <f t="shared" si="12"/>
        <v>38869.299999999996</v>
      </c>
      <c r="M318" s="31">
        <v>265812.59999999998</v>
      </c>
      <c r="N318" s="68">
        <f>G318</f>
        <v>357</v>
      </c>
      <c r="O318" s="69">
        <f>H318-(I318*H318)</f>
        <v>32513.241599999998</v>
      </c>
      <c r="P318" s="70">
        <f>IF(K318="-", J318, J318-(K318*J318))</f>
        <v>487.02959999999996</v>
      </c>
      <c r="Q318" s="77">
        <f>('Problem1-DATA'!H318*'Problem1-DATA'!$Y$5)+'Problem1-DATA'!H318</f>
        <v>40131.078399999999</v>
      </c>
      <c r="R318" s="77">
        <f t="shared" si="13"/>
        <v>38869.299999999996</v>
      </c>
      <c r="S318" s="77">
        <f t="shared" si="14"/>
        <v>1261.7784000000029</v>
      </c>
      <c r="T318" s="80">
        <f>S318/J318</f>
        <v>3.1710942447851291</v>
      </c>
      <c r="U318">
        <f>RANK('Problem1-DATA'!Q318, $Q$5:$Q$504, 0)</f>
        <v>314</v>
      </c>
    </row>
    <row r="319" spans="3:21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82">
        <f t="shared" si="12"/>
        <v>34270.9</v>
      </c>
      <c r="M319" s="31">
        <v>900365.1</v>
      </c>
      <c r="N319" s="68">
        <f>G319</f>
        <v>324</v>
      </c>
      <c r="O319" s="69">
        <f>H319-(I319*H319)</f>
        <v>35457.944799999997</v>
      </c>
      <c r="P319" s="70">
        <f>IF(K319="-", J319, J319-(K319*J319))</f>
        <v>6787.174</v>
      </c>
      <c r="Q319" s="77">
        <f>('Problem1-DATA'!H319*'Problem1-DATA'!$Y$5)+'Problem1-DATA'!H319</f>
        <v>39909.713199999998</v>
      </c>
      <c r="R319" s="77">
        <f t="shared" si="13"/>
        <v>34270.9</v>
      </c>
      <c r="S319" s="77">
        <f t="shared" si="14"/>
        <v>5638.8131999999969</v>
      </c>
      <c r="T319" s="80">
        <f>S319/J319</f>
        <v>1.1797420758625012</v>
      </c>
      <c r="U319">
        <f>RANK('Problem1-DATA'!Q319, $Q$5:$Q$504, 0)</f>
        <v>315</v>
      </c>
    </row>
    <row r="320" spans="3:21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82">
        <f t="shared" si="12"/>
        <v>34316</v>
      </c>
      <c r="M320" s="31">
        <v>28278</v>
      </c>
      <c r="N320" s="68">
        <f>G320</f>
        <v>338</v>
      </c>
      <c r="O320" s="69">
        <f>H320-(I320*H320)</f>
        <v>33894.476000000002</v>
      </c>
      <c r="P320" s="70">
        <f>IF(K320="-", J320, J320-(K320*J320))</f>
        <v>4870.8320000000003</v>
      </c>
      <c r="Q320" s="77">
        <f>('Problem1-DATA'!H320*'Problem1-DATA'!$Y$5)+'Problem1-DATA'!H320</f>
        <v>39862.088000000003</v>
      </c>
      <c r="R320" s="77">
        <f t="shared" si="13"/>
        <v>34316</v>
      </c>
      <c r="S320" s="77">
        <f t="shared" si="14"/>
        <v>5546.0880000000034</v>
      </c>
      <c r="T320" s="80">
        <f>S320/J320</f>
        <v>1.1830392491467585</v>
      </c>
      <c r="U320">
        <f>RANK('Problem1-DATA'!Q320, $Q$5:$Q$504, 0)</f>
        <v>316</v>
      </c>
    </row>
    <row r="321" spans="3:21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82">
        <f t="shared" si="12"/>
        <v>35913.1</v>
      </c>
      <c r="M321" s="31">
        <v>14326</v>
      </c>
      <c r="N321" s="68">
        <f>G321</f>
        <v>321</v>
      </c>
      <c r="O321" s="69">
        <f>H321-(I321*H321)</f>
        <v>35582.257700000002</v>
      </c>
      <c r="P321" s="70">
        <f>IF(K321="-", J321, J321-(K321*J321))</f>
        <v>2530.4546</v>
      </c>
      <c r="Q321" s="77">
        <f>('Problem1-DATA'!H321*'Problem1-DATA'!$Y$5)+'Problem1-DATA'!H321</f>
        <v>39830.303800000002</v>
      </c>
      <c r="R321" s="77">
        <f t="shared" si="13"/>
        <v>35913.1</v>
      </c>
      <c r="S321" s="77">
        <f t="shared" si="14"/>
        <v>3917.203800000003</v>
      </c>
      <c r="T321" s="80">
        <f>S321/J321</f>
        <v>1.280215635008825</v>
      </c>
      <c r="U321">
        <f>RANK('Problem1-DATA'!Q321, $Q$5:$Q$504, 0)</f>
        <v>317</v>
      </c>
    </row>
    <row r="322" spans="3:21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82">
        <f t="shared" si="12"/>
        <v>39145.300000000003</v>
      </c>
      <c r="M322" s="31">
        <v>44774.8</v>
      </c>
      <c r="N322" s="68">
        <f>G322</f>
        <v>399</v>
      </c>
      <c r="O322" s="69">
        <f>H322-(I322*H322)</f>
        <v>26482.251300000004</v>
      </c>
      <c r="P322" s="70">
        <f>IF(K322="-", J322, J322-(K322*J322))</f>
        <v>-258</v>
      </c>
      <c r="Q322" s="77">
        <f>('Problem1-DATA'!H322*'Problem1-DATA'!$Y$5)+'Problem1-DATA'!H322</f>
        <v>39742.820600000006</v>
      </c>
      <c r="R322" s="77">
        <f t="shared" si="13"/>
        <v>39145.300000000003</v>
      </c>
      <c r="S322" s="77">
        <f t="shared" si="14"/>
        <v>597.52060000000347</v>
      </c>
      <c r="T322" s="80">
        <f>S322/J322</f>
        <v>-2.315971317829471</v>
      </c>
      <c r="U322">
        <f>RANK('Problem1-DATA'!Q322, $Q$5:$Q$504, 0)</f>
        <v>318</v>
      </c>
    </row>
    <row r="323" spans="3:21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82">
        <f t="shared" si="12"/>
        <v>32470</v>
      </c>
      <c r="M323" s="31">
        <v>69980</v>
      </c>
      <c r="N323" s="68">
        <f>G323</f>
        <v>363</v>
      </c>
      <c r="O323" s="69">
        <f>H323-(I323*H323)</f>
        <v>31407.597000000002</v>
      </c>
      <c r="P323" s="70">
        <f>IF(K323="-", J323, J323-(K323*J323))</f>
        <v>6257</v>
      </c>
      <c r="Q323" s="77">
        <f>('Problem1-DATA'!H323*'Problem1-DATA'!$Y$5)+'Problem1-DATA'!H323</f>
        <v>39578.993999999999</v>
      </c>
      <c r="R323" s="77">
        <f t="shared" si="13"/>
        <v>32470</v>
      </c>
      <c r="S323" s="77">
        <f t="shared" si="14"/>
        <v>7108.9939999999988</v>
      </c>
      <c r="T323" s="80">
        <f>S323/J323</f>
        <v>1.1361665334824993</v>
      </c>
      <c r="U323">
        <f>RANK('Problem1-DATA'!Q323, $Q$5:$Q$504, 0)</f>
        <v>319</v>
      </c>
    </row>
    <row r="324" spans="3:21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82">
        <f t="shared" si="12"/>
        <v>35416</v>
      </c>
      <c r="M324" s="31">
        <v>1443122.6</v>
      </c>
      <c r="N324" s="68">
        <f>G324</f>
        <v>336</v>
      </c>
      <c r="O324" s="69">
        <f>H324-(I324*H324)</f>
        <v>34105.965300000003</v>
      </c>
      <c r="P324" s="70">
        <f>IF(K324="-", J324, J324-(K324*J324))</f>
        <v>2862.3</v>
      </c>
      <c r="Q324" s="77">
        <f>('Problem1-DATA'!H324*'Problem1-DATA'!$Y$5)+'Problem1-DATA'!H324</f>
        <v>39120.422600000005</v>
      </c>
      <c r="R324" s="77">
        <f t="shared" si="13"/>
        <v>35416</v>
      </c>
      <c r="S324" s="77">
        <f t="shared" si="14"/>
        <v>3704.4226000000053</v>
      </c>
      <c r="T324" s="80">
        <f>S324/J324</f>
        <v>1.2942118575970392</v>
      </c>
      <c r="U324">
        <f>RANK('Problem1-DATA'!Q324, $Q$5:$Q$504, 0)</f>
        <v>320</v>
      </c>
    </row>
    <row r="325" spans="3:21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82">
        <f t="shared" si="12"/>
        <v>37776.6</v>
      </c>
      <c r="M325" s="31">
        <v>30669.200000000001</v>
      </c>
      <c r="N325" s="68">
        <f>G325</f>
        <v>303</v>
      </c>
      <c r="O325" s="69">
        <f>H325-(I325*H325)</f>
        <v>37721.423999999999</v>
      </c>
      <c r="P325" s="70">
        <f>IF(K325="-", J325, J325-(K325*J325))</f>
        <v>373.04519999999997</v>
      </c>
      <c r="Q325" s="77">
        <f>('Problem1-DATA'!H325*'Problem1-DATA'!$Y$5)+'Problem1-DATA'!H325</f>
        <v>38901.408000000003</v>
      </c>
      <c r="R325" s="77">
        <f t="shared" si="13"/>
        <v>37776.6</v>
      </c>
      <c r="S325" s="77">
        <f t="shared" si="14"/>
        <v>1124.8080000000045</v>
      </c>
      <c r="T325" s="80">
        <f>S325/J325</f>
        <v>3.9137369519833145</v>
      </c>
      <c r="U325">
        <f>RANK('Problem1-DATA'!Q325, $Q$5:$Q$504, 0)</f>
        <v>321</v>
      </c>
    </row>
    <row r="326" spans="3:21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82">
        <f t="shared" ref="L326:L389" si="15">H326-J326</f>
        <v>36023.4</v>
      </c>
      <c r="M326" s="31">
        <v>47048.1</v>
      </c>
      <c r="N326" s="68">
        <f>G326</f>
        <v>346</v>
      </c>
      <c r="O326" s="69">
        <f>H326-(I326*H326)</f>
        <v>33666.252200000003</v>
      </c>
      <c r="P326" s="70">
        <f>IF(K326="-", J326, J326-(K326*J326))</f>
        <v>1571.2864</v>
      </c>
      <c r="Q326" s="77">
        <f>('Problem1-DATA'!H326*'Problem1-DATA'!$Y$5)+'Problem1-DATA'!H326</f>
        <v>38702.935600000004</v>
      </c>
      <c r="R326" s="77">
        <f t="shared" ref="R326:R389" si="16">IF(H326&gt;$Y$6, L326 - (L326 * $Y$7), L326)</f>
        <v>36023.4</v>
      </c>
      <c r="S326" s="77">
        <f t="shared" ref="S326:S389" si="17">Q326-R326</f>
        <v>2679.5356000000029</v>
      </c>
      <c r="T326" s="80">
        <f>S326/J326</f>
        <v>1.4512216204506081</v>
      </c>
      <c r="U326">
        <f>RANK('Problem1-DATA'!Q326, $Q$5:$Q$504, 0)</f>
        <v>322</v>
      </c>
    </row>
    <row r="327" spans="3:21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82">
        <f t="shared" si="15"/>
        <v>35263.9</v>
      </c>
      <c r="M327" s="31">
        <v>63496.800000000003</v>
      </c>
      <c r="N327" s="68">
        <f>G327</f>
        <v>343</v>
      </c>
      <c r="O327" s="69">
        <f>H327-(I327*H327)</f>
        <v>33917.112399999998</v>
      </c>
      <c r="P327" s="70">
        <f>IF(K327="-", J327, J327-(K327*J327))</f>
        <v>2200.0841</v>
      </c>
      <c r="Q327" s="77">
        <f>('Problem1-DATA'!H327*'Problem1-DATA'!$Y$5)+'Problem1-DATA'!H327</f>
        <v>38557.607199999999</v>
      </c>
      <c r="R327" s="77">
        <f t="shared" si="16"/>
        <v>35263.9</v>
      </c>
      <c r="S327" s="77">
        <f t="shared" si="17"/>
        <v>3293.7071999999971</v>
      </c>
      <c r="T327" s="80">
        <f>S327/J327</f>
        <v>1.3368945894386481</v>
      </c>
      <c r="U327">
        <f>RANK('Problem1-DATA'!Q327, $Q$5:$Q$504, 0)</f>
        <v>323</v>
      </c>
    </row>
    <row r="328" spans="3:21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82">
        <f t="shared" si="15"/>
        <v>35652.300000000003</v>
      </c>
      <c r="M328" s="31">
        <v>380597.4</v>
      </c>
      <c r="N328" s="68">
        <f>G328</f>
        <v>309</v>
      </c>
      <c r="O328" s="69">
        <f>H328-(I328*H328)</f>
        <v>37157.056499999999</v>
      </c>
      <c r="P328" s="70">
        <f>IF(K328="-", J328, J328-(K328*J328))</f>
        <v>2348.0603999999998</v>
      </c>
      <c r="Q328" s="77">
        <f>('Problem1-DATA'!H328*'Problem1-DATA'!$Y$5)+'Problem1-DATA'!H328</f>
        <v>38552.803800000002</v>
      </c>
      <c r="R328" s="77">
        <f t="shared" si="16"/>
        <v>35652.300000000003</v>
      </c>
      <c r="S328" s="77">
        <f t="shared" si="17"/>
        <v>2900.5037999999986</v>
      </c>
      <c r="T328" s="80">
        <f>S328/J328</f>
        <v>1.4008035352071857</v>
      </c>
      <c r="U328">
        <f>RANK('Problem1-DATA'!Q328, $Q$5:$Q$504, 0)</f>
        <v>324</v>
      </c>
    </row>
    <row r="329" spans="3:21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82">
        <f t="shared" si="15"/>
        <v>37031.9</v>
      </c>
      <c r="M329" s="31">
        <v>32084.1</v>
      </c>
      <c r="N329" s="68">
        <f>G329</f>
        <v>308</v>
      </c>
      <c r="O329" s="69">
        <f>H329-(I329*H329)</f>
        <v>37212.4764</v>
      </c>
      <c r="P329" s="70">
        <f>IF(K329="-", J329, J329-(K329*J329))</f>
        <v>550.52469999999994</v>
      </c>
      <c r="Q329" s="77">
        <f>('Problem1-DATA'!H329*'Problem1-DATA'!$Y$5)+'Problem1-DATA'!H329</f>
        <v>38299.245600000002</v>
      </c>
      <c r="R329" s="77">
        <f t="shared" si="16"/>
        <v>37031.9</v>
      </c>
      <c r="S329" s="77">
        <f t="shared" si="17"/>
        <v>1267.3456000000006</v>
      </c>
      <c r="T329" s="80">
        <f>S329/J329</f>
        <v>2.8614712124633113</v>
      </c>
      <c r="U329">
        <f>RANK('Problem1-DATA'!Q329, $Q$5:$Q$504, 0)</f>
        <v>325</v>
      </c>
    </row>
    <row r="330" spans="3:21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82">
        <f t="shared" si="15"/>
        <v>32075.800000000003</v>
      </c>
      <c r="M330" s="31">
        <v>48482.6</v>
      </c>
      <c r="N330" s="68">
        <f>G330</f>
        <v>320</v>
      </c>
      <c r="O330" s="69">
        <f>H330-(I330*H330)</f>
        <v>35818.566200000001</v>
      </c>
      <c r="P330" s="70">
        <f>IF(K330="-", J330, J330-(K330*J330))</f>
        <v>-11417.8519</v>
      </c>
      <c r="Q330" s="77">
        <f>('Problem1-DATA'!H330*'Problem1-DATA'!$Y$5)+'Problem1-DATA'!H330</f>
        <v>38211.455800000003</v>
      </c>
      <c r="R330" s="77">
        <f t="shared" si="16"/>
        <v>32075.800000000003</v>
      </c>
      <c r="S330" s="77">
        <f t="shared" si="17"/>
        <v>6135.6558000000005</v>
      </c>
      <c r="T330" s="80">
        <f>S330/J330</f>
        <v>1.1548165477781334</v>
      </c>
      <c r="U330">
        <f>RANK('Problem1-DATA'!Q330, $Q$5:$Q$504, 0)</f>
        <v>326</v>
      </c>
    </row>
    <row r="331" spans="3:21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82">
        <f t="shared" si="15"/>
        <v>35229.699999999997</v>
      </c>
      <c r="M331" s="31">
        <v>39161.800000000003</v>
      </c>
      <c r="N331" s="68">
        <f>G331</f>
        <v>342</v>
      </c>
      <c r="O331" s="69">
        <f>H331-(I331*H331)</f>
        <v>33970.4208</v>
      </c>
      <c r="P331" s="70">
        <f>IF(K331="-", J331, J331-(K331*J331))</f>
        <v>2132.9340000000002</v>
      </c>
      <c r="Q331" s="77">
        <f>('Problem1-DATA'!H331*'Problem1-DATA'!$Y$5)+'Problem1-DATA'!H331</f>
        <v>38193.366399999999</v>
      </c>
      <c r="R331" s="77">
        <f t="shared" si="16"/>
        <v>35229.699999999997</v>
      </c>
      <c r="S331" s="77">
        <f t="shared" si="17"/>
        <v>2963.6664000000019</v>
      </c>
      <c r="T331" s="80">
        <f>S331/J331</f>
        <v>1.3839208031753452</v>
      </c>
      <c r="U331">
        <f>RANK('Problem1-DATA'!Q331, $Q$5:$Q$504, 0)</f>
        <v>327</v>
      </c>
    </row>
    <row r="332" spans="3:21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82">
        <f t="shared" si="15"/>
        <v>35187</v>
      </c>
      <c r="M332" s="31">
        <v>44441</v>
      </c>
      <c r="N332" s="68">
        <f>G332</f>
        <v>341</v>
      </c>
      <c r="O332" s="69">
        <f>H332-(I332*H332)</f>
        <v>34034.959999999999</v>
      </c>
      <c r="P332" s="70">
        <f>IF(K332="-", J332, J332-(K332*J332))</f>
        <v>2212.114</v>
      </c>
      <c r="Q332" s="77">
        <f>('Problem1-DATA'!H332*'Problem1-DATA'!$Y$5)+'Problem1-DATA'!H332</f>
        <v>38181.919999999998</v>
      </c>
      <c r="R332" s="77">
        <f t="shared" si="16"/>
        <v>35187</v>
      </c>
      <c r="S332" s="77">
        <f t="shared" si="17"/>
        <v>2994.9199999999983</v>
      </c>
      <c r="T332" s="80">
        <f>S332/J332</f>
        <v>1.3782420616658988</v>
      </c>
      <c r="U332">
        <f>RANK('Problem1-DATA'!Q332, $Q$5:$Q$504, 0)</f>
        <v>328</v>
      </c>
    </row>
    <row r="333" spans="3:21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82">
        <f t="shared" si="15"/>
        <v>34989.299999999996</v>
      </c>
      <c r="M333" s="31">
        <v>70108</v>
      </c>
      <c r="N333" s="68">
        <f>G333</f>
        <v>394</v>
      </c>
      <c r="O333" s="69">
        <f>H333-(I333*H333)</f>
        <v>27794.128799999999</v>
      </c>
      <c r="P333" s="70">
        <f>IF(K333="-", J333, J333-(K333*J333))</f>
        <v>2138.6651999999999</v>
      </c>
      <c r="Q333" s="77">
        <f>('Problem1-DATA'!H333*'Problem1-DATA'!$Y$5)+'Problem1-DATA'!H333</f>
        <v>38179.5694</v>
      </c>
      <c r="R333" s="77">
        <f t="shared" si="16"/>
        <v>34989.299999999996</v>
      </c>
      <c r="S333" s="77">
        <f t="shared" si="17"/>
        <v>3190.2694000000047</v>
      </c>
      <c r="T333" s="80">
        <f>S333/J333</f>
        <v>1.3470146090187487</v>
      </c>
      <c r="U333">
        <f>RANK('Problem1-DATA'!Q333, $Q$5:$Q$504, 0)</f>
        <v>329</v>
      </c>
    </row>
    <row r="334" spans="3:21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82">
        <f t="shared" si="15"/>
        <v>36898.400000000001</v>
      </c>
      <c r="M334" s="31">
        <v>12986.6</v>
      </c>
      <c r="N334" s="68">
        <f>G334</f>
        <v>315</v>
      </c>
      <c r="O334" s="69">
        <f>H334-(I334*H334)</f>
        <v>36754.892999999996</v>
      </c>
      <c r="P334" s="70">
        <f>IF(K334="-", J334, J334-(K334*J334))</f>
        <v>-313.35199999999998</v>
      </c>
      <c r="Q334" s="77">
        <f>('Problem1-DATA'!H334*'Problem1-DATA'!$Y$5)+'Problem1-DATA'!H334</f>
        <v>38058.258000000002</v>
      </c>
      <c r="R334" s="77">
        <f t="shared" si="16"/>
        <v>36898.400000000001</v>
      </c>
      <c r="S334" s="77">
        <f t="shared" si="17"/>
        <v>1159.8580000000002</v>
      </c>
      <c r="T334" s="80">
        <f>S334/J334</f>
        <v>3.405337639459777</v>
      </c>
      <c r="U334">
        <f>RANK('Problem1-DATA'!Q334, $Q$5:$Q$504, 0)</f>
        <v>330</v>
      </c>
    </row>
    <row r="335" spans="3:21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82">
        <f t="shared" si="15"/>
        <v>36079</v>
      </c>
      <c r="M335" s="31">
        <v>331211.90000000002</v>
      </c>
      <c r="N335" s="68">
        <f>G335</f>
        <v>282</v>
      </c>
      <c r="O335" s="69">
        <f>H335-(I335*H335)</f>
        <v>39338.931999999993</v>
      </c>
      <c r="P335" s="70">
        <f>IF(K335="-", J335, J335-(K335*J335))</f>
        <v>1031.1336000000001</v>
      </c>
      <c r="Q335" s="77">
        <f>('Problem1-DATA'!H335*'Problem1-DATA'!$Y$5)+'Problem1-DATA'!H335</f>
        <v>37928.668399999995</v>
      </c>
      <c r="R335" s="77">
        <f t="shared" si="16"/>
        <v>36079</v>
      </c>
      <c r="S335" s="77">
        <f t="shared" si="17"/>
        <v>1849.668399999995</v>
      </c>
      <c r="T335" s="80">
        <f>S335/J335</f>
        <v>1.7902326751838897</v>
      </c>
      <c r="U335">
        <f>RANK('Problem1-DATA'!Q335, $Q$5:$Q$504, 0)</f>
        <v>331</v>
      </c>
    </row>
    <row r="336" spans="3:21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82">
        <f t="shared" si="15"/>
        <v>36585</v>
      </c>
      <c r="M336" s="31">
        <v>207570</v>
      </c>
      <c r="N336" s="68">
        <f>G336</f>
        <v>257</v>
      </c>
      <c r="O336" s="69">
        <f>H336-(I336*H336)</f>
        <v>41789.016000000003</v>
      </c>
      <c r="P336" s="70">
        <f>IF(K336="-", J336, J336-(K336*J336))</f>
        <v>387.61799999999999</v>
      </c>
      <c r="Q336" s="77">
        <f>('Problem1-DATA'!H336*'Problem1-DATA'!$Y$5)+'Problem1-DATA'!H336</f>
        <v>37862.034</v>
      </c>
      <c r="R336" s="77">
        <f t="shared" si="16"/>
        <v>36585</v>
      </c>
      <c r="S336" s="77">
        <f t="shared" si="17"/>
        <v>1277.0339999999997</v>
      </c>
      <c r="T336" s="80">
        <f>S336/J336</f>
        <v>2.7641428571428563</v>
      </c>
      <c r="U336">
        <f>RANK('Problem1-DATA'!Q336, $Q$5:$Q$504, 0)</f>
        <v>332</v>
      </c>
    </row>
    <row r="337" spans="3:21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82">
        <f t="shared" si="15"/>
        <v>35017.399999999994</v>
      </c>
      <c r="M337" s="31">
        <v>29052.7</v>
      </c>
      <c r="N337" s="68">
        <f>G337</f>
        <v>427</v>
      </c>
      <c r="O337" s="69">
        <f>H337-(I337*H337)</f>
        <v>24737.509599999998</v>
      </c>
      <c r="P337" s="70">
        <f>IF(K337="-", J337, J337-(K337*J337))</f>
        <v>-2484.2483999999995</v>
      </c>
      <c r="Q337" s="77">
        <f>('Problem1-DATA'!H337*'Problem1-DATA'!$Y$5)+'Problem1-DATA'!H337</f>
        <v>37846.9084</v>
      </c>
      <c r="R337" s="77">
        <f t="shared" si="16"/>
        <v>35017.399999999994</v>
      </c>
      <c r="S337" s="77">
        <f t="shared" si="17"/>
        <v>2829.5084000000061</v>
      </c>
      <c r="T337" s="80">
        <f>S337/J337</f>
        <v>1.4043619217788397</v>
      </c>
      <c r="U337">
        <f>RANK('Problem1-DATA'!Q337, $Q$5:$Q$504, 0)</f>
        <v>333</v>
      </c>
    </row>
    <row r="338" spans="3:21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82">
        <f t="shared" si="15"/>
        <v>35869.4</v>
      </c>
      <c r="M338" s="31">
        <v>46469</v>
      </c>
      <c r="N338" s="68">
        <f>G338</f>
        <v>311</v>
      </c>
      <c r="O338" s="69">
        <f>H338-(I338*H338)</f>
        <v>36893.8505</v>
      </c>
      <c r="P338" s="70">
        <f>IF(K338="-", J338, J338-(K338*J338))</f>
        <v>914.1</v>
      </c>
      <c r="Q338" s="77">
        <f>('Problem1-DATA'!H338*'Problem1-DATA'!$Y$5)+'Problem1-DATA'!H338</f>
        <v>37592.737000000001</v>
      </c>
      <c r="R338" s="77">
        <f t="shared" si="16"/>
        <v>35869.4</v>
      </c>
      <c r="S338" s="77">
        <f t="shared" si="17"/>
        <v>1723.3369999999995</v>
      </c>
      <c r="T338" s="80">
        <f>S338/J338</f>
        <v>1.8852827918170874</v>
      </c>
      <c r="U338">
        <f>RANK('Problem1-DATA'!Q338, $Q$5:$Q$504, 0)</f>
        <v>334</v>
      </c>
    </row>
    <row r="339" spans="3:21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82">
        <f t="shared" si="15"/>
        <v>22637.699999999997</v>
      </c>
      <c r="M339" s="31">
        <v>57056.9</v>
      </c>
      <c r="N339" s="68">
        <f>G339</f>
        <v>442</v>
      </c>
      <c r="O339" s="69">
        <f>H339-(I339*H339)</f>
        <v>22793.121999999999</v>
      </c>
      <c r="P339" s="70">
        <f>IF(K339="-", J339, J339-(K339*J339))</f>
        <v>7062.7</v>
      </c>
      <c r="Q339" s="77">
        <f>('Problem1-DATA'!H339*'Problem1-DATA'!$Y$5)+'Problem1-DATA'!H339</f>
        <v>37571.888200000001</v>
      </c>
      <c r="R339" s="77">
        <f t="shared" si="16"/>
        <v>22637.699999999997</v>
      </c>
      <c r="S339" s="77">
        <f t="shared" si="17"/>
        <v>14934.188200000004</v>
      </c>
      <c r="T339" s="80">
        <f>S339/J339</f>
        <v>1.0572577201353592</v>
      </c>
      <c r="U339">
        <f>RANK('Problem1-DATA'!Q339, $Q$5:$Q$504, 0)</f>
        <v>335</v>
      </c>
    </row>
    <row r="340" spans="3:21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82">
        <f t="shared" si="15"/>
        <v>29836</v>
      </c>
      <c r="M340" s="31">
        <v>88190</v>
      </c>
      <c r="N340" s="68">
        <f>G340</f>
        <v>325</v>
      </c>
      <c r="O340" s="69">
        <f>H340-(I340*H340)</f>
        <v>35668.512000000002</v>
      </c>
      <c r="P340" s="70">
        <f>IF(K340="-", J340, J340-(K340*J340))</f>
        <v>5172.4400000000005</v>
      </c>
      <c r="Q340" s="77">
        <f>('Problem1-DATA'!H340*'Problem1-DATA'!$Y$5)+'Problem1-DATA'!H340</f>
        <v>37503.311999999998</v>
      </c>
      <c r="R340" s="77">
        <f t="shared" si="16"/>
        <v>29836</v>
      </c>
      <c r="S340" s="77">
        <f t="shared" si="17"/>
        <v>7667.3119999999981</v>
      </c>
      <c r="T340" s="80">
        <f>S340/J340</f>
        <v>1.1176839650145769</v>
      </c>
      <c r="U340">
        <f>RANK('Problem1-DATA'!Q340, $Q$5:$Q$504, 0)</f>
        <v>336</v>
      </c>
    </row>
    <row r="341" spans="3:21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82">
        <f t="shared" si="15"/>
        <v>32361.799999999996</v>
      </c>
      <c r="M341" s="31">
        <v>56969.8</v>
      </c>
      <c r="N341" s="68">
        <f>G341</f>
        <v>403</v>
      </c>
      <c r="O341" s="69">
        <f>H341-(I341*H341)</f>
        <v>27437.184199999996</v>
      </c>
      <c r="P341" s="70">
        <f>IF(K341="-", J341, J341-(K341*J341))</f>
        <v>2123.7516000000001</v>
      </c>
      <c r="Q341" s="77">
        <f>('Problem1-DATA'!H341*'Problem1-DATA'!$Y$5)+'Problem1-DATA'!H341</f>
        <v>37337.952399999995</v>
      </c>
      <c r="R341" s="77">
        <f t="shared" si="16"/>
        <v>32361.799999999996</v>
      </c>
      <c r="S341" s="77">
        <f t="shared" si="17"/>
        <v>4976.152399999999</v>
      </c>
      <c r="T341" s="80">
        <f>S341/J341</f>
        <v>1.1926355095388743</v>
      </c>
      <c r="U341">
        <f>RANK('Problem1-DATA'!Q341, $Q$5:$Q$504, 0)</f>
        <v>337</v>
      </c>
    </row>
    <row r="342" spans="3:21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82">
        <f t="shared" si="15"/>
        <v>36304.399999999994</v>
      </c>
      <c r="M342" s="31">
        <v>16891.8</v>
      </c>
      <c r="N342" s="68">
        <f>G342</f>
        <v>375</v>
      </c>
      <c r="O342" s="69">
        <f>H342-(I342*H342)</f>
        <v>30955.137599999998</v>
      </c>
      <c r="P342" s="70">
        <f>IF(K342="-", J342, J342-(K342*J342))</f>
        <v>128.74780000000001</v>
      </c>
      <c r="Q342" s="77">
        <f>('Problem1-DATA'!H342*'Problem1-DATA'!$Y$5)+'Problem1-DATA'!H342</f>
        <v>37306.7814</v>
      </c>
      <c r="R342" s="77">
        <f t="shared" si="16"/>
        <v>36304.399999999994</v>
      </c>
      <c r="S342" s="77">
        <f t="shared" si="17"/>
        <v>1002.3814000000057</v>
      </c>
      <c r="T342" s="80">
        <f>S342/J342</f>
        <v>5.0295102860010319</v>
      </c>
      <c r="U342">
        <f>RANK('Problem1-DATA'!Q342, $Q$5:$Q$504, 0)</f>
        <v>338</v>
      </c>
    </row>
    <row r="343" spans="3:21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82">
        <f t="shared" si="15"/>
        <v>35472.5</v>
      </c>
      <c r="M343" s="31">
        <v>33901.5</v>
      </c>
      <c r="N343" s="68">
        <f>G343</f>
        <v>329</v>
      </c>
      <c r="O343" s="69">
        <f>H343-(I343*H343)</f>
        <v>35225.866199999997</v>
      </c>
      <c r="P343" s="70">
        <f>IF(K343="-", J343, J343-(K343*J343))</f>
        <v>1173.9624000000001</v>
      </c>
      <c r="Q343" s="77">
        <f>('Problem1-DATA'!H343*'Problem1-DATA'!$Y$5)+'Problem1-DATA'!H343</f>
        <v>37267.945399999997</v>
      </c>
      <c r="R343" s="77">
        <f t="shared" si="16"/>
        <v>35472.5</v>
      </c>
      <c r="S343" s="77">
        <f t="shared" si="17"/>
        <v>1795.4453999999969</v>
      </c>
      <c r="T343" s="80">
        <f>S343/J343</f>
        <v>1.8077380185259735</v>
      </c>
      <c r="U343">
        <f>RANK('Problem1-DATA'!Q343, $Q$5:$Q$504, 0)</f>
        <v>339</v>
      </c>
    </row>
    <row r="344" spans="3:21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82">
        <f t="shared" si="15"/>
        <v>34571.700000000004</v>
      </c>
      <c r="M344" s="31">
        <v>33173.699999999997</v>
      </c>
      <c r="N344" s="68">
        <f>G344</f>
        <v>364</v>
      </c>
      <c r="O344" s="69">
        <f>H344-(I344*H344)</f>
        <v>32104.4329</v>
      </c>
      <c r="P344" s="70">
        <f>IF(K344="-", J344, J344-(K344*J344))</f>
        <v>448.60799999999995</v>
      </c>
      <c r="Q344" s="77">
        <f>('Problem1-DATA'!H344*'Problem1-DATA'!$Y$5)+'Problem1-DATA'!H344</f>
        <v>37242.599800000004</v>
      </c>
      <c r="R344" s="77">
        <f t="shared" si="16"/>
        <v>34571.700000000004</v>
      </c>
      <c r="S344" s="77">
        <f t="shared" si="17"/>
        <v>2670.8997999999992</v>
      </c>
      <c r="T344" s="80">
        <f>S344/J344</f>
        <v>1.4288999572009411</v>
      </c>
      <c r="U344">
        <f>RANK('Problem1-DATA'!Q344, $Q$5:$Q$504, 0)</f>
        <v>340</v>
      </c>
    </row>
    <row r="345" spans="3:21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82">
        <f t="shared" si="15"/>
        <v>34464</v>
      </c>
      <c r="M345" s="31">
        <v>22536</v>
      </c>
      <c r="N345" s="68">
        <f>G345</f>
        <v>340</v>
      </c>
      <c r="O345" s="69">
        <f>H345-(I345*H345)</f>
        <v>34213.18</v>
      </c>
      <c r="P345" s="70">
        <f>IF(K345="-", J345, J345-(K345*J345))</f>
        <v>2984.5520000000001</v>
      </c>
      <c r="Q345" s="77">
        <f>('Problem1-DATA'!H345*'Problem1-DATA'!$Y$5)+'Problem1-DATA'!H345</f>
        <v>37197.733999999997</v>
      </c>
      <c r="R345" s="77">
        <f t="shared" si="16"/>
        <v>34464</v>
      </c>
      <c r="S345" s="77">
        <f t="shared" si="17"/>
        <v>2733.7339999999967</v>
      </c>
      <c r="T345" s="80">
        <f>S345/J345</f>
        <v>1.4142441800310381</v>
      </c>
      <c r="U345">
        <f>RANK('Problem1-DATA'!Q345, $Q$5:$Q$504, 0)</f>
        <v>341</v>
      </c>
    </row>
    <row r="346" spans="3:21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82">
        <f t="shared" si="15"/>
        <v>34014.5</v>
      </c>
      <c r="M346" s="31">
        <v>18982.5</v>
      </c>
      <c r="N346" s="68">
        <f>G346</f>
        <v>334</v>
      </c>
      <c r="O346" s="69">
        <f>H346-(I346*H346)</f>
        <v>34757.893499999998</v>
      </c>
      <c r="P346" s="70">
        <f>IF(K346="-", J346, J346-(K346*J346))</f>
        <v>2288.3332</v>
      </c>
      <c r="Q346" s="77">
        <f>('Problem1-DATA'!H346*'Problem1-DATA'!$Y$5)+'Problem1-DATA'!H346</f>
        <v>37196.405399999996</v>
      </c>
      <c r="R346" s="77">
        <f t="shared" si="16"/>
        <v>34014.5</v>
      </c>
      <c r="S346" s="77">
        <f t="shared" si="17"/>
        <v>3181.905399999996</v>
      </c>
      <c r="T346" s="80">
        <f>S346/J346</f>
        <v>1.3362612968251286</v>
      </c>
      <c r="U346">
        <f>RANK('Problem1-DATA'!Q346, $Q$5:$Q$504, 0)</f>
        <v>342</v>
      </c>
    </row>
    <row r="347" spans="3:21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82">
        <f t="shared" si="15"/>
        <v>32848</v>
      </c>
      <c r="M347" s="31">
        <v>45408</v>
      </c>
      <c r="N347" s="68">
        <f>G347</f>
        <v>383</v>
      </c>
      <c r="O347" s="69">
        <f>H347-(I347*H347)</f>
        <v>30076.383000000002</v>
      </c>
      <c r="P347" s="70">
        <f>IF(K347="-", J347, J347-(K347*J347))</f>
        <v>2846.5950000000003</v>
      </c>
      <c r="Q347" s="77">
        <f>('Problem1-DATA'!H347*'Problem1-DATA'!$Y$5)+'Problem1-DATA'!H347</f>
        <v>36989.245999999999</v>
      </c>
      <c r="R347" s="77">
        <f t="shared" si="16"/>
        <v>32848</v>
      </c>
      <c r="S347" s="77">
        <f t="shared" si="17"/>
        <v>4141.2459999999992</v>
      </c>
      <c r="T347" s="80">
        <f>S347/J347</f>
        <v>1.2380406576980565</v>
      </c>
      <c r="U347">
        <f>RANK('Problem1-DATA'!Q347, $Q$5:$Q$504, 0)</f>
        <v>343</v>
      </c>
    </row>
    <row r="348" spans="3:21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82">
        <f t="shared" si="15"/>
        <v>33975</v>
      </c>
      <c r="M348" s="31">
        <v>119666</v>
      </c>
      <c r="N348" s="68">
        <f>G348</f>
        <v>356</v>
      </c>
      <c r="O348" s="69">
        <f>H348-(I348*H348)</f>
        <v>33358.095000000001</v>
      </c>
      <c r="P348" s="70">
        <f>IF(K348="-", J348, J348-(K348*J348))</f>
        <v>2948.67</v>
      </c>
      <c r="Q348" s="77">
        <f>('Problem1-DATA'!H348*'Problem1-DATA'!$Y$5)+'Problem1-DATA'!H348</f>
        <v>36776.67</v>
      </c>
      <c r="R348" s="77">
        <f t="shared" si="16"/>
        <v>33975</v>
      </c>
      <c r="S348" s="77">
        <f t="shared" si="17"/>
        <v>2801.6699999999983</v>
      </c>
      <c r="T348" s="80">
        <f>S348/J348</f>
        <v>1.3938656716417901</v>
      </c>
      <c r="U348">
        <f>RANK('Problem1-DATA'!Q348, $Q$5:$Q$504, 0)</f>
        <v>344</v>
      </c>
    </row>
    <row r="349" spans="3:21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82">
        <f t="shared" si="15"/>
        <v>33507.4</v>
      </c>
      <c r="M349" s="31">
        <v>44662.400000000001</v>
      </c>
      <c r="N349" s="68">
        <f>G349</f>
        <v>317</v>
      </c>
      <c r="O349" s="69">
        <f>H349-(I349*H349)</f>
        <v>36369.650399999999</v>
      </c>
      <c r="P349" s="70">
        <f>IF(K349="-", J349, J349-(K349*J349))</f>
        <v>2149.8404999999998</v>
      </c>
      <c r="Q349" s="77">
        <f>('Problem1-DATA'!H349*'Problem1-DATA'!$Y$5)+'Problem1-DATA'!H349</f>
        <v>36584.431799999998</v>
      </c>
      <c r="R349" s="77">
        <f t="shared" si="16"/>
        <v>33507.4</v>
      </c>
      <c r="S349" s="77">
        <f t="shared" si="17"/>
        <v>3077.031799999997</v>
      </c>
      <c r="T349" s="80">
        <f>S349/J349</f>
        <v>1.3439754531557095</v>
      </c>
      <c r="U349">
        <f>RANK('Problem1-DATA'!Q349, $Q$5:$Q$504, 0)</f>
        <v>345</v>
      </c>
    </row>
    <row r="350" spans="3:21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82">
        <f t="shared" si="15"/>
        <v>33561.300000000003</v>
      </c>
      <c r="M350" s="31">
        <v>122221</v>
      </c>
      <c r="N350" s="68">
        <f>G350</f>
        <v>345</v>
      </c>
      <c r="O350" s="69">
        <f>H350-(I350*H350)</f>
        <v>34138.89</v>
      </c>
      <c r="P350" s="70">
        <f>IF(K350="-", J350, J350-(K350*J350))</f>
        <v>2203.6866999999997</v>
      </c>
      <c r="Q350" s="77">
        <f>('Problem1-DATA'!H350*'Problem1-DATA'!$Y$5)+'Problem1-DATA'!H350</f>
        <v>36572.269999999997</v>
      </c>
      <c r="R350" s="77">
        <f t="shared" si="16"/>
        <v>33561.300000000003</v>
      </c>
      <c r="S350" s="77">
        <f t="shared" si="17"/>
        <v>3010.9699999999939</v>
      </c>
      <c r="T350" s="80">
        <f>S350/J350</f>
        <v>1.3540360660160966</v>
      </c>
      <c r="U350">
        <f>RANK('Problem1-DATA'!Q350, $Q$5:$Q$504, 0)</f>
        <v>346</v>
      </c>
    </row>
    <row r="351" spans="3:21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82">
        <f t="shared" si="15"/>
        <v>35874.100000000006</v>
      </c>
      <c r="M351" s="31">
        <v>33772.300000000003</v>
      </c>
      <c r="N351" s="68">
        <f>G351</f>
        <v>359</v>
      </c>
      <c r="O351" s="69">
        <f>H351-(I351*H351)</f>
        <v>33006.481200000002</v>
      </c>
      <c r="P351" s="70">
        <f>IF(K351="-", J351, J351-(K351*J351))</f>
        <v>-152.80000000000001</v>
      </c>
      <c r="Q351" s="77">
        <f>('Problem1-DATA'!H351*'Problem1-DATA'!$Y$5)+'Problem1-DATA'!H351</f>
        <v>36507.168600000005</v>
      </c>
      <c r="R351" s="77">
        <f t="shared" si="16"/>
        <v>35874.100000000006</v>
      </c>
      <c r="S351" s="77">
        <f t="shared" si="17"/>
        <v>633.0685999999987</v>
      </c>
      <c r="T351" s="80">
        <f>S351/J351</f>
        <v>-4.1431191099476354</v>
      </c>
      <c r="U351">
        <f>RANK('Problem1-DATA'!Q351, $Q$5:$Q$504, 0)</f>
        <v>347</v>
      </c>
    </row>
    <row r="352" spans="3:21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82">
        <f t="shared" si="15"/>
        <v>31899.899999999998</v>
      </c>
      <c r="M352" s="31">
        <v>62092.3</v>
      </c>
      <c r="N352" s="68">
        <f>G352</f>
        <v>254</v>
      </c>
      <c r="O352" s="69">
        <f>H352-(I352*H352)</f>
        <v>41630.397599999997</v>
      </c>
      <c r="P352" s="70">
        <f>IF(K352="-", J352, J352-(K352*J352))</f>
        <v>4336.2179999999998</v>
      </c>
      <c r="Q352" s="77">
        <f>('Problem1-DATA'!H352*'Problem1-DATA'!$Y$5)+'Problem1-DATA'!H352</f>
        <v>36489.0792</v>
      </c>
      <c r="R352" s="77">
        <f t="shared" si="16"/>
        <v>31899.899999999998</v>
      </c>
      <c r="S352" s="77">
        <f t="shared" si="17"/>
        <v>4589.1792000000023</v>
      </c>
      <c r="T352" s="80">
        <f>S352/J352</f>
        <v>1.2065039829639568</v>
      </c>
      <c r="U352">
        <f>RANK('Problem1-DATA'!Q352, $Q$5:$Q$504, 0)</f>
        <v>348</v>
      </c>
    </row>
    <row r="353" spans="3:21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82">
        <f t="shared" si="15"/>
        <v>34704.800000000003</v>
      </c>
      <c r="M353" s="31">
        <v>28055</v>
      </c>
      <c r="N353" s="68">
        <f>G353</f>
        <v>313</v>
      </c>
      <c r="O353" s="69">
        <f>H353-(I353*H353)</f>
        <v>36931.224399999999</v>
      </c>
      <c r="P353" s="70">
        <f>IF(K353="-", J353, J353-(K353*J353))</f>
        <v>1304.3072999999999</v>
      </c>
      <c r="Q353" s="77">
        <f>('Problem1-DATA'!H353*'Problem1-DATA'!$Y$5)+'Problem1-DATA'!H353</f>
        <v>36432.1538</v>
      </c>
      <c r="R353" s="77">
        <f t="shared" si="16"/>
        <v>34704.800000000003</v>
      </c>
      <c r="S353" s="77">
        <f t="shared" si="17"/>
        <v>1727.3537999999971</v>
      </c>
      <c r="T353" s="80">
        <f>S353/J353</f>
        <v>1.8315701410242786</v>
      </c>
      <c r="U353">
        <f>RANK('Problem1-DATA'!Q353, $Q$5:$Q$504, 0)</f>
        <v>349</v>
      </c>
    </row>
    <row r="354" spans="3:21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82">
        <f t="shared" si="15"/>
        <v>34535.4</v>
      </c>
      <c r="M354" s="31">
        <v>1814332.9</v>
      </c>
      <c r="N354" s="68">
        <f>G354</f>
        <v>367</v>
      </c>
      <c r="O354" s="69">
        <f>H354-(I354*H354)</f>
        <v>31794.857400000004</v>
      </c>
      <c r="P354" s="70">
        <f>IF(K354="-", J354, J354-(K354*J354))</f>
        <v>1596.3597</v>
      </c>
      <c r="Q354" s="77">
        <f>('Problem1-DATA'!H354*'Problem1-DATA'!$Y$5)+'Problem1-DATA'!H354</f>
        <v>36185.238600000004</v>
      </c>
      <c r="R354" s="77">
        <f t="shared" si="16"/>
        <v>34535.4</v>
      </c>
      <c r="S354" s="77">
        <f t="shared" si="17"/>
        <v>1649.8386000000028</v>
      </c>
      <c r="T354" s="80">
        <f>S354/J354</f>
        <v>1.8944064760592523</v>
      </c>
      <c r="U354">
        <f>RANK('Problem1-DATA'!Q354, $Q$5:$Q$504, 0)</f>
        <v>350</v>
      </c>
    </row>
    <row r="355" spans="3:21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82">
        <f t="shared" si="15"/>
        <v>33857.4</v>
      </c>
      <c r="M355" s="31">
        <v>50352.5</v>
      </c>
      <c r="N355" s="68">
        <f>G355</f>
        <v>352</v>
      </c>
      <c r="O355" s="69">
        <f>H355-(I355*H355)</f>
        <v>33510.9208</v>
      </c>
      <c r="P355" s="70">
        <f>IF(K355="-", J355, J355-(K355*J355))</f>
        <v>1834.8</v>
      </c>
      <c r="Q355" s="77">
        <f>('Problem1-DATA'!H355*'Problem1-DATA'!$Y$5)+'Problem1-DATA'!H355</f>
        <v>36164.900800000003</v>
      </c>
      <c r="R355" s="77">
        <f t="shared" si="16"/>
        <v>33857.4</v>
      </c>
      <c r="S355" s="77">
        <f t="shared" si="17"/>
        <v>2307.5008000000016</v>
      </c>
      <c r="T355" s="80">
        <f>S355/J355</f>
        <v>1.5091568345323751</v>
      </c>
      <c r="U355">
        <f>RANK('Problem1-DATA'!Q355, $Q$5:$Q$504, 0)</f>
        <v>351</v>
      </c>
    </row>
    <row r="356" spans="3:21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82">
        <f t="shared" si="15"/>
        <v>30384.899999999998</v>
      </c>
      <c r="M356" s="31">
        <v>157392.79999999999</v>
      </c>
      <c r="N356" s="68">
        <f>G356</f>
        <v>374</v>
      </c>
      <c r="O356" s="69">
        <f>H356-(I356*H356)</f>
        <v>31506.829199999996</v>
      </c>
      <c r="P356" s="70">
        <f>IF(K356="-", J356, J356-(K356*J356))</f>
        <v>4453.7885000000006</v>
      </c>
      <c r="Q356" s="77">
        <f>('Problem1-DATA'!H356*'Problem1-DATA'!$Y$5)+'Problem1-DATA'!H356</f>
        <v>36139.146399999998</v>
      </c>
      <c r="R356" s="77">
        <f t="shared" si="16"/>
        <v>30384.899999999998</v>
      </c>
      <c r="S356" s="77">
        <f t="shared" si="17"/>
        <v>5754.2464</v>
      </c>
      <c r="T356" s="80">
        <f>S356/J356</f>
        <v>1.1563302855535236</v>
      </c>
      <c r="U356">
        <f>RANK('Problem1-DATA'!Q356, $Q$5:$Q$504, 0)</f>
        <v>352</v>
      </c>
    </row>
    <row r="357" spans="3:21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82">
        <f t="shared" si="15"/>
        <v>29514</v>
      </c>
      <c r="M357" s="31">
        <v>1015661.3</v>
      </c>
      <c r="N357" s="68">
        <f>G357</f>
        <v>189</v>
      </c>
      <c r="O357" s="69">
        <f>H357-(I357*H357)</f>
        <v>46814.523200000003</v>
      </c>
      <c r="P357" s="70">
        <f>IF(K357="-", J357, J357-(K357*J357))</f>
        <v>4756.7190999999993</v>
      </c>
      <c r="Q357" s="77">
        <f>('Problem1-DATA'!H357*'Problem1-DATA'!$Y$5)+'Problem1-DATA'!H357</f>
        <v>36027.441800000001</v>
      </c>
      <c r="R357" s="77">
        <f t="shared" si="16"/>
        <v>29514</v>
      </c>
      <c r="S357" s="77">
        <f t="shared" si="17"/>
        <v>6513.4418000000005</v>
      </c>
      <c r="T357" s="80">
        <f>S357/J357</f>
        <v>1.1351612610885518</v>
      </c>
      <c r="U357">
        <f>RANK('Problem1-DATA'!Q357, $Q$5:$Q$504, 0)</f>
        <v>353</v>
      </c>
    </row>
    <row r="358" spans="3:21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82">
        <f t="shared" si="15"/>
        <v>34356.400000000001</v>
      </c>
      <c r="M358" s="31">
        <v>26116.400000000001</v>
      </c>
      <c r="N358" s="68">
        <f>G358</f>
        <v>398</v>
      </c>
      <c r="O358" s="69">
        <f>H358-(I358*H358)</f>
        <v>28599.165000000001</v>
      </c>
      <c r="P358" s="70">
        <f>IF(K358="-", J358, J358-(K358*J358))</f>
        <v>1101.1654000000001</v>
      </c>
      <c r="Q358" s="77">
        <f>('Problem1-DATA'!H358*'Problem1-DATA'!$Y$5)+'Problem1-DATA'!H358</f>
        <v>35863.002</v>
      </c>
      <c r="R358" s="77">
        <f t="shared" si="16"/>
        <v>34356.400000000001</v>
      </c>
      <c r="S358" s="77">
        <f t="shared" si="17"/>
        <v>1506.601999999999</v>
      </c>
      <c r="T358" s="80">
        <f>S358/J358</f>
        <v>2.0509147835556751</v>
      </c>
      <c r="U358">
        <f>RANK('Problem1-DATA'!Q358, $Q$5:$Q$504, 0)</f>
        <v>354</v>
      </c>
    </row>
    <row r="359" spans="3:21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82">
        <f t="shared" si="15"/>
        <v>33420</v>
      </c>
      <c r="M359" s="31">
        <v>238753.3</v>
      </c>
      <c r="N359" s="68">
        <f>G359</f>
        <v>304</v>
      </c>
      <c r="O359" s="69">
        <f>H359-(I359*H359)</f>
        <v>37526.076999999997</v>
      </c>
      <c r="P359" s="70">
        <f>IF(K359="-", J359, J359-(K359*J359))</f>
        <v>-208.03859999999986</v>
      </c>
      <c r="Q359" s="77">
        <f>('Problem1-DATA'!H359*'Problem1-DATA'!$Y$5)+'Problem1-DATA'!H359</f>
        <v>35842.664199999999</v>
      </c>
      <c r="R359" s="77">
        <f t="shared" si="16"/>
        <v>33420</v>
      </c>
      <c r="S359" s="77">
        <f t="shared" si="17"/>
        <v>2422.6641999999993</v>
      </c>
      <c r="T359" s="80">
        <f>S359/J359</f>
        <v>1.4673031312458358</v>
      </c>
      <c r="U359">
        <f>RANK('Problem1-DATA'!Q359, $Q$5:$Q$504, 0)</f>
        <v>355</v>
      </c>
    </row>
    <row r="360" spans="3:21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82">
        <f t="shared" si="15"/>
        <v>33462.700000000004</v>
      </c>
      <c r="M360" s="31">
        <v>42551.7</v>
      </c>
      <c r="N360" s="68">
        <f>G360</f>
        <v>358</v>
      </c>
      <c r="O360" s="69">
        <f>H360-(I360*H360)</f>
        <v>32596.5942</v>
      </c>
      <c r="P360" s="70">
        <f>IF(K360="-", J360, J360-(K360*J360))</f>
        <v>482.2269</v>
      </c>
      <c r="Q360" s="77">
        <f>('Problem1-DATA'!H360*'Problem1-DATA'!$Y$5)+'Problem1-DATA'!H360</f>
        <v>35706.022799999999</v>
      </c>
      <c r="R360" s="77">
        <f t="shared" si="16"/>
        <v>33462.700000000004</v>
      </c>
      <c r="S360" s="77">
        <f t="shared" si="17"/>
        <v>2243.3227999999945</v>
      </c>
      <c r="T360" s="80">
        <f>S360/J360</f>
        <v>1.52120621143283</v>
      </c>
      <c r="U360">
        <f>RANK('Problem1-DATA'!Q360, $Q$5:$Q$504, 0)</f>
        <v>356</v>
      </c>
    </row>
    <row r="361" spans="3:21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82">
        <f t="shared" si="15"/>
        <v>33305.599999999999</v>
      </c>
      <c r="M361" s="31">
        <v>30739.8</v>
      </c>
      <c r="N361" s="68">
        <f>G361</f>
        <v>348</v>
      </c>
      <c r="O361" s="69">
        <f>H361-(I361*H361)</f>
        <v>33870.363000000005</v>
      </c>
      <c r="P361" s="70">
        <f>IF(K361="-", J361, J361-(K361*J361))</f>
        <v>1889.6155999999999</v>
      </c>
      <c r="Q361" s="77">
        <f>('Problem1-DATA'!H361*'Problem1-DATA'!$Y$5)+'Problem1-DATA'!H361</f>
        <v>35686.093800000002</v>
      </c>
      <c r="R361" s="77">
        <f t="shared" si="16"/>
        <v>33305.599999999999</v>
      </c>
      <c r="S361" s="77">
        <f t="shared" si="17"/>
        <v>2380.4938000000038</v>
      </c>
      <c r="T361" s="80">
        <f>S361/J361</f>
        <v>1.4764583514234348</v>
      </c>
      <c r="U361">
        <f>RANK('Problem1-DATA'!Q361, $Q$5:$Q$504, 0)</f>
        <v>357</v>
      </c>
    </row>
    <row r="362" spans="3:21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82">
        <f t="shared" si="15"/>
        <v>34738.6</v>
      </c>
      <c r="M362" s="31">
        <v>18618.3</v>
      </c>
      <c r="N362" s="68">
        <f>G362</f>
        <v>370</v>
      </c>
      <c r="O362" s="69">
        <f>H362-(I362*H362)</f>
        <v>31696.83</v>
      </c>
      <c r="P362" s="70">
        <f>IF(K362="-", J362, J362-(K362*J362))</f>
        <v>110.6388</v>
      </c>
      <c r="Q362" s="77">
        <f>('Problem1-DATA'!H362*'Problem1-DATA'!$Y$5)+'Problem1-DATA'!H362</f>
        <v>35637.14</v>
      </c>
      <c r="R362" s="77">
        <f t="shared" si="16"/>
        <v>34738.6</v>
      </c>
      <c r="S362" s="77">
        <f t="shared" si="17"/>
        <v>898.54000000000087</v>
      </c>
      <c r="T362" s="80">
        <f>S362/J362</f>
        <v>6.8382039573820457</v>
      </c>
      <c r="U362">
        <f>RANK('Problem1-DATA'!Q362, $Q$5:$Q$504, 0)</f>
        <v>358</v>
      </c>
    </row>
    <row r="363" spans="3:21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82">
        <f t="shared" si="15"/>
        <v>34186.400000000001</v>
      </c>
      <c r="M363" s="31">
        <v>58038.3</v>
      </c>
      <c r="N363" s="68">
        <f>G363</f>
        <v>385</v>
      </c>
      <c r="O363" s="69">
        <f>H363-(I363*H363)</f>
        <v>31899.16</v>
      </c>
      <c r="P363" s="70">
        <f>IF(K363="-", J363, J363-(K363*J363))</f>
        <v>626.25420000000008</v>
      </c>
      <c r="Q363" s="77">
        <f>('Problem1-DATA'!H363*'Problem1-DATA'!$Y$5)+'Problem1-DATA'!H363</f>
        <v>35435.805999999997</v>
      </c>
      <c r="R363" s="77">
        <f t="shared" si="16"/>
        <v>34186.400000000001</v>
      </c>
      <c r="S363" s="77">
        <f t="shared" si="17"/>
        <v>1249.4059999999954</v>
      </c>
      <c r="T363" s="80">
        <f>S363/J363</f>
        <v>2.5676243321002783</v>
      </c>
      <c r="U363">
        <f>RANK('Problem1-DATA'!Q363, $Q$5:$Q$504, 0)</f>
        <v>359</v>
      </c>
    </row>
    <row r="364" spans="3:21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82">
        <f t="shared" si="15"/>
        <v>32214.299999999996</v>
      </c>
      <c r="M364" s="31">
        <v>780308.5</v>
      </c>
      <c r="N364" s="68">
        <f>G364</f>
        <v>373</v>
      </c>
      <c r="O364" s="69">
        <f>H364-(I364*H364)</f>
        <v>31712.884999999998</v>
      </c>
      <c r="P364" s="70">
        <f>IF(K364="-", J364, J364-(K364*J364))</f>
        <v>2069.9</v>
      </c>
      <c r="Q364" s="77">
        <f>('Problem1-DATA'!H364*'Problem1-DATA'!$Y$5)+'Problem1-DATA'!H364</f>
        <v>35038.452399999995</v>
      </c>
      <c r="R364" s="77">
        <f t="shared" si="16"/>
        <v>32214.299999999996</v>
      </c>
      <c r="S364" s="77">
        <f t="shared" si="17"/>
        <v>2824.152399999999</v>
      </c>
      <c r="T364" s="80">
        <f>S364/J364</f>
        <v>1.3643907435141789</v>
      </c>
      <c r="U364">
        <f>RANK('Problem1-DATA'!Q364, $Q$5:$Q$504, 0)</f>
        <v>360</v>
      </c>
    </row>
    <row r="365" spans="3:21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82">
        <f t="shared" si="15"/>
        <v>33663.599999999999</v>
      </c>
      <c r="M365" s="31">
        <v>8522.6</v>
      </c>
      <c r="N365" s="68" t="str">
        <f>G365</f>
        <v xml:space="preserve"> -</v>
      </c>
      <c r="O365" s="69">
        <f>H365-(I365*H365)</f>
        <v>19449.569599999999</v>
      </c>
      <c r="P365" s="70">
        <f>IF(K365="-", J365, J365-(K365*J365))</f>
        <v>285.24979999999999</v>
      </c>
      <c r="Q365" s="77">
        <f>('Problem1-DATA'!H365*'Problem1-DATA'!$Y$5)+'Problem1-DATA'!H365</f>
        <v>34995.528399999996</v>
      </c>
      <c r="R365" s="77">
        <f t="shared" si="16"/>
        <v>33663.599999999999</v>
      </c>
      <c r="S365" s="77">
        <f t="shared" si="17"/>
        <v>1331.9283999999971</v>
      </c>
      <c r="T365" s="80">
        <f>S365/J365</f>
        <v>2.3019847908745197</v>
      </c>
      <c r="U365">
        <f>RANK('Problem1-DATA'!Q365, $Q$5:$Q$504, 0)</f>
        <v>361</v>
      </c>
    </row>
    <row r="366" spans="3:21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82">
        <f t="shared" si="15"/>
        <v>34058.5</v>
      </c>
      <c r="M366" s="31">
        <v>157347.6</v>
      </c>
      <c r="N366" s="68">
        <f>G366</f>
        <v>395</v>
      </c>
      <c r="O366" s="69">
        <f>H366-(I366*H366)</f>
        <v>29060.590799999998</v>
      </c>
      <c r="P366" s="70">
        <f>IF(K366="-", J366, J366-(K366*J366))</f>
        <v>194.59799999999998</v>
      </c>
      <c r="Q366" s="77">
        <f>('Problem1-DATA'!H366*'Problem1-DATA'!$Y$5)+'Problem1-DATA'!H366</f>
        <v>34982.242399999996</v>
      </c>
      <c r="R366" s="77">
        <f t="shared" si="16"/>
        <v>34058.5</v>
      </c>
      <c r="S366" s="77">
        <f t="shared" si="17"/>
        <v>923.74239999999554</v>
      </c>
      <c r="T366" s="80">
        <f>S366/J366</f>
        <v>5.4114961921499454</v>
      </c>
      <c r="U366">
        <f>RANK('Problem1-DATA'!Q366, $Q$5:$Q$504, 0)</f>
        <v>362</v>
      </c>
    </row>
    <row r="367" spans="3:21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82">
        <f t="shared" si="15"/>
        <v>22174.299999999996</v>
      </c>
      <c r="M367" s="31">
        <v>67999.5</v>
      </c>
      <c r="N367" s="68">
        <f>G367</f>
        <v>368</v>
      </c>
      <c r="O367" s="69">
        <f>H367-(I367*H367)</f>
        <v>31994.016999999996</v>
      </c>
      <c r="P367" s="70">
        <f>IF(K367="-", J367, J367-(K367*J367))</f>
        <v>11297.1782</v>
      </c>
      <c r="Q367" s="77">
        <f>('Problem1-DATA'!H367*'Problem1-DATA'!$Y$5)+'Problem1-DATA'!H367</f>
        <v>34971.000399999997</v>
      </c>
      <c r="R367" s="77">
        <f t="shared" si="16"/>
        <v>22174.299999999996</v>
      </c>
      <c r="S367" s="77">
        <f t="shared" si="17"/>
        <v>12796.700400000002</v>
      </c>
      <c r="T367" s="80">
        <f>S367/J367</f>
        <v>1.0625047036259021</v>
      </c>
      <c r="U367">
        <f>RANK('Problem1-DATA'!Q367, $Q$5:$Q$504, 0)</f>
        <v>363</v>
      </c>
    </row>
    <row r="368" spans="3:21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82">
        <f t="shared" si="15"/>
        <v>33743.9</v>
      </c>
      <c r="M368" s="31">
        <v>57758.7</v>
      </c>
      <c r="N368" s="68">
        <f>G368</f>
        <v>333</v>
      </c>
      <c r="O368" s="69">
        <f>H368-(I368*H368)</f>
        <v>35030.912499999999</v>
      </c>
      <c r="P368" s="70">
        <f>IF(K368="-", J368, J368-(K368*J368))</f>
        <v>361.65359999999998</v>
      </c>
      <c r="Q368" s="77">
        <f>('Problem1-DATA'!H368*'Problem1-DATA'!$Y$5)+'Problem1-DATA'!H368</f>
        <v>34928.383000000002</v>
      </c>
      <c r="R368" s="77">
        <f t="shared" si="16"/>
        <v>33743.9</v>
      </c>
      <c r="S368" s="77">
        <f t="shared" si="17"/>
        <v>1184.4830000000002</v>
      </c>
      <c r="T368" s="80">
        <f>S368/J368</f>
        <v>2.7380559408229312</v>
      </c>
      <c r="U368">
        <f>RANK('Problem1-DATA'!Q368, $Q$5:$Q$504, 0)</f>
        <v>364</v>
      </c>
    </row>
    <row r="369" spans="3:21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82">
        <f t="shared" si="15"/>
        <v>33601.1</v>
      </c>
      <c r="M369" s="31">
        <v>21455.9</v>
      </c>
      <c r="N369" s="68">
        <f>G369</f>
        <v>354</v>
      </c>
      <c r="O369" s="69">
        <f>H369-(I369*H369)</f>
        <v>33556.958399999996</v>
      </c>
      <c r="P369" s="70">
        <f>IF(K369="-", J369, J369-(K369*J369))</f>
        <v>470.40699999999998</v>
      </c>
      <c r="Q369" s="77">
        <f>('Problem1-DATA'!H369*'Problem1-DATA'!$Y$5)+'Problem1-DATA'!H369</f>
        <v>34852.857199999999</v>
      </c>
      <c r="R369" s="77">
        <f t="shared" si="16"/>
        <v>33601.1</v>
      </c>
      <c r="S369" s="77">
        <f t="shared" si="17"/>
        <v>1251.7572</v>
      </c>
      <c r="T369" s="80">
        <f>S369/J369</f>
        <v>2.4960263210368892</v>
      </c>
      <c r="U369">
        <f>RANK('Problem1-DATA'!Q369, $Q$5:$Q$504, 0)</f>
        <v>365</v>
      </c>
    </row>
    <row r="370" spans="3:21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82">
        <f t="shared" si="15"/>
        <v>33721</v>
      </c>
      <c r="M370" s="31">
        <v>26830</v>
      </c>
      <c r="N370" s="68">
        <f>G370</f>
        <v>452</v>
      </c>
      <c r="O370" s="69">
        <f>H370-(I370*H370)</f>
        <v>23872.555</v>
      </c>
      <c r="P370" s="70">
        <f>IF(K370="-", J370, J370-(K370*J370))</f>
        <v>334</v>
      </c>
      <c r="Q370" s="77">
        <f>('Problem1-DATA'!H370*'Problem1-DATA'!$Y$5)+'Problem1-DATA'!H370</f>
        <v>34804.21</v>
      </c>
      <c r="R370" s="77">
        <f t="shared" si="16"/>
        <v>33721</v>
      </c>
      <c r="S370" s="77">
        <f t="shared" si="17"/>
        <v>1083.2099999999991</v>
      </c>
      <c r="T370" s="80">
        <f>S370/J370</f>
        <v>3.2431437125748479</v>
      </c>
      <c r="U370">
        <f>RANK('Problem1-DATA'!Q370, $Q$5:$Q$504, 0)</f>
        <v>366</v>
      </c>
    </row>
    <row r="371" spans="3:21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82">
        <f t="shared" si="15"/>
        <v>33627.700000000004</v>
      </c>
      <c r="M371" s="31">
        <v>48455.199999999997</v>
      </c>
      <c r="N371" s="68">
        <f>G371</f>
        <v>242</v>
      </c>
      <c r="O371" s="69">
        <f>H371-(I371*H371)</f>
        <v>42132.479400000004</v>
      </c>
      <c r="P371" s="70">
        <f>IF(K371="-", J371, J371-(K371*J371))</f>
        <v>438.87970000000007</v>
      </c>
      <c r="Q371" s="77">
        <f>('Problem1-DATA'!H371*'Problem1-DATA'!$Y$5)+'Problem1-DATA'!H371</f>
        <v>34641.507600000004</v>
      </c>
      <c r="R371" s="77">
        <f t="shared" si="16"/>
        <v>33627.700000000004</v>
      </c>
      <c r="S371" s="77">
        <f t="shared" si="17"/>
        <v>1013.8076000000001</v>
      </c>
      <c r="T371" s="80">
        <f>S371/J371</f>
        <v>3.7814531891085417</v>
      </c>
      <c r="U371">
        <f>RANK('Problem1-DATA'!Q371, $Q$5:$Q$504, 0)</f>
        <v>367</v>
      </c>
    </row>
    <row r="372" spans="3:21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82">
        <f t="shared" si="15"/>
        <v>32781.200000000004</v>
      </c>
      <c r="M372" s="31">
        <v>51585.3</v>
      </c>
      <c r="N372" s="68">
        <f>G372</f>
        <v>464</v>
      </c>
      <c r="O372" s="69">
        <f>H372-(I372*H372)</f>
        <v>23242.7808</v>
      </c>
      <c r="P372" s="70">
        <f>IF(K372="-", J372, J372-(K372*J372))</f>
        <v>395.15840000000003</v>
      </c>
      <c r="Q372" s="77">
        <f>('Problem1-DATA'!H372*'Problem1-DATA'!$Y$5)+'Problem1-DATA'!H372</f>
        <v>34129.4856</v>
      </c>
      <c r="R372" s="77">
        <f t="shared" si="16"/>
        <v>32781.200000000004</v>
      </c>
      <c r="S372" s="77">
        <f t="shared" si="17"/>
        <v>1348.2855999999956</v>
      </c>
      <c r="T372" s="80">
        <f>S372/J372</f>
        <v>2.1973363754889106</v>
      </c>
      <c r="U372">
        <f>RANK('Problem1-DATA'!Q372, $Q$5:$Q$504, 0)</f>
        <v>368</v>
      </c>
    </row>
    <row r="373" spans="3:21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82">
        <f t="shared" si="15"/>
        <v>33157.599999999999</v>
      </c>
      <c r="M373" s="31">
        <v>16925.3</v>
      </c>
      <c r="N373" s="68" t="str">
        <f>G373</f>
        <v xml:space="preserve"> - </v>
      </c>
      <c r="O373" s="69">
        <f>H373-(I373*H373)</f>
        <v>32055.935999999998</v>
      </c>
      <c r="P373" s="70">
        <f>IF(K373="-", J373, J373-(K373*J373))</f>
        <v>23.400000000000006</v>
      </c>
      <c r="Q373" s="77">
        <f>('Problem1-DATA'!H373*'Problem1-DATA'!$Y$5)+'Problem1-DATA'!H373</f>
        <v>34126.215199999999</v>
      </c>
      <c r="R373" s="77">
        <f t="shared" si="16"/>
        <v>33157.599999999999</v>
      </c>
      <c r="S373" s="77">
        <f t="shared" si="17"/>
        <v>968.61520000000019</v>
      </c>
      <c r="T373" s="80">
        <f>S373/J373</f>
        <v>4.1393811965811977</v>
      </c>
      <c r="U373">
        <f>RANK('Problem1-DATA'!Q373, $Q$5:$Q$504, 0)</f>
        <v>369</v>
      </c>
    </row>
    <row r="374" spans="3:21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82">
        <f t="shared" si="15"/>
        <v>31568.600000000002</v>
      </c>
      <c r="M374" s="31">
        <v>51672.9</v>
      </c>
      <c r="N374" s="68">
        <f>G374</f>
        <v>388</v>
      </c>
      <c r="O374" s="69">
        <f>H374-(I374*H374)</f>
        <v>29858.124800000001</v>
      </c>
      <c r="P374" s="70">
        <f>IF(K374="-", J374, J374-(K374*J374))</f>
        <v>1774.5072</v>
      </c>
      <c r="Q374" s="77">
        <f>('Problem1-DATA'!H374*'Problem1-DATA'!$Y$5)+'Problem1-DATA'!H374</f>
        <v>34056.923600000002</v>
      </c>
      <c r="R374" s="77">
        <f t="shared" si="16"/>
        <v>31568.600000000002</v>
      </c>
      <c r="S374" s="77">
        <f t="shared" si="17"/>
        <v>2488.3235999999997</v>
      </c>
      <c r="T374" s="80">
        <f>S374/J374</f>
        <v>1.4176866453965358</v>
      </c>
      <c r="U374">
        <f>RANK('Problem1-DATA'!Q374, $Q$5:$Q$504, 0)</f>
        <v>370</v>
      </c>
    </row>
    <row r="375" spans="3:21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82">
        <f t="shared" si="15"/>
        <v>24174.000000000004</v>
      </c>
      <c r="M375" s="31">
        <v>38830.300000000003</v>
      </c>
      <c r="N375" s="68">
        <f>G375</f>
        <v>326</v>
      </c>
      <c r="O375" s="69">
        <f>H375-(I375*H375)</f>
        <v>35478.132000000005</v>
      </c>
      <c r="P375" s="70">
        <f>IF(K375="-", J375, J375-(K375*J375))</f>
        <v>6771.8507999999993</v>
      </c>
      <c r="Q375" s="77">
        <f>('Problem1-DATA'!H375*'Problem1-DATA'!$Y$5)+'Problem1-DATA'!H375</f>
        <v>34045.681600000004</v>
      </c>
      <c r="R375" s="77">
        <f t="shared" si="16"/>
        <v>24174.000000000004</v>
      </c>
      <c r="S375" s="77">
        <f t="shared" si="17"/>
        <v>9871.6815999999999</v>
      </c>
      <c r="T375" s="80">
        <f>S375/J375</f>
        <v>1.0801945113143958</v>
      </c>
      <c r="U375">
        <f>RANK('Problem1-DATA'!Q375, $Q$5:$Q$504, 0)</f>
        <v>371</v>
      </c>
    </row>
    <row r="376" spans="3:21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82">
        <f t="shared" si="15"/>
        <v>29237.899999999998</v>
      </c>
      <c r="M376" s="31">
        <v>647708.5</v>
      </c>
      <c r="N376" s="68">
        <f>G376</f>
        <v>50</v>
      </c>
      <c r="O376" s="69">
        <f>H376-(I376*H376)</f>
        <v>56595.925199999998</v>
      </c>
      <c r="P376" s="70">
        <f>IF(K376="-", J376, J376-(K376*J376))</f>
        <v>2790.2165</v>
      </c>
      <c r="Q376" s="77">
        <f>('Problem1-DATA'!H376*'Problem1-DATA'!$Y$5)+'Problem1-DATA'!H376</f>
        <v>33984.157200000001</v>
      </c>
      <c r="R376" s="77">
        <f t="shared" si="16"/>
        <v>29237.899999999998</v>
      </c>
      <c r="S376" s="77">
        <f t="shared" si="17"/>
        <v>4746.2572000000036</v>
      </c>
      <c r="T376" s="80">
        <f>S376/J376</f>
        <v>1.1822196428126643</v>
      </c>
      <c r="U376">
        <f>RANK('Problem1-DATA'!Q376, $Q$5:$Q$504, 0)</f>
        <v>372</v>
      </c>
    </row>
    <row r="377" spans="3:21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82">
        <f t="shared" si="15"/>
        <v>25958.300000000003</v>
      </c>
      <c r="M377" s="31">
        <v>720354.4</v>
      </c>
      <c r="N377" s="68">
        <f>G377</f>
        <v>349</v>
      </c>
      <c r="O377" s="69">
        <f>H377-(I377*H377)</f>
        <v>33883.212300000007</v>
      </c>
      <c r="P377" s="70">
        <f>IF(K377="-", J377, J377-(K377*J377))</f>
        <v>7473.7520000000004</v>
      </c>
      <c r="Q377" s="77">
        <f>('Problem1-DATA'!H377*'Problem1-DATA'!$Y$5)+'Problem1-DATA'!H377</f>
        <v>33916.3986</v>
      </c>
      <c r="R377" s="77">
        <f t="shared" si="16"/>
        <v>25958.300000000003</v>
      </c>
      <c r="S377" s="77">
        <f t="shared" si="17"/>
        <v>7958.0985999999975</v>
      </c>
      <c r="T377" s="80">
        <f>S377/J377</f>
        <v>1.1010097675705586</v>
      </c>
      <c r="U377">
        <f>RANK('Problem1-DATA'!Q377, $Q$5:$Q$504, 0)</f>
        <v>373</v>
      </c>
    </row>
    <row r="378" spans="3:21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82">
        <f t="shared" si="15"/>
        <v>30421.200000000001</v>
      </c>
      <c r="M378" s="31">
        <v>35220.6</v>
      </c>
      <c r="N378" s="68">
        <f>G378</f>
        <v>365</v>
      </c>
      <c r="O378" s="69">
        <f>H378-(I378*H378)</f>
        <v>32500.830700000002</v>
      </c>
      <c r="P378" s="70">
        <f>IF(K378="-", J378, J378-(K378*J378))</f>
        <v>2570.3741</v>
      </c>
      <c r="Q378" s="77">
        <f>('Problem1-DATA'!H378*'Problem1-DATA'!$Y$5)+'Problem1-DATA'!H378</f>
        <v>33790.283800000005</v>
      </c>
      <c r="R378" s="77">
        <f t="shared" si="16"/>
        <v>30421.200000000001</v>
      </c>
      <c r="S378" s="77">
        <f t="shared" si="17"/>
        <v>3369.083800000004</v>
      </c>
      <c r="T378" s="80">
        <f>S378/J378</f>
        <v>1.2753468599765319</v>
      </c>
      <c r="U378">
        <f>RANK('Problem1-DATA'!Q378, $Q$5:$Q$504, 0)</f>
        <v>374</v>
      </c>
    </row>
    <row r="379" spans="3:21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82">
        <f t="shared" si="15"/>
        <v>32705.399999999998</v>
      </c>
      <c r="M379" s="31">
        <v>40323.199999999997</v>
      </c>
      <c r="N379" s="68">
        <f>G379</f>
        <v>369</v>
      </c>
      <c r="O379" s="69">
        <f>H379-(I379*H379)</f>
        <v>31964.861899999996</v>
      </c>
      <c r="P379" s="70">
        <f>IF(K379="-", J379, J379-(K379*J379))</f>
        <v>-35.03000000000003</v>
      </c>
      <c r="Q379" s="77">
        <f>('Problem1-DATA'!H379*'Problem1-DATA'!$Y$5)+'Problem1-DATA'!H379</f>
        <v>33782.9254</v>
      </c>
      <c r="R379" s="77">
        <f t="shared" si="16"/>
        <v>32705.399999999998</v>
      </c>
      <c r="S379" s="77">
        <f t="shared" si="17"/>
        <v>1077.5254000000023</v>
      </c>
      <c r="T379" s="80">
        <f>S379/J379</f>
        <v>3.0760074222095413</v>
      </c>
      <c r="U379">
        <f>RANK('Problem1-DATA'!Q379, $Q$5:$Q$504, 0)</f>
        <v>375</v>
      </c>
    </row>
    <row r="380" spans="3:21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82">
        <f t="shared" si="15"/>
        <v>32413.199999999997</v>
      </c>
      <c r="M380" s="31">
        <v>17531.2</v>
      </c>
      <c r="N380" s="68">
        <f>G380</f>
        <v>438</v>
      </c>
      <c r="O380" s="69">
        <f>H380-(I380*H380)</f>
        <v>25384.473599999998</v>
      </c>
      <c r="P380" s="70">
        <f>IF(K380="-", J380, J380-(K380*J380))</f>
        <v>957.33150000000001</v>
      </c>
      <c r="Q380" s="77">
        <f>('Problem1-DATA'!H380*'Problem1-DATA'!$Y$5)+'Problem1-DATA'!H380</f>
        <v>33779.859399999994</v>
      </c>
      <c r="R380" s="77">
        <f t="shared" si="16"/>
        <v>32413.199999999997</v>
      </c>
      <c r="S380" s="77">
        <f t="shared" si="17"/>
        <v>1366.6593999999968</v>
      </c>
      <c r="T380" s="80">
        <f>S380/J380</f>
        <v>2.1370749022673916</v>
      </c>
      <c r="U380">
        <f>RANK('Problem1-DATA'!Q380, $Q$5:$Q$504, 0)</f>
        <v>376</v>
      </c>
    </row>
    <row r="381" spans="3:21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82">
        <f t="shared" si="15"/>
        <v>31534.9</v>
      </c>
      <c r="M381" s="31">
        <v>108595.4</v>
      </c>
      <c r="N381" s="68">
        <f>G381</f>
        <v>347</v>
      </c>
      <c r="O381" s="69">
        <f>H381-(I381*H381)</f>
        <v>33974.551599999999</v>
      </c>
      <c r="P381" s="70">
        <f>IF(K381="-", J381, J381-(K381*J381))</f>
        <v>1259.02</v>
      </c>
      <c r="Q381" s="77">
        <f>('Problem1-DATA'!H381*'Problem1-DATA'!$Y$5)+'Problem1-DATA'!H381</f>
        <v>33580.262800000004</v>
      </c>
      <c r="R381" s="77">
        <f t="shared" si="16"/>
        <v>31534.9</v>
      </c>
      <c r="S381" s="77">
        <f t="shared" si="17"/>
        <v>2045.3628000000026</v>
      </c>
      <c r="T381" s="80">
        <f>S381/J381</f>
        <v>1.5465881285444254</v>
      </c>
      <c r="U381">
        <f>RANK('Problem1-DATA'!Q381, $Q$5:$Q$504, 0)</f>
        <v>377</v>
      </c>
    </row>
    <row r="382" spans="3:21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82">
        <f t="shared" si="15"/>
        <v>32389.7</v>
      </c>
      <c r="M382" s="31">
        <v>341659.6</v>
      </c>
      <c r="N382" s="68">
        <f>G382</f>
        <v>350</v>
      </c>
      <c r="O382" s="69">
        <f>H382-(I382*H382)</f>
        <v>33776.925000000003</v>
      </c>
      <c r="P382" s="70">
        <f>IF(K382="-", J382, J382-(K382*J382))</f>
        <v>569.80770000000007</v>
      </c>
      <c r="Q382" s="77">
        <f>('Problem1-DATA'!H382*'Problem1-DATA'!$Y$5)+'Problem1-DATA'!H382</f>
        <v>33547.15</v>
      </c>
      <c r="R382" s="77">
        <f t="shared" si="16"/>
        <v>32389.7</v>
      </c>
      <c r="S382" s="77">
        <f t="shared" si="17"/>
        <v>1157.4500000000007</v>
      </c>
      <c r="T382" s="80">
        <f>S382/J382</f>
        <v>2.6589708247185864</v>
      </c>
      <c r="U382">
        <f>RANK('Problem1-DATA'!Q382, $Q$5:$Q$504, 0)</f>
        <v>378</v>
      </c>
    </row>
    <row r="383" spans="3:21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82">
        <f t="shared" si="15"/>
        <v>30677</v>
      </c>
      <c r="M383" s="31">
        <v>70507</v>
      </c>
      <c r="N383" s="68">
        <f>G383</f>
        <v>386</v>
      </c>
      <c r="O383" s="69">
        <f>H383-(I383*H383)</f>
        <v>30255.43</v>
      </c>
      <c r="P383" s="70">
        <f>IF(K383="-", J383, J383-(K383*J383))</f>
        <v>2138</v>
      </c>
      <c r="Q383" s="77">
        <f>('Problem1-DATA'!H383*'Problem1-DATA'!$Y$5)+'Problem1-DATA'!H383</f>
        <v>33536.93</v>
      </c>
      <c r="R383" s="77">
        <f t="shared" si="16"/>
        <v>30677</v>
      </c>
      <c r="S383" s="77">
        <f t="shared" si="17"/>
        <v>2859.9300000000003</v>
      </c>
      <c r="T383" s="80">
        <f>S383/J383</f>
        <v>1.33766604303087</v>
      </c>
      <c r="U383">
        <f>RANK('Problem1-DATA'!Q383, $Q$5:$Q$504, 0)</f>
        <v>379</v>
      </c>
    </row>
    <row r="384" spans="3:21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82">
        <f t="shared" si="15"/>
        <v>27416</v>
      </c>
      <c r="M384" s="31">
        <v>36500</v>
      </c>
      <c r="N384" s="68">
        <f>G384</f>
        <v>376</v>
      </c>
      <c r="O384" s="69">
        <f>H384-(I384*H384)</f>
        <v>31618.224999999999</v>
      </c>
      <c r="P384" s="70">
        <f>IF(K384="-", J384, J384-(K384*J384))</f>
        <v>4808.7510000000002</v>
      </c>
      <c r="Q384" s="77">
        <f>('Problem1-DATA'!H384*'Problem1-DATA'!$Y$5)+'Problem1-DATA'!H384</f>
        <v>33485.83</v>
      </c>
      <c r="R384" s="77">
        <f t="shared" si="16"/>
        <v>27416</v>
      </c>
      <c r="S384" s="77">
        <f t="shared" si="17"/>
        <v>6069.8300000000017</v>
      </c>
      <c r="T384" s="80">
        <f>S384/J384</f>
        <v>1.1347597681809687</v>
      </c>
      <c r="U384">
        <f>RANK('Problem1-DATA'!Q384, $Q$5:$Q$504, 0)</f>
        <v>380</v>
      </c>
    </row>
    <row r="385" spans="3:21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82">
        <f t="shared" si="15"/>
        <v>27066</v>
      </c>
      <c r="M385" s="31">
        <v>59352</v>
      </c>
      <c r="N385" s="68">
        <f>G385</f>
        <v>422</v>
      </c>
      <c r="O385" s="69">
        <f>H385-(I385*H385)</f>
        <v>27479.767</v>
      </c>
      <c r="P385" s="70">
        <f>IF(K385="-", J385, J385-(K385*J385))</f>
        <v>5283.223</v>
      </c>
      <c r="Q385" s="77">
        <f>('Problem1-DATA'!H385*'Problem1-DATA'!$Y$5)+'Problem1-DATA'!H385</f>
        <v>33473.565999999999</v>
      </c>
      <c r="R385" s="77">
        <f t="shared" si="16"/>
        <v>27066</v>
      </c>
      <c r="S385" s="77">
        <f t="shared" si="17"/>
        <v>6407.5659999999989</v>
      </c>
      <c r="T385" s="80">
        <f>S385/J385</f>
        <v>1.1267040618955511</v>
      </c>
      <c r="U385">
        <f>RANK('Problem1-DATA'!Q385, $Q$5:$Q$504, 0)</f>
        <v>381</v>
      </c>
    </row>
    <row r="386" spans="3:21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82">
        <f t="shared" si="15"/>
        <v>28755</v>
      </c>
      <c r="M386" s="31">
        <v>167771</v>
      </c>
      <c r="N386" s="68">
        <f>G386</f>
        <v>366</v>
      </c>
      <c r="O386" s="69">
        <f>H386-(I386*H386)</f>
        <v>32226.244999999999</v>
      </c>
      <c r="P386" s="70">
        <f>IF(K386="-", J386, J386-(K386*J386))</f>
        <v>3858.9879999999998</v>
      </c>
      <c r="Q386" s="77">
        <f>('Problem1-DATA'!H386*'Problem1-DATA'!$Y$5)+'Problem1-DATA'!H386</f>
        <v>33436.773999999998</v>
      </c>
      <c r="R386" s="77">
        <f t="shared" si="16"/>
        <v>28755</v>
      </c>
      <c r="S386" s="77">
        <f t="shared" si="17"/>
        <v>4681.7739999999976</v>
      </c>
      <c r="T386" s="80">
        <f>S386/J386</f>
        <v>1.181669358909641</v>
      </c>
      <c r="U386">
        <f>RANK('Problem1-DATA'!Q386, $Q$5:$Q$504, 0)</f>
        <v>382</v>
      </c>
    </row>
    <row r="387" spans="3:21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82">
        <f t="shared" si="15"/>
        <v>31907.399999999998</v>
      </c>
      <c r="M387" s="31">
        <v>16381.2</v>
      </c>
      <c r="N387" s="68">
        <f>G387</f>
        <v>372</v>
      </c>
      <c r="O387" s="69">
        <f>H387-(I387*H387)</f>
        <v>32029.633999999998</v>
      </c>
      <c r="P387" s="70">
        <f>IF(K387="-", J387, J387-(K387*J387))</f>
        <v>-6857.4041999999999</v>
      </c>
      <c r="Q387" s="77">
        <f>('Problem1-DATA'!H387*'Problem1-DATA'!$Y$5)+'Problem1-DATA'!H387</f>
        <v>33402.332600000002</v>
      </c>
      <c r="R387" s="77">
        <f t="shared" si="16"/>
        <v>31907.399999999998</v>
      </c>
      <c r="S387" s="77">
        <f t="shared" si="17"/>
        <v>1494.9326000000037</v>
      </c>
      <c r="T387" s="80">
        <f>S387/J387</f>
        <v>1.9267078231730941</v>
      </c>
      <c r="U387">
        <f>RANK('Problem1-DATA'!Q387, $Q$5:$Q$504, 0)</f>
        <v>383</v>
      </c>
    </row>
    <row r="388" spans="3:21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82">
        <f t="shared" si="15"/>
        <v>24621.599999999999</v>
      </c>
      <c r="M388" s="31">
        <v>186351.9</v>
      </c>
      <c r="N388" s="68">
        <f>G388</f>
        <v>453</v>
      </c>
      <c r="O388" s="69">
        <f>H388-(I388*H388)</f>
        <v>24500.25</v>
      </c>
      <c r="P388" s="70">
        <f>IF(K388="-", J388, J388-(K388*J388))</f>
        <v>14755.263599999998</v>
      </c>
      <c r="Q388" s="77">
        <f>('Problem1-DATA'!H388*'Problem1-DATA'!$Y$5)+'Problem1-DATA'!H388</f>
        <v>33385.673999999999</v>
      </c>
      <c r="R388" s="77">
        <f t="shared" si="16"/>
        <v>24621.599999999999</v>
      </c>
      <c r="S388" s="77">
        <f t="shared" si="17"/>
        <v>8764.0740000000005</v>
      </c>
      <c r="T388" s="80">
        <f>S388/J388</f>
        <v>1.0893273174733389</v>
      </c>
      <c r="U388">
        <f>RANK('Problem1-DATA'!Q388, $Q$5:$Q$504, 0)</f>
        <v>384</v>
      </c>
    </row>
    <row r="389" spans="3:21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82">
        <f t="shared" si="15"/>
        <v>32873.9</v>
      </c>
      <c r="M389" s="31">
        <v>49469.599999999999</v>
      </c>
      <c r="N389" s="68">
        <f>G389</f>
        <v>428</v>
      </c>
      <c r="O389" s="69">
        <f>H389-(I389*H389)</f>
        <v>26943.624400000001</v>
      </c>
      <c r="P389" s="70">
        <f>IF(K389="-", J389, J389-(K389*J389))</f>
        <v>-1569.2470000000001</v>
      </c>
      <c r="Q389" s="77">
        <f>('Problem1-DATA'!H389*'Problem1-DATA'!$Y$5)+'Problem1-DATA'!H389</f>
        <v>33337.0268</v>
      </c>
      <c r="R389" s="77">
        <f t="shared" si="16"/>
        <v>32873.9</v>
      </c>
      <c r="S389" s="77">
        <f t="shared" si="17"/>
        <v>463.12679999999818</v>
      </c>
      <c r="T389" s="80">
        <f>S389/J389</f>
        <v>-1.8197516699410539</v>
      </c>
      <c r="U389">
        <f>RANK('Problem1-DATA'!Q389, $Q$5:$Q$504, 0)</f>
        <v>385</v>
      </c>
    </row>
    <row r="390" spans="3:21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82">
        <f t="shared" ref="L390:L453" si="18">H390-J390</f>
        <v>31957</v>
      </c>
      <c r="M390" s="31">
        <v>118796.5</v>
      </c>
      <c r="N390" s="68">
        <f>G390</f>
        <v>397</v>
      </c>
      <c r="O390" s="69">
        <f>H390-(I390*H390)</f>
        <v>29341.367000000002</v>
      </c>
      <c r="P390" s="70">
        <f>IF(K390="-", J390, J390-(K390*J390))</f>
        <v>281.89080000000001</v>
      </c>
      <c r="Q390" s="77">
        <f>('Problem1-DATA'!H390*'Problem1-DATA'!$Y$5)+'Problem1-DATA'!H390</f>
        <v>33134.6708</v>
      </c>
      <c r="R390" s="77">
        <f t="shared" ref="R390:R453" si="19">IF(H390&gt;$Y$6, L390 - (L390 * $Y$7), L390)</f>
        <v>31957</v>
      </c>
      <c r="S390" s="77">
        <f t="shared" ref="S390:S453" si="20">Q390-R390</f>
        <v>1177.6707999999999</v>
      </c>
      <c r="T390" s="80">
        <f>S390/J390</f>
        <v>2.5358975021533161</v>
      </c>
      <c r="U390">
        <f>RANK('Problem1-DATA'!Q390, $Q$5:$Q$504, 0)</f>
        <v>386</v>
      </c>
    </row>
    <row r="391" spans="3:21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82">
        <f t="shared" si="18"/>
        <v>26362</v>
      </c>
      <c r="M391" s="31">
        <v>372538</v>
      </c>
      <c r="N391" s="68">
        <f>G391</f>
        <v>391</v>
      </c>
      <c r="O391" s="69">
        <f>H391-(I391*H391)</f>
        <v>29819.217000000001</v>
      </c>
      <c r="P391" s="70">
        <f>IF(K391="-", J391, J391-(K391*J391))</f>
        <v>-6225.5250000000015</v>
      </c>
      <c r="Q391" s="77">
        <f>('Problem1-DATA'!H391*'Problem1-DATA'!$Y$5)+'Problem1-DATA'!H391</f>
        <v>33089.294000000002</v>
      </c>
      <c r="R391" s="77">
        <f t="shared" si="19"/>
        <v>26362</v>
      </c>
      <c r="S391" s="77">
        <f t="shared" si="20"/>
        <v>6727.2940000000017</v>
      </c>
      <c r="T391" s="80">
        <f>S391/J391</f>
        <v>1.1184196176226104</v>
      </c>
      <c r="U391">
        <f>RANK('Problem1-DATA'!Q391, $Q$5:$Q$504, 0)</f>
        <v>387</v>
      </c>
    </row>
    <row r="392" spans="3:21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82">
        <f t="shared" si="18"/>
        <v>29772</v>
      </c>
      <c r="M392" s="31">
        <v>229806</v>
      </c>
      <c r="N392" s="68">
        <f>G392</f>
        <v>295</v>
      </c>
      <c r="O392" s="69">
        <f>H392-(I392*H392)</f>
        <v>38454.372000000003</v>
      </c>
      <c r="P392" s="70">
        <f>IF(K392="-", J392, J392-(K392*J392))</f>
        <v>4155.2</v>
      </c>
      <c r="Q392" s="77">
        <f>('Problem1-DATA'!H392*'Problem1-DATA'!$Y$5)+'Problem1-DATA'!H392</f>
        <v>33081.118000000002</v>
      </c>
      <c r="R392" s="77">
        <f t="shared" si="19"/>
        <v>29772</v>
      </c>
      <c r="S392" s="77">
        <f t="shared" si="20"/>
        <v>3309.1180000000022</v>
      </c>
      <c r="T392" s="80">
        <f>S392/J392</f>
        <v>1.2742079322294964</v>
      </c>
      <c r="U392">
        <f>RANK('Problem1-DATA'!Q392, $Q$5:$Q$504, 0)</f>
        <v>388</v>
      </c>
    </row>
    <row r="393" spans="3:21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82">
        <f t="shared" si="18"/>
        <v>31578.3</v>
      </c>
      <c r="M393" s="31">
        <v>25942.2</v>
      </c>
      <c r="N393" s="68">
        <f>G393</f>
        <v>378</v>
      </c>
      <c r="O393" s="69">
        <f>H393-(I393*H393)</f>
        <v>31347.03</v>
      </c>
      <c r="P393" s="70">
        <f>IF(K393="-", J393, J393-(K393*J393))</f>
        <v>820.96500000000003</v>
      </c>
      <c r="Q393" s="77">
        <f>('Problem1-DATA'!H393*'Problem1-DATA'!$Y$5)+'Problem1-DATA'!H393</f>
        <v>32858.117599999998</v>
      </c>
      <c r="R393" s="77">
        <f t="shared" si="19"/>
        <v>31578.3</v>
      </c>
      <c r="S393" s="77">
        <f t="shared" si="20"/>
        <v>1279.8175999999985</v>
      </c>
      <c r="T393" s="80">
        <f>S393/J393</f>
        <v>2.2354892576419187</v>
      </c>
      <c r="U393">
        <f>RANK('Problem1-DATA'!Q393, $Q$5:$Q$504, 0)</f>
        <v>389</v>
      </c>
    </row>
    <row r="394" spans="3:21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82">
        <f t="shared" si="18"/>
        <v>31807.1</v>
      </c>
      <c r="M394" s="31">
        <v>13007.4</v>
      </c>
      <c r="N394" s="68">
        <f>G394</f>
        <v>404</v>
      </c>
      <c r="O394" s="69">
        <f>H394-(I394*H394)</f>
        <v>28892.52</v>
      </c>
      <c r="P394" s="70">
        <f>IF(K394="-", J394, J394-(K394*J394))</f>
        <v>128.62950000000001</v>
      </c>
      <c r="Q394" s="77">
        <f>('Problem1-DATA'!H394*'Problem1-DATA'!$Y$5)+'Problem1-DATA'!H394</f>
        <v>32809.061600000001</v>
      </c>
      <c r="R394" s="77">
        <f t="shared" si="19"/>
        <v>31807.1</v>
      </c>
      <c r="S394" s="77">
        <f t="shared" si="20"/>
        <v>1001.9616000000024</v>
      </c>
      <c r="T394" s="80">
        <f>S394/J394</f>
        <v>3.3884396347649726</v>
      </c>
      <c r="U394">
        <f>RANK('Problem1-DATA'!Q394, $Q$5:$Q$504, 0)</f>
        <v>390</v>
      </c>
    </row>
    <row r="395" spans="3:21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82">
        <f t="shared" si="18"/>
        <v>29363.7</v>
      </c>
      <c r="M395" s="31">
        <v>46575</v>
      </c>
      <c r="N395" s="68">
        <f>G395</f>
        <v>437</v>
      </c>
      <c r="O395" s="69">
        <f>H395-(I395*H395)</f>
        <v>25839.031999999999</v>
      </c>
      <c r="P395" s="70">
        <f>IF(K395="-", J395, J395-(K395*J395))</f>
        <v>933.66210000000001</v>
      </c>
      <c r="Q395" s="77">
        <f>('Problem1-DATA'!H395*'Problem1-DATA'!$Y$5)+'Problem1-DATA'!H395</f>
        <v>32682.538</v>
      </c>
      <c r="R395" s="77">
        <f t="shared" si="19"/>
        <v>29363.7</v>
      </c>
      <c r="S395" s="77">
        <f t="shared" si="20"/>
        <v>3318.8379999999997</v>
      </c>
      <c r="T395" s="80">
        <f>S395/J395</f>
        <v>1.2690085267464535</v>
      </c>
      <c r="U395">
        <f>RANK('Problem1-DATA'!Q395, $Q$5:$Q$504, 0)</f>
        <v>391</v>
      </c>
    </row>
    <row r="396" spans="3:21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82">
        <f t="shared" si="18"/>
        <v>31003</v>
      </c>
      <c r="M396" s="31">
        <v>592911.80000000005</v>
      </c>
      <c r="N396" s="68">
        <f>G396</f>
        <v>355</v>
      </c>
      <c r="O396" s="69">
        <f>H396-(I396*H396)</f>
        <v>33478.3485</v>
      </c>
      <c r="P396" s="70">
        <f>IF(K396="-", J396, J396-(K396*J396))</f>
        <v>1068.7774999999999</v>
      </c>
      <c r="Q396" s="77">
        <f>('Problem1-DATA'!H396*'Problem1-DATA'!$Y$5)+'Problem1-DATA'!H396</f>
        <v>32678.960999999999</v>
      </c>
      <c r="R396" s="77">
        <f t="shared" si="19"/>
        <v>31003</v>
      </c>
      <c r="S396" s="77">
        <f t="shared" si="20"/>
        <v>1675.9609999999993</v>
      </c>
      <c r="T396" s="80">
        <f>S396/J396</f>
        <v>1.7233532133676086</v>
      </c>
      <c r="U396">
        <f>RANK('Problem1-DATA'!Q396, $Q$5:$Q$504, 0)</f>
        <v>392</v>
      </c>
    </row>
    <row r="397" spans="3:21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82">
        <f t="shared" si="18"/>
        <v>30232.5</v>
      </c>
      <c r="M397" s="31">
        <v>38604.6</v>
      </c>
      <c r="N397" s="68">
        <f>G397</f>
        <v>380</v>
      </c>
      <c r="O397" s="69">
        <f>H397-(I397*H397)</f>
        <v>31054.816800000001</v>
      </c>
      <c r="P397" s="70">
        <f>IF(K397="-", J397, J397-(K397*J397))</f>
        <v>1308.2778000000001</v>
      </c>
      <c r="Q397" s="77">
        <f>('Problem1-DATA'!H397*'Problem1-DATA'!$Y$5)+'Problem1-DATA'!H397</f>
        <v>32652.286800000002</v>
      </c>
      <c r="R397" s="77">
        <f t="shared" si="19"/>
        <v>30232.5</v>
      </c>
      <c r="S397" s="77">
        <f t="shared" si="20"/>
        <v>2419.7868000000017</v>
      </c>
      <c r="T397" s="80">
        <f>S397/J397</f>
        <v>1.40939297571204</v>
      </c>
      <c r="U397">
        <f>RANK('Problem1-DATA'!Q397, $Q$5:$Q$504, 0)</f>
        <v>393</v>
      </c>
    </row>
    <row r="398" spans="3:21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82">
        <f t="shared" si="18"/>
        <v>30791.300000000003</v>
      </c>
      <c r="M398" s="31">
        <v>25035.7</v>
      </c>
      <c r="N398" s="68">
        <f>G398</f>
        <v>436</v>
      </c>
      <c r="O398" s="69">
        <f>H398-(I398*H398)</f>
        <v>26245.555800000002</v>
      </c>
      <c r="P398" s="70">
        <f>IF(K398="-", J398, J398-(K398*J398))</f>
        <v>1298.0015999999998</v>
      </c>
      <c r="Q398" s="77">
        <f>('Problem1-DATA'!H398*'Problem1-DATA'!$Y$5)+'Problem1-DATA'!H398</f>
        <v>32631.335800000001</v>
      </c>
      <c r="R398" s="77">
        <f t="shared" si="19"/>
        <v>30791.300000000003</v>
      </c>
      <c r="S398" s="77">
        <f t="shared" si="20"/>
        <v>1840.0357999999978</v>
      </c>
      <c r="T398" s="80">
        <f>S398/J398</f>
        <v>1.6174716947960601</v>
      </c>
      <c r="U398">
        <f>RANK('Problem1-DATA'!Q398, $Q$5:$Q$504, 0)</f>
        <v>394</v>
      </c>
    </row>
    <row r="399" spans="3:21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82">
        <f t="shared" si="18"/>
        <v>25422</v>
      </c>
      <c r="M399" s="31">
        <v>83216</v>
      </c>
      <c r="N399" s="68">
        <f>G399</f>
        <v>328</v>
      </c>
      <c r="O399" s="69">
        <f>H399-(I399*H399)</f>
        <v>35041.599999999999</v>
      </c>
      <c r="P399" s="70">
        <f>IF(K399="-", J399, J399-(K399*J399))</f>
        <v>-20299.27</v>
      </c>
      <c r="Q399" s="77">
        <f>('Problem1-DATA'!H399*'Problem1-DATA'!$Y$5)+'Problem1-DATA'!H399</f>
        <v>32556.831999999999</v>
      </c>
      <c r="R399" s="77">
        <f t="shared" si="19"/>
        <v>25422</v>
      </c>
      <c r="S399" s="77">
        <f t="shared" si="20"/>
        <v>7134.8319999999985</v>
      </c>
      <c r="T399" s="80">
        <f>S399/J399</f>
        <v>1.1089263288778362</v>
      </c>
      <c r="U399">
        <f>RANK('Problem1-DATA'!Q399, $Q$5:$Q$504, 0)</f>
        <v>395</v>
      </c>
    </row>
    <row r="400" spans="3:21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82">
        <f t="shared" si="18"/>
        <v>27193.5</v>
      </c>
      <c r="M400" s="31">
        <v>43956.9</v>
      </c>
      <c r="N400" s="68">
        <f>G400</f>
        <v>392</v>
      </c>
      <c r="O400" s="69">
        <f>H400-(I400*H400)</f>
        <v>29819.676599999999</v>
      </c>
      <c r="P400" s="70">
        <f>IF(K400="-", J400, J400-(K400*J400))</f>
        <v>3958.1891999999998</v>
      </c>
      <c r="Q400" s="77">
        <f>('Problem1-DATA'!H400*'Problem1-DATA'!$Y$5)+'Problem1-DATA'!H400</f>
        <v>32490.095400000002</v>
      </c>
      <c r="R400" s="77">
        <f t="shared" si="19"/>
        <v>27193.5</v>
      </c>
      <c r="S400" s="77">
        <f t="shared" si="20"/>
        <v>5296.595400000002</v>
      </c>
      <c r="T400" s="80">
        <f>S400/J400</f>
        <v>1.1521350822239629</v>
      </c>
      <c r="U400">
        <f>RANK('Problem1-DATA'!Q400, $Q$5:$Q$504, 0)</f>
        <v>396</v>
      </c>
    </row>
    <row r="401" spans="3:21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82">
        <f t="shared" si="18"/>
        <v>28654.5</v>
      </c>
      <c r="M401" s="31">
        <v>40202.699999999997</v>
      </c>
      <c r="N401" s="68">
        <f>G401</f>
        <v>382</v>
      </c>
      <c r="O401" s="69">
        <f>H401-(I401*H401)</f>
        <v>31055.75</v>
      </c>
      <c r="P401" s="70">
        <f>IF(K401="-", J401, J401-(K401*J401))</f>
        <v>1809.0345</v>
      </c>
      <c r="Q401" s="77">
        <f>('Problem1-DATA'!H401*'Problem1-DATA'!$Y$5)+'Problem1-DATA'!H401</f>
        <v>32320.75</v>
      </c>
      <c r="R401" s="77">
        <f t="shared" si="19"/>
        <v>28654.5</v>
      </c>
      <c r="S401" s="77">
        <f t="shared" si="20"/>
        <v>3666.25</v>
      </c>
      <c r="T401" s="80">
        <f>S401/J401</f>
        <v>1.234219828311732</v>
      </c>
      <c r="U401">
        <f>RANK('Problem1-DATA'!Q401, $Q$5:$Q$504, 0)</f>
        <v>397</v>
      </c>
    </row>
    <row r="402" spans="3:21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82">
        <f t="shared" si="18"/>
        <v>24946.799999999999</v>
      </c>
      <c r="M402" s="31">
        <v>760409</v>
      </c>
      <c r="N402" s="68">
        <f>G402</f>
        <v>430</v>
      </c>
      <c r="O402" s="69">
        <f>H402-(I402*H402)</f>
        <v>26977.262200000001</v>
      </c>
      <c r="P402" s="70">
        <f>IF(K402="-", J402, J402-(K402*J402))</f>
        <v>6071.2449999999999</v>
      </c>
      <c r="Q402" s="77">
        <f>('Problem1-DATA'!H402*'Problem1-DATA'!$Y$5)+'Problem1-DATA'!H402</f>
        <v>32284.264599999999</v>
      </c>
      <c r="R402" s="77">
        <f t="shared" si="19"/>
        <v>24946.799999999999</v>
      </c>
      <c r="S402" s="77">
        <f t="shared" si="20"/>
        <v>7337.4645999999993</v>
      </c>
      <c r="T402" s="80">
        <f>S402/J402</f>
        <v>1.1046239518253669</v>
      </c>
      <c r="U402">
        <f>RANK('Problem1-DATA'!Q402, $Q$5:$Q$504, 0)</f>
        <v>398</v>
      </c>
    </row>
    <row r="403" spans="3:21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82">
        <f t="shared" si="18"/>
        <v>29238</v>
      </c>
      <c r="M403" s="31">
        <v>48797</v>
      </c>
      <c r="N403" s="68">
        <f>G403</f>
        <v>389</v>
      </c>
      <c r="O403" s="69">
        <f>H403-(I403*H403)</f>
        <v>30112.6</v>
      </c>
      <c r="P403" s="70">
        <f>IF(K403="-", J403, J403-(K403*J403))</f>
        <v>1422.596</v>
      </c>
      <c r="Q403" s="77">
        <f>('Problem1-DATA'!H403*'Problem1-DATA'!$Y$5)+'Problem1-DATA'!H403</f>
        <v>32090.799999999999</v>
      </c>
      <c r="R403" s="77">
        <f t="shared" si="19"/>
        <v>29238</v>
      </c>
      <c r="S403" s="77">
        <f t="shared" si="20"/>
        <v>2852.7999999999993</v>
      </c>
      <c r="T403" s="80">
        <f>S403/J403</f>
        <v>1.3195189639222937</v>
      </c>
      <c r="U403">
        <f>RANK('Problem1-DATA'!Q403, $Q$5:$Q$504, 0)</f>
        <v>399</v>
      </c>
    </row>
    <row r="404" spans="3:21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82">
        <f t="shared" si="18"/>
        <v>29075.899999999998</v>
      </c>
      <c r="M404" s="31">
        <v>158506.79999999999</v>
      </c>
      <c r="N404" s="68">
        <f>G404</f>
        <v>390</v>
      </c>
      <c r="O404" s="69">
        <f>H404-(I404*H404)</f>
        <v>29956.249</v>
      </c>
      <c r="P404" s="70">
        <f>IF(K404="-", J404, J404-(K404*J404))</f>
        <v>2415.6626000000001</v>
      </c>
      <c r="Q404" s="77">
        <f>('Problem1-DATA'!H404*'Problem1-DATA'!$Y$5)+'Problem1-DATA'!H404</f>
        <v>32057.891599999999</v>
      </c>
      <c r="R404" s="77">
        <f t="shared" si="19"/>
        <v>29075.899999999998</v>
      </c>
      <c r="S404" s="77">
        <f t="shared" si="20"/>
        <v>2981.9916000000012</v>
      </c>
      <c r="T404" s="80">
        <f>S404/J404</f>
        <v>1.3011002225227981</v>
      </c>
      <c r="U404">
        <f>RANK('Problem1-DATA'!Q404, $Q$5:$Q$504, 0)</f>
        <v>400</v>
      </c>
    </row>
    <row r="405" spans="3:21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82">
        <f t="shared" si="18"/>
        <v>30809.5</v>
      </c>
      <c r="M405" s="31">
        <v>33212.199999999997</v>
      </c>
      <c r="N405" s="68">
        <f>G405</f>
        <v>406</v>
      </c>
      <c r="O405" s="69">
        <f>H405-(I405*H405)</f>
        <v>28882.7006</v>
      </c>
      <c r="P405" s="70">
        <f>IF(K405="-", J405, J405-(K405*J405))</f>
        <v>482.7</v>
      </c>
      <c r="Q405" s="77">
        <f>('Problem1-DATA'!H405*'Problem1-DATA'!$Y$5)+'Problem1-DATA'!H405</f>
        <v>31980.628400000001</v>
      </c>
      <c r="R405" s="77">
        <f t="shared" si="19"/>
        <v>30809.5</v>
      </c>
      <c r="S405" s="77">
        <f t="shared" si="20"/>
        <v>1171.1284000000014</v>
      </c>
      <c r="T405" s="80">
        <f>S405/J405</f>
        <v>2.426203438989023</v>
      </c>
      <c r="U405">
        <f>RANK('Problem1-DATA'!Q405, $Q$5:$Q$504, 0)</f>
        <v>401</v>
      </c>
    </row>
    <row r="406" spans="3:21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82">
        <f t="shared" si="18"/>
        <v>31019.599999999999</v>
      </c>
      <c r="M406" s="31">
        <v>73067.100000000006</v>
      </c>
      <c r="N406" s="68">
        <f>G406</f>
        <v>431</v>
      </c>
      <c r="O406" s="69">
        <f>H406-(I406*H406)</f>
        <v>26998.098399999999</v>
      </c>
      <c r="P406" s="70">
        <f>IF(K406="-", J406, J406-(K406*J406))</f>
        <v>-7972.3086000000012</v>
      </c>
      <c r="Q406" s="77">
        <f>('Problem1-DATA'!H406*'Problem1-DATA'!$Y$5)+'Problem1-DATA'!H406</f>
        <v>31788.083599999998</v>
      </c>
      <c r="R406" s="77">
        <f t="shared" si="19"/>
        <v>31019.599999999999</v>
      </c>
      <c r="S406" s="77">
        <f t="shared" si="20"/>
        <v>768.48359999999957</v>
      </c>
      <c r="T406" s="80">
        <f>S406/J406</f>
        <v>9.1268836104513014</v>
      </c>
      <c r="U406">
        <f>RANK('Problem1-DATA'!Q406, $Q$5:$Q$504, 0)</f>
        <v>402</v>
      </c>
    </row>
    <row r="407" spans="3:21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82">
        <f t="shared" si="18"/>
        <v>29366.1</v>
      </c>
      <c r="M407" s="31">
        <v>16443.5</v>
      </c>
      <c r="N407" s="68">
        <f>G407</f>
        <v>413</v>
      </c>
      <c r="O407" s="69">
        <f>H407-(I407*H407)</f>
        <v>28377.617200000001</v>
      </c>
      <c r="P407" s="70">
        <f>IF(K407="-", J407, J407-(K407*J407))</f>
        <v>1468.8317</v>
      </c>
      <c r="Q407" s="77">
        <f>('Problem1-DATA'!H407*'Problem1-DATA'!$Y$5)+'Problem1-DATA'!H407</f>
        <v>31558.133600000001</v>
      </c>
      <c r="R407" s="77">
        <f t="shared" si="19"/>
        <v>29366.1</v>
      </c>
      <c r="S407" s="77">
        <f t="shared" si="20"/>
        <v>2192.0336000000025</v>
      </c>
      <c r="T407" s="80">
        <f>S407/J407</f>
        <v>1.4490867984398774</v>
      </c>
      <c r="U407">
        <f>RANK('Problem1-DATA'!Q407, $Q$5:$Q$504, 0)</f>
        <v>403</v>
      </c>
    </row>
    <row r="408" spans="3:21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82">
        <f t="shared" si="18"/>
        <v>28944</v>
      </c>
      <c r="M408" s="31">
        <v>55493</v>
      </c>
      <c r="N408" s="68">
        <f>G408</f>
        <v>409</v>
      </c>
      <c r="O408" s="69">
        <f>H408-(I408*H408)</f>
        <v>28723.212</v>
      </c>
      <c r="P408" s="70">
        <f>IF(K408="-", J408, J408-(K408*J408))</f>
        <v>-6767.6759999999995</v>
      </c>
      <c r="Q408" s="77">
        <f>('Problem1-DATA'!H408*'Problem1-DATA'!$Y$5)+'Problem1-DATA'!H408</f>
        <v>31530.743999999999</v>
      </c>
      <c r="R408" s="77">
        <f t="shared" si="19"/>
        <v>28944</v>
      </c>
      <c r="S408" s="77">
        <f t="shared" si="20"/>
        <v>2586.7439999999988</v>
      </c>
      <c r="T408" s="80">
        <f>S408/J408</f>
        <v>1.3557358490566032</v>
      </c>
      <c r="U408">
        <f>RANK('Problem1-DATA'!Q408, $Q$5:$Q$504, 0)</f>
        <v>404</v>
      </c>
    </row>
    <row r="409" spans="3:21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82">
        <f t="shared" si="18"/>
        <v>27909.9</v>
      </c>
      <c r="M409" s="31">
        <v>60302.7</v>
      </c>
      <c r="N409" s="68">
        <f>G409</f>
        <v>377</v>
      </c>
      <c r="O409" s="69">
        <f>H409-(I409*H409)</f>
        <v>31419.346000000001</v>
      </c>
      <c r="P409" s="70">
        <f>IF(K409="-", J409, J409-(K409*J409))</f>
        <v>2685.7788</v>
      </c>
      <c r="Q409" s="77">
        <f>('Problem1-DATA'!H409*'Problem1-DATA'!$Y$5)+'Problem1-DATA'!H409</f>
        <v>31419.346000000001</v>
      </c>
      <c r="R409" s="77">
        <f t="shared" si="19"/>
        <v>27909.9</v>
      </c>
      <c r="S409" s="77">
        <f t="shared" si="20"/>
        <v>3509.4459999999999</v>
      </c>
      <c r="T409" s="80">
        <f>S409/J409</f>
        <v>1.238730013059899</v>
      </c>
      <c r="U409">
        <f>RANK('Problem1-DATA'!Q409, $Q$5:$Q$504, 0)</f>
        <v>405</v>
      </c>
    </row>
    <row r="410" spans="3:21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82">
        <f t="shared" si="18"/>
        <v>26644.400000000001</v>
      </c>
      <c r="M410" s="31">
        <v>24878.1</v>
      </c>
      <c r="N410" s="68">
        <f>G410</f>
        <v>408</v>
      </c>
      <c r="O410" s="69">
        <f>H410-(I410*H410)</f>
        <v>28784.124599999999</v>
      </c>
      <c r="P410" s="70">
        <f>IF(K410="-", J410, J410-(K410*J410))</f>
        <v>3828.0581000000002</v>
      </c>
      <c r="Q410" s="77">
        <f>('Problem1-DATA'!H410*'Problem1-DATA'!$Y$5)+'Problem1-DATA'!H410</f>
        <v>31361.807400000002</v>
      </c>
      <c r="R410" s="77">
        <f t="shared" si="19"/>
        <v>26644.400000000001</v>
      </c>
      <c r="S410" s="77">
        <f t="shared" si="20"/>
        <v>4717.4074000000001</v>
      </c>
      <c r="T410" s="80">
        <f>S410/J410</f>
        <v>1.1670107117235238</v>
      </c>
      <c r="U410">
        <f>RANK('Problem1-DATA'!Q410, $Q$5:$Q$504, 0)</f>
        <v>406</v>
      </c>
    </row>
    <row r="411" spans="3:21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82">
        <f t="shared" si="18"/>
        <v>30061.1</v>
      </c>
      <c r="M411" s="31">
        <v>42968.6</v>
      </c>
      <c r="N411" s="68">
        <f>G411</f>
        <v>419</v>
      </c>
      <c r="O411" s="69">
        <f>H411-(I411*H411)</f>
        <v>28133.14</v>
      </c>
      <c r="P411" s="70">
        <f>IF(K411="-", J411, J411-(K411*J411))</f>
        <v>443.23199999999997</v>
      </c>
      <c r="Q411" s="77">
        <f>('Problem1-DATA'!H411*'Problem1-DATA'!$Y$5)+'Problem1-DATA'!H411</f>
        <v>31252.249</v>
      </c>
      <c r="R411" s="77">
        <f t="shared" si="19"/>
        <v>30061.1</v>
      </c>
      <c r="S411" s="77">
        <f t="shared" si="20"/>
        <v>1191.1490000000013</v>
      </c>
      <c r="T411" s="80">
        <f>S411/J411</f>
        <v>2.2977411265432126</v>
      </c>
      <c r="U411">
        <f>RANK('Problem1-DATA'!Q411, $Q$5:$Q$504, 0)</f>
        <v>407</v>
      </c>
    </row>
    <row r="412" spans="3:21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82">
        <f t="shared" si="18"/>
        <v>28210</v>
      </c>
      <c r="M412" s="31">
        <v>67173</v>
      </c>
      <c r="N412" s="68">
        <f>G412</f>
        <v>433</v>
      </c>
      <c r="O412" s="69">
        <f>H412-(I412*H412)</f>
        <v>27030.952000000001</v>
      </c>
      <c r="P412" s="70">
        <f>IF(K412="-", J412, J412-(K412*J412))</f>
        <v>-7018.7520000000004</v>
      </c>
      <c r="Q412" s="77">
        <f>('Problem1-DATA'!H412*'Problem1-DATA'!$Y$5)+'Problem1-DATA'!H412</f>
        <v>31250.716</v>
      </c>
      <c r="R412" s="77">
        <f t="shared" si="19"/>
        <v>28210</v>
      </c>
      <c r="S412" s="77">
        <f t="shared" si="20"/>
        <v>3040.7160000000003</v>
      </c>
      <c r="T412" s="80">
        <f>S412/J412</f>
        <v>1.2840861486486488</v>
      </c>
      <c r="U412">
        <f>RANK('Problem1-DATA'!Q412, $Q$5:$Q$504, 0)</f>
        <v>408</v>
      </c>
    </row>
    <row r="413" spans="3:21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82">
        <f t="shared" si="18"/>
        <v>16256</v>
      </c>
      <c r="M413" s="31">
        <v>43376</v>
      </c>
      <c r="N413" s="68" t="str">
        <f>G413</f>
        <v xml:space="preserve"> -</v>
      </c>
      <c r="O413" s="69">
        <f>H413-(I413*H413)</f>
        <v>15347.455</v>
      </c>
      <c r="P413" s="70">
        <f>IF(K413="-", J413, J413-(K413*J413))</f>
        <v>-10997.029999999999</v>
      </c>
      <c r="Q413" s="77">
        <f>('Problem1-DATA'!H413*'Problem1-DATA'!$Y$5)+'Problem1-DATA'!H413</f>
        <v>31059.601999999999</v>
      </c>
      <c r="R413" s="77">
        <f t="shared" si="19"/>
        <v>16256</v>
      </c>
      <c r="S413" s="77">
        <f t="shared" si="20"/>
        <v>14803.601999999999</v>
      </c>
      <c r="T413" s="80">
        <f>S413/J413</f>
        <v>1.0473011673151751</v>
      </c>
      <c r="U413">
        <f>RANK('Problem1-DATA'!Q413, $Q$5:$Q$504, 0)</f>
        <v>409</v>
      </c>
    </row>
    <row r="414" spans="3:21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82">
        <f t="shared" si="18"/>
        <v>28850.800000000003</v>
      </c>
      <c r="M414" s="31">
        <v>17079.2</v>
      </c>
      <c r="N414" s="68">
        <f>G414</f>
        <v>469</v>
      </c>
      <c r="O414" s="69">
        <f>H414-(I414*H414)</f>
        <v>24220.7503</v>
      </c>
      <c r="P414" s="70">
        <f>IF(K414="-", J414, J414-(K414*J414))</f>
        <v>1734.5656999999999</v>
      </c>
      <c r="Q414" s="77">
        <f>('Problem1-DATA'!H414*'Problem1-DATA'!$Y$5)+'Problem1-DATA'!H414</f>
        <v>31058.477800000001</v>
      </c>
      <c r="R414" s="77">
        <f t="shared" si="19"/>
        <v>28850.800000000003</v>
      </c>
      <c r="S414" s="77">
        <f t="shared" si="20"/>
        <v>2207.6777999999977</v>
      </c>
      <c r="T414" s="80">
        <f>S414/J414</f>
        <v>1.4343952959521784</v>
      </c>
      <c r="U414">
        <f>RANK('Problem1-DATA'!Q414, $Q$5:$Q$504, 0)</f>
        <v>410</v>
      </c>
    </row>
    <row r="415" spans="3:21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82">
        <f t="shared" si="18"/>
        <v>27599.4</v>
      </c>
      <c r="M415" s="31">
        <v>48302</v>
      </c>
      <c r="N415" s="68">
        <f>G415</f>
        <v>424</v>
      </c>
      <c r="O415" s="69">
        <f>H415-(I415*H415)</f>
        <v>27682.756800000003</v>
      </c>
      <c r="P415" s="70">
        <f>IF(K415="-", J415, J415-(K415*J415))</f>
        <v>2377.1334999999999</v>
      </c>
      <c r="Q415" s="77">
        <f>('Problem1-DATA'!H415*'Problem1-DATA'!$Y$5)+'Problem1-DATA'!H415</f>
        <v>31021.685800000003</v>
      </c>
      <c r="R415" s="77">
        <f t="shared" si="19"/>
        <v>27599.4</v>
      </c>
      <c r="S415" s="77">
        <f t="shared" si="20"/>
        <v>3422.2858000000015</v>
      </c>
      <c r="T415" s="80">
        <f>S415/J415</f>
        <v>1.242434489017971</v>
      </c>
      <c r="U415">
        <f>RANK('Problem1-DATA'!Q415, $Q$5:$Q$504, 0)</f>
        <v>411</v>
      </c>
    </row>
    <row r="416" spans="3:21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82">
        <f t="shared" si="18"/>
        <v>30470.5</v>
      </c>
      <c r="M416" s="31">
        <v>9599.5</v>
      </c>
      <c r="N416" s="68">
        <f>G416</f>
        <v>417</v>
      </c>
      <c r="O416" s="69">
        <f>H416-(I416*H416)</f>
        <v>28266.168000000001</v>
      </c>
      <c r="P416" s="70">
        <f>IF(K416="-", J416, J416-(K416*J416))</f>
        <v>-514.25150000000008</v>
      </c>
      <c r="Q416" s="77">
        <f>('Problem1-DATA'!H416*'Problem1-DATA'!$Y$5)+'Problem1-DATA'!H416</f>
        <v>30962.511999999999</v>
      </c>
      <c r="R416" s="77">
        <f t="shared" si="19"/>
        <v>30470.5</v>
      </c>
      <c r="S416" s="77">
        <f t="shared" si="20"/>
        <v>492.01199999999881</v>
      </c>
      <c r="T416" s="80">
        <f>S416/J416</f>
        <v>-2.8195530085959817</v>
      </c>
      <c r="U416">
        <f>RANK('Problem1-DATA'!Q416, $Q$5:$Q$504, 0)</f>
        <v>412</v>
      </c>
    </row>
    <row r="417" spans="3:21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82">
        <f t="shared" si="18"/>
        <v>27759</v>
      </c>
      <c r="M417" s="31">
        <v>104233</v>
      </c>
      <c r="N417" s="68">
        <f>G417</f>
        <v>407</v>
      </c>
      <c r="O417" s="69">
        <f>H417-(I417*H417)</f>
        <v>28828.464</v>
      </c>
      <c r="P417" s="70">
        <f>IF(K417="-", J417, J417-(K417*J417))</f>
        <v>1950.279</v>
      </c>
      <c r="Q417" s="77">
        <f>('Problem1-DATA'!H417*'Problem1-DATA'!$Y$5)+'Problem1-DATA'!H417</f>
        <v>30948.204000000002</v>
      </c>
      <c r="R417" s="77">
        <f t="shared" si="19"/>
        <v>27759</v>
      </c>
      <c r="S417" s="77">
        <f t="shared" si="20"/>
        <v>3189.2040000000015</v>
      </c>
      <c r="T417" s="80">
        <f>S417/J417</f>
        <v>1.2640523186682526</v>
      </c>
      <c r="U417">
        <f>RANK('Problem1-DATA'!Q417, $Q$5:$Q$504, 0)</f>
        <v>413</v>
      </c>
    </row>
    <row r="418" spans="3:21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82">
        <f t="shared" si="18"/>
        <v>26278.100000000002</v>
      </c>
      <c r="M418" s="31">
        <v>36592.699999999997</v>
      </c>
      <c r="N418" s="68" t="str">
        <f>G418</f>
        <v xml:space="preserve"> -</v>
      </c>
      <c r="O418" s="69">
        <f>H418-(I418*H418)</f>
        <v>19292.737200000003</v>
      </c>
      <c r="P418" s="70">
        <f>IF(K418="-", J418, J418-(K418*J418))</f>
        <v>3188.8465000000001</v>
      </c>
      <c r="Q418" s="77">
        <f>('Problem1-DATA'!H418*'Problem1-DATA'!$Y$5)+'Problem1-DATA'!H418</f>
        <v>30904.666800000003</v>
      </c>
      <c r="R418" s="77">
        <f t="shared" si="19"/>
        <v>26278.100000000002</v>
      </c>
      <c r="S418" s="77">
        <f t="shared" si="20"/>
        <v>4626.5668000000005</v>
      </c>
      <c r="T418" s="80">
        <f>S418/J418</f>
        <v>1.1679415343447859</v>
      </c>
      <c r="U418">
        <f>RANK('Problem1-DATA'!Q418, $Q$5:$Q$504, 0)</f>
        <v>414</v>
      </c>
    </row>
    <row r="419" spans="3:21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82">
        <f t="shared" si="18"/>
        <v>29751.7</v>
      </c>
      <c r="M419" s="31">
        <v>20665.7</v>
      </c>
      <c r="N419" s="68">
        <f>G419</f>
        <v>412</v>
      </c>
      <c r="O419" s="69">
        <f>H419-(I419*H419)</f>
        <v>28511.982200000002</v>
      </c>
      <c r="P419" s="70">
        <f>IF(K419="-", J419, J419-(K419*J419))</f>
        <v>492.40659999999997</v>
      </c>
      <c r="Q419" s="77">
        <f>('Problem1-DATA'!H419*'Problem1-DATA'!$Y$5)+'Problem1-DATA'!H419</f>
        <v>30900.578800000003</v>
      </c>
      <c r="R419" s="77">
        <f t="shared" si="19"/>
        <v>29751.7</v>
      </c>
      <c r="S419" s="77">
        <f t="shared" si="20"/>
        <v>1148.8788000000022</v>
      </c>
      <c r="T419" s="80">
        <f>S419/J419</f>
        <v>2.3751887533595251</v>
      </c>
      <c r="U419">
        <f>RANK('Problem1-DATA'!Q419, $Q$5:$Q$504, 0)</f>
        <v>415</v>
      </c>
    </row>
    <row r="420" spans="3:21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82">
        <f t="shared" si="18"/>
        <v>26866</v>
      </c>
      <c r="M420" s="31">
        <v>37653</v>
      </c>
      <c r="N420" s="68">
        <f>G420</f>
        <v>461</v>
      </c>
      <c r="O420" s="69">
        <f>H420-(I420*H420)</f>
        <v>25099.23</v>
      </c>
      <c r="P420" s="70">
        <f>IF(K420="-", J420, J420-(K420*J420))</f>
        <v>1285.1420000000001</v>
      </c>
      <c r="Q420" s="77">
        <f>('Problem1-DATA'!H420*'Problem1-DATA'!$Y$5)+'Problem1-DATA'!H420</f>
        <v>30757.09</v>
      </c>
      <c r="R420" s="77">
        <f t="shared" si="19"/>
        <v>26866</v>
      </c>
      <c r="S420" s="77">
        <f t="shared" si="20"/>
        <v>3891.09</v>
      </c>
      <c r="T420" s="80">
        <f>S420/J420</f>
        <v>1.205044905543512</v>
      </c>
      <c r="U420">
        <f>RANK('Problem1-DATA'!Q420, $Q$5:$Q$504, 0)</f>
        <v>416</v>
      </c>
    </row>
    <row r="421" spans="3:21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82">
        <f t="shared" si="18"/>
        <v>27540.5</v>
      </c>
      <c r="M421" s="31">
        <v>65596.800000000003</v>
      </c>
      <c r="N421" s="68">
        <f>G421</f>
        <v>476</v>
      </c>
      <c r="O421" s="69">
        <f>H421-(I421*H421)</f>
        <v>23674.061800000003</v>
      </c>
      <c r="P421" s="70">
        <f>IF(K421="-", J421, J421-(K421*J421))</f>
        <v>3201.5340000000001</v>
      </c>
      <c r="Q421" s="77">
        <f>('Problem1-DATA'!H421*'Problem1-DATA'!$Y$5)+'Problem1-DATA'!H421</f>
        <v>30743.1908</v>
      </c>
      <c r="R421" s="77">
        <f t="shared" si="19"/>
        <v>27540.5</v>
      </c>
      <c r="S421" s="77">
        <f t="shared" si="20"/>
        <v>3202.6908000000003</v>
      </c>
      <c r="T421" s="80">
        <f>S421/J421</f>
        <v>1.2604552717541029</v>
      </c>
      <c r="U421">
        <f>RANK('Problem1-DATA'!Q421, $Q$5:$Q$504, 0)</f>
        <v>417</v>
      </c>
    </row>
    <row r="422" spans="3:21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82">
        <f t="shared" si="18"/>
        <v>26366.899999999998</v>
      </c>
      <c r="M422" s="31">
        <v>549407.6</v>
      </c>
      <c r="N422" s="68">
        <f>G422</f>
        <v>241</v>
      </c>
      <c r="O422" s="69">
        <f>H422-(I422*H422)</f>
        <v>40023.9686</v>
      </c>
      <c r="P422" s="70">
        <f>IF(K422="-", J422, J422-(K422*J422))</f>
        <v>-1051.8508000000002</v>
      </c>
      <c r="Q422" s="77">
        <f>('Problem1-DATA'!H422*'Problem1-DATA'!$Y$5)+'Problem1-DATA'!H422</f>
        <v>30732.153199999997</v>
      </c>
      <c r="R422" s="77">
        <f t="shared" si="19"/>
        <v>26366.899999999998</v>
      </c>
      <c r="S422" s="77">
        <f t="shared" si="20"/>
        <v>4365.2531999999992</v>
      </c>
      <c r="T422" s="80">
        <f>S422/J422</f>
        <v>1.1786195426195425</v>
      </c>
      <c r="U422">
        <f>RANK('Problem1-DATA'!Q422, $Q$5:$Q$504, 0)</f>
        <v>418</v>
      </c>
    </row>
    <row r="423" spans="3:21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82">
        <f t="shared" si="18"/>
        <v>26849</v>
      </c>
      <c r="M423" s="31">
        <v>91393</v>
      </c>
      <c r="N423" s="68">
        <f>G423</f>
        <v>396</v>
      </c>
      <c r="O423" s="69">
        <f>H423-(I423*H423)</f>
        <v>29713.376</v>
      </c>
      <c r="P423" s="70">
        <f>IF(K423="-", J423, J423-(K423*J423))</f>
        <v>3814.8159999999998</v>
      </c>
      <c r="Q423" s="77">
        <f>('Problem1-DATA'!H423*'Problem1-DATA'!$Y$5)+'Problem1-DATA'!H423</f>
        <v>30611.966</v>
      </c>
      <c r="R423" s="77">
        <f t="shared" si="19"/>
        <v>26849</v>
      </c>
      <c r="S423" s="77">
        <f t="shared" si="20"/>
        <v>3762.9660000000003</v>
      </c>
      <c r="T423" s="80">
        <f>S423/J423</f>
        <v>1.2122957474226805</v>
      </c>
      <c r="U423">
        <f>RANK('Problem1-DATA'!Q423, $Q$5:$Q$504, 0)</f>
        <v>419</v>
      </c>
    </row>
    <row r="424" spans="3:21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82">
        <f t="shared" si="18"/>
        <v>28794.6</v>
      </c>
      <c r="M424" s="31">
        <v>65576.600000000006</v>
      </c>
      <c r="N424" s="68">
        <f>G424</f>
        <v>420</v>
      </c>
      <c r="O424" s="69">
        <f>H424-(I424*H424)</f>
        <v>28191.712500000001</v>
      </c>
      <c r="P424" s="70">
        <f>IF(K424="-", J424, J424-(K424*J424))</f>
        <v>1290.1097000000002</v>
      </c>
      <c r="Q424" s="77">
        <f>('Problem1-DATA'!H424*'Problem1-DATA'!$Y$5)+'Problem1-DATA'!H424</f>
        <v>30488.814999999999</v>
      </c>
      <c r="R424" s="77">
        <f t="shared" si="19"/>
        <v>28794.6</v>
      </c>
      <c r="S424" s="77">
        <f t="shared" si="20"/>
        <v>1694.2150000000001</v>
      </c>
      <c r="T424" s="80">
        <f>S424/J424</f>
        <v>1.6323489738895847</v>
      </c>
      <c r="U424">
        <f>RANK('Problem1-DATA'!Q424, $Q$5:$Q$504, 0)</f>
        <v>420</v>
      </c>
    </row>
    <row r="425" spans="3:21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82">
        <f t="shared" si="18"/>
        <v>28960.6</v>
      </c>
      <c r="M425" s="31">
        <v>17784.400000000001</v>
      </c>
      <c r="N425" s="68">
        <f>G425</f>
        <v>440</v>
      </c>
      <c r="O425" s="69">
        <f>H425-(I425*H425)</f>
        <v>26501.382399999999</v>
      </c>
      <c r="P425" s="70">
        <f>IF(K425="-", J425, J425-(K425*J425))</f>
        <v>156.13159999999993</v>
      </c>
      <c r="Q425" s="77">
        <f>('Problem1-DATA'!H425*'Problem1-DATA'!$Y$5)+'Problem1-DATA'!H425</f>
        <v>30329.689599999998</v>
      </c>
      <c r="R425" s="77">
        <f t="shared" si="19"/>
        <v>28960.6</v>
      </c>
      <c r="S425" s="77">
        <f t="shared" si="20"/>
        <v>1369.0895999999993</v>
      </c>
      <c r="T425" s="80">
        <f>S425/J425</f>
        <v>1.9116023457134868</v>
      </c>
      <c r="U425">
        <f>RANK('Problem1-DATA'!Q425, $Q$5:$Q$504, 0)</f>
        <v>421</v>
      </c>
    </row>
    <row r="426" spans="3:21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82">
        <f t="shared" si="18"/>
        <v>21714</v>
      </c>
      <c r="M426" s="31">
        <v>39801</v>
      </c>
      <c r="N426" s="68">
        <f>G426</f>
        <v>411</v>
      </c>
      <c r="O426" s="69">
        <f>H426-(I426*H426)</f>
        <v>28706.625</v>
      </c>
      <c r="P426" s="70">
        <f>IF(K426="-", J426, J426-(K426*J426))</f>
        <v>5450.6790000000001</v>
      </c>
      <c r="Q426" s="77">
        <f>('Problem1-DATA'!H426*'Problem1-DATA'!$Y$5)+'Problem1-DATA'!H426</f>
        <v>30276.75</v>
      </c>
      <c r="R426" s="77">
        <f t="shared" si="19"/>
        <v>21714</v>
      </c>
      <c r="S426" s="77">
        <f t="shared" si="20"/>
        <v>8562.75</v>
      </c>
      <c r="T426" s="80">
        <f>S426/J426</f>
        <v>1.082385286310201</v>
      </c>
      <c r="U426">
        <f>RANK('Problem1-DATA'!Q426, $Q$5:$Q$504, 0)</f>
        <v>422</v>
      </c>
    </row>
    <row r="427" spans="3:21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82">
        <f t="shared" si="18"/>
        <v>28448.5</v>
      </c>
      <c r="M427" s="31">
        <v>23570.7</v>
      </c>
      <c r="N427" s="68">
        <f>G427</f>
        <v>435</v>
      </c>
      <c r="O427" s="69">
        <f>H427-(I427*H427)</f>
        <v>26869.808399999998</v>
      </c>
      <c r="P427" s="70">
        <f>IF(K427="-", J427, J427-(K427*J427))</f>
        <v>1315.37</v>
      </c>
      <c r="Q427" s="77">
        <f>('Problem1-DATA'!H427*'Problem1-DATA'!$Y$5)+'Problem1-DATA'!H427</f>
        <v>30243.330599999998</v>
      </c>
      <c r="R427" s="77">
        <f t="shared" si="19"/>
        <v>28448.5</v>
      </c>
      <c r="S427" s="77">
        <f t="shared" si="20"/>
        <v>1794.8305999999975</v>
      </c>
      <c r="T427" s="80">
        <f>S427/J427</f>
        <v>1.5691821996852575</v>
      </c>
      <c r="U427">
        <f>RANK('Problem1-DATA'!Q427, $Q$5:$Q$504, 0)</f>
        <v>423</v>
      </c>
    </row>
    <row r="428" spans="3:21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82">
        <f t="shared" si="18"/>
        <v>29346.7</v>
      </c>
      <c r="M428" s="31">
        <v>11032.7</v>
      </c>
      <c r="N428" s="68">
        <f>G428</f>
        <v>432</v>
      </c>
      <c r="O428" s="69">
        <f>H428-(I428*H428)</f>
        <v>27325.796999999999</v>
      </c>
      <c r="P428" s="70">
        <f>IF(K428="-", J428, J428-(K428*J428))</f>
        <v>118.03</v>
      </c>
      <c r="Q428" s="77">
        <f>('Problem1-DATA'!H428*'Problem1-DATA'!$Y$5)+'Problem1-DATA'!H428</f>
        <v>30158.708999999999</v>
      </c>
      <c r="R428" s="77">
        <f t="shared" si="19"/>
        <v>29346.7</v>
      </c>
      <c r="S428" s="77">
        <f t="shared" si="20"/>
        <v>812.0089999999982</v>
      </c>
      <c r="T428" s="80">
        <f>S428/J428</f>
        <v>4.9877702702702589</v>
      </c>
      <c r="U428">
        <f>RANK('Problem1-DATA'!Q428, $Q$5:$Q$504, 0)</f>
        <v>424</v>
      </c>
    </row>
    <row r="429" spans="3:21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82">
        <f t="shared" si="18"/>
        <v>24738.6</v>
      </c>
      <c r="M429" s="31">
        <v>950368.8</v>
      </c>
      <c r="N429" s="68">
        <f>G429</f>
        <v>402</v>
      </c>
      <c r="O429" s="69">
        <f>H429-(I429*H429)</f>
        <v>29244.303100000001</v>
      </c>
      <c r="P429" s="70">
        <f>IF(K429="-", J429, J429-(K429*J429))</f>
        <v>5765.0934999999999</v>
      </c>
      <c r="Q429" s="77">
        <f>('Problem1-DATA'!H429*'Problem1-DATA'!$Y$5)+'Problem1-DATA'!H429</f>
        <v>29977.6106</v>
      </c>
      <c r="R429" s="77">
        <f t="shared" si="19"/>
        <v>24738.6</v>
      </c>
      <c r="S429" s="77">
        <f t="shared" si="20"/>
        <v>5239.0106000000014</v>
      </c>
      <c r="T429" s="80">
        <f>S429/J429</f>
        <v>1.1404773058754385</v>
      </c>
      <c r="U429">
        <f>RANK('Problem1-DATA'!Q429, $Q$5:$Q$504, 0)</f>
        <v>425</v>
      </c>
    </row>
    <row r="430" spans="3:21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82">
        <f t="shared" si="18"/>
        <v>27792.899999999998</v>
      </c>
      <c r="M430" s="31">
        <v>259413.5</v>
      </c>
      <c r="N430" s="68">
        <f>G430</f>
        <v>421</v>
      </c>
      <c r="O430" s="69">
        <f>H430-(I430*H430)</f>
        <v>28221.485399999998</v>
      </c>
      <c r="P430" s="70">
        <f>IF(K430="-", J430, J430-(K430*J430))</f>
        <v>806.37570000000005</v>
      </c>
      <c r="Q430" s="77">
        <f>('Problem1-DATA'!H430*'Problem1-DATA'!$Y$5)+'Problem1-DATA'!H430</f>
        <v>29950.527599999998</v>
      </c>
      <c r="R430" s="77">
        <f t="shared" si="19"/>
        <v>27792.899999999998</v>
      </c>
      <c r="S430" s="77">
        <f t="shared" si="20"/>
        <v>2157.6275999999998</v>
      </c>
      <c r="T430" s="80">
        <f>S430/J430</f>
        <v>1.4261534800713858</v>
      </c>
      <c r="U430">
        <f>RANK('Problem1-DATA'!Q430, $Q$5:$Q$504, 0)</f>
        <v>426</v>
      </c>
    </row>
    <row r="431" spans="3:21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82">
        <f t="shared" si="18"/>
        <v>24341</v>
      </c>
      <c r="M431" s="31">
        <v>58854.2</v>
      </c>
      <c r="N431" s="68">
        <f>G431</f>
        <v>446</v>
      </c>
      <c r="O431" s="69">
        <f>H431-(I431*H431)</f>
        <v>26156.161199999999</v>
      </c>
      <c r="P431" s="70">
        <f>IF(K431="-", J431, J431-(K431*J431))</f>
        <v>4510.2096000000001</v>
      </c>
      <c r="Q431" s="77">
        <f>('Problem1-DATA'!H431*'Problem1-DATA'!$Y$5)+'Problem1-DATA'!H431</f>
        <v>29801.111199999999</v>
      </c>
      <c r="R431" s="77">
        <f t="shared" si="19"/>
        <v>24341</v>
      </c>
      <c r="S431" s="77">
        <f t="shared" si="20"/>
        <v>5460.1111999999994</v>
      </c>
      <c r="T431" s="80">
        <f>S431/J431</f>
        <v>1.1331322790852112</v>
      </c>
      <c r="U431">
        <f>RANK('Problem1-DATA'!Q431, $Q$5:$Q$504, 0)</f>
        <v>427</v>
      </c>
    </row>
    <row r="432" spans="3:21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82">
        <f t="shared" si="18"/>
        <v>28207.200000000001</v>
      </c>
      <c r="M432" s="31">
        <v>298904.8</v>
      </c>
      <c r="N432" s="68">
        <f>G432</f>
        <v>434</v>
      </c>
      <c r="O432" s="69">
        <f>H432-(I432*H432)</f>
        <v>27021.123</v>
      </c>
      <c r="P432" s="70">
        <f>IF(K432="-", J432, J432-(K432*J432))</f>
        <v>958.75239999999997</v>
      </c>
      <c r="Q432" s="77">
        <f>('Problem1-DATA'!H432*'Problem1-DATA'!$Y$5)+'Problem1-DATA'!H432</f>
        <v>29790.277999999998</v>
      </c>
      <c r="R432" s="77">
        <f t="shared" si="19"/>
        <v>28207.200000000001</v>
      </c>
      <c r="S432" s="77">
        <f t="shared" si="20"/>
        <v>1583.0779999999977</v>
      </c>
      <c r="T432" s="80">
        <f>S432/J432</f>
        <v>1.6809067742620489</v>
      </c>
      <c r="U432">
        <f>RANK('Problem1-DATA'!Q432, $Q$5:$Q$504, 0)</f>
        <v>428</v>
      </c>
    </row>
    <row r="433" spans="3:21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82">
        <f t="shared" si="18"/>
        <v>28341</v>
      </c>
      <c r="M433" s="31">
        <v>272167</v>
      </c>
      <c r="N433" s="68">
        <f>G433</f>
        <v>401</v>
      </c>
      <c r="O433" s="69">
        <f>H433-(I433*H433)</f>
        <v>29327.867999999999</v>
      </c>
      <c r="P433" s="70">
        <f>IF(K433="-", J433, J433-(K433*J433))</f>
        <v>963.09</v>
      </c>
      <c r="Q433" s="77">
        <f>('Problem1-DATA'!H433*'Problem1-DATA'!$Y$5)+'Problem1-DATA'!H433</f>
        <v>29764.727999999999</v>
      </c>
      <c r="R433" s="77">
        <f t="shared" si="19"/>
        <v>28341</v>
      </c>
      <c r="S433" s="77">
        <f t="shared" si="20"/>
        <v>1423.7279999999992</v>
      </c>
      <c r="T433" s="80">
        <f>S433/J433</f>
        <v>1.8182988505747115</v>
      </c>
      <c r="U433">
        <f>RANK('Problem1-DATA'!Q433, $Q$5:$Q$504, 0)</f>
        <v>429</v>
      </c>
    </row>
    <row r="434" spans="3:21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82">
        <f t="shared" si="18"/>
        <v>32453.4</v>
      </c>
      <c r="M434" s="31">
        <v>46441.2</v>
      </c>
      <c r="N434" s="68">
        <f>G434</f>
        <v>429</v>
      </c>
      <c r="O434" s="69">
        <f>H434-(I434*H434)</f>
        <v>27579.481</v>
      </c>
      <c r="P434" s="70">
        <f>IF(K434="-", J434, J434-(K434*J434))</f>
        <v>-13894.4288</v>
      </c>
      <c r="Q434" s="77">
        <f>('Problem1-DATA'!H434*'Problem1-DATA'!$Y$5)+'Problem1-DATA'!H434</f>
        <v>29763.705999999998</v>
      </c>
      <c r="R434" s="77">
        <f t="shared" si="19"/>
        <v>32453.4</v>
      </c>
      <c r="S434" s="77">
        <f t="shared" si="20"/>
        <v>-2689.6940000000031</v>
      </c>
      <c r="T434" s="80">
        <f>S434/J434</f>
        <v>0.80761890463608066</v>
      </c>
      <c r="U434">
        <f>RANK('Problem1-DATA'!Q434, $Q$5:$Q$504, 0)</f>
        <v>430</v>
      </c>
    </row>
    <row r="435" spans="3:21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82">
        <f t="shared" si="18"/>
        <v>28586.9</v>
      </c>
      <c r="M435" s="31">
        <v>67587.8</v>
      </c>
      <c r="N435" s="68">
        <f>G435</f>
        <v>415</v>
      </c>
      <c r="O435" s="69">
        <f>H435-(I435*H435)</f>
        <v>28516.236000000001</v>
      </c>
      <c r="P435" s="70">
        <f>IF(K435="-", J435, J435-(K435*J435))</f>
        <v>524.08249999999998</v>
      </c>
      <c r="Q435" s="77">
        <f>('Problem1-DATA'!H435*'Problem1-DATA'!$Y$5)+'Problem1-DATA'!H435</f>
        <v>29738.360400000001</v>
      </c>
      <c r="R435" s="77">
        <f t="shared" si="19"/>
        <v>28586.9</v>
      </c>
      <c r="S435" s="77">
        <f t="shared" si="20"/>
        <v>1151.4603999999999</v>
      </c>
      <c r="T435" s="80">
        <f>S435/J435</f>
        <v>2.2520250342264814</v>
      </c>
      <c r="U435">
        <f>RANK('Problem1-DATA'!Q435, $Q$5:$Q$504, 0)</f>
        <v>431</v>
      </c>
    </row>
    <row r="436" spans="3:21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82">
        <f t="shared" si="18"/>
        <v>26320.1</v>
      </c>
      <c r="M436" s="31">
        <v>50494.3</v>
      </c>
      <c r="N436" s="68">
        <f>G436</f>
        <v>426</v>
      </c>
      <c r="O436" s="69">
        <f>H436-(I436*H436)</f>
        <v>27754.054199999999</v>
      </c>
      <c r="P436" s="70">
        <f>IF(K436="-", J436, J436-(K436*J436))</f>
        <v>2763.8833999999997</v>
      </c>
      <c r="Q436" s="77">
        <f>('Problem1-DATA'!H436*'Problem1-DATA'!$Y$5)+'Problem1-DATA'!H436</f>
        <v>29732.330599999998</v>
      </c>
      <c r="R436" s="77">
        <f t="shared" si="19"/>
        <v>26320.1</v>
      </c>
      <c r="S436" s="77">
        <f t="shared" si="20"/>
        <v>3412.230599999999</v>
      </c>
      <c r="T436" s="80">
        <f>S436/J436</f>
        <v>1.2308746122213401</v>
      </c>
      <c r="U436">
        <f>RANK('Problem1-DATA'!Q436, $Q$5:$Q$504, 0)</f>
        <v>432</v>
      </c>
    </row>
    <row r="437" spans="3:21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82">
        <f t="shared" si="18"/>
        <v>22876.400000000001</v>
      </c>
      <c r="M437" s="31">
        <v>636296.9</v>
      </c>
      <c r="N437" s="68">
        <f>G437</f>
        <v>414</v>
      </c>
      <c r="O437" s="69">
        <f>H437-(I437*H437)</f>
        <v>28563.453600000001</v>
      </c>
      <c r="P437" s="70">
        <f>IF(K437="-", J437, J437-(K437*J437))</f>
        <v>6083.8334999999997</v>
      </c>
      <c r="Q437" s="77">
        <f>('Problem1-DATA'!H437*'Problem1-DATA'!$Y$5)+'Problem1-DATA'!H437</f>
        <v>29666.513800000001</v>
      </c>
      <c r="R437" s="77">
        <f t="shared" si="19"/>
        <v>22876.400000000001</v>
      </c>
      <c r="S437" s="77">
        <f t="shared" si="20"/>
        <v>6790.1137999999992</v>
      </c>
      <c r="T437" s="80">
        <f>S437/J437</f>
        <v>1.1038143217101519</v>
      </c>
      <c r="U437">
        <f>RANK('Problem1-DATA'!Q437, $Q$5:$Q$504, 0)</f>
        <v>433</v>
      </c>
    </row>
    <row r="438" spans="3:21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82">
        <f t="shared" si="18"/>
        <v>26218.400000000001</v>
      </c>
      <c r="M438" s="31">
        <v>429854.2</v>
      </c>
      <c r="N438" s="68">
        <f>G438</f>
        <v>471</v>
      </c>
      <c r="O438" s="69">
        <f>H438-(I438*H438)</f>
        <v>24418.757799999999</v>
      </c>
      <c r="P438" s="70">
        <f>IF(K438="-", J438, J438-(K438*J438))</f>
        <v>2921.625</v>
      </c>
      <c r="Q438" s="77">
        <f>('Problem1-DATA'!H438*'Problem1-DATA'!$Y$5)+'Problem1-DATA'!H438</f>
        <v>29638.919800000003</v>
      </c>
      <c r="R438" s="77">
        <f t="shared" si="19"/>
        <v>26218.400000000001</v>
      </c>
      <c r="S438" s="77">
        <f t="shared" si="20"/>
        <v>3420.5198000000019</v>
      </c>
      <c r="T438" s="80">
        <f>S438/J438</f>
        <v>1.2292973225516628</v>
      </c>
      <c r="U438">
        <f>RANK('Problem1-DATA'!Q438, $Q$5:$Q$504, 0)</f>
        <v>434</v>
      </c>
    </row>
    <row r="439" spans="3:21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82">
        <f t="shared" si="18"/>
        <v>25398.400000000001</v>
      </c>
      <c r="M439" s="31">
        <v>32042.9</v>
      </c>
      <c r="N439" s="68">
        <f>G439</f>
        <v>460</v>
      </c>
      <c r="O439" s="69">
        <f>H439-(I439*H439)</f>
        <v>25577.241600000001</v>
      </c>
      <c r="P439" s="70">
        <f>IF(K439="-", J439, J439-(K439*J439))</f>
        <v>1668.3520000000001</v>
      </c>
      <c r="Q439" s="77">
        <f>('Problem1-DATA'!H439*'Problem1-DATA'!$Y$5)+'Problem1-DATA'!H439</f>
        <v>29436.8704</v>
      </c>
      <c r="R439" s="77">
        <f t="shared" si="19"/>
        <v>25398.400000000001</v>
      </c>
      <c r="S439" s="77">
        <f t="shared" si="20"/>
        <v>4038.4703999999983</v>
      </c>
      <c r="T439" s="80">
        <f>S439/J439</f>
        <v>1.1861109022556386</v>
      </c>
      <c r="U439">
        <f>RANK('Problem1-DATA'!Q439, $Q$5:$Q$504, 0)</f>
        <v>435</v>
      </c>
    </row>
    <row r="440" spans="3:21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82">
        <f t="shared" si="18"/>
        <v>28388.6</v>
      </c>
      <c r="M440" s="31">
        <v>14619.2</v>
      </c>
      <c r="N440" s="68">
        <f>G440</f>
        <v>418</v>
      </c>
      <c r="O440" s="69">
        <f>H440-(I440*H440)</f>
        <v>28382.816500000001</v>
      </c>
      <c r="P440" s="70">
        <f>IF(K440="-", J440, J440-(K440*J440))</f>
        <v>313.92869999999999</v>
      </c>
      <c r="Q440" s="77">
        <f>('Problem1-DATA'!H440*'Problem1-DATA'!$Y$5)+'Problem1-DATA'!H440</f>
        <v>29329.866999999998</v>
      </c>
      <c r="R440" s="77">
        <f t="shared" si="19"/>
        <v>28388.6</v>
      </c>
      <c r="S440" s="77">
        <f t="shared" si="20"/>
        <v>941.26699999999983</v>
      </c>
      <c r="T440" s="80">
        <f>S440/J440</f>
        <v>3.0373249435301708</v>
      </c>
      <c r="U440">
        <f>RANK('Problem1-DATA'!Q440, $Q$5:$Q$504, 0)</f>
        <v>436</v>
      </c>
    </row>
    <row r="441" spans="3:21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82">
        <f t="shared" si="18"/>
        <v>27598.100000000002</v>
      </c>
      <c r="M441" s="31">
        <v>27588.9</v>
      </c>
      <c r="N441" s="68">
        <f>G441</f>
        <v>425</v>
      </c>
      <c r="O441" s="69">
        <f>H441-(I441*H441)</f>
        <v>27803.013000000003</v>
      </c>
      <c r="P441" s="70">
        <f>IF(K441="-", J441, J441-(K441*J441))</f>
        <v>1086.096</v>
      </c>
      <c r="Q441" s="77">
        <f>('Problem1-DATA'!H441*'Problem1-DATA'!$Y$5)+'Problem1-DATA'!H441</f>
        <v>29293.483800000002</v>
      </c>
      <c r="R441" s="77">
        <f t="shared" si="19"/>
        <v>27598.100000000002</v>
      </c>
      <c r="S441" s="77">
        <f t="shared" si="20"/>
        <v>1695.3837999999996</v>
      </c>
      <c r="T441" s="80">
        <f>S441/J441</f>
        <v>1.5922086776859501</v>
      </c>
      <c r="U441">
        <f>RANK('Problem1-DATA'!Q441, $Q$5:$Q$504, 0)</f>
        <v>437</v>
      </c>
    </row>
    <row r="442" spans="3:21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82">
        <f t="shared" si="18"/>
        <v>28331.5</v>
      </c>
      <c r="M442" s="31">
        <v>108633.2</v>
      </c>
      <c r="N442" s="68">
        <f>G442</f>
        <v>468</v>
      </c>
      <c r="O442" s="69">
        <f>H442-(I442*H442)</f>
        <v>24843.798300000002</v>
      </c>
      <c r="P442" s="70">
        <f>IF(K442="-", J442, J442-(K442*J442))</f>
        <v>340.86359999999996</v>
      </c>
      <c r="Q442" s="77">
        <f>('Problem1-DATA'!H442*'Problem1-DATA'!$Y$5)+'Problem1-DATA'!H442</f>
        <v>29285.307800000002</v>
      </c>
      <c r="R442" s="77">
        <f t="shared" si="19"/>
        <v>28331.5</v>
      </c>
      <c r="S442" s="77">
        <f t="shared" si="20"/>
        <v>953.80780000000232</v>
      </c>
      <c r="T442" s="80">
        <f>S442/J442</f>
        <v>2.9493129251700756</v>
      </c>
      <c r="U442">
        <f>RANK('Problem1-DATA'!Q442, $Q$5:$Q$504, 0)</f>
        <v>438</v>
      </c>
    </row>
    <row r="443" spans="3:21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82">
        <f t="shared" si="18"/>
        <v>28427</v>
      </c>
      <c r="M443" s="31">
        <v>38415.199999999997</v>
      </c>
      <c r="N443" s="68">
        <f>G443</f>
        <v>456</v>
      </c>
      <c r="O443" s="69">
        <f>H443-(I443*H443)</f>
        <v>25878.984</v>
      </c>
      <c r="P443" s="70">
        <f>IF(K443="-", J443, J443-(K443*J443))</f>
        <v>-303.86599999999999</v>
      </c>
      <c r="Q443" s="77">
        <f>('Problem1-DATA'!H443*'Problem1-DATA'!$Y$5)+'Problem1-DATA'!H443</f>
        <v>29192.407999999999</v>
      </c>
      <c r="R443" s="77">
        <f t="shared" si="19"/>
        <v>28427</v>
      </c>
      <c r="S443" s="77">
        <f t="shared" si="20"/>
        <v>765.40799999999945</v>
      </c>
      <c r="T443" s="80">
        <f>S443/J443</f>
        <v>5.5869197080291935</v>
      </c>
      <c r="U443">
        <f>RANK('Problem1-DATA'!Q443, $Q$5:$Q$504, 0)</f>
        <v>439</v>
      </c>
    </row>
    <row r="444" spans="3:21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82">
        <f t="shared" si="18"/>
        <v>27172.300000000003</v>
      </c>
      <c r="M444" s="31">
        <v>26951.5</v>
      </c>
      <c r="N444" s="68">
        <f>G444</f>
        <v>384</v>
      </c>
      <c r="O444" s="69">
        <f>H444-(I444*H444)</f>
        <v>30586.2942</v>
      </c>
      <c r="P444" s="70">
        <f>IF(K444="-", J444, J444-(K444*J444))</f>
        <v>1773.0229999999999</v>
      </c>
      <c r="Q444" s="77">
        <f>('Problem1-DATA'!H444*'Problem1-DATA'!$Y$5)+'Problem1-DATA'!H444</f>
        <v>29132.518800000002</v>
      </c>
      <c r="R444" s="77">
        <f t="shared" si="19"/>
        <v>27172.300000000003</v>
      </c>
      <c r="S444" s="77">
        <f t="shared" si="20"/>
        <v>1960.2187999999987</v>
      </c>
      <c r="T444" s="80">
        <f>S444/J444</f>
        <v>1.4704214237491553</v>
      </c>
      <c r="U444">
        <f>RANK('Problem1-DATA'!Q444, $Q$5:$Q$504, 0)</f>
        <v>440</v>
      </c>
    </row>
    <row r="445" spans="3:21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82">
        <f t="shared" si="18"/>
        <v>26870.1</v>
      </c>
      <c r="M445" s="31">
        <v>27967.9</v>
      </c>
      <c r="N445" s="68" t="str">
        <f>G445</f>
        <v xml:space="preserve"> -</v>
      </c>
      <c r="O445" s="69">
        <f>H445-(I445*H445)</f>
        <v>-12568.059000000001</v>
      </c>
      <c r="P445" s="70">
        <f>IF(K445="-", J445, J445-(K445*J445))</f>
        <v>128.68309999999997</v>
      </c>
      <c r="Q445" s="77">
        <f>('Problem1-DATA'!H445*'Problem1-DATA'!$Y$5)+'Problem1-DATA'!H445</f>
        <v>29125.977999999999</v>
      </c>
      <c r="R445" s="77">
        <f t="shared" si="19"/>
        <v>26870.1</v>
      </c>
      <c r="S445" s="77">
        <f t="shared" si="20"/>
        <v>2255.8780000000006</v>
      </c>
      <c r="T445" s="80">
        <f>S445/J445</f>
        <v>1.3849088341825775</v>
      </c>
      <c r="U445">
        <f>RANK('Problem1-DATA'!Q445, $Q$5:$Q$504, 0)</f>
        <v>441</v>
      </c>
    </row>
    <row r="446" spans="3:21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82">
        <f t="shared" si="18"/>
        <v>28094</v>
      </c>
      <c r="M446" s="31">
        <v>74401.5</v>
      </c>
      <c r="N446" s="68" t="str">
        <f>G446</f>
        <v xml:space="preserve"> -</v>
      </c>
      <c r="O446" s="69">
        <f>H446-(I446*H446)</f>
        <v>3590.0927999999985</v>
      </c>
      <c r="P446" s="70">
        <f>IF(K446="-", J446, J446-(K446*J446))</f>
        <v>533.9932</v>
      </c>
      <c r="Q446" s="77">
        <f>('Problem1-DATA'!H446*'Problem1-DATA'!$Y$5)+'Problem1-DATA'!H446</f>
        <v>29119.641599999999</v>
      </c>
      <c r="R446" s="77">
        <f t="shared" si="19"/>
        <v>28094</v>
      </c>
      <c r="S446" s="77">
        <f t="shared" si="20"/>
        <v>1025.641599999999</v>
      </c>
      <c r="T446" s="80">
        <f>S446/J446</f>
        <v>2.5718194583751228</v>
      </c>
      <c r="U446">
        <f>RANK('Problem1-DATA'!Q446, $Q$5:$Q$504, 0)</f>
        <v>442</v>
      </c>
    </row>
    <row r="447" spans="3:21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82">
        <f t="shared" si="18"/>
        <v>26134.799999999999</v>
      </c>
      <c r="M447" s="31">
        <v>84234.7</v>
      </c>
      <c r="N447" s="68">
        <f>G447</f>
        <v>454</v>
      </c>
      <c r="O447" s="69">
        <f>H447-(I447*H447)</f>
        <v>25895.960999999999</v>
      </c>
      <c r="P447" s="70">
        <f>IF(K447="-", J447, J447-(K447*J447))</f>
        <v>3699.4239000000002</v>
      </c>
      <c r="Q447" s="77">
        <f>('Problem1-DATA'!H447*'Problem1-DATA'!$Y$5)+'Problem1-DATA'!H447</f>
        <v>29083.156199999998</v>
      </c>
      <c r="R447" s="77">
        <f t="shared" si="19"/>
        <v>26134.799999999999</v>
      </c>
      <c r="S447" s="77">
        <f t="shared" si="20"/>
        <v>2948.3561999999984</v>
      </c>
      <c r="T447" s="80">
        <f>S447/J447</f>
        <v>1.2695845497997666</v>
      </c>
      <c r="U447">
        <f>RANK('Problem1-DATA'!Q447, $Q$5:$Q$504, 0)</f>
        <v>443</v>
      </c>
    </row>
    <row r="448" spans="3:21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82">
        <f t="shared" si="18"/>
        <v>26762.5</v>
      </c>
      <c r="M448" s="31">
        <v>38009</v>
      </c>
      <c r="N448" s="68">
        <f>G448</f>
        <v>458</v>
      </c>
      <c r="O448" s="69">
        <f>H448-(I448*H448)</f>
        <v>25685.695800000001</v>
      </c>
      <c r="P448" s="70">
        <f>IF(K448="-", J448, J448-(K448*J448))</f>
        <v>-1169.2318999999998</v>
      </c>
      <c r="Q448" s="77">
        <f>('Problem1-DATA'!H448*'Problem1-DATA'!$Y$5)+'Problem1-DATA'!H448</f>
        <v>28942.426800000001</v>
      </c>
      <c r="R448" s="77">
        <f t="shared" si="19"/>
        <v>26762.5</v>
      </c>
      <c r="S448" s="77">
        <f t="shared" si="20"/>
        <v>2179.9268000000011</v>
      </c>
      <c r="T448" s="80">
        <f>S448/J448</f>
        <v>1.4001713661763768</v>
      </c>
      <c r="U448">
        <f>RANK('Problem1-DATA'!Q448, $Q$5:$Q$504, 0)</f>
        <v>444</v>
      </c>
    </row>
    <row r="449" spans="3:21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82">
        <f t="shared" si="18"/>
        <v>27626.6</v>
      </c>
      <c r="M449" s="31">
        <v>11107.7</v>
      </c>
      <c r="N449" s="68">
        <f>G449</f>
        <v>441</v>
      </c>
      <c r="O449" s="69">
        <f>H449-(I449*H449)</f>
        <v>26589.742399999999</v>
      </c>
      <c r="P449" s="70">
        <f>IF(K449="-", J449, J449-(K449*J449))</f>
        <v>751.83550000000002</v>
      </c>
      <c r="Q449" s="77">
        <f>('Problem1-DATA'!H449*'Problem1-DATA'!$Y$5)+'Problem1-DATA'!H449</f>
        <v>28786.7762</v>
      </c>
      <c r="R449" s="77">
        <f t="shared" si="19"/>
        <v>27626.6</v>
      </c>
      <c r="S449" s="77">
        <f t="shared" si="20"/>
        <v>1160.1762000000017</v>
      </c>
      <c r="T449" s="80">
        <f>S449/J449</f>
        <v>2.1464869565217422</v>
      </c>
      <c r="U449">
        <f>RANK('Problem1-DATA'!Q449, $Q$5:$Q$504, 0)</f>
        <v>445</v>
      </c>
    </row>
    <row r="450" spans="3:21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82">
        <f t="shared" si="18"/>
        <v>27271.4</v>
      </c>
      <c r="M450" s="31">
        <v>11359.1</v>
      </c>
      <c r="N450" s="68">
        <f>G450</f>
        <v>450</v>
      </c>
      <c r="O450" s="69">
        <f>H450-(I450*H450)</f>
        <v>26106.943800000001</v>
      </c>
      <c r="P450" s="70">
        <f>IF(K450="-", J450, J450-(K450*J450))</f>
        <v>692.05639999999994</v>
      </c>
      <c r="Q450" s="77">
        <f>('Problem1-DATA'!H450*'Problem1-DATA'!$Y$5)+'Problem1-DATA'!H450</f>
        <v>28720.448400000001</v>
      </c>
      <c r="R450" s="77">
        <f t="shared" si="19"/>
        <v>27271.4</v>
      </c>
      <c r="S450" s="77">
        <f t="shared" si="20"/>
        <v>1449.0483999999997</v>
      </c>
      <c r="T450" s="80">
        <f>S450/J450</f>
        <v>1.7441603273952813</v>
      </c>
      <c r="U450">
        <f>RANK('Problem1-DATA'!Q450, $Q$5:$Q$504, 0)</f>
        <v>446</v>
      </c>
    </row>
    <row r="451" spans="3:21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82">
        <f t="shared" si="18"/>
        <v>26552.7</v>
      </c>
      <c r="M451" s="31">
        <v>60579.5</v>
      </c>
      <c r="N451" s="68">
        <f>G451</f>
        <v>444</v>
      </c>
      <c r="O451" s="69">
        <f>H451-(I451*H451)</f>
        <v>26459.649600000001</v>
      </c>
      <c r="P451" s="70">
        <f>IF(K451="-", J451, J451-(K451*J451))</f>
        <v>1536.1</v>
      </c>
      <c r="Q451" s="77">
        <f>('Problem1-DATA'!H451*'Problem1-DATA'!$Y$5)+'Problem1-DATA'!H451</f>
        <v>28706.7536</v>
      </c>
      <c r="R451" s="77">
        <f t="shared" si="19"/>
        <v>26552.7</v>
      </c>
      <c r="S451" s="77">
        <f t="shared" si="20"/>
        <v>2154.0535999999993</v>
      </c>
      <c r="T451" s="80">
        <f>S451/J451</f>
        <v>1.4022873510839133</v>
      </c>
      <c r="U451">
        <f>RANK('Problem1-DATA'!Q451, $Q$5:$Q$504, 0)</f>
        <v>447</v>
      </c>
    </row>
    <row r="452" spans="3:21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82">
        <f t="shared" si="18"/>
        <v>26588.799999999999</v>
      </c>
      <c r="M452" s="31">
        <v>24280.1</v>
      </c>
      <c r="N452" s="68">
        <f>G452</f>
        <v>499</v>
      </c>
      <c r="O452" s="69">
        <f>H452-(I452*H452)</f>
        <v>22836.006399999998</v>
      </c>
      <c r="P452" s="70">
        <f>IF(K452="-", J452, J452-(K452*J452))</f>
        <v>1014.5695999999999</v>
      </c>
      <c r="Q452" s="77">
        <f>('Problem1-DATA'!H452*'Problem1-DATA'!$Y$5)+'Problem1-DATA'!H452</f>
        <v>28323.299199999998</v>
      </c>
      <c r="R452" s="77">
        <f t="shared" si="19"/>
        <v>26588.799999999999</v>
      </c>
      <c r="S452" s="77">
        <f t="shared" si="20"/>
        <v>1734.4991999999984</v>
      </c>
      <c r="T452" s="80">
        <f>S452/J452</f>
        <v>1.5420512091038394</v>
      </c>
      <c r="U452">
        <f>RANK('Problem1-DATA'!Q452, $Q$5:$Q$504, 0)</f>
        <v>448</v>
      </c>
    </row>
    <row r="453" spans="3:21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82">
        <f t="shared" si="18"/>
        <v>27567.200000000001</v>
      </c>
      <c r="M453" s="31">
        <v>7824.7</v>
      </c>
      <c r="N453" s="68">
        <f>G453</f>
        <v>400</v>
      </c>
      <c r="O453" s="69">
        <f>H453-(I453*H453)</f>
        <v>29307.684700000002</v>
      </c>
      <c r="P453" s="70">
        <f>IF(K453="-", J453, J453-(K453*J453))</f>
        <v>-370.29599999999999</v>
      </c>
      <c r="Q453" s="77">
        <f>('Problem1-DATA'!H453*'Problem1-DATA'!$Y$5)+'Problem1-DATA'!H453</f>
        <v>28230.399400000002</v>
      </c>
      <c r="R453" s="77">
        <f t="shared" si="19"/>
        <v>27567.200000000001</v>
      </c>
      <c r="S453" s="77">
        <f t="shared" si="20"/>
        <v>663.19940000000133</v>
      </c>
      <c r="T453" s="80">
        <f>S453/J453</f>
        <v>11.949538738738763</v>
      </c>
      <c r="U453">
        <f>RANK('Problem1-DATA'!Q453, $Q$5:$Q$504, 0)</f>
        <v>449</v>
      </c>
    </row>
    <row r="454" spans="3:21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82">
        <f t="shared" ref="L454:L504" si="21">H454-J454</f>
        <v>24061</v>
      </c>
      <c r="M454" s="31">
        <v>52196</v>
      </c>
      <c r="N454" s="68">
        <f>G454</f>
        <v>449</v>
      </c>
      <c r="O454" s="69">
        <f>H454-(I454*H454)</f>
        <v>26174.28</v>
      </c>
      <c r="P454" s="70">
        <f>IF(K454="-", J454, J454-(K454*J454))</f>
        <v>3119.5709999999999</v>
      </c>
      <c r="Q454" s="77">
        <f>('Problem1-DATA'!H454*'Problem1-DATA'!$Y$5)+'Problem1-DATA'!H454</f>
        <v>28217.42</v>
      </c>
      <c r="R454" s="77">
        <f t="shared" ref="R454:R504" si="22">IF(H454&gt;$Y$6, L454 - (L454 * $Y$7), L454)</f>
        <v>24061</v>
      </c>
      <c r="S454" s="77">
        <f t="shared" ref="S454:S504" si="23">Q454-R454</f>
        <v>4156.4199999999983</v>
      </c>
      <c r="T454" s="80">
        <f>S454/J454</f>
        <v>1.1711524373062829</v>
      </c>
      <c r="U454">
        <f>RANK('Problem1-DATA'!Q454, $Q$5:$Q$504, 0)</f>
        <v>450</v>
      </c>
    </row>
    <row r="455" spans="3:21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82">
        <f t="shared" si="21"/>
        <v>27051.8</v>
      </c>
      <c r="M455" s="31">
        <v>96189.1</v>
      </c>
      <c r="N455" s="68">
        <f>G455</f>
        <v>465</v>
      </c>
      <c r="O455" s="69">
        <f>H455-(I455*H455)</f>
        <v>25451.8508</v>
      </c>
      <c r="P455" s="70">
        <f>IF(K455="-", J455, J455-(K455*J455))</f>
        <v>448.75599999999997</v>
      </c>
      <c r="Q455" s="77">
        <f>('Problem1-DATA'!H455*'Problem1-DATA'!$Y$5)+'Problem1-DATA'!H455</f>
        <v>28090.4876</v>
      </c>
      <c r="R455" s="77">
        <f t="shared" si="22"/>
        <v>27051.8</v>
      </c>
      <c r="S455" s="77">
        <f t="shared" si="23"/>
        <v>1038.6876000000011</v>
      </c>
      <c r="T455" s="80">
        <f>S455/J455</f>
        <v>2.3932894009216614</v>
      </c>
      <c r="U455">
        <f>RANK('Problem1-DATA'!Q455, $Q$5:$Q$504, 0)</f>
        <v>451</v>
      </c>
    </row>
    <row r="456" spans="3:21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82">
        <f t="shared" si="21"/>
        <v>26799.4</v>
      </c>
      <c r="M456" s="31">
        <v>76913.399999999994</v>
      </c>
      <c r="N456" s="68">
        <f>G456</f>
        <v>439</v>
      </c>
      <c r="O456" s="69">
        <f>H456-(I456*H456)</f>
        <v>26792.7595</v>
      </c>
      <c r="P456" s="70">
        <f>IF(K456="-", J456, J456-(K456*J456))</f>
        <v>755.16100000000006</v>
      </c>
      <c r="Q456" s="77">
        <f>('Problem1-DATA'!H456*'Problem1-DATA'!$Y$5)+'Problem1-DATA'!H456</f>
        <v>28026.816999999999</v>
      </c>
      <c r="R456" s="77">
        <f t="shared" si="22"/>
        <v>26799.4</v>
      </c>
      <c r="S456" s="77">
        <f t="shared" si="23"/>
        <v>1227.4169999999976</v>
      </c>
      <c r="T456" s="80">
        <f>S456/J456</f>
        <v>1.9666992469155546</v>
      </c>
      <c r="U456">
        <f>RANK('Problem1-DATA'!Q456, $Q$5:$Q$504, 0)</f>
        <v>452</v>
      </c>
    </row>
    <row r="457" spans="3:21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82">
        <f t="shared" si="21"/>
        <v>26657.8</v>
      </c>
      <c r="M457" s="31">
        <v>54102.5</v>
      </c>
      <c r="N457" s="68">
        <f>G457</f>
        <v>462</v>
      </c>
      <c r="O457" s="69">
        <f>H457-(I457*H457)</f>
        <v>25649.5317</v>
      </c>
      <c r="P457" s="70">
        <f>IF(K457="-", J457, J457-(K457*J457))</f>
        <v>668.3078999999999</v>
      </c>
      <c r="Q457" s="77">
        <f>('Problem1-DATA'!H457*'Problem1-DATA'!$Y$5)+'Problem1-DATA'!H457</f>
        <v>27976.330199999997</v>
      </c>
      <c r="R457" s="77">
        <f t="shared" si="22"/>
        <v>26657.8</v>
      </c>
      <c r="S457" s="77">
        <f t="shared" si="23"/>
        <v>1318.5301999999974</v>
      </c>
      <c r="T457" s="80">
        <f>S457/J457</f>
        <v>1.8407513611615209</v>
      </c>
      <c r="U457">
        <f>RANK('Problem1-DATA'!Q457, $Q$5:$Q$504, 0)</f>
        <v>453</v>
      </c>
    </row>
    <row r="458" spans="3:21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82">
        <f t="shared" si="21"/>
        <v>27057.8</v>
      </c>
      <c r="M458" s="31">
        <v>8005.4</v>
      </c>
      <c r="N458" s="68" t="str">
        <f>G458</f>
        <v xml:space="preserve"> -</v>
      </c>
      <c r="O458" s="69">
        <f>H458-(I458*H458)</f>
        <v>20443.947199999999</v>
      </c>
      <c r="P458" s="70">
        <f>IF(K458="-", J458, J458-(K458*J458))</f>
        <v>216.95530000000002</v>
      </c>
      <c r="Q458" s="77">
        <f>('Problem1-DATA'!H458*'Problem1-DATA'!$Y$5)+'Problem1-DATA'!H458</f>
        <v>27784.194199999998</v>
      </c>
      <c r="R458" s="77">
        <f t="shared" si="22"/>
        <v>27057.8</v>
      </c>
      <c r="S458" s="77">
        <f t="shared" si="23"/>
        <v>726.39419999999882</v>
      </c>
      <c r="T458" s="80">
        <f>S458/J458</f>
        <v>5.6616851130163584</v>
      </c>
      <c r="U458">
        <f>RANK('Problem1-DATA'!Q458, $Q$5:$Q$504, 0)</f>
        <v>454</v>
      </c>
    </row>
    <row r="459" spans="3:21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82">
        <f t="shared" si="21"/>
        <v>26181.9</v>
      </c>
      <c r="M459" s="31">
        <v>207944.9</v>
      </c>
      <c r="N459" s="68">
        <f>G459</f>
        <v>410</v>
      </c>
      <c r="O459" s="69">
        <f>H459-(I459*H459)</f>
        <v>28705.670400000003</v>
      </c>
      <c r="P459" s="70">
        <f>IF(K459="-", J459, J459-(K459*J459))</f>
        <v>1161.74</v>
      </c>
      <c r="Q459" s="77">
        <f>('Problem1-DATA'!H459*'Problem1-DATA'!$Y$5)+'Problem1-DATA'!H459</f>
        <v>27781.434800000003</v>
      </c>
      <c r="R459" s="77">
        <f t="shared" si="22"/>
        <v>26181.9</v>
      </c>
      <c r="S459" s="77">
        <f t="shared" si="23"/>
        <v>1599.5348000000013</v>
      </c>
      <c r="T459" s="80">
        <f>S459/J459</f>
        <v>1.5971390913629568</v>
      </c>
      <c r="U459">
        <f>RANK('Problem1-DATA'!Q459, $Q$5:$Q$504, 0)</f>
        <v>455</v>
      </c>
    </row>
    <row r="460" spans="3:21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82">
        <f t="shared" si="21"/>
        <v>27028.600000000002</v>
      </c>
      <c r="M460" s="31">
        <v>61194.7</v>
      </c>
      <c r="N460" s="68" t="str">
        <f>G460</f>
        <v xml:space="preserve"> -</v>
      </c>
      <c r="O460" s="69">
        <f>H460-(I460*H460)</f>
        <v>18613.299500000001</v>
      </c>
      <c r="P460" s="70">
        <f>IF(K460="-", J460, J460-(K460*J460))</f>
        <v>238.34139999999999</v>
      </c>
      <c r="Q460" s="77">
        <f>('Problem1-DATA'!H460*'Problem1-DATA'!$Y$5)+'Problem1-DATA'!H460</f>
        <v>27770.499400000001</v>
      </c>
      <c r="R460" s="77">
        <f t="shared" si="22"/>
        <v>27028.600000000002</v>
      </c>
      <c r="S460" s="77">
        <f t="shared" si="23"/>
        <v>741.89939999999842</v>
      </c>
      <c r="T460" s="80">
        <f>S460/J460</f>
        <v>5.1485038167938821</v>
      </c>
      <c r="U460">
        <f>RANK('Problem1-DATA'!Q460, $Q$5:$Q$504, 0)</f>
        <v>456</v>
      </c>
    </row>
    <row r="461" spans="3:21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82">
        <f t="shared" si="21"/>
        <v>22284.5</v>
      </c>
      <c r="M461" s="31">
        <v>681894.2</v>
      </c>
      <c r="N461" s="68">
        <f>G461</f>
        <v>448</v>
      </c>
      <c r="O461" s="69">
        <f>H461-(I461*H461)</f>
        <v>26252.0193</v>
      </c>
      <c r="P461" s="70">
        <f>IF(K461="-", J461, J461-(K461*J461))</f>
        <v>4877.9901999999993</v>
      </c>
      <c r="Q461" s="77">
        <f>('Problem1-DATA'!H461*'Problem1-DATA'!$Y$5)+'Problem1-DATA'!H461</f>
        <v>27745.1538</v>
      </c>
      <c r="R461" s="77">
        <f t="shared" si="22"/>
        <v>22284.5</v>
      </c>
      <c r="S461" s="77">
        <f t="shared" si="23"/>
        <v>5460.6538</v>
      </c>
      <c r="T461" s="80">
        <f>S461/J461</f>
        <v>1.1228058148620308</v>
      </c>
      <c r="U461">
        <f>RANK('Problem1-DATA'!Q461, $Q$5:$Q$504, 0)</f>
        <v>457</v>
      </c>
    </row>
    <row r="462" spans="3:21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82">
        <f t="shared" si="21"/>
        <v>24413.5</v>
      </c>
      <c r="M462" s="31">
        <v>75537</v>
      </c>
      <c r="N462" s="68">
        <f>G462</f>
        <v>443</v>
      </c>
      <c r="O462" s="69">
        <f>H462-(I462*H462)</f>
        <v>26615.8063</v>
      </c>
      <c r="P462" s="70">
        <f>IF(K462="-", J462, J462-(K462*J462))</f>
        <v>2606.6853999999998</v>
      </c>
      <c r="Q462" s="77">
        <f>('Problem1-DATA'!H462*'Problem1-DATA'!$Y$5)+'Problem1-DATA'!H462</f>
        <v>27671.7742</v>
      </c>
      <c r="R462" s="77">
        <f t="shared" si="22"/>
        <v>24413.5</v>
      </c>
      <c r="S462" s="77">
        <f t="shared" si="23"/>
        <v>3258.2741999999998</v>
      </c>
      <c r="T462" s="80">
        <f>S462/J462</f>
        <v>1.2237189964696162</v>
      </c>
      <c r="U462">
        <f>RANK('Problem1-DATA'!Q462, $Q$5:$Q$504, 0)</f>
        <v>458</v>
      </c>
    </row>
    <row r="463" spans="3:21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82">
        <f t="shared" si="21"/>
        <v>25272.2</v>
      </c>
      <c r="M463" s="31">
        <v>42246.400000000001</v>
      </c>
      <c r="N463" s="68" t="str">
        <f>G463</f>
        <v xml:space="preserve"> -</v>
      </c>
      <c r="O463" s="69">
        <f>H463-(I463*H463)</f>
        <v>22000.836899999998</v>
      </c>
      <c r="P463" s="70">
        <f>IF(K463="-", J463, J463-(K463*J463))</f>
        <v>-1699.645</v>
      </c>
      <c r="Q463" s="77">
        <f>('Problem1-DATA'!H463*'Problem1-DATA'!$Y$5)+'Problem1-DATA'!H463</f>
        <v>27656.6486</v>
      </c>
      <c r="R463" s="77">
        <f t="shared" si="22"/>
        <v>25272.2</v>
      </c>
      <c r="S463" s="77">
        <f t="shared" si="23"/>
        <v>2384.4485999999997</v>
      </c>
      <c r="T463" s="80">
        <f>S463/J463</f>
        <v>1.3327642948968754</v>
      </c>
      <c r="U463">
        <f>RANK('Problem1-DATA'!Q463, $Q$5:$Q$504, 0)</f>
        <v>459</v>
      </c>
    </row>
    <row r="464" spans="3:21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82">
        <f t="shared" si="21"/>
        <v>24149</v>
      </c>
      <c r="M464" s="31">
        <v>31864</v>
      </c>
      <c r="N464" s="68">
        <f>G464</f>
        <v>467</v>
      </c>
      <c r="O464" s="69">
        <f>H464-(I464*H464)</f>
        <v>25245.114000000001</v>
      </c>
      <c r="P464" s="70">
        <f>IF(K464="-", J464, J464-(K464*J464))</f>
        <v>1637.7670000000001</v>
      </c>
      <c r="Q464" s="77">
        <f>('Problem1-DATA'!H464*'Problem1-DATA'!$Y$5)+'Problem1-DATA'!H464</f>
        <v>27653.276000000002</v>
      </c>
      <c r="R464" s="77">
        <f t="shared" si="22"/>
        <v>24149</v>
      </c>
      <c r="S464" s="77">
        <f t="shared" si="23"/>
        <v>3504.2760000000017</v>
      </c>
      <c r="T464" s="80">
        <f>S464/J464</f>
        <v>1.2046325197662433</v>
      </c>
      <c r="U464">
        <f>RANK('Problem1-DATA'!Q464, $Q$5:$Q$504, 0)</f>
        <v>460</v>
      </c>
    </row>
    <row r="465" spans="3:21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82">
        <f t="shared" si="21"/>
        <v>26916.9</v>
      </c>
      <c r="M465" s="31">
        <v>12668.5</v>
      </c>
      <c r="N465" s="68" t="str">
        <f>G465</f>
        <v xml:space="preserve"> -</v>
      </c>
      <c r="O465" s="69">
        <f>H465-(I465*H465)</f>
        <v>22739.154900000001</v>
      </c>
      <c r="P465" s="70">
        <f>IF(K465="-", J465, J465-(K465*J465))</f>
        <v>-70.2</v>
      </c>
      <c r="Q465" s="77">
        <f>('Problem1-DATA'!H465*'Problem1-DATA'!$Y$5)+'Problem1-DATA'!H465</f>
        <v>27437.327400000002</v>
      </c>
      <c r="R465" s="77">
        <f t="shared" si="22"/>
        <v>26916.9</v>
      </c>
      <c r="S465" s="77">
        <f t="shared" si="23"/>
        <v>520.42740000000049</v>
      </c>
      <c r="T465" s="80">
        <f>S465/J465</f>
        <v>-7.4134957264957331</v>
      </c>
      <c r="U465">
        <f>RANK('Problem1-DATA'!Q465, $Q$5:$Q$504, 0)</f>
        <v>461</v>
      </c>
    </row>
    <row r="466" spans="3:21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82">
        <f t="shared" si="21"/>
        <v>26839.3</v>
      </c>
      <c r="M466" s="31">
        <v>35084.400000000001</v>
      </c>
      <c r="N466" s="68">
        <f>G466</f>
        <v>495</v>
      </c>
      <c r="O466" s="69">
        <f>H466-(I466*H466)</f>
        <v>23404.916000000001</v>
      </c>
      <c r="P466" s="70">
        <f>IF(K466="-", J466, J466-(K466*J466))</f>
        <v>-0.46799999999999997</v>
      </c>
      <c r="Q466" s="77">
        <f>('Problem1-DATA'!H466*'Problem1-DATA'!$Y$5)+'Problem1-DATA'!H466</f>
        <v>27430.991000000002</v>
      </c>
      <c r="R466" s="77">
        <f t="shared" si="22"/>
        <v>26839.3</v>
      </c>
      <c r="S466" s="77">
        <f t="shared" si="23"/>
        <v>591.69100000000253</v>
      </c>
      <c r="T466" s="80">
        <f>S466/J466</f>
        <v>493.07583333333548</v>
      </c>
      <c r="U466">
        <f>RANK('Problem1-DATA'!Q466, $Q$5:$Q$504, 0)</f>
        <v>462</v>
      </c>
    </row>
    <row r="467" spans="3:21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82">
        <f t="shared" si="21"/>
        <v>26584.799999999999</v>
      </c>
      <c r="M467" s="31">
        <v>28439.1</v>
      </c>
      <c r="N467" s="68">
        <f>G467</f>
        <v>493</v>
      </c>
      <c r="O467" s="69">
        <f>H467-(I467*H467)</f>
        <v>23400.7304</v>
      </c>
      <c r="P467" s="70">
        <f>IF(K467="-", J467, J467-(K467*J467))</f>
        <v>348.24920000000003</v>
      </c>
      <c r="Q467" s="77">
        <f>('Problem1-DATA'!H467*'Problem1-DATA'!$Y$5)+'Problem1-DATA'!H467</f>
        <v>27426.0854</v>
      </c>
      <c r="R467" s="77">
        <f t="shared" si="22"/>
        <v>26584.799999999999</v>
      </c>
      <c r="S467" s="77">
        <f t="shared" si="23"/>
        <v>841.28540000000066</v>
      </c>
      <c r="T467" s="80">
        <f>S467/J467</f>
        <v>3.3530705460342793</v>
      </c>
      <c r="U467">
        <f>RANK('Problem1-DATA'!Q467, $Q$5:$Q$504, 0)</f>
        <v>463</v>
      </c>
    </row>
    <row r="468" spans="3:21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82">
        <f t="shared" si="21"/>
        <v>26879.399999999998</v>
      </c>
      <c r="M468" s="31">
        <v>49898.2</v>
      </c>
      <c r="N468" s="68">
        <f>G468</f>
        <v>497</v>
      </c>
      <c r="O468" s="69">
        <f>H468-(I468*H468)</f>
        <v>23307.004799999999</v>
      </c>
      <c r="P468" s="70">
        <f>IF(K468="-", J468, J468-(K468*J468))</f>
        <v>-858.096</v>
      </c>
      <c r="Q468" s="77">
        <f>('Problem1-DATA'!H468*'Problem1-DATA'!$Y$5)+'Problem1-DATA'!H468</f>
        <v>27284.947199999999</v>
      </c>
      <c r="R468" s="77">
        <f t="shared" si="22"/>
        <v>26879.399999999998</v>
      </c>
      <c r="S468" s="77">
        <f t="shared" si="23"/>
        <v>405.54720000000088</v>
      </c>
      <c r="T468" s="80">
        <f>S468/J468</f>
        <v>-2.2307326732673314</v>
      </c>
      <c r="U468">
        <f>RANK('Problem1-DATA'!Q468, $Q$5:$Q$504, 0)</f>
        <v>464</v>
      </c>
    </row>
    <row r="469" spans="3:21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82">
        <f t="shared" si="21"/>
        <v>26551.200000000001</v>
      </c>
      <c r="M469" s="31">
        <v>49288</v>
      </c>
      <c r="N469" s="68" t="str">
        <f>G469</f>
        <v xml:space="preserve"> -</v>
      </c>
      <c r="O469" s="69">
        <f>H469-(I469*H469)</f>
        <v>21834.7104</v>
      </c>
      <c r="P469" s="70">
        <f>IF(K469="-", J469, J469-(K469*J469))</f>
        <v>114.27119999999999</v>
      </c>
      <c r="Q469" s="77">
        <f>('Problem1-DATA'!H469*'Problem1-DATA'!$Y$5)+'Problem1-DATA'!H469</f>
        <v>27280.0416</v>
      </c>
      <c r="R469" s="77">
        <f t="shared" si="22"/>
        <v>26551.200000000001</v>
      </c>
      <c r="S469" s="77">
        <f t="shared" si="23"/>
        <v>728.84159999999974</v>
      </c>
      <c r="T469" s="80">
        <f>S469/J469</f>
        <v>5.1471864406779648</v>
      </c>
      <c r="U469">
        <f>RANK('Problem1-DATA'!Q469, $Q$5:$Q$504, 0)</f>
        <v>465</v>
      </c>
    </row>
    <row r="470" spans="3:21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82">
        <f t="shared" si="21"/>
        <v>27029.399999999998</v>
      </c>
      <c r="M470" s="31">
        <v>45167.9</v>
      </c>
      <c r="N470" s="68">
        <f>G470</f>
        <v>457</v>
      </c>
      <c r="O470" s="69">
        <f>H470-(I470*H470)</f>
        <v>26068.909899999999</v>
      </c>
      <c r="P470" s="70">
        <f>IF(K470="-", J470, J470-(K470*J470))</f>
        <v>-401.3</v>
      </c>
      <c r="Q470" s="77">
        <f>('Problem1-DATA'!H470*'Problem1-DATA'!$Y$5)+'Problem1-DATA'!H470</f>
        <v>27213.9182</v>
      </c>
      <c r="R470" s="77">
        <f t="shared" si="22"/>
        <v>27029.399999999998</v>
      </c>
      <c r="S470" s="77">
        <f t="shared" si="23"/>
        <v>184.51820000000225</v>
      </c>
      <c r="T470" s="80">
        <f>S470/J470</f>
        <v>-0.4598011462746131</v>
      </c>
      <c r="U470">
        <f>RANK('Problem1-DATA'!Q470, $Q$5:$Q$504, 0)</f>
        <v>466</v>
      </c>
    </row>
    <row r="471" spans="3:21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82">
        <f t="shared" si="21"/>
        <v>25474</v>
      </c>
      <c r="M471" s="31">
        <v>47955.7</v>
      </c>
      <c r="N471" s="68">
        <f>G471</f>
        <v>475</v>
      </c>
      <c r="O471" s="69">
        <f>H471-(I471*H471)</f>
        <v>24692.316800000001</v>
      </c>
      <c r="P471" s="70">
        <f>IF(K471="-", J471, J471-(K471*J471))</f>
        <v>1100.077</v>
      </c>
      <c r="Q471" s="77">
        <f>('Problem1-DATA'!H471*'Problem1-DATA'!$Y$5)+'Problem1-DATA'!H471</f>
        <v>27193.478199999998</v>
      </c>
      <c r="R471" s="77">
        <f t="shared" si="22"/>
        <v>25474</v>
      </c>
      <c r="S471" s="77">
        <f t="shared" si="23"/>
        <v>1719.4781999999977</v>
      </c>
      <c r="T471" s="80">
        <f>S471/J471</f>
        <v>1.5161610087293871</v>
      </c>
      <c r="U471">
        <f>RANK('Problem1-DATA'!Q471, $Q$5:$Q$504, 0)</f>
        <v>467</v>
      </c>
    </row>
    <row r="472" spans="3:21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82">
        <f t="shared" si="21"/>
        <v>24394.400000000001</v>
      </c>
      <c r="M472" s="31">
        <v>21152.7</v>
      </c>
      <c r="N472" s="68" t="str">
        <f>G472</f>
        <v xml:space="preserve"> -</v>
      </c>
      <c r="O472" s="69">
        <f>H472-(I472*H472)</f>
        <v>11661.583499999999</v>
      </c>
      <c r="P472" s="70">
        <f>IF(K472="-", J472, J472-(K472*J472))</f>
        <v>2049.1</v>
      </c>
      <c r="Q472" s="77">
        <f>('Problem1-DATA'!H472*'Problem1-DATA'!$Y$5)+'Problem1-DATA'!H472</f>
        <v>27025.257000000001</v>
      </c>
      <c r="R472" s="77">
        <f t="shared" si="22"/>
        <v>24394.400000000001</v>
      </c>
      <c r="S472" s="77">
        <f t="shared" si="23"/>
        <v>2630.857</v>
      </c>
      <c r="T472" s="80">
        <f>S472/J472</f>
        <v>1.2839085452149726</v>
      </c>
      <c r="U472">
        <f>RANK('Problem1-DATA'!Q472, $Q$5:$Q$504, 0)</f>
        <v>468</v>
      </c>
    </row>
    <row r="473" spans="3:21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82">
        <f t="shared" si="21"/>
        <v>26421.199999999997</v>
      </c>
      <c r="M473" s="31">
        <v>34909.5</v>
      </c>
      <c r="N473" s="68">
        <f>G473</f>
        <v>494</v>
      </c>
      <c r="O473" s="69">
        <f>H473-(I473*H473)</f>
        <v>23529.639499999997</v>
      </c>
      <c r="P473" s="70">
        <f>IF(K473="-", J473, J473-(K473*J473))</f>
        <v>-131.1</v>
      </c>
      <c r="Q473" s="77">
        <f>('Problem1-DATA'!H473*'Problem1-DATA'!$Y$5)+'Problem1-DATA'!H473</f>
        <v>26868.482199999999</v>
      </c>
      <c r="R473" s="77">
        <f t="shared" si="22"/>
        <v>26421.199999999997</v>
      </c>
      <c r="S473" s="77">
        <f t="shared" si="23"/>
        <v>447.28220000000147</v>
      </c>
      <c r="T473" s="80">
        <f>S473/J473</f>
        <v>-3.4117635392830015</v>
      </c>
      <c r="U473">
        <f>RANK('Problem1-DATA'!Q473, $Q$5:$Q$504, 0)</f>
        <v>469</v>
      </c>
    </row>
    <row r="474" spans="3:21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82">
        <f t="shared" si="21"/>
        <v>25914.5</v>
      </c>
      <c r="M474" s="31">
        <v>26661.599999999999</v>
      </c>
      <c r="N474" s="68">
        <f>G474</f>
        <v>463</v>
      </c>
      <c r="O474" s="69">
        <f>H474-(I474*H474)</f>
        <v>25646.351999999999</v>
      </c>
      <c r="P474" s="70">
        <f>IF(K474="-", J474, J474-(K474*J474))</f>
        <v>407.45</v>
      </c>
      <c r="Q474" s="77">
        <f>('Problem1-DATA'!H474*'Problem1-DATA'!$Y$5)+'Problem1-DATA'!H474</f>
        <v>26855.094000000001</v>
      </c>
      <c r="R474" s="77">
        <f t="shared" si="22"/>
        <v>25914.5</v>
      </c>
      <c r="S474" s="77">
        <f t="shared" si="23"/>
        <v>940.59400000000096</v>
      </c>
      <c r="T474" s="80">
        <f>S474/J474</f>
        <v>2.5947420689655201</v>
      </c>
      <c r="U474">
        <f>RANK('Problem1-DATA'!Q474, $Q$5:$Q$504, 0)</f>
        <v>470</v>
      </c>
    </row>
    <row r="475" spans="3:21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82">
        <f t="shared" si="21"/>
        <v>24693.1</v>
      </c>
      <c r="M475" s="31">
        <v>251010.5</v>
      </c>
      <c r="N475" s="68">
        <f>G475</f>
        <v>479</v>
      </c>
      <c r="O475" s="69">
        <f>H475-(I475*H475)</f>
        <v>24594.804</v>
      </c>
      <c r="P475" s="70">
        <f>IF(K475="-", J475, J475-(K475*J475))</f>
        <v>1757.5740000000001</v>
      </c>
      <c r="Q475" s="77">
        <f>('Problem1-DATA'!H475*'Problem1-DATA'!$Y$5)+'Problem1-DATA'!H475</f>
        <v>26854.582999999999</v>
      </c>
      <c r="R475" s="77">
        <f t="shared" si="22"/>
        <v>24693.1</v>
      </c>
      <c r="S475" s="77">
        <f t="shared" si="23"/>
        <v>2161.4830000000002</v>
      </c>
      <c r="T475" s="80">
        <f>S475/J475</f>
        <v>1.3650896804345081</v>
      </c>
      <c r="U475">
        <f>RANK('Problem1-DATA'!Q475, $Q$5:$Q$504, 0)</f>
        <v>471</v>
      </c>
    </row>
    <row r="476" spans="3:21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82">
        <f t="shared" si="21"/>
        <v>36460</v>
      </c>
      <c r="M476" s="31">
        <v>103461</v>
      </c>
      <c r="N476" s="68">
        <f>G476</f>
        <v>451</v>
      </c>
      <c r="O476" s="69">
        <f>H476-(I476*H476)</f>
        <v>26084.124</v>
      </c>
      <c r="P476" s="70">
        <f>IF(K476="-", J476, J476-(K476*J476))</f>
        <v>-29882.944</v>
      </c>
      <c r="Q476" s="77">
        <f>('Problem1-DATA'!H476*'Problem1-DATA'!$Y$5)+'Problem1-DATA'!H476</f>
        <v>26845.896000000001</v>
      </c>
      <c r="R476" s="77">
        <f t="shared" si="22"/>
        <v>36460</v>
      </c>
      <c r="S476" s="77">
        <f t="shared" si="23"/>
        <v>-9614.1039999999994</v>
      </c>
      <c r="T476" s="80">
        <f>S476/J476</f>
        <v>0.94329905808477232</v>
      </c>
      <c r="U476">
        <f>RANK('Problem1-DATA'!Q476, $Q$5:$Q$504, 0)</f>
        <v>472</v>
      </c>
    </row>
    <row r="477" spans="3:21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82">
        <f t="shared" si="21"/>
        <v>26013.4</v>
      </c>
      <c r="M477" s="31">
        <v>8036.4</v>
      </c>
      <c r="N477" s="68" t="str">
        <f>G477</f>
        <v xml:space="preserve"> -</v>
      </c>
      <c r="O477" s="69">
        <f>H477-(I477*H477)</f>
        <v>23862.159</v>
      </c>
      <c r="P477" s="70">
        <f>IF(K477="-", J477, J477-(K477*J477))</f>
        <v>264.92399999999998</v>
      </c>
      <c r="Q477" s="77">
        <f>('Problem1-DATA'!H477*'Problem1-DATA'!$Y$5)+'Problem1-DATA'!H477</f>
        <v>26828.522000000001</v>
      </c>
      <c r="R477" s="77">
        <f t="shared" si="22"/>
        <v>26013.4</v>
      </c>
      <c r="S477" s="77">
        <f t="shared" si="23"/>
        <v>815.12199999999939</v>
      </c>
      <c r="T477" s="80">
        <f>S477/J477</f>
        <v>3.4306481481481454</v>
      </c>
      <c r="U477">
        <f>RANK('Problem1-DATA'!Q477, $Q$5:$Q$504, 0)</f>
        <v>473</v>
      </c>
    </row>
    <row r="478" spans="3:21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82">
        <f t="shared" si="21"/>
        <v>26117.1</v>
      </c>
      <c r="M478" s="31">
        <v>13499.4</v>
      </c>
      <c r="N478" s="68">
        <f>G478</f>
        <v>466</v>
      </c>
      <c r="O478" s="69">
        <f>H478-(I478*H478)</f>
        <v>25424.185000000001</v>
      </c>
      <c r="P478" s="70">
        <f>IF(K478="-", J478, J478-(K478*J478))</f>
        <v>166.43880000000001</v>
      </c>
      <c r="Q478" s="77">
        <f>('Problem1-DATA'!H478*'Problem1-DATA'!$Y$5)+'Problem1-DATA'!H478</f>
        <v>26787.131000000001</v>
      </c>
      <c r="R478" s="77">
        <f t="shared" si="22"/>
        <v>26117.1</v>
      </c>
      <c r="S478" s="77">
        <f t="shared" si="23"/>
        <v>670.03100000000268</v>
      </c>
      <c r="T478" s="80">
        <f>S478/J478</f>
        <v>7.1737794432548458</v>
      </c>
      <c r="U478">
        <f>RANK('Problem1-DATA'!Q478, $Q$5:$Q$504, 0)</f>
        <v>474</v>
      </c>
    </row>
    <row r="479" spans="3:21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82">
        <f t="shared" si="21"/>
        <v>26104.300000000003</v>
      </c>
      <c r="M479" s="31">
        <v>20671.3</v>
      </c>
      <c r="N479" s="68">
        <f>G479</f>
        <v>381</v>
      </c>
      <c r="O479" s="69">
        <f>H479-(I479*H479)</f>
        <v>30322.540300000001</v>
      </c>
      <c r="P479" s="70">
        <f>IF(K479="-", J479, J479-(K479*J479))</f>
        <v>182.75039999999998</v>
      </c>
      <c r="Q479" s="77">
        <f>('Problem1-DATA'!H479*'Problem1-DATA'!$Y$5)+'Problem1-DATA'!H479</f>
        <v>26784.4738</v>
      </c>
      <c r="R479" s="77">
        <f t="shared" si="22"/>
        <v>26104.300000000003</v>
      </c>
      <c r="S479" s="77">
        <f t="shared" si="23"/>
        <v>680.17379999999685</v>
      </c>
      <c r="T479" s="80">
        <f>S479/J479</f>
        <v>6.5653841698841395</v>
      </c>
      <c r="U479">
        <f>RANK('Problem1-DATA'!Q479, $Q$5:$Q$504, 0)</f>
        <v>475</v>
      </c>
    </row>
    <row r="480" spans="3:21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82">
        <f t="shared" si="21"/>
        <v>25910.600000000002</v>
      </c>
      <c r="M480" s="31">
        <v>34687.800000000003</v>
      </c>
      <c r="N480" s="68">
        <f>G480</f>
        <v>474</v>
      </c>
      <c r="O480" s="69">
        <f>H480-(I480*H480)</f>
        <v>24761.871900000002</v>
      </c>
      <c r="P480" s="70">
        <f>IF(K480="-", J480, J480-(K480*J480))</f>
        <v>400.22479999999996</v>
      </c>
      <c r="Q480" s="77">
        <f>('Problem1-DATA'!H480*'Problem1-DATA'!$Y$5)+'Problem1-DATA'!H480</f>
        <v>26722.949400000001</v>
      </c>
      <c r="R480" s="77">
        <f t="shared" si="22"/>
        <v>25910.600000000002</v>
      </c>
      <c r="S480" s="77">
        <f t="shared" si="23"/>
        <v>812.34939999999915</v>
      </c>
      <c r="T480" s="80">
        <f>S480/J480</f>
        <v>3.4261889498102032</v>
      </c>
      <c r="U480">
        <f>RANK('Problem1-DATA'!Q480, $Q$5:$Q$504, 0)</f>
        <v>476</v>
      </c>
    </row>
    <row r="481" spans="3:21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82">
        <f t="shared" si="21"/>
        <v>26381.600000000002</v>
      </c>
      <c r="M481" s="31">
        <v>9842.9</v>
      </c>
      <c r="N481" s="68">
        <f>G481</f>
        <v>486</v>
      </c>
      <c r="O481" s="69">
        <f>H481-(I481*H481)</f>
        <v>24326.471400000002</v>
      </c>
      <c r="P481" s="70">
        <f>IF(K481="-", J481, J481-(K481*J481))</f>
        <v>-556.85760000000005</v>
      </c>
      <c r="Q481" s="77">
        <f>('Problem1-DATA'!H481*'Problem1-DATA'!$Y$5)+'Problem1-DATA'!H481</f>
        <v>26704.246800000001</v>
      </c>
      <c r="R481" s="77">
        <f t="shared" si="22"/>
        <v>26381.600000000002</v>
      </c>
      <c r="S481" s="77">
        <f t="shared" si="23"/>
        <v>322.64679999999862</v>
      </c>
      <c r="T481" s="80">
        <f>S481/J481</f>
        <v>-1.2793291038857995</v>
      </c>
      <c r="U481">
        <f>RANK('Problem1-DATA'!Q481, $Q$5:$Q$504, 0)</f>
        <v>477</v>
      </c>
    </row>
    <row r="482" spans="3:21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82">
        <f t="shared" si="21"/>
        <v>24017.600000000002</v>
      </c>
      <c r="M482" s="31">
        <v>33659.1</v>
      </c>
      <c r="N482" s="68">
        <f>G482</f>
        <v>478</v>
      </c>
      <c r="O482" s="69">
        <f>H482-(I482*H482)</f>
        <v>24696.865000000002</v>
      </c>
      <c r="P482" s="70">
        <f>IF(K482="-", J482, J482-(K482*J482))</f>
        <v>1913.7896999999998</v>
      </c>
      <c r="Q482" s="77">
        <f>('Problem1-DATA'!H482*'Problem1-DATA'!$Y$5)+'Problem1-DATA'!H482</f>
        <v>26568.627400000001</v>
      </c>
      <c r="R482" s="77">
        <f t="shared" si="22"/>
        <v>24017.600000000002</v>
      </c>
      <c r="S482" s="77">
        <f t="shared" si="23"/>
        <v>2551.027399999999</v>
      </c>
      <c r="T482" s="80">
        <f>S482/J482</f>
        <v>1.2889835783942192</v>
      </c>
      <c r="U482">
        <f>RANK('Problem1-DATA'!Q482, $Q$5:$Q$504, 0)</f>
        <v>478</v>
      </c>
    </row>
    <row r="483" spans="3:21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82">
        <f t="shared" si="21"/>
        <v>21722.1</v>
      </c>
      <c r="M483" s="31">
        <v>583429.30000000005</v>
      </c>
      <c r="N483" s="68">
        <f>G483</f>
        <v>485</v>
      </c>
      <c r="O483" s="69">
        <f>H483-(I483*H483)</f>
        <v>24463.966100000001</v>
      </c>
      <c r="P483" s="70">
        <f>IF(K483="-", J483, J483-(K483*J483))</f>
        <v>4013.7906000000003</v>
      </c>
      <c r="Q483" s="77">
        <f>('Problem1-DATA'!H483*'Problem1-DATA'!$Y$5)+'Problem1-DATA'!H483</f>
        <v>26513.439399999999</v>
      </c>
      <c r="R483" s="77">
        <f t="shared" si="22"/>
        <v>21722.1</v>
      </c>
      <c r="S483" s="77">
        <f t="shared" si="23"/>
        <v>4791.3394000000008</v>
      </c>
      <c r="T483" s="80">
        <f>S483/J483</f>
        <v>1.1352270767189501</v>
      </c>
      <c r="U483">
        <f>RANK('Problem1-DATA'!Q483, $Q$5:$Q$504, 0)</f>
        <v>479</v>
      </c>
    </row>
    <row r="484" spans="3:21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82">
        <f t="shared" si="21"/>
        <v>22557</v>
      </c>
      <c r="M484" s="31">
        <v>62729</v>
      </c>
      <c r="N484" s="68">
        <f>G484</f>
        <v>459</v>
      </c>
      <c r="O484" s="69">
        <f>H484-(I484*H484)</f>
        <v>25886.124</v>
      </c>
      <c r="P484" s="70">
        <f>IF(K484="-", J484, J484-(K484*J484))</f>
        <v>2850.183</v>
      </c>
      <c r="Q484" s="77">
        <f>('Problem1-DATA'!H484*'Problem1-DATA'!$Y$5)+'Problem1-DATA'!H484</f>
        <v>26508.635999999999</v>
      </c>
      <c r="R484" s="77">
        <f t="shared" si="22"/>
        <v>22557</v>
      </c>
      <c r="S484" s="77">
        <f t="shared" si="23"/>
        <v>3951.6359999999986</v>
      </c>
      <c r="T484" s="80">
        <f>S484/J484</f>
        <v>1.168777284826974</v>
      </c>
      <c r="U484">
        <f>RANK('Problem1-DATA'!Q484, $Q$5:$Q$504, 0)</f>
        <v>480</v>
      </c>
    </row>
    <row r="485" spans="3:21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82">
        <f t="shared" si="21"/>
        <v>23911.4</v>
      </c>
      <c r="M485" s="31">
        <v>17844.5</v>
      </c>
      <c r="N485" s="68">
        <f>G485</f>
        <v>480</v>
      </c>
      <c r="O485" s="69">
        <f>H485-(I485*H485)</f>
        <v>24598.080000000002</v>
      </c>
      <c r="P485" s="70">
        <f>IF(K485="-", J485, J485-(K485*J485))</f>
        <v>755.23360000000002</v>
      </c>
      <c r="Q485" s="77">
        <f>('Problem1-DATA'!H485*'Problem1-DATA'!$Y$5)+'Problem1-DATA'!H485</f>
        <v>26490.240000000002</v>
      </c>
      <c r="R485" s="77">
        <f t="shared" si="22"/>
        <v>23911.4</v>
      </c>
      <c r="S485" s="77">
        <f t="shared" si="23"/>
        <v>2578.84</v>
      </c>
      <c r="T485" s="80">
        <f>S485/J485</f>
        <v>1.2838992332968238</v>
      </c>
      <c r="U485">
        <f>RANK('Problem1-DATA'!Q485, $Q$5:$Q$504, 0)</f>
        <v>481</v>
      </c>
    </row>
    <row r="486" spans="3:21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82">
        <f t="shared" si="21"/>
        <v>25792.100000000002</v>
      </c>
      <c r="M486" s="31">
        <v>40137.800000000003</v>
      </c>
      <c r="N486" s="68">
        <f>G486</f>
        <v>481</v>
      </c>
      <c r="O486" s="69">
        <f>H486-(I486*H486)</f>
        <v>24604.154399999999</v>
      </c>
      <c r="P486" s="70">
        <f>IF(K486="-", J486, J486-(K486*J486))</f>
        <v>56.913200000000003</v>
      </c>
      <c r="Q486" s="77">
        <f>('Problem1-DATA'!H486*'Problem1-DATA'!$Y$5)+'Problem1-DATA'!H486</f>
        <v>26413.2834</v>
      </c>
      <c r="R486" s="77">
        <f t="shared" si="22"/>
        <v>25792.100000000002</v>
      </c>
      <c r="S486" s="77">
        <f t="shared" si="23"/>
        <v>621.18339999999807</v>
      </c>
      <c r="T486" s="80">
        <f>S486/J486</f>
        <v>11.809570342205287</v>
      </c>
      <c r="U486">
        <f>RANK('Problem1-DATA'!Q486, $Q$5:$Q$504, 0)</f>
        <v>482</v>
      </c>
    </row>
    <row r="487" spans="3:21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82">
        <f t="shared" si="21"/>
        <v>23588.1</v>
      </c>
      <c r="M487" s="31">
        <v>674869.5</v>
      </c>
      <c r="N487" s="68">
        <f>G487</f>
        <v>492</v>
      </c>
      <c r="O487" s="69">
        <f>H487-(I487*H487)</f>
        <v>23654.142799999998</v>
      </c>
      <c r="P487" s="70">
        <f>IF(K487="-", J487, J487-(K487*J487))</f>
        <v>1533.3471999999997</v>
      </c>
      <c r="Q487" s="77">
        <f>('Problem1-DATA'!H487*'Problem1-DATA'!$Y$5)+'Problem1-DATA'!H487</f>
        <v>26391.4126</v>
      </c>
      <c r="R487" s="77">
        <f t="shared" si="22"/>
        <v>23588.1</v>
      </c>
      <c r="S487" s="77">
        <f t="shared" si="23"/>
        <v>2803.3126000000011</v>
      </c>
      <c r="T487" s="80">
        <f>S487/J487</f>
        <v>1.2541663385826778</v>
      </c>
      <c r="U487">
        <f>RANK('Problem1-DATA'!Q487, $Q$5:$Q$504, 0)</f>
        <v>483</v>
      </c>
    </row>
    <row r="488" spans="3:21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82">
        <f t="shared" si="21"/>
        <v>25915.200000000001</v>
      </c>
      <c r="M488" s="31">
        <v>39328.400000000001</v>
      </c>
      <c r="N488" s="68">
        <f>G488</f>
        <v>496</v>
      </c>
      <c r="O488" s="69">
        <f>H488-(I488*H488)</f>
        <v>23513.092800000002</v>
      </c>
      <c r="P488" s="70">
        <f>IF(K488="-", J488, J488-(K488*J488))</f>
        <v>-133.30000000000001</v>
      </c>
      <c r="Q488" s="77">
        <f>('Problem1-DATA'!H488*'Problem1-DATA'!$Y$5)+'Problem1-DATA'!H488</f>
        <v>26349.1018</v>
      </c>
      <c r="R488" s="77">
        <f t="shared" si="22"/>
        <v>25915.200000000001</v>
      </c>
      <c r="S488" s="77">
        <f t="shared" si="23"/>
        <v>433.90179999999964</v>
      </c>
      <c r="T488" s="80">
        <f>S488/J488</f>
        <v>-3.2550772693173262</v>
      </c>
      <c r="U488">
        <f>RANK('Problem1-DATA'!Q488, $Q$5:$Q$504, 0)</f>
        <v>484</v>
      </c>
    </row>
    <row r="489" spans="3:21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82">
        <f t="shared" si="21"/>
        <v>25336.399999999998</v>
      </c>
      <c r="M489" s="31">
        <v>25230.799999999999</v>
      </c>
      <c r="N489" s="68" t="str">
        <f>G489</f>
        <v xml:space="preserve"> -</v>
      </c>
      <c r="O489" s="69">
        <f>H489-(I489*H489)</f>
        <v>22943.398999999998</v>
      </c>
      <c r="P489" s="70">
        <f>IF(K489="-", J489, J489-(K489*J489))</f>
        <v>408.1694</v>
      </c>
      <c r="Q489" s="77">
        <f>('Problem1-DATA'!H489*'Problem1-DATA'!$Y$5)+'Problem1-DATA'!H489</f>
        <v>26346.2402</v>
      </c>
      <c r="R489" s="77">
        <f t="shared" si="22"/>
        <v>25336.399999999998</v>
      </c>
      <c r="S489" s="77">
        <f t="shared" si="23"/>
        <v>1009.8402000000024</v>
      </c>
      <c r="T489" s="80">
        <f>S489/J489</f>
        <v>2.2810937429410489</v>
      </c>
      <c r="U489">
        <f>RANK('Problem1-DATA'!Q489, $Q$5:$Q$504, 0)</f>
        <v>485</v>
      </c>
    </row>
    <row r="490" spans="3:21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82">
        <f t="shared" si="21"/>
        <v>18679</v>
      </c>
      <c r="M490" s="31">
        <v>467374</v>
      </c>
      <c r="N490" s="68">
        <f>G490</f>
        <v>490</v>
      </c>
      <c r="O490" s="69">
        <f>H490-(I490*H490)</f>
        <v>23867.65</v>
      </c>
      <c r="P490" s="70">
        <f>IF(K490="-", J490, J490-(K490*J490))</f>
        <v>6095.4639999999999</v>
      </c>
      <c r="Q490" s="77">
        <f>('Problem1-DATA'!H490*'Problem1-DATA'!$Y$5)+'Problem1-DATA'!H490</f>
        <v>26342.05</v>
      </c>
      <c r="R490" s="77">
        <f t="shared" si="22"/>
        <v>18679</v>
      </c>
      <c r="S490" s="77">
        <f t="shared" si="23"/>
        <v>7663.0499999999993</v>
      </c>
      <c r="T490" s="80">
        <f>S490/J490</f>
        <v>1.0799112175873731</v>
      </c>
      <c r="U490">
        <f>RANK('Problem1-DATA'!Q490, $Q$5:$Q$504, 0)</f>
        <v>486</v>
      </c>
    </row>
    <row r="491" spans="3:21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82">
        <f t="shared" si="21"/>
        <v>24631</v>
      </c>
      <c r="M491" s="31">
        <v>19194</v>
      </c>
      <c r="N491" s="68">
        <f>G491</f>
        <v>473</v>
      </c>
      <c r="O491" s="69">
        <f>H491-(I491*H491)</f>
        <v>24812.396000000001</v>
      </c>
      <c r="P491" s="70">
        <f>IF(K491="-", J491, J491-(K491*J491))</f>
        <v>1422.672</v>
      </c>
      <c r="Q491" s="77">
        <f>('Problem1-DATA'!H491*'Problem1-DATA'!$Y$5)+'Problem1-DATA'!H491</f>
        <v>26305.258000000002</v>
      </c>
      <c r="R491" s="77">
        <f t="shared" si="22"/>
        <v>24631</v>
      </c>
      <c r="S491" s="77">
        <f t="shared" si="23"/>
        <v>1674.2580000000016</v>
      </c>
      <c r="T491" s="80">
        <f>S491/J491</f>
        <v>1.5110631768953082</v>
      </c>
      <c r="U491">
        <f>RANK('Problem1-DATA'!Q491, $Q$5:$Q$504, 0)</f>
        <v>487</v>
      </c>
    </row>
    <row r="492" spans="3:21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82">
        <f t="shared" si="21"/>
        <v>24431.7</v>
      </c>
      <c r="M492" s="31">
        <v>29270.3</v>
      </c>
      <c r="N492" s="68">
        <f>G492</f>
        <v>487</v>
      </c>
      <c r="O492" s="69">
        <f>H492-(I492*H492)</f>
        <v>24266.654999999999</v>
      </c>
      <c r="P492" s="70">
        <f>IF(K492="-", J492, J492-(K492*J492))</f>
        <v>1801.1012000000001</v>
      </c>
      <c r="Q492" s="77">
        <f>('Problem1-DATA'!H492*'Problem1-DATA'!$Y$5)+'Problem1-DATA'!H492</f>
        <v>26243.937999999998</v>
      </c>
      <c r="R492" s="77">
        <f t="shared" si="22"/>
        <v>24431.7</v>
      </c>
      <c r="S492" s="77">
        <f t="shared" si="23"/>
        <v>1812.2379999999976</v>
      </c>
      <c r="T492" s="80">
        <f>S492/J492</f>
        <v>1.4529287260482624</v>
      </c>
      <c r="U492">
        <f>RANK('Problem1-DATA'!Q492, $Q$5:$Q$504, 0)</f>
        <v>488</v>
      </c>
    </row>
    <row r="493" spans="3:21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82">
        <f t="shared" si="21"/>
        <v>24035.5</v>
      </c>
      <c r="M493" s="31">
        <v>13204</v>
      </c>
      <c r="N493" s="68" t="str">
        <f>G493</f>
        <v xml:space="preserve"> -</v>
      </c>
      <c r="O493" s="69">
        <f>H493-(I493*H493)</f>
        <v>23267.5</v>
      </c>
      <c r="P493" s="70">
        <f>IF(K493="-", J493, J493-(K493*J493))</f>
        <v>1537.0464999999999</v>
      </c>
      <c r="Q493" s="77">
        <f>('Problem1-DATA'!H493*'Problem1-DATA'!$Y$5)+'Problem1-DATA'!H493</f>
        <v>26188.75</v>
      </c>
      <c r="R493" s="77">
        <f t="shared" si="22"/>
        <v>24035.5</v>
      </c>
      <c r="S493" s="77">
        <f t="shared" si="23"/>
        <v>2153.25</v>
      </c>
      <c r="T493" s="80">
        <f>S493/J493</f>
        <v>1.3546712802768166</v>
      </c>
      <c r="U493">
        <f>RANK('Problem1-DATA'!Q493, $Q$5:$Q$504, 0)</f>
        <v>489</v>
      </c>
    </row>
    <row r="494" spans="3:21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82">
        <f t="shared" si="21"/>
        <v>24278.799999999999</v>
      </c>
      <c r="M494" s="31">
        <v>25942.6</v>
      </c>
      <c r="N494" s="68" t="str">
        <f>G494</f>
        <v xml:space="preserve"> -</v>
      </c>
      <c r="O494" s="69">
        <f>H494-(I494*H494)</f>
        <v>22363.902900000001</v>
      </c>
      <c r="P494" s="70">
        <f>IF(K494="-", J494, J494-(K494*J494))</f>
        <v>1635.6469999999999</v>
      </c>
      <c r="Q494" s="77">
        <f>('Problem1-DATA'!H494*'Problem1-DATA'!$Y$5)+'Problem1-DATA'!H494</f>
        <v>26180.8806</v>
      </c>
      <c r="R494" s="77">
        <f t="shared" si="22"/>
        <v>24278.799999999999</v>
      </c>
      <c r="S494" s="77">
        <f t="shared" si="23"/>
        <v>1902.0806000000011</v>
      </c>
      <c r="T494" s="80">
        <f>S494/J494</f>
        <v>1.4210538662682115</v>
      </c>
      <c r="U494">
        <f>RANK('Problem1-DATA'!Q494, $Q$5:$Q$504, 0)</f>
        <v>490</v>
      </c>
    </row>
    <row r="495" spans="3:21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82">
        <f t="shared" si="21"/>
        <v>26269</v>
      </c>
      <c r="M495" s="31">
        <v>45417</v>
      </c>
      <c r="N495" s="68">
        <f>G495</f>
        <v>447</v>
      </c>
      <c r="O495" s="69">
        <f>H495-(I495*H495)</f>
        <v>26271.756000000001</v>
      </c>
      <c r="P495" s="70">
        <f>IF(K495="-", J495, J495-(K495*J495))</f>
        <v>-1509.6509999999998</v>
      </c>
      <c r="Q495" s="77">
        <f>('Problem1-DATA'!H495*'Problem1-DATA'!$Y$5)+'Problem1-DATA'!H495</f>
        <v>26169.331999999999</v>
      </c>
      <c r="R495" s="77">
        <f t="shared" si="22"/>
        <v>26269</v>
      </c>
      <c r="S495" s="77">
        <f t="shared" si="23"/>
        <v>-99.668000000001484</v>
      </c>
      <c r="T495" s="80">
        <f>S495/J495</f>
        <v>0.15032880844645774</v>
      </c>
      <c r="U495">
        <f>RANK('Problem1-DATA'!Q495, $Q$5:$Q$504, 0)</f>
        <v>491</v>
      </c>
    </row>
    <row r="496" spans="3:21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82">
        <f t="shared" si="21"/>
        <v>23469.399999999998</v>
      </c>
      <c r="M496" s="31">
        <v>13201.8</v>
      </c>
      <c r="N496" s="68" t="str">
        <f>G496</f>
        <v xml:space="preserve"> -</v>
      </c>
      <c r="O496" s="69">
        <f>H496-(I496*H496)</f>
        <v>19326.265200000002</v>
      </c>
      <c r="P496" s="70">
        <f>IF(K496="-", J496, J496-(K496*J496))</f>
        <v>2477.7962000000002</v>
      </c>
      <c r="Q496" s="77">
        <f>('Problem1-DATA'!H496*'Problem1-DATA'!$Y$5)+'Problem1-DATA'!H496</f>
        <v>26022.981599999999</v>
      </c>
      <c r="R496" s="77">
        <f t="shared" si="22"/>
        <v>23469.399999999998</v>
      </c>
      <c r="S496" s="77">
        <f t="shared" si="23"/>
        <v>2553.5816000000013</v>
      </c>
      <c r="T496" s="80">
        <f>S496/J496</f>
        <v>1.2810181599277621</v>
      </c>
      <c r="U496">
        <f>RANK('Problem1-DATA'!Q496, $Q$5:$Q$504, 0)</f>
        <v>492</v>
      </c>
    </row>
    <row r="497" spans="3:21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82">
        <f t="shared" si="21"/>
        <v>23677.7</v>
      </c>
      <c r="M497" s="31">
        <v>46428.7</v>
      </c>
      <c r="N497" s="68" t="str">
        <f>G497</f>
        <v xml:space="preserve"> -</v>
      </c>
      <c r="O497" s="69">
        <f>H497-(I497*H497)</f>
        <v>19045.076400000002</v>
      </c>
      <c r="P497" s="70">
        <f>IF(K497="-", J497, J497-(K497*J497))</f>
        <v>2604.424</v>
      </c>
      <c r="Q497" s="77">
        <f>('Problem1-DATA'!H497*'Problem1-DATA'!$Y$5)+'Problem1-DATA'!H497</f>
        <v>25746.121800000001</v>
      </c>
      <c r="R497" s="77">
        <f t="shared" si="22"/>
        <v>23677.7</v>
      </c>
      <c r="S497" s="77">
        <f t="shared" si="23"/>
        <v>2068.4218000000001</v>
      </c>
      <c r="T497" s="80">
        <f>S497/J497</f>
        <v>1.3660162462026153</v>
      </c>
      <c r="U497">
        <f>RANK('Problem1-DATA'!Q497, $Q$5:$Q$504, 0)</f>
        <v>493</v>
      </c>
    </row>
    <row r="498" spans="3:21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82">
        <f t="shared" si="21"/>
        <v>24809.5</v>
      </c>
      <c r="M498" s="31">
        <v>93515.7</v>
      </c>
      <c r="N498" s="68">
        <f>G498</f>
        <v>472</v>
      </c>
      <c r="O498" s="69">
        <f>H498-(I498*H498)</f>
        <v>24877.9388</v>
      </c>
      <c r="P498" s="70">
        <f>IF(K498="-", J498, J498-(K498*J498))</f>
        <v>174.55260000000001</v>
      </c>
      <c r="Q498" s="77">
        <f>('Problem1-DATA'!H498*'Problem1-DATA'!$Y$5)+'Problem1-DATA'!H498</f>
        <v>25734.0622</v>
      </c>
      <c r="R498" s="77">
        <f t="shared" si="22"/>
        <v>24809.5</v>
      </c>
      <c r="S498" s="77">
        <f t="shared" si="23"/>
        <v>924.5622000000003</v>
      </c>
      <c r="T498" s="80">
        <f>S498/J498</f>
        <v>2.4947711818672431</v>
      </c>
      <c r="U498">
        <f>RANK('Problem1-DATA'!Q498, $Q$5:$Q$504, 0)</f>
        <v>494</v>
      </c>
    </row>
    <row r="499" spans="3:21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82">
        <f t="shared" si="21"/>
        <v>24957.8</v>
      </c>
      <c r="M499" s="31">
        <v>4163.8</v>
      </c>
      <c r="N499" s="68">
        <f>G499</f>
        <v>405</v>
      </c>
      <c r="O499" s="69">
        <f>H499-(I499*H499)</f>
        <v>28587.136199999997</v>
      </c>
      <c r="P499" s="70">
        <f>IF(K499="-", J499, J499-(K499*J499))</f>
        <v>195.70320000000001</v>
      </c>
      <c r="Q499" s="77">
        <f>('Problem1-DATA'!H499*'Problem1-DATA'!$Y$5)+'Problem1-DATA'!H499</f>
        <v>25695.7372</v>
      </c>
      <c r="R499" s="77">
        <f t="shared" si="22"/>
        <v>24957.8</v>
      </c>
      <c r="S499" s="77">
        <f t="shared" si="23"/>
        <v>737.9372000000003</v>
      </c>
      <c r="T499" s="80">
        <f>S499/J499</f>
        <v>3.9931666666666681</v>
      </c>
      <c r="U499">
        <f>RANK('Problem1-DATA'!Q499, $Q$5:$Q$504, 0)</f>
        <v>495</v>
      </c>
    </row>
    <row r="500" spans="3:21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82">
        <f t="shared" si="21"/>
        <v>22706.5</v>
      </c>
      <c r="M500" s="31">
        <v>17920.599999999999</v>
      </c>
      <c r="N500" s="68" t="str">
        <f>G500</f>
        <v xml:space="preserve"> -</v>
      </c>
      <c r="O500" s="69">
        <f>H500-(I500*H500)</f>
        <v>19101.282599999999</v>
      </c>
      <c r="P500" s="70">
        <f>IF(K500="-", J500, J500-(K500*J500))</f>
        <v>495.76800000000003</v>
      </c>
      <c r="Q500" s="77">
        <f>('Problem1-DATA'!H500*'Problem1-DATA'!$Y$5)+'Problem1-DATA'!H500</f>
        <v>25618.780599999998</v>
      </c>
      <c r="R500" s="77">
        <f t="shared" si="22"/>
        <v>22706.5</v>
      </c>
      <c r="S500" s="77">
        <f t="shared" si="23"/>
        <v>2912.2805999999982</v>
      </c>
      <c r="T500" s="80">
        <f>S500/J500</f>
        <v>1.2335990342256853</v>
      </c>
      <c r="U500">
        <f>RANK('Problem1-DATA'!Q500, $Q$5:$Q$504, 0)</f>
        <v>496</v>
      </c>
    </row>
    <row r="501" spans="3:21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82">
        <f t="shared" si="21"/>
        <v>20767.599999999999</v>
      </c>
      <c r="M501" s="31">
        <v>589481.4</v>
      </c>
      <c r="N501" s="68" t="str">
        <f>G501</f>
        <v xml:space="preserve"> -</v>
      </c>
      <c r="O501" s="69">
        <f>H501-(I501*H501)</f>
        <v>20877.254499999999</v>
      </c>
      <c r="P501" s="70">
        <f>IF(K501="-", J501, J501-(K501*J501))</f>
        <v>4082.6364000000003</v>
      </c>
      <c r="Q501" s="77">
        <f>('Problem1-DATA'!H501*'Problem1-DATA'!$Y$5)+'Problem1-DATA'!H501</f>
        <v>25552.759399999999</v>
      </c>
      <c r="R501" s="77">
        <f t="shared" si="22"/>
        <v>20767.599999999999</v>
      </c>
      <c r="S501" s="77">
        <f t="shared" si="23"/>
        <v>4785.1594000000005</v>
      </c>
      <c r="T501" s="80">
        <f>S501/J501</f>
        <v>1.1298810889943567</v>
      </c>
      <c r="U501">
        <f>RANK('Problem1-DATA'!Q501, $Q$5:$Q$504, 0)</f>
        <v>497</v>
      </c>
    </row>
    <row r="502" spans="3:21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82">
        <f t="shared" si="21"/>
        <v>23137.100000000002</v>
      </c>
      <c r="M502" s="31">
        <v>117398.3</v>
      </c>
      <c r="N502" s="68">
        <f>G502</f>
        <v>489</v>
      </c>
      <c r="O502" s="69">
        <f>H502-(I502*H502)</f>
        <v>24034.158800000001</v>
      </c>
      <c r="P502" s="70">
        <f>IF(K502="-", J502, J502-(K502*J502))</f>
        <v>1676.1563999999998</v>
      </c>
      <c r="Q502" s="77">
        <f>('Problem1-DATA'!H502*'Problem1-DATA'!$Y$5)+'Problem1-DATA'!H502</f>
        <v>25480.197400000001</v>
      </c>
      <c r="R502" s="77">
        <f t="shared" si="22"/>
        <v>23137.100000000002</v>
      </c>
      <c r="S502" s="77">
        <f t="shared" si="23"/>
        <v>2343.0973999999987</v>
      </c>
      <c r="T502" s="80">
        <f>S502/J502</f>
        <v>1.3056376908503282</v>
      </c>
      <c r="U502">
        <f>RANK('Problem1-DATA'!Q502, $Q$5:$Q$504, 0)</f>
        <v>498</v>
      </c>
    </row>
    <row r="503" spans="3:21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82">
        <f t="shared" si="21"/>
        <v>24501.200000000001</v>
      </c>
      <c r="M503" s="31">
        <v>7870.2</v>
      </c>
      <c r="N503" s="68">
        <f>G503</f>
        <v>470</v>
      </c>
      <c r="O503" s="69">
        <f>H503-(I503*H503)</f>
        <v>25064.16</v>
      </c>
      <c r="P503" s="70">
        <f>IF(K503="-", J503, J503-(K503*J503))</f>
        <v>428.75760000000002</v>
      </c>
      <c r="Q503" s="77">
        <f>('Problem1-DATA'!H503*'Problem1-DATA'!$Y$5)+'Problem1-DATA'!H503</f>
        <v>25361.952000000001</v>
      </c>
      <c r="R503" s="77">
        <f t="shared" si="22"/>
        <v>24501.200000000001</v>
      </c>
      <c r="S503" s="77">
        <f t="shared" si="23"/>
        <v>860.75200000000041</v>
      </c>
      <c r="T503" s="80">
        <f>S503/J503</f>
        <v>2.7342820838627713</v>
      </c>
      <c r="U503">
        <f>RANK('Problem1-DATA'!Q503, $Q$5:$Q$504, 0)</f>
        <v>499</v>
      </c>
    </row>
    <row r="504" spans="3:21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82">
        <f t="shared" si="21"/>
        <v>22302.399999999998</v>
      </c>
      <c r="M504" s="41">
        <v>47983.8</v>
      </c>
      <c r="N504" s="68" t="str">
        <f>G504</f>
        <v xml:space="preserve"> -</v>
      </c>
      <c r="O504" s="69">
        <f>H504-(I504*H504)</f>
        <v>23036.041399999998</v>
      </c>
      <c r="P504" s="70">
        <f>IF(K504="-", J504, J504-(K504*J504))</f>
        <v>2479.2347999999997</v>
      </c>
      <c r="Q504" s="77">
        <f>('Problem1-DATA'!H504*'Problem1-DATA'!$Y$5)+'Problem1-DATA'!H504</f>
        <v>25342.125199999999</v>
      </c>
      <c r="R504" s="77">
        <f t="shared" si="22"/>
        <v>22302.399999999998</v>
      </c>
      <c r="S504" s="77">
        <f t="shared" si="23"/>
        <v>3039.7252000000008</v>
      </c>
      <c r="T504" s="80">
        <f>S504/J504</f>
        <v>1.2187175046106973</v>
      </c>
      <c r="U504">
        <f>RANK('Problem1-DATA'!Q504, $Q$5:$Q$504, 0)</f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zoomScale="125" workbookViewId="0">
      <selection activeCell="F7" sqref="F7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10" x14ac:dyDescent="0.2">
      <c r="B1" s="50" t="s">
        <v>567</v>
      </c>
      <c r="C1" s="44"/>
      <c r="D1" s="44"/>
      <c r="E1" s="44"/>
      <c r="F1" s="44"/>
      <c r="G1" s="44"/>
      <c r="H1" s="44"/>
      <c r="I1" s="44"/>
      <c r="J1" s="44"/>
    </row>
    <row r="7" spans="2:10" x14ac:dyDescent="0.2">
      <c r="B7" s="45" t="s">
        <v>568</v>
      </c>
      <c r="C7" s="45" t="s">
        <v>569</v>
      </c>
      <c r="D7" s="45" t="s">
        <v>570</v>
      </c>
      <c r="E7" s="58" t="s">
        <v>571</v>
      </c>
      <c r="F7" s="56"/>
    </row>
    <row r="8" spans="2:10" x14ac:dyDescent="0.2">
      <c r="B8" s="46">
        <v>40308</v>
      </c>
      <c r="C8" s="47" t="s">
        <v>572</v>
      </c>
      <c r="D8" s="47">
        <v>73</v>
      </c>
      <c r="E8" s="59">
        <f>VLOOKUP(D8, $I$18:$J$21, 2,TRUE)</f>
        <v>40</v>
      </c>
      <c r="F8" s="57"/>
    </row>
    <row r="9" spans="2:10" x14ac:dyDescent="0.2">
      <c r="B9" s="46">
        <v>40308</v>
      </c>
      <c r="C9" s="47" t="s">
        <v>573</v>
      </c>
      <c r="D9" s="47">
        <v>220</v>
      </c>
      <c r="E9" s="59">
        <f t="shared" ref="E9:E32" si="0">VLOOKUP(D9, $I$18:$J$21, 2,TRUE)</f>
        <v>100</v>
      </c>
      <c r="F9" s="57"/>
    </row>
    <row r="10" spans="2:10" x14ac:dyDescent="0.2">
      <c r="B10" s="46">
        <v>40308</v>
      </c>
      <c r="C10" s="47" t="s">
        <v>574</v>
      </c>
      <c r="D10" s="47">
        <v>92</v>
      </c>
      <c r="E10" s="59">
        <f t="shared" si="0"/>
        <v>75</v>
      </c>
      <c r="F10" s="57"/>
    </row>
    <row r="11" spans="2:10" x14ac:dyDescent="0.2">
      <c r="B11" s="46">
        <v>40308</v>
      </c>
      <c r="C11" s="47" t="s">
        <v>575</v>
      </c>
      <c r="D11" s="47">
        <v>77</v>
      </c>
      <c r="E11" s="59">
        <f t="shared" si="0"/>
        <v>40</v>
      </c>
      <c r="F11" s="57"/>
    </row>
    <row r="12" spans="2:10" x14ac:dyDescent="0.2">
      <c r="B12" s="46">
        <v>40308</v>
      </c>
      <c r="C12" s="47" t="s">
        <v>576</v>
      </c>
      <c r="D12" s="47">
        <v>20</v>
      </c>
      <c r="E12" s="59">
        <f t="shared" si="0"/>
        <v>0</v>
      </c>
      <c r="F12" s="57"/>
    </row>
    <row r="13" spans="2:10" x14ac:dyDescent="0.2">
      <c r="B13" s="46">
        <v>40308</v>
      </c>
      <c r="C13" s="47" t="s">
        <v>577</v>
      </c>
      <c r="D13" s="47">
        <v>93</v>
      </c>
      <c r="E13" s="59">
        <f t="shared" si="0"/>
        <v>75</v>
      </c>
      <c r="F13" s="57"/>
    </row>
    <row r="14" spans="2:10" x14ac:dyDescent="0.2">
      <c r="B14" s="46">
        <v>40308</v>
      </c>
      <c r="C14" s="47" t="s">
        <v>578</v>
      </c>
      <c r="D14" s="47">
        <v>90</v>
      </c>
      <c r="E14" s="59">
        <f t="shared" si="0"/>
        <v>75</v>
      </c>
      <c r="F14" s="57"/>
    </row>
    <row r="15" spans="2:10" x14ac:dyDescent="0.2">
      <c r="B15" s="46">
        <v>40308</v>
      </c>
      <c r="C15" s="47" t="s">
        <v>579</v>
      </c>
      <c r="D15" s="47">
        <v>88</v>
      </c>
      <c r="E15" s="59">
        <f t="shared" si="0"/>
        <v>40</v>
      </c>
      <c r="F15" s="57"/>
    </row>
    <row r="16" spans="2:10" x14ac:dyDescent="0.2">
      <c r="B16" s="46">
        <v>40308</v>
      </c>
      <c r="C16" s="47" t="s">
        <v>580</v>
      </c>
      <c r="D16" s="47">
        <v>77</v>
      </c>
      <c r="E16" s="59">
        <f t="shared" si="0"/>
        <v>40</v>
      </c>
      <c r="F16" s="57"/>
    </row>
    <row r="17" spans="2:10" x14ac:dyDescent="0.2">
      <c r="B17" s="46">
        <v>40308</v>
      </c>
      <c r="C17" s="47" t="s">
        <v>581</v>
      </c>
      <c r="D17" s="47">
        <v>81</v>
      </c>
      <c r="E17" s="59">
        <f t="shared" si="0"/>
        <v>40</v>
      </c>
      <c r="F17" s="57"/>
      <c r="I17" s="45" t="s">
        <v>570</v>
      </c>
      <c r="J17" s="45" t="s">
        <v>571</v>
      </c>
    </row>
    <row r="18" spans="2:10" x14ac:dyDescent="0.2">
      <c r="B18" s="46">
        <v>40308</v>
      </c>
      <c r="C18" s="47" t="s">
        <v>582</v>
      </c>
      <c r="D18" s="47">
        <v>81</v>
      </c>
      <c r="E18" s="59">
        <f t="shared" si="0"/>
        <v>40</v>
      </c>
      <c r="F18" s="57"/>
      <c r="I18" s="47">
        <v>0</v>
      </c>
      <c r="J18" s="49">
        <v>0</v>
      </c>
    </row>
    <row r="19" spans="2:10" x14ac:dyDescent="0.2">
      <c r="B19" s="46">
        <v>40308</v>
      </c>
      <c r="C19" s="47" t="s">
        <v>583</v>
      </c>
      <c r="D19" s="47">
        <v>86</v>
      </c>
      <c r="E19" s="59">
        <f t="shared" si="0"/>
        <v>40</v>
      </c>
      <c r="F19" s="57"/>
      <c r="I19" s="47">
        <v>45</v>
      </c>
      <c r="J19" s="49">
        <v>40</v>
      </c>
    </row>
    <row r="20" spans="2:10" x14ac:dyDescent="0.2">
      <c r="B20" s="46">
        <v>40308</v>
      </c>
      <c r="C20" s="47" t="s">
        <v>584</v>
      </c>
      <c r="D20" s="47">
        <v>91</v>
      </c>
      <c r="E20" s="59">
        <f t="shared" si="0"/>
        <v>75</v>
      </c>
      <c r="F20" s="57"/>
      <c r="I20" s="47">
        <v>90</v>
      </c>
      <c r="J20" s="49">
        <v>75</v>
      </c>
    </row>
    <row r="21" spans="2:10" x14ac:dyDescent="0.2">
      <c r="B21" s="46">
        <v>40308</v>
      </c>
      <c r="C21" s="47" t="s">
        <v>585</v>
      </c>
      <c r="D21" s="47">
        <v>84</v>
      </c>
      <c r="E21" s="59">
        <f t="shared" si="0"/>
        <v>40</v>
      </c>
      <c r="F21" s="57"/>
      <c r="I21" s="47">
        <v>150</v>
      </c>
      <c r="J21" s="49">
        <v>100</v>
      </c>
    </row>
    <row r="22" spans="2:10" x14ac:dyDescent="0.2">
      <c r="B22" s="46">
        <v>40308</v>
      </c>
      <c r="C22" s="47" t="s">
        <v>586</v>
      </c>
      <c r="D22" s="47">
        <v>89</v>
      </c>
      <c r="E22" s="59">
        <f t="shared" si="0"/>
        <v>40</v>
      </c>
      <c r="F22" s="57"/>
    </row>
    <row r="23" spans="2:10" x14ac:dyDescent="0.2">
      <c r="B23" s="46">
        <v>40308</v>
      </c>
      <c r="C23" s="47" t="s">
        <v>587</v>
      </c>
      <c r="D23" s="47">
        <v>74</v>
      </c>
      <c r="E23" s="59">
        <f t="shared" si="0"/>
        <v>40</v>
      </c>
      <c r="F23" s="57"/>
    </row>
    <row r="24" spans="2:10" x14ac:dyDescent="0.2">
      <c r="B24" s="46">
        <v>40308</v>
      </c>
      <c r="C24" s="47" t="s">
        <v>588</v>
      </c>
      <c r="D24" s="47">
        <v>86</v>
      </c>
      <c r="E24" s="59">
        <f t="shared" si="0"/>
        <v>40</v>
      </c>
      <c r="F24" s="57"/>
    </row>
    <row r="25" spans="2:10" x14ac:dyDescent="0.2">
      <c r="B25" s="46">
        <v>40308</v>
      </c>
      <c r="C25" s="47" t="s">
        <v>589</v>
      </c>
      <c r="D25" s="47">
        <v>94</v>
      </c>
      <c r="E25" s="59">
        <f t="shared" si="0"/>
        <v>75</v>
      </c>
      <c r="F25" s="57"/>
    </row>
    <row r="26" spans="2:10" x14ac:dyDescent="0.2">
      <c r="B26" s="46">
        <v>40308</v>
      </c>
      <c r="C26" s="47" t="s">
        <v>590</v>
      </c>
      <c r="D26" s="47">
        <v>70</v>
      </c>
      <c r="E26" s="59">
        <f t="shared" si="0"/>
        <v>40</v>
      </c>
      <c r="F26" s="57"/>
    </row>
    <row r="27" spans="2:10" x14ac:dyDescent="0.2">
      <c r="B27" s="46">
        <v>40308</v>
      </c>
      <c r="C27" s="47" t="s">
        <v>591</v>
      </c>
      <c r="D27" s="47">
        <v>0</v>
      </c>
      <c r="E27" s="59">
        <f t="shared" si="0"/>
        <v>0</v>
      </c>
      <c r="F27" s="57"/>
    </row>
    <row r="28" spans="2:10" x14ac:dyDescent="0.2">
      <c r="B28" s="46">
        <v>40308</v>
      </c>
      <c r="C28" s="47" t="s">
        <v>592</v>
      </c>
      <c r="D28" s="47">
        <v>30</v>
      </c>
      <c r="E28" s="59">
        <f t="shared" si="0"/>
        <v>0</v>
      </c>
      <c r="F28" s="57"/>
    </row>
    <row r="29" spans="2:10" x14ac:dyDescent="0.2">
      <c r="B29" s="46">
        <v>40308</v>
      </c>
      <c r="C29" s="47" t="s">
        <v>593</v>
      </c>
      <c r="D29" s="47">
        <v>88</v>
      </c>
      <c r="E29" s="59">
        <f t="shared" si="0"/>
        <v>40</v>
      </c>
      <c r="F29" s="57"/>
    </row>
    <row r="30" spans="2:10" x14ac:dyDescent="0.2">
      <c r="B30" s="46">
        <v>40308</v>
      </c>
      <c r="C30" s="47" t="s">
        <v>594</v>
      </c>
      <c r="D30" s="47">
        <v>94</v>
      </c>
      <c r="E30" s="59">
        <f t="shared" si="0"/>
        <v>75</v>
      </c>
      <c r="F30" s="57"/>
    </row>
    <row r="31" spans="2:10" x14ac:dyDescent="0.2">
      <c r="B31" s="46">
        <v>40308</v>
      </c>
      <c r="C31" s="47" t="s">
        <v>595</v>
      </c>
      <c r="D31" s="47">
        <v>84</v>
      </c>
      <c r="E31" s="59">
        <f t="shared" si="0"/>
        <v>40</v>
      </c>
      <c r="F31" s="57"/>
    </row>
    <row r="32" spans="2:10" x14ac:dyDescent="0.2">
      <c r="B32" s="46">
        <v>40308</v>
      </c>
      <c r="C32" s="47" t="s">
        <v>596</v>
      </c>
      <c r="D32" s="47">
        <v>79</v>
      </c>
      <c r="E32" s="59">
        <f t="shared" si="0"/>
        <v>40</v>
      </c>
      <c r="F32" s="57"/>
    </row>
    <row r="35" spans="2:2" x14ac:dyDescent="0.2">
      <c r="B35" t="s">
        <v>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Q24"/>
  <sheetViews>
    <sheetView tabSelected="1" topLeftCell="B1" zoomScale="138" workbookViewId="0">
      <selection activeCell="N8" sqref="N8:N24"/>
    </sheetView>
  </sheetViews>
  <sheetFormatPr baseColWidth="10" defaultRowHeight="16" x14ac:dyDescent="0.2"/>
  <cols>
    <col min="12" max="12" width="11.6640625" customWidth="1"/>
    <col min="13" max="13" width="15.33203125" customWidth="1"/>
    <col min="14" max="14" width="12.5" bestFit="1" customWidth="1"/>
  </cols>
  <sheetData>
    <row r="1" spans="3:17" ht="34" x14ac:dyDescent="0.2">
      <c r="C1" s="55" t="s">
        <v>626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3:17" x14ac:dyDescent="0.2">
      <c r="C7" s="51" t="s">
        <v>598</v>
      </c>
      <c r="D7" s="52" t="s">
        <v>599</v>
      </c>
      <c r="E7" s="52" t="s">
        <v>600</v>
      </c>
      <c r="F7" s="52" t="s">
        <v>601</v>
      </c>
      <c r="G7" s="52" t="s">
        <v>602</v>
      </c>
      <c r="H7" s="52" t="s">
        <v>603</v>
      </c>
      <c r="I7" s="52" t="s">
        <v>604</v>
      </c>
      <c r="J7" s="52" t="s">
        <v>605</v>
      </c>
      <c r="K7" s="51" t="s">
        <v>606</v>
      </c>
      <c r="L7" s="51" t="s">
        <v>607</v>
      </c>
      <c r="M7" s="51" t="s">
        <v>625</v>
      </c>
      <c r="N7" s="51" t="s">
        <v>607</v>
      </c>
    </row>
    <row r="8" spans="3:17" x14ac:dyDescent="0.2">
      <c r="C8" s="52" t="s">
        <v>608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>
        <f>MIN(D8:J8)</f>
        <v>57.97</v>
      </c>
      <c r="L8" s="81" t="str">
        <f>INDEX($D$7:$J$24,MATCH(C7,C7:J7,0), MATCH(K8,D8:J8,0))</f>
        <v>Supplier 1</v>
      </c>
      <c r="M8" s="54">
        <f>MAX(D8:J8)</f>
        <v>72.819999999999993</v>
      </c>
      <c r="N8" s="48" t="str">
        <f>INDEX($D$7:$J$24,MATCH(C7,C7:J7,0), MATCH(K8,D8:J8,0))</f>
        <v>Supplier 1</v>
      </c>
      <c r="P8" t="s">
        <v>647</v>
      </c>
      <c r="Q8">
        <f>MATCH(K8,C8:J8,0)</f>
        <v>2</v>
      </c>
    </row>
    <row r="9" spans="3:17" x14ac:dyDescent="0.2">
      <c r="C9" s="52" t="s">
        <v>609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>
        <f t="shared" ref="K9:K24" si="0">MIN(D9:J9)</f>
        <v>20</v>
      </c>
      <c r="L9" s="81" t="str">
        <f t="shared" ref="L9:L24" si="1">INDEX($D$7:$J$24,MATCH(C8,C8:J8,0), MATCH(K9,D9:J9,0))</f>
        <v>Supplier 3</v>
      </c>
      <c r="M9" s="54">
        <f t="shared" ref="M9:M24" si="2">MAX(D9:J9)</f>
        <v>52.58</v>
      </c>
      <c r="N9" s="48" t="str">
        <f t="shared" ref="N9:N24" si="3">INDEX($D$7:$J$24,MATCH(C8,C8:J8,0), MATCH(K9,D9:J9,0))</f>
        <v>Supplier 3</v>
      </c>
      <c r="Q9">
        <f t="shared" ref="Q9:Q24" si="4">MATCH(K9,C9:J9,0)</f>
        <v>4</v>
      </c>
    </row>
    <row r="10" spans="3:17" x14ac:dyDescent="0.2">
      <c r="C10" s="52" t="s">
        <v>610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>
        <f t="shared" si="0"/>
        <v>28.81</v>
      </c>
      <c r="L10" s="81" t="str">
        <f t="shared" si="1"/>
        <v>Supplier 5</v>
      </c>
      <c r="M10" s="54">
        <f t="shared" si="2"/>
        <v>74.77</v>
      </c>
      <c r="N10" s="48" t="str">
        <f t="shared" si="3"/>
        <v>Supplier 5</v>
      </c>
      <c r="Q10">
        <f t="shared" si="4"/>
        <v>6</v>
      </c>
    </row>
    <row r="11" spans="3:17" x14ac:dyDescent="0.2">
      <c r="C11" s="52" t="s">
        <v>611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>
        <f t="shared" si="0"/>
        <v>29.69</v>
      </c>
      <c r="L11" s="81" t="str">
        <f t="shared" si="1"/>
        <v>Supplier 5</v>
      </c>
      <c r="M11" s="54">
        <f t="shared" si="2"/>
        <v>200</v>
      </c>
      <c r="N11" s="48" t="str">
        <f t="shared" si="3"/>
        <v>Supplier 5</v>
      </c>
      <c r="Q11">
        <f t="shared" si="4"/>
        <v>6</v>
      </c>
    </row>
    <row r="12" spans="3:17" x14ac:dyDescent="0.2">
      <c r="C12" s="52" t="s">
        <v>612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>
        <f t="shared" si="0"/>
        <v>32.44</v>
      </c>
      <c r="L12" s="81" t="str">
        <f t="shared" si="1"/>
        <v>Supplier 2</v>
      </c>
      <c r="M12" s="54">
        <f t="shared" si="2"/>
        <v>72.36</v>
      </c>
      <c r="N12" s="48" t="str">
        <f t="shared" si="3"/>
        <v>Supplier 2</v>
      </c>
      <c r="P12" t="str">
        <f>INDEX($D$7:$J$24,MATCH(M12,D12:J12,0),MATCH(M12,D12:J12,0))</f>
        <v>Supplier 1</v>
      </c>
      <c r="Q12">
        <f t="shared" si="4"/>
        <v>3</v>
      </c>
    </row>
    <row r="13" spans="3:17" x14ac:dyDescent="0.2">
      <c r="C13" s="52" t="s">
        <v>613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>
        <f t="shared" si="0"/>
        <v>26.32</v>
      </c>
      <c r="L13" s="81" t="str">
        <f t="shared" si="1"/>
        <v>Supplier 3</v>
      </c>
      <c r="M13" s="54">
        <f t="shared" si="2"/>
        <v>73.069999999999993</v>
      </c>
      <c r="N13" s="48" t="str">
        <f t="shared" si="3"/>
        <v>Supplier 3</v>
      </c>
      <c r="Q13">
        <f t="shared" si="4"/>
        <v>4</v>
      </c>
    </row>
    <row r="14" spans="3:17" x14ac:dyDescent="0.2">
      <c r="C14" s="52" t="s">
        <v>614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>
        <f t="shared" si="0"/>
        <v>28.11</v>
      </c>
      <c r="L14" s="81" t="str">
        <f t="shared" si="1"/>
        <v>Supplier 5</v>
      </c>
      <c r="M14" s="54">
        <f t="shared" si="2"/>
        <v>68.8</v>
      </c>
      <c r="N14" s="48" t="str">
        <f t="shared" si="3"/>
        <v>Supplier 5</v>
      </c>
      <c r="Q14">
        <f t="shared" si="4"/>
        <v>6</v>
      </c>
    </row>
    <row r="15" spans="3:17" x14ac:dyDescent="0.2">
      <c r="C15" s="52" t="s">
        <v>615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>
        <f t="shared" si="0"/>
        <v>39.22</v>
      </c>
      <c r="L15" s="81" t="str">
        <f t="shared" si="1"/>
        <v>Supplier 5</v>
      </c>
      <c r="M15" s="54">
        <f t="shared" si="2"/>
        <v>74.569999999999993</v>
      </c>
      <c r="N15" s="48" t="str">
        <f t="shared" si="3"/>
        <v>Supplier 5</v>
      </c>
      <c r="Q15">
        <f t="shared" si="4"/>
        <v>6</v>
      </c>
    </row>
    <row r="16" spans="3:17" x14ac:dyDescent="0.2">
      <c r="C16" s="52" t="s">
        <v>616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>
        <f t="shared" si="0"/>
        <v>47.16</v>
      </c>
      <c r="L16" s="81" t="str">
        <f t="shared" si="1"/>
        <v>Supplier 5</v>
      </c>
      <c r="M16" s="54">
        <f t="shared" si="2"/>
        <v>72.78</v>
      </c>
      <c r="N16" s="48" t="str">
        <f t="shared" si="3"/>
        <v>Supplier 5</v>
      </c>
      <c r="Q16">
        <f t="shared" si="4"/>
        <v>6</v>
      </c>
    </row>
    <row r="17" spans="3:17" x14ac:dyDescent="0.2">
      <c r="C17" s="52" t="s">
        <v>617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>
        <f t="shared" si="0"/>
        <v>26.44</v>
      </c>
      <c r="L17" s="81" t="str">
        <f t="shared" si="1"/>
        <v>Supplier 6</v>
      </c>
      <c r="M17" s="54">
        <f t="shared" si="2"/>
        <v>70.11</v>
      </c>
      <c r="N17" s="48" t="str">
        <f t="shared" si="3"/>
        <v>Supplier 6</v>
      </c>
      <c r="Q17">
        <f t="shared" si="4"/>
        <v>7</v>
      </c>
    </row>
    <row r="18" spans="3:17" x14ac:dyDescent="0.2">
      <c r="C18" s="52" t="s">
        <v>618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>
        <f t="shared" si="0"/>
        <v>39.92</v>
      </c>
      <c r="L18" s="81" t="str">
        <f t="shared" si="1"/>
        <v>Supplier 1</v>
      </c>
      <c r="M18" s="54">
        <f t="shared" si="2"/>
        <v>71.14</v>
      </c>
      <c r="N18" s="48" t="str">
        <f t="shared" si="3"/>
        <v>Supplier 1</v>
      </c>
      <c r="Q18">
        <f t="shared" si="4"/>
        <v>2</v>
      </c>
    </row>
    <row r="19" spans="3:17" x14ac:dyDescent="0.2">
      <c r="C19" s="52" t="s">
        <v>619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>
        <f t="shared" si="0"/>
        <v>30.53</v>
      </c>
      <c r="L19" s="81" t="str">
        <f t="shared" si="1"/>
        <v>Supplier 4</v>
      </c>
      <c r="M19" s="54">
        <f t="shared" si="2"/>
        <v>62.71</v>
      </c>
      <c r="N19" s="48" t="str">
        <f t="shared" si="3"/>
        <v>Supplier 4</v>
      </c>
      <c r="Q19">
        <f t="shared" si="4"/>
        <v>5</v>
      </c>
    </row>
    <row r="20" spans="3:17" x14ac:dyDescent="0.2">
      <c r="C20" s="52" t="s">
        <v>620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>
        <f t="shared" si="0"/>
        <v>34.57</v>
      </c>
      <c r="L20" s="81" t="str">
        <f t="shared" si="1"/>
        <v>Supplier 7</v>
      </c>
      <c r="M20" s="54">
        <f t="shared" si="2"/>
        <v>72.040000000000006</v>
      </c>
      <c r="N20" s="48" t="str">
        <f t="shared" si="3"/>
        <v>Supplier 7</v>
      </c>
      <c r="Q20">
        <f t="shared" si="4"/>
        <v>8</v>
      </c>
    </row>
    <row r="21" spans="3:17" x14ac:dyDescent="0.2">
      <c r="C21" s="52" t="s">
        <v>621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>
        <f t="shared" si="0"/>
        <v>26.93</v>
      </c>
      <c r="L21" s="81" t="str">
        <f t="shared" si="1"/>
        <v>Supplier 7</v>
      </c>
      <c r="M21" s="54">
        <f t="shared" si="2"/>
        <v>62.3</v>
      </c>
      <c r="N21" s="48" t="str">
        <f t="shared" si="3"/>
        <v>Supplier 7</v>
      </c>
      <c r="Q21">
        <f t="shared" si="4"/>
        <v>8</v>
      </c>
    </row>
    <row r="22" spans="3:17" x14ac:dyDescent="0.2">
      <c r="C22" s="52" t="s">
        <v>622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>
        <f t="shared" si="0"/>
        <v>27.49</v>
      </c>
      <c r="L22" s="81" t="str">
        <f t="shared" si="1"/>
        <v>Supplier 6</v>
      </c>
      <c r="M22" s="54">
        <f t="shared" si="2"/>
        <v>73.59</v>
      </c>
      <c r="N22" s="48" t="str">
        <f t="shared" si="3"/>
        <v>Supplier 6</v>
      </c>
      <c r="Q22">
        <f t="shared" si="4"/>
        <v>7</v>
      </c>
    </row>
    <row r="23" spans="3:17" x14ac:dyDescent="0.2">
      <c r="C23" s="52" t="s">
        <v>623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>
        <f t="shared" si="0"/>
        <v>32.81</v>
      </c>
      <c r="L23" s="81" t="str">
        <f t="shared" si="1"/>
        <v>Supplier 5</v>
      </c>
      <c r="M23" s="54">
        <f t="shared" si="2"/>
        <v>62.93</v>
      </c>
      <c r="N23" s="48" t="str">
        <f t="shared" si="3"/>
        <v>Supplier 5</v>
      </c>
      <c r="Q23">
        <f t="shared" si="4"/>
        <v>6</v>
      </c>
    </row>
    <row r="24" spans="3:17" x14ac:dyDescent="0.2">
      <c r="C24" s="52" t="s">
        <v>624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>
        <f t="shared" si="0"/>
        <v>36.049999999999997</v>
      </c>
      <c r="L24" s="81" t="str">
        <f t="shared" si="1"/>
        <v>Supplier 7</v>
      </c>
      <c r="M24" s="54">
        <f t="shared" si="2"/>
        <v>62.1</v>
      </c>
      <c r="N24" s="48" t="str">
        <f t="shared" si="3"/>
        <v>Supplier 7</v>
      </c>
      <c r="Q24">
        <f t="shared" si="4"/>
        <v>8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W23"/>
  <sheetViews>
    <sheetView topLeftCell="B1" zoomScale="101" workbookViewId="0">
      <selection activeCell="T26" sqref="T26"/>
    </sheetView>
  </sheetViews>
  <sheetFormatPr baseColWidth="10" defaultRowHeight="16" x14ac:dyDescent="0.2"/>
  <sheetData>
    <row r="1" spans="1:23" ht="19" x14ac:dyDescent="0.25">
      <c r="A1" s="42" t="s">
        <v>548</v>
      </c>
    </row>
    <row r="13" spans="1:23" ht="19" x14ac:dyDescent="0.25">
      <c r="N13" s="60">
        <v>1</v>
      </c>
      <c r="O13" s="60">
        <v>2</v>
      </c>
      <c r="P13" s="60">
        <v>3</v>
      </c>
      <c r="Q13" s="60">
        <v>4</v>
      </c>
      <c r="R13" s="60">
        <v>5</v>
      </c>
      <c r="S13" s="60">
        <v>6</v>
      </c>
      <c r="T13" s="60">
        <v>7</v>
      </c>
      <c r="U13" s="60">
        <v>8</v>
      </c>
      <c r="V13" s="60">
        <v>9</v>
      </c>
      <c r="W13" s="60">
        <v>10</v>
      </c>
    </row>
    <row r="14" spans="1:23" ht="19" x14ac:dyDescent="0.2">
      <c r="M14" s="61">
        <v>1</v>
      </c>
      <c r="N14">
        <f>N$13*$M14</f>
        <v>1</v>
      </c>
      <c r="O14">
        <f t="shared" ref="O14:W23" si="0">O$13*$M14</f>
        <v>2</v>
      </c>
      <c r="P14">
        <f t="shared" si="0"/>
        <v>3</v>
      </c>
      <c r="Q14">
        <f t="shared" si="0"/>
        <v>4</v>
      </c>
      <c r="R14">
        <f t="shared" si="0"/>
        <v>5</v>
      </c>
      <c r="S14">
        <f t="shared" si="0"/>
        <v>6</v>
      </c>
      <c r="T14">
        <f t="shared" si="0"/>
        <v>7</v>
      </c>
      <c r="U14">
        <f t="shared" si="0"/>
        <v>8</v>
      </c>
      <c r="V14">
        <f t="shared" si="0"/>
        <v>9</v>
      </c>
      <c r="W14">
        <f t="shared" si="0"/>
        <v>10</v>
      </c>
    </row>
    <row r="15" spans="1:23" ht="19" x14ac:dyDescent="0.2">
      <c r="M15" s="61">
        <v>2</v>
      </c>
      <c r="N15">
        <f t="shared" ref="N15:N22" si="1">N$13*$M15</f>
        <v>2</v>
      </c>
      <c r="O15">
        <f t="shared" si="0"/>
        <v>4</v>
      </c>
      <c r="P15">
        <f t="shared" si="0"/>
        <v>6</v>
      </c>
      <c r="Q15">
        <f t="shared" si="0"/>
        <v>8</v>
      </c>
      <c r="R15">
        <f t="shared" si="0"/>
        <v>10</v>
      </c>
      <c r="S15">
        <f t="shared" si="0"/>
        <v>12</v>
      </c>
      <c r="T15">
        <f t="shared" si="0"/>
        <v>14</v>
      </c>
      <c r="U15">
        <f t="shared" si="0"/>
        <v>16</v>
      </c>
      <c r="V15">
        <f t="shared" si="0"/>
        <v>18</v>
      </c>
      <c r="W15">
        <f t="shared" si="0"/>
        <v>20</v>
      </c>
    </row>
    <row r="16" spans="1:23" ht="19" x14ac:dyDescent="0.2">
      <c r="M16" s="61">
        <v>3</v>
      </c>
      <c r="N16">
        <f t="shared" si="1"/>
        <v>3</v>
      </c>
      <c r="O16">
        <f t="shared" si="0"/>
        <v>6</v>
      </c>
      <c r="P16">
        <f t="shared" si="0"/>
        <v>9</v>
      </c>
      <c r="Q16">
        <f t="shared" si="0"/>
        <v>12</v>
      </c>
      <c r="R16">
        <f t="shared" si="0"/>
        <v>15</v>
      </c>
      <c r="S16">
        <f t="shared" si="0"/>
        <v>18</v>
      </c>
      <c r="T16">
        <f t="shared" si="0"/>
        <v>21</v>
      </c>
      <c r="U16">
        <f t="shared" si="0"/>
        <v>24</v>
      </c>
      <c r="V16">
        <f t="shared" si="0"/>
        <v>27</v>
      </c>
      <c r="W16">
        <f t="shared" si="0"/>
        <v>30</v>
      </c>
    </row>
    <row r="17" spans="13:23" ht="19" x14ac:dyDescent="0.2">
      <c r="M17" s="61">
        <v>4</v>
      </c>
      <c r="N17">
        <f t="shared" si="1"/>
        <v>4</v>
      </c>
      <c r="O17">
        <f t="shared" si="0"/>
        <v>8</v>
      </c>
      <c r="P17">
        <f t="shared" si="0"/>
        <v>12</v>
      </c>
      <c r="Q17">
        <f t="shared" si="0"/>
        <v>16</v>
      </c>
      <c r="R17">
        <f t="shared" si="0"/>
        <v>20</v>
      </c>
      <c r="S17">
        <f t="shared" si="0"/>
        <v>24</v>
      </c>
      <c r="T17">
        <f t="shared" si="0"/>
        <v>28</v>
      </c>
      <c r="U17">
        <f t="shared" si="0"/>
        <v>32</v>
      </c>
      <c r="V17">
        <f t="shared" si="0"/>
        <v>36</v>
      </c>
      <c r="W17">
        <f t="shared" si="0"/>
        <v>40</v>
      </c>
    </row>
    <row r="18" spans="13:23" ht="19" x14ac:dyDescent="0.2">
      <c r="M18" s="61">
        <v>5</v>
      </c>
      <c r="N18">
        <f t="shared" si="1"/>
        <v>5</v>
      </c>
      <c r="O18">
        <f t="shared" si="0"/>
        <v>10</v>
      </c>
      <c r="P18">
        <f t="shared" si="0"/>
        <v>15</v>
      </c>
      <c r="Q18">
        <f t="shared" si="0"/>
        <v>20</v>
      </c>
      <c r="R18">
        <f t="shared" si="0"/>
        <v>25</v>
      </c>
      <c r="S18">
        <f t="shared" si="0"/>
        <v>30</v>
      </c>
      <c r="T18">
        <f t="shared" si="0"/>
        <v>35</v>
      </c>
      <c r="U18">
        <f t="shared" si="0"/>
        <v>40</v>
      </c>
      <c r="V18">
        <f t="shared" si="0"/>
        <v>45</v>
      </c>
      <c r="W18">
        <f t="shared" si="0"/>
        <v>50</v>
      </c>
    </row>
    <row r="19" spans="13:23" ht="19" x14ac:dyDescent="0.2">
      <c r="M19" s="61">
        <v>6</v>
      </c>
      <c r="N19">
        <f t="shared" si="1"/>
        <v>6</v>
      </c>
      <c r="O19">
        <f t="shared" si="0"/>
        <v>12</v>
      </c>
      <c r="P19">
        <f t="shared" si="0"/>
        <v>18</v>
      </c>
      <c r="Q19">
        <f t="shared" si="0"/>
        <v>24</v>
      </c>
      <c r="R19">
        <f t="shared" si="0"/>
        <v>30</v>
      </c>
      <c r="S19">
        <f t="shared" si="0"/>
        <v>36</v>
      </c>
      <c r="T19">
        <f t="shared" si="0"/>
        <v>42</v>
      </c>
      <c r="U19">
        <f t="shared" si="0"/>
        <v>48</v>
      </c>
      <c r="V19">
        <f t="shared" si="0"/>
        <v>54</v>
      </c>
      <c r="W19">
        <f t="shared" si="0"/>
        <v>60</v>
      </c>
    </row>
    <row r="20" spans="13:23" ht="19" x14ac:dyDescent="0.2">
      <c r="M20" s="61">
        <v>7</v>
      </c>
      <c r="N20">
        <f t="shared" si="1"/>
        <v>7</v>
      </c>
      <c r="O20">
        <f t="shared" si="0"/>
        <v>14</v>
      </c>
      <c r="P20">
        <f t="shared" si="0"/>
        <v>21</v>
      </c>
      <c r="Q20">
        <f t="shared" si="0"/>
        <v>28</v>
      </c>
      <c r="R20">
        <f t="shared" si="0"/>
        <v>35</v>
      </c>
      <c r="S20">
        <f t="shared" si="0"/>
        <v>42</v>
      </c>
      <c r="T20">
        <f t="shared" si="0"/>
        <v>49</v>
      </c>
      <c r="U20">
        <f t="shared" si="0"/>
        <v>56</v>
      </c>
      <c r="V20">
        <f t="shared" si="0"/>
        <v>63</v>
      </c>
      <c r="W20">
        <f t="shared" si="0"/>
        <v>70</v>
      </c>
    </row>
    <row r="21" spans="13:23" ht="19" x14ac:dyDescent="0.2">
      <c r="M21" s="61">
        <v>8</v>
      </c>
      <c r="N21">
        <f t="shared" si="1"/>
        <v>8</v>
      </c>
      <c r="O21">
        <f t="shared" si="0"/>
        <v>16</v>
      </c>
      <c r="P21">
        <f t="shared" si="0"/>
        <v>24</v>
      </c>
      <c r="Q21">
        <f t="shared" si="0"/>
        <v>32</v>
      </c>
      <c r="R21">
        <f t="shared" si="0"/>
        <v>40</v>
      </c>
      <c r="S21">
        <f t="shared" si="0"/>
        <v>48</v>
      </c>
      <c r="T21">
        <f t="shared" si="0"/>
        <v>56</v>
      </c>
      <c r="U21">
        <f t="shared" si="0"/>
        <v>64</v>
      </c>
      <c r="V21">
        <f t="shared" si="0"/>
        <v>72</v>
      </c>
      <c r="W21">
        <f t="shared" si="0"/>
        <v>80</v>
      </c>
    </row>
    <row r="22" spans="13:23" ht="19" x14ac:dyDescent="0.2">
      <c r="M22" s="61">
        <v>9</v>
      </c>
      <c r="N22">
        <f t="shared" si="1"/>
        <v>9</v>
      </c>
      <c r="O22">
        <f t="shared" si="0"/>
        <v>18</v>
      </c>
      <c r="P22">
        <f t="shared" si="0"/>
        <v>27</v>
      </c>
      <c r="Q22">
        <f t="shared" si="0"/>
        <v>36</v>
      </c>
      <c r="R22">
        <f t="shared" si="0"/>
        <v>45</v>
      </c>
      <c r="S22">
        <f t="shared" si="0"/>
        <v>54</v>
      </c>
      <c r="T22">
        <f t="shared" si="0"/>
        <v>63</v>
      </c>
      <c r="U22">
        <f t="shared" si="0"/>
        <v>72</v>
      </c>
      <c r="V22">
        <f t="shared" si="0"/>
        <v>81</v>
      </c>
      <c r="W22">
        <f t="shared" si="0"/>
        <v>90</v>
      </c>
    </row>
    <row r="23" spans="13:23" ht="19" x14ac:dyDescent="0.2">
      <c r="M23" s="61">
        <v>10</v>
      </c>
      <c r="N23">
        <f>N$13*$M23</f>
        <v>10</v>
      </c>
      <c r="O23">
        <f t="shared" si="0"/>
        <v>20</v>
      </c>
      <c r="P23">
        <f t="shared" si="0"/>
        <v>30</v>
      </c>
      <c r="Q23">
        <f t="shared" si="0"/>
        <v>40</v>
      </c>
      <c r="R23">
        <f t="shared" si="0"/>
        <v>50</v>
      </c>
      <c r="S23">
        <f t="shared" si="0"/>
        <v>60</v>
      </c>
      <c r="T23">
        <f t="shared" si="0"/>
        <v>70</v>
      </c>
      <c r="U23">
        <f t="shared" si="0"/>
        <v>80</v>
      </c>
      <c r="V23">
        <f t="shared" si="0"/>
        <v>90</v>
      </c>
      <c r="W23">
        <f t="shared" si="0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H8"/>
  <sheetViews>
    <sheetView workbookViewId="0">
      <selection activeCell="G6" sqref="G6"/>
    </sheetView>
  </sheetViews>
  <sheetFormatPr baseColWidth="10" defaultRowHeight="19" x14ac:dyDescent="0.25"/>
  <cols>
    <col min="1" max="1" width="42" style="42" customWidth="1"/>
    <col min="2" max="2" width="17" style="42" customWidth="1"/>
    <col min="3" max="3" width="22" style="42" customWidth="1"/>
    <col min="4" max="6" width="10.83203125" style="42"/>
    <col min="7" max="7" width="13.1640625" style="42" customWidth="1"/>
    <col min="8" max="16384" width="10.83203125" style="42"/>
  </cols>
  <sheetData>
    <row r="1" spans="1:8" x14ac:dyDescent="0.25">
      <c r="A1" s="42" t="s">
        <v>549</v>
      </c>
    </row>
    <row r="3" spans="1:8" x14ac:dyDescent="0.25">
      <c r="A3" s="42" t="s">
        <v>550</v>
      </c>
      <c r="B3" s="62">
        <v>53</v>
      </c>
      <c r="C3" s="42" t="s">
        <v>634</v>
      </c>
    </row>
    <row r="4" spans="1:8" x14ac:dyDescent="0.25">
      <c r="A4" s="42" t="s">
        <v>551</v>
      </c>
      <c r="B4" s="62">
        <v>52</v>
      </c>
      <c r="C4" s="42" t="s">
        <v>634</v>
      </c>
      <c r="G4" s="60" t="s">
        <v>632</v>
      </c>
      <c r="H4" s="60" t="s">
        <v>633</v>
      </c>
    </row>
    <row r="5" spans="1:8" x14ac:dyDescent="0.25">
      <c r="A5" s="42" t="s">
        <v>552</v>
      </c>
      <c r="B5" s="62">
        <v>51</v>
      </c>
      <c r="C5" s="42" t="s">
        <v>634</v>
      </c>
      <c r="G5" s="42">
        <v>3000</v>
      </c>
      <c r="H5" s="42">
        <f>_xlfn.IFS(G5=1000,B3*G5, AND(G5&gt;1000,G5&lt;=2000), ((G5-1000)*B4) + (B3*1000), G5&gt;2000, ((G5-2000)*B5)+(B4*1000) + (B3*1000))</f>
        <v>156000</v>
      </c>
    </row>
    <row r="7" spans="1:8" x14ac:dyDescent="0.25">
      <c r="A7" s="42" t="s">
        <v>553</v>
      </c>
    </row>
    <row r="8" spans="1:8" x14ac:dyDescent="0.25">
      <c r="A8" s="42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Galvanize</cp:lastModifiedBy>
  <dcterms:created xsi:type="dcterms:W3CDTF">2019-10-10T12:41:36Z</dcterms:created>
  <dcterms:modified xsi:type="dcterms:W3CDTF">2019-10-10T15:56:07Z</dcterms:modified>
</cp:coreProperties>
</file>