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862.xml" ContentType="application/vnd.openxmlformats-officedocument.drawingml.chart+xml"/>
  <Override PartName="/xl/charts/chart863.xml" ContentType="application/vnd.openxmlformats-officedocument.drawingml.chart+xml"/>
  <Override PartName="/xl/charts/chart864.xml" ContentType="application/vnd.openxmlformats-officedocument.drawingml.chart+xml"/>
  <Override PartName="/xl/charts/chart865.xml" ContentType="application/vnd.openxmlformats-officedocument.drawingml.chart+xml"/>
  <Override PartName="/xl/charts/chart870.xml" ContentType="application/vnd.openxmlformats-officedocument.drawingml.chart+xml"/>
  <Override PartName="/xl/charts/chart866.xml" ContentType="application/vnd.openxmlformats-officedocument.drawingml.chart+xml"/>
  <Override PartName="/xl/charts/chart867.xml" ContentType="application/vnd.openxmlformats-officedocument.drawingml.chart+xml"/>
  <Override PartName="/xl/charts/chart868.xml" ContentType="application/vnd.openxmlformats-officedocument.drawingml.chart+xml"/>
  <Override PartName="/xl/charts/chart869.xml" ContentType="application/vnd.openxmlformats-officedocument.drawingml.chart+xml"/>
  <Override PartName="/xl/charts/chart871.xml" ContentType="application/vnd.openxmlformats-officedocument.drawingml.chart+xml"/>
  <Override PartName="/xl/charts/chart872.xml" ContentType="application/vnd.openxmlformats-officedocument.drawingml.chart+xml"/>
  <Override PartName="/xl/charts/chart873.xml" ContentType="application/vnd.openxmlformats-officedocument.drawingml.chart+xml"/>
  <Override PartName="/xl/charts/chart874.xml" ContentType="application/vnd.openxmlformats-officedocument.drawingml.chart+xml"/>
  <Override PartName="/xl/charts/chart875.xml" ContentType="application/vnd.openxmlformats-officedocument.drawingml.chart+xml"/>
  <Override PartName="/xl/charts/chart876.xml" ContentType="application/vnd.openxmlformats-officedocument.drawingml.chart+xml"/>
  <Override PartName="/xl/charts/chart877.xml" ContentType="application/vnd.openxmlformats-officedocument.drawingml.chart+xml"/>
  <Override PartName="/xl/charts/chart878.xml" ContentType="application/vnd.openxmlformats-officedocument.drawingml.chart+xml"/>
  <Override PartName="/xl/charts/chart879.xml" ContentType="application/vnd.openxmlformats-officedocument.drawingml.chart+xml"/>
  <Override PartName="/xl/charts/chart880.xml" ContentType="application/vnd.openxmlformats-officedocument.drawingml.chart+xml"/>
  <Override PartName="/xl/charts/chart881.xml" ContentType="application/vnd.openxmlformats-officedocument.drawingml.chart+xml"/>
  <Override PartName="/xl/charts/chart882.xml" ContentType="application/vnd.openxmlformats-officedocument.drawingml.chart+xml"/>
  <Override PartName="/xl/charts/chart883.xml" ContentType="application/vnd.openxmlformats-officedocument.drawingml.chart+xml"/>
  <Override PartName="/xl/charts/chart884.xml" ContentType="application/vnd.openxmlformats-officedocument.drawingml.chart+xml"/>
  <Override PartName="/xl/charts/chart885.xml" ContentType="application/vnd.openxmlformats-officedocument.drawingml.chart+xml"/>
  <Override PartName="/xl/charts/chart886.xml" ContentType="application/vnd.openxmlformats-officedocument.drawingml.chart+xml"/>
  <Override PartName="/xl/charts/chart887.xml" ContentType="application/vnd.openxmlformats-officedocument.drawingml.chart+xml"/>
  <Override PartName="/xl/charts/chart888.xml" ContentType="application/vnd.openxmlformats-officedocument.drawingml.chart+xml"/>
  <Override PartName="/xl/charts/chart889.xml" ContentType="application/vnd.openxmlformats-officedocument.drawingml.chart+xml"/>
  <Override PartName="/xl/charts/chart890.xml" ContentType="application/vnd.openxmlformats-officedocument.drawingml.chart+xml"/>
  <Override PartName="/xl/charts/chart891.xml" ContentType="application/vnd.openxmlformats-officedocument.drawingml.chart+xml"/>
  <Override PartName="/xl/charts/chart892.xml" ContentType="application/vnd.openxmlformats-officedocument.drawingml.chart+xml"/>
  <Override PartName="/xl/charts/chart893.xml" ContentType="application/vnd.openxmlformats-officedocument.drawingml.chart+xml"/>
  <Override PartName="/xl/charts/chart894.xml" ContentType="application/vnd.openxmlformats-officedocument.drawingml.chart+xml"/>
  <Override PartName="/xl/charts/chart895.xml" ContentType="application/vnd.openxmlformats-officedocument.drawingml.chart+xml"/>
  <Override PartName="/xl/charts/chart896.xml" ContentType="application/vnd.openxmlformats-officedocument.drawingml.chart+xml"/>
  <Override PartName="/xl/charts/chart897.xml" ContentType="application/vnd.openxmlformats-officedocument.drawingml.chart+xml"/>
  <Override PartName="/xl/charts/chart898.xml" ContentType="application/vnd.openxmlformats-officedocument.drawingml.chart+xml"/>
  <Override PartName="/xl/charts/chart899.xml" ContentType="application/vnd.openxmlformats-officedocument.drawingml.chart+xml"/>
  <Override PartName="/xl/charts/chart900.xml" ContentType="application/vnd.openxmlformats-officedocument.drawingml.chart+xml"/>
  <Override PartName="/xl/charts/chart90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Light measurements" sheetId="1" state="visible" r:id="rId2"/>
    <sheet name="Detailed RGB" sheetId="2" state="visible" r:id="rId3"/>
    <sheet name="Detailed R" sheetId="3" state="visible" r:id="rId4"/>
    <sheet name="Detailed G" sheetId="4" state="visible" r:id="rId5"/>
    <sheet name="Detailed B" sheetId="5" state="visible" r:id="rId6"/>
    <sheet name="RGB rules" sheetId="6" state="visible" r:id="rId7"/>
    <sheet name="Detailed white light" sheetId="7" state="visible" r:id="rId8"/>
    <sheet name="ESPHome brightness to power" sheetId="8" state="visible" r:id="rId9"/>
    <sheet name="GPIO14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<sst xmlns="http://schemas.openxmlformats.org/spreadsheetml/2006/main" count="733" uniqueCount="174">
  <si>
    <t xml:space="preserve">33 (L6)</t>
  </si>
  <si>
    <t xml:space="preserve">25 (L5)</t>
  </si>
  <si>
    <t xml:space="preserve">14 (L2)</t>
  </si>
  <si>
    <t xml:space="preserve">12 (L1)</t>
  </si>
  <si>
    <t xml:space="preserve">13 (B2)</t>
  </si>
  <si>
    <t xml:space="preserve">4 (R2)</t>
  </si>
  <si>
    <t xml:space="preserve">16 (R3)</t>
  </si>
  <si>
    <t xml:space="preserve">5 (R5)</t>
  </si>
  <si>
    <t xml:space="preserve">18 (R6)</t>
  </si>
  <si>
    <t xml:space="preserve">19 (R7)</t>
  </si>
  <si>
    <t xml:space="preserve">21 (R9)</t>
  </si>
  <si>
    <t xml:space="preserve">off</t>
  </si>
  <si>
    <t xml:space="preserve">red low</t>
  </si>
  <si>
    <t xml:space="preserve">red medium</t>
  </si>
  <si>
    <t xml:space="preserve">red high</t>
  </si>
  <si>
    <t xml:space="preserve">green low</t>
  </si>
  <si>
    <t xml:space="preserve">green high</t>
  </si>
  <si>
    <t xml:space="preserve">blue low</t>
  </si>
  <si>
    <t xml:space="preserve">blue high</t>
  </si>
  <si>
    <t xml:space="preserve">GPIO13</t>
  </si>
  <si>
    <t xml:space="preserve">RED</t>
  </si>
  <si>
    <t xml:space="preserve">GPIO14</t>
  </si>
  <si>
    <t xml:space="preserve">GREEN</t>
  </si>
  <si>
    <t xml:space="preserve">GPIO5</t>
  </si>
  <si>
    <t xml:space="preserve">BLUE</t>
  </si>
  <si>
    <t xml:space="preserve">GPIO33</t>
  </si>
  <si>
    <t xml:space="preserve">ENABLE</t>
  </si>
  <si>
    <t xml:space="preserve">GPIO4</t>
  </si>
  <si>
    <t xml:space="preserve">ENABLE? Power front buttons?</t>
  </si>
  <si>
    <t xml:space="preserve">white warm high</t>
  </si>
  <si>
    <t xml:space="preserve">white warm medium</t>
  </si>
  <si>
    <t xml:space="preserve">white warm low</t>
  </si>
  <si>
    <t xml:space="preserve">white cold high</t>
  </si>
  <si>
    <t xml:space="preserve">white cold medium</t>
  </si>
  <si>
    <t xml:space="preserve">white cold low</t>
  </si>
  <si>
    <t xml:space="preserve">white mix high</t>
  </si>
  <si>
    <t xml:space="preserve">white mix low</t>
  </si>
  <si>
    <t xml:space="preserve">GPIO12</t>
  </si>
  <si>
    <t xml:space="preserve">BRIGHTNESS?</t>
  </si>
  <si>
    <t xml:space="preserve">WHITE WARM LEVEL</t>
  </si>
  <si>
    <t xml:space="preserve">WHITE COLD LEVEL</t>
  </si>
  <si>
    <t xml:space="preserve">SOME KIND OF MIX</t>
  </si>
  <si>
    <t xml:space="preserve">night mode</t>
  </si>
  <si>
    <t xml:space="preserve">RGB mode with a little bit of brightness on the RGB channels.</t>
  </si>
  <si>
    <t xml:space="preserve">R</t>
  </si>
  <si>
    <t xml:space="preserve">G</t>
  </si>
  <si>
    <t xml:space="preserve">B</t>
  </si>
  <si>
    <t xml:space="preserve">Brightness</t>
  </si>
  <si>
    <t xml:space="preserve">Red 13 (B2)</t>
  </si>
  <si>
    <t xml:space="preserve">Green 14  (L2)</t>
  </si>
  <si>
    <t xml:space="preserve">Blue 5 (R5)</t>
  </si>
  <si>
    <t xml:space="preserve">:</t>
  </si>
  <si>
    <t xml:space="preserve">Brightness 1</t>
  </si>
  <si>
    <t xml:space="preserve">red</t>
  </si>
  <si>
    <t xml:space="preserve">green</t>
  </si>
  <si>
    <t xml:space="preserve">red V</t>
  </si>
  <si>
    <t xml:space="preserve">Brightness 255</t>
  </si>
  <si>
    <t xml:space="preserve">blue</t>
  </si>
  <si>
    <t xml:space="preserve">green+blue</t>
  </si>
  <si>
    <t xml:space="preserve">compare green</t>
  </si>
  <si>
    <t xml:space="preserve">diff</t>
  </si>
  <si>
    <t xml:space="preserve">Brightness red</t>
  </si>
  <si>
    <t xml:space="preserve">red DC</t>
  </si>
  <si>
    <t xml:space="preserve">green DC</t>
  </si>
  <si>
    <t xml:space="preserve">blue DC</t>
  </si>
  <si>
    <t xml:space="preserve">green parabole</t>
  </si>
  <si>
    <t xml:space="preserve">blue parabole</t>
  </si>
  <si>
    <t xml:space="preserve">RGB sum</t>
  </si>
  <si>
    <t xml:space="preserve">Let’s check the RGB ratio</t>
  </si>
  <si>
    <t xml:space="preserve">positive</t>
  </si>
  <si>
    <t xml:space="preserve">ratio</t>
  </si>
  <si>
    <t xml:space="preserve">brightness</t>
  </si>
  <si>
    <t xml:space="preserve">average</t>
  </si>
  <si>
    <t xml:space="preserve">red parabole</t>
  </si>
  <si>
    <t xml:space="preserve">min</t>
  </si>
  <si>
    <t xml:space="preserve">function</t>
  </si>
  <si>
    <t xml:space="preserve">ignoring peak</t>
  </si>
  <si>
    <t xml:space="preserve">Minum pwm level in relation to brightness:</t>
  </si>
  <si>
    <t xml:space="preserve">M = 88.2023−0.344598 * brightness </t>
  </si>
  <si>
    <t xml:space="preserve">same as left, but expressed inversed (more % = more brightness)</t>
  </si>
  <si>
    <t xml:space="preserve">red value</t>
  </si>
  <si>
    <t xml:space="preserve">green value</t>
  </si>
  <si>
    <t xml:space="preserve">blue value</t>
  </si>
  <si>
    <t xml:space="preserve">x</t>
  </si>
  <si>
    <t xml:space="preserve">minimum</t>
  </si>
  <si>
    <t xml:space="preserve">Brightness 1 – 255 corresponds to pwm levels 90% - 0%</t>
  </si>
  <si>
    <t xml:space="preserve">With multiple LEDs, at brightness = 1, the maximum pwm level for any LED is 87.3</t>
  </si>
  <si>
    <t xml:space="preserve">Long live equation finder: https://www.dcode.fr/function-equation-finder</t>
  </si>
  <si>
    <t xml:space="preserve">Green curve for brightnes 255</t>
  </si>
  <si>
    <t xml:space="preserve">L=a*G² + 95.2</t>
  </si>
  <si>
    <t xml:space="preserve">a * 152 * 152 + 95.2 = 0</t>
  </si>
  <si>
    <t xml:space="preserve">TODO: more measurements to check my function</t>
  </si>
  <si>
    <t xml:space="preserve">G=152</t>
  </si>
  <si>
    <t xml:space="preserve">At brightness 255, R=255, G=B</t>
  </si>
  <si>
    <t xml:space="preserve">L = 0</t>
  </si>
  <si>
    <t xml:space="preserve">Brightness </t>
  </si>
  <si>
    <t xml:space="preserve">Green + blue</t>
  </si>
  <si>
    <t xml:space="preserve">parabole</t>
  </si>
  <si>
    <t xml:space="preserve">Somewhere between 128 and 192, the green LED at brightness 255 reaches 0%</t>
  </si>
  <si>
    <t xml:space="preserve">I tested this, and I found that at brightness 255 and G+B at 152, the green LED has 0%</t>
  </si>
  <si>
    <t xml:space="preserve">From that point on, the other LED are dimmed to make green more prevalent</t>
  </si>
  <si>
    <t xml:space="preserve">We’ve seen this behavior before, when varying the green channel, which showed a flat from 150 on</t>
  </si>
  <si>
    <t xml:space="preserve">At that point, red has 2.6% and blue has 67.6%</t>
  </si>
  <si>
    <t xml:space="preserve">green overshoot</t>
  </si>
  <si>
    <t xml:space="preserve">with green &gt; 152, the max pwm for the red parabole on the left, RGB level for red = 255</t>
  </si>
  <si>
    <t xml:space="preserve">red max </t>
  </si>
  <si>
    <t xml:space="preserve">the max pwm for the blue parabole (which seems independent of red and green), so RGB level for blue = 1</t>
  </si>
  <si>
    <t xml:space="preserve">blue max</t>
  </si>
  <si>
    <t xml:space="preserve">Brightness 128</t>
  </si>
  <si>
    <t xml:space="preserve">roughly linear</t>
  </si>
  <si>
    <t xml:space="preserve">Brightness 64</t>
  </si>
  <si>
    <t xml:space="preserve">G=1</t>
  </si>
  <si>
    <t xml:space="preserve">G=128</t>
  </si>
  <si>
    <t xml:space="preserve">G = 192</t>
  </si>
  <si>
    <t xml:space="preserve">G = 255</t>
  </si>
  <si>
    <t xml:space="preserve">green V</t>
  </si>
  <si>
    <t xml:space="preserve">red+blue</t>
  </si>
  <si>
    <t xml:space="preserve">blue V</t>
  </si>
  <si>
    <t xml:space="preserve">red+green</t>
  </si>
  <si>
    <t xml:space="preserve">Red 255+green</t>
  </si>
  <si>
    <t xml:space="preserve">100% pwm level = LED off</t>
  </si>
  <si>
    <t xml:space="preserve">0% pwm level = LED at 100%</t>
  </si>
  <si>
    <t xml:space="preserve">So the pwm level is inverse to the LED level.</t>
  </si>
  <si>
    <t xml:space="preserve">For any RGB combination, the pwm levels change linearly with the brightness (so the circuitry takes care of the brightness curve)</t>
  </si>
  <si>
    <t xml:space="preserve">To find a specific brightness RGB config, we can determine the brightness = 1 levels, and the brightness = 255 levels, and then interpolate linearly to the required brightness</t>
  </si>
  <si>
    <t xml:space="preserve">At brightness = 1, the minimum pwm level for any LED is 87.3</t>
  </si>
  <si>
    <t xml:space="preserve">At brightness = 255, the minimum pwm level for any LED is 0.00</t>
  </si>
  <si>
    <t xml:space="preserve">The change of the minimum pwn level is linear</t>
  </si>
  <si>
    <t xml:space="preserve">Function: Lmin =  87.6437 – 0.343701 * brightness</t>
  </si>
  <si>
    <t xml:space="preserve">Single color R, G or B</t>
  </si>
  <si>
    <t xml:space="preserve">The other two colors are at 100% (i.e. fully dimmed)</t>
  </si>
  <si>
    <t xml:space="preserve">RGB white</t>
  </si>
  <si>
    <r>
      <rPr>
        <sz val="10"/>
        <rFont val="Arial"/>
        <family val="2"/>
        <charset val="1"/>
      </rPr>
      <t xml:space="preserve">With R=255, G=255, B=255, the R:G:B ratio is about </t>
    </r>
    <r>
      <rPr>
        <sz val="12"/>
        <rFont val="Arial"/>
        <family val="2"/>
        <charset val="1"/>
      </rPr>
      <t xml:space="preserve">1.00:2.10:0.78</t>
    </r>
  </si>
  <si>
    <t xml:space="preserve">At brightness = 1, the green channel is the one at 87.3</t>
  </si>
  <si>
    <t xml:space="preserve">Green</t>
  </si>
  <si>
    <t xml:space="preserve">if green == 0</t>
  </si>
  <si>
    <t xml:space="preserve">G1= 100</t>
  </si>
  <si>
    <t xml:space="preserve">G255= 100</t>
  </si>
  <si>
    <t xml:space="preserve">If green &gt; 0 and &lt; 152</t>
  </si>
  <si>
    <t xml:space="preserve">G1 = -0.000348968*green² – 0.00095174*green + 95.456</t>
  </si>
  <si>
    <t xml:space="preserve">if green &gt;= 152</t>
  </si>
  <si>
    <t xml:space="preserve">G1 = 87.3</t>
  </si>
  <si>
    <t xml:space="preserve">G255 = 0</t>
  </si>
  <si>
    <t xml:space="preserve">Okay, conclusion: making this 100% compatible with the original device is going to be really hard work.</t>
  </si>
  <si>
    <t xml:space="preserve">But the RGB mode is already very functional when simply scaling RGB GPIO outputs linearly with the required brightness.</t>
  </si>
  <si>
    <t xml:space="preserve">Only the RGB white light is a bit on the red side, so that needs fixing.</t>
  </si>
  <si>
    <t xml:space="preserve">That is what I will do: use simple scaling and correct the white </t>
  </si>
  <si>
    <t xml:space="preserve">Gdc =-1/2850*G² + 95.2</t>
  </si>
  <si>
    <t xml:space="preserve">White</t>
  </si>
  <si>
    <t xml:space="preserve">Red</t>
  </si>
  <si>
    <t xml:space="preserve">Blue</t>
  </si>
  <si>
    <t xml:space="preserve">Brightness 100</t>
  </si>
  <si>
    <t xml:space="preserve">HA temperature</t>
  </si>
  <si>
    <t xml:space="preserve">temperature</t>
  </si>
  <si>
    <t xml:space="preserve">100% warm</t>
  </si>
  <si>
    <t xml:space="preserve">75% warm</t>
  </si>
  <si>
    <t xml:space="preserve">          </t>
  </si>
  <si>
    <t xml:space="preserve">50% warm</t>
  </si>
  <si>
    <t xml:space="preserve">30% warm</t>
  </si>
  <si>
    <t xml:space="preserve">25% warm</t>
  </si>
  <si>
    <t xml:space="preserve">0% warm</t>
  </si>
  <si>
    <t xml:space="preserve">Home Assistant color temperature</t>
  </si>
  <si>
    <t xml:space="preserve">max temp</t>
  </si>
  <si>
    <t xml:space="preserve">min temp</t>
  </si>
  <si>
    <t xml:space="preserve">temp per 25% change</t>
  </si>
  <si>
    <t xml:space="preserve">These measurements show the brightness to GPIO power mapping in ESPHome’s RGBWW light component.</t>
  </si>
  <si>
    <t xml:space="preserve">brightness float</t>
  </si>
  <si>
    <t xml:space="preserve">power float</t>
  </si>
  <si>
    <t xml:space="preserve">← first level at which the light is visible</t>
  </si>
  <si>
    <t xml:space="preserve">ESPhome translates the brightness to the required GPIO power using a non-linear function.</t>
  </si>
  <si>
    <t xml:space="preserve">That is fine, but not useful for our case. We need a linear translation.</t>
  </si>
  <si>
    <t xml:space="preserve">Therefore, I’ll provide a custom scaling function in the firmware.</t>
  </si>
  <si>
    <t xml:space="preserve">Brightness = 1</t>
  </si>
  <si>
    <t xml:space="preserve">GPIO14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</si>
</sst>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0.0%"/>
    <numFmt numFmtId="167" formatCode="#,##0.00"/>
    <numFmt numFmtId="168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CCCCC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name val="Arial"/>
      <family val="2"/>
    </font>
    <font>
      <sz val="12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  <fill>
      <patternFill patternType="solid">
        <fgColor rgb="FFAFD095"/>
        <bgColor rgb="FFCCCCCC"/>
      </patternFill>
    </fill>
    <fill>
      <patternFill patternType="solid">
        <fgColor rgb="FFFFA6A6"/>
        <bgColor rgb="FFFF8080"/>
      </patternFill>
    </fill>
    <fill>
      <patternFill patternType="solid">
        <fgColor rgb="FF729FCF"/>
        <bgColor rgb="FF5983B0"/>
      </patternFill>
    </fill>
    <fill>
      <patternFill patternType="solid">
        <fgColor rgb="FFFFFF6D"/>
        <bgColor rgb="FFFFE994"/>
      </patternFill>
    </fill>
    <fill>
      <patternFill patternType="solid">
        <fgColor rgb="FFFFDBB6"/>
        <bgColor rgb="FFFFE994"/>
      </patternFill>
    </fill>
    <fill>
      <patternFill patternType="solid">
        <fgColor rgb="FFDEE6EF"/>
        <bgColor rgb="FFDEDCE6"/>
      </patternFill>
    </fill>
    <fill>
      <patternFill patternType="solid">
        <fgColor rgb="FFFFFF00"/>
        <bgColor rgb="FFFFD320"/>
      </patternFill>
    </fill>
    <fill>
      <patternFill patternType="solid">
        <fgColor rgb="FFFFD428"/>
        <bgColor rgb="FFFFD320"/>
      </patternFill>
    </fill>
    <fill>
      <patternFill patternType="solid">
        <fgColor rgb="FFFFE994"/>
        <bgColor rgb="FFFFDBB6"/>
      </patternFill>
    </fill>
    <fill>
      <patternFill patternType="solid">
        <fgColor rgb="FFFFF5CE"/>
        <bgColor rgb="FFFFFFFF"/>
      </patternFill>
    </fill>
    <fill>
      <patternFill patternType="solid">
        <fgColor rgb="FFDEDCE6"/>
        <bgColor rgb="FFDEE6EF"/>
      </patternFill>
    </fill>
    <fill>
      <patternFill patternType="solid">
        <fgColor rgb="FFB4C7DC"/>
        <bgColor rgb="FFCCCCCC"/>
      </patternFill>
    </fill>
    <fill>
      <patternFill patternType="solid">
        <fgColor rgb="FF5983B0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5CE"/>
      <rgbColor rgb="FFDEE6EF"/>
      <rgbColor rgb="FF660066"/>
      <rgbColor rgb="FFFF8080"/>
      <rgbColor rgb="FF0066CC"/>
      <rgbColor rgb="FFDEDCE6"/>
      <rgbColor rgb="FF000080"/>
      <rgbColor rgb="FFFF00FF"/>
      <rgbColor rgb="FFFFD428"/>
      <rgbColor rgb="FF00FFFF"/>
      <rgbColor rgb="FF800080"/>
      <rgbColor rgb="FF800000"/>
      <rgbColor rgb="FF008080"/>
      <rgbColor rgb="FF0000FF"/>
      <rgbColor rgb="FF00CCFF"/>
      <rgbColor rgb="FFCCFFFF"/>
      <rgbColor rgb="FFFFE994"/>
      <rgbColor rgb="FFFFFF6D"/>
      <rgbColor rgb="FFB4C7DC"/>
      <rgbColor rgb="FFFFA6A6"/>
      <rgbColor rgb="FFB3B3B3"/>
      <rgbColor rgb="FFFFDBB6"/>
      <rgbColor rgb="FF3366FF"/>
      <rgbColor rgb="FF33CCCC"/>
      <rgbColor rgb="FFAFD095"/>
      <rgbColor rgb="FFFFD320"/>
      <rgbColor rgb="FFFF9900"/>
      <rgbColor rgb="FFFF420E"/>
      <rgbColor rgb="FF5983B0"/>
      <rgbColor rgb="FFB2B2B2"/>
      <rgbColor rgb="FF004586"/>
      <rgbColor rgb="FF579D1C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8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R'!$D$1</c:f>
              <c:strCache>
                <c:ptCount val="1"/>
                <c:pt idx="0">
                  <c:v>red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R'!$C$2:$C$28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R'!$D$2:$D$28</c:f>
              <c:numCache>
                <c:formatCode>General</c:formatCode>
                <c:ptCount val="27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2.86</c:v>
                </c:pt>
                <c:pt idx="8">
                  <c:v>2.86</c:v>
                </c:pt>
                <c:pt idx="9">
                  <c:v>2.86</c:v>
                </c:pt>
                <c:pt idx="10">
                  <c:v>2.86</c:v>
                </c:pt>
                <c:pt idx="11">
                  <c:v>2.86</c:v>
                </c:pt>
                <c:pt idx="12">
                  <c:v>2.86</c:v>
                </c:pt>
                <c:pt idx="13">
                  <c:v>2.86</c:v>
                </c:pt>
                <c:pt idx="14">
                  <c:v>2.86</c:v>
                </c:pt>
                <c:pt idx="15">
                  <c:v>2.86</c:v>
                </c:pt>
                <c:pt idx="16">
                  <c:v>2.86</c:v>
                </c:pt>
                <c:pt idx="17">
                  <c:v>2.89</c:v>
                </c:pt>
                <c:pt idx="18">
                  <c:v>2.91</c:v>
                </c:pt>
                <c:pt idx="19">
                  <c:v>2.93</c:v>
                </c:pt>
                <c:pt idx="20">
                  <c:v>2.96</c:v>
                </c:pt>
                <c:pt idx="21">
                  <c:v>2.97</c:v>
                </c:pt>
                <c:pt idx="22">
                  <c:v>2.99</c:v>
                </c:pt>
                <c:pt idx="23">
                  <c:v>3</c:v>
                </c:pt>
                <c:pt idx="24">
                  <c:v>3.01</c:v>
                </c:pt>
                <c:pt idx="25">
                  <c:v>3.02</c:v>
                </c:pt>
                <c:pt idx="26">
                  <c:v>3.04</c:v>
                </c:pt>
              </c:numCache>
            </c:numRef>
          </c:yVal>
          <c:smooth val="0"/>
        </c:ser>
        <c:axId val="25094488"/>
        <c:axId val="67844704"/>
      </c:scatterChart>
      <c:valAx>
        <c:axId val="2509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844704"/>
        <c:crosses val="autoZero"/>
        <c:crossBetween val="midCat"/>
      </c:valAx>
      <c:valAx>
        <c:axId val="678447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0944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R'!$D$30</c:f>
              <c:strCache>
                <c:ptCount val="1"/>
                <c:pt idx="0">
                  <c:v>red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R'!$C$31:$C$57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253</c:v>
                </c:pt>
                <c:pt idx="25">
                  <c:v>254</c:v>
                </c:pt>
                <c:pt idx="26">
                  <c:v>255</c:v>
                </c:pt>
              </c:numCache>
            </c:numRef>
          </c:xVal>
          <c:yVal>
            <c:numRef>
              <c:f>'Detailed R'!$D$31:$D$57</c:f>
              <c:numCache>
                <c:formatCode>General</c:formatCode>
                <c:ptCount val="27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2.86</c:v>
                </c:pt>
                <c:pt idx="4">
                  <c:v>2.86</c:v>
                </c:pt>
                <c:pt idx="5">
                  <c:v>2.86</c:v>
                </c:pt>
                <c:pt idx="6">
                  <c:v>2.86</c:v>
                </c:pt>
                <c:pt idx="7">
                  <c:v>2.86</c:v>
                </c:pt>
                <c:pt idx="8">
                  <c:v>2.86</c:v>
                </c:pt>
                <c:pt idx="9">
                  <c:v>2.86</c:v>
                </c:pt>
                <c:pt idx="10">
                  <c:v>2.86</c:v>
                </c:pt>
                <c:pt idx="11">
                  <c:v>2.86</c:v>
                </c:pt>
                <c:pt idx="12">
                  <c:v>2.86</c:v>
                </c:pt>
                <c:pt idx="13">
                  <c:v>2.86</c:v>
                </c:pt>
                <c:pt idx="14">
                  <c:v>2.86</c:v>
                </c:pt>
                <c:pt idx="15">
                  <c:v>2.86</c:v>
                </c:pt>
                <c:pt idx="16">
                  <c:v>2.86</c:v>
                </c:pt>
                <c:pt idx="17">
                  <c:v>2.86</c:v>
                </c:pt>
                <c:pt idx="18">
                  <c:v>2.86</c:v>
                </c:pt>
                <c:pt idx="19">
                  <c:v>2.86</c:v>
                </c:pt>
                <c:pt idx="20">
                  <c:v>2.86</c:v>
                </c:pt>
                <c:pt idx="21">
                  <c:v>2.86</c:v>
                </c:pt>
                <c:pt idx="22">
                  <c:v>2.86</c:v>
                </c:pt>
                <c:pt idx="23">
                  <c:v>2.86</c:v>
                </c:pt>
                <c:pt idx="24">
                  <c:v>2.87</c:v>
                </c:pt>
                <c:pt idx="25">
                  <c:v>2.88</c:v>
                </c:pt>
                <c:pt idx="26">
                  <c:v>2.88</c:v>
                </c:pt>
              </c:numCache>
            </c:numRef>
          </c:yVal>
          <c:smooth val="0"/>
        </c:ser>
        <c:axId val="76288505"/>
        <c:axId val="5653069"/>
      </c:scatterChart>
      <c:valAx>
        <c:axId val="762885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53069"/>
        <c:crosses val="autoZero"/>
        <c:crossBetween val="midCat"/>
      </c:valAx>
      <c:valAx>
        <c:axId val="56530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2885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R'!$P$1</c:f>
              <c:strCache>
                <c:ptCount val="1"/>
                <c:pt idx="0">
                  <c:v>red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R'!$O$2:$O$28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140</c:v>
                </c:pt>
                <c:pt idx="12">
                  <c:v>150</c:v>
                </c:pt>
                <c:pt idx="13">
                  <c:v>152</c:v>
                </c:pt>
                <c:pt idx="14">
                  <c:v>155</c:v>
                </c:pt>
                <c:pt idx="15">
                  <c:v>157</c:v>
                </c:pt>
                <c:pt idx="16">
                  <c:v>159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R'!$P$2:$P$28</c:f>
              <c:numCache>
                <c:formatCode>General</c:formatCode>
                <c:ptCount val="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0.05</c:v>
                </c:pt>
                <c:pt idx="14">
                  <c:v>0.05</c:v>
                </c:pt>
                <c:pt idx="15">
                  <c:v>0.18</c:v>
                </c:pt>
                <c:pt idx="16">
                  <c:v>0.19</c:v>
                </c:pt>
                <c:pt idx="17">
                  <c:v>0.3</c:v>
                </c:pt>
                <c:pt idx="18">
                  <c:v>0.54</c:v>
                </c:pt>
                <c:pt idx="19">
                  <c:v>0.73</c:v>
                </c:pt>
                <c:pt idx="20">
                  <c:v>0.99</c:v>
                </c:pt>
                <c:pt idx="21">
                  <c:v>1.13</c:v>
                </c:pt>
                <c:pt idx="22">
                  <c:v>1.27</c:v>
                </c:pt>
                <c:pt idx="23">
                  <c:v>1.44</c:v>
                </c:pt>
                <c:pt idx="24">
                  <c:v>1.53</c:v>
                </c:pt>
                <c:pt idx="25">
                  <c:v>1.63</c:v>
                </c:pt>
                <c:pt idx="26">
                  <c:v>1.78</c:v>
                </c:pt>
              </c:numCache>
            </c:numRef>
          </c:yVal>
          <c:smooth val="0"/>
        </c:ser>
        <c:axId val="51120"/>
        <c:axId val="46726866"/>
      </c:scatterChart>
      <c:valAx>
        <c:axId val="5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726866"/>
        <c:crosses val="autoZero"/>
        <c:crossBetween val="midCat"/>
      </c:valAx>
      <c:valAx>
        <c:axId val="467268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1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10969387755102"/>
          <c:y val="0.0561547870565996"/>
          <c:w val="0.773022959183674"/>
          <c:h val="0.8648949182697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'Detailed R'!$P$30</c:f>
              <c:strCache>
                <c:ptCount val="1"/>
                <c:pt idx="0">
                  <c:v>red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R'!$O$31:$O$57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34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245</c:v>
                </c:pt>
                <c:pt idx="17">
                  <c:v>246</c:v>
                </c:pt>
                <c:pt idx="18">
                  <c:v>247</c:v>
                </c:pt>
                <c:pt idx="19">
                  <c:v>248</c:v>
                </c:pt>
                <c:pt idx="20">
                  <c:v>249</c:v>
                </c:pt>
                <c:pt idx="21">
                  <c:v>250</c:v>
                </c:pt>
                <c:pt idx="22">
                  <c:v>251</c:v>
                </c:pt>
                <c:pt idx="23">
                  <c:v>252</c:v>
                </c:pt>
                <c:pt idx="24">
                  <c:v>253</c:v>
                </c:pt>
                <c:pt idx="25">
                  <c:v>254</c:v>
                </c:pt>
                <c:pt idx="26">
                  <c:v>255</c:v>
                </c:pt>
              </c:numCache>
            </c:numRef>
          </c:xVal>
          <c:yVal>
            <c:numRef>
              <c:f>'Detailed R'!$P$31:$P$57</c:f>
              <c:numCache>
                <c:formatCode>General</c:formatCode>
                <c:ptCount val="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</c:numCache>
            </c:numRef>
          </c:yVal>
          <c:smooth val="0"/>
        </c:ser>
        <c:axId val="84260393"/>
        <c:axId val="96488218"/>
      </c:scatterChart>
      <c:valAx>
        <c:axId val="842603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488218"/>
        <c:crosses val="autoZero"/>
        <c:crossBetween val="midCat"/>
      </c:valAx>
      <c:valAx>
        <c:axId val="964882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2603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R'!$D$59</c:f>
              <c:strCache>
                <c:ptCount val="1"/>
                <c:pt idx="0">
                  <c:v>red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R'!$C$60:$C$86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20</c:v>
                </c:pt>
                <c:pt idx="4">
                  <c:v>30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100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155</c:v>
                </c:pt>
                <c:pt idx="17">
                  <c:v>158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190</c:v>
                </c:pt>
                <c:pt idx="22">
                  <c:v>200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R'!$D$60:$D$86</c:f>
              <c:numCache>
                <c:formatCode>General</c:formatCode>
                <c:ptCount val="27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2.86</c:v>
                </c:pt>
                <c:pt idx="4">
                  <c:v>2.86</c:v>
                </c:pt>
                <c:pt idx="5">
                  <c:v>2.86</c:v>
                </c:pt>
                <c:pt idx="6">
                  <c:v>2.86</c:v>
                </c:pt>
                <c:pt idx="7">
                  <c:v>2.86</c:v>
                </c:pt>
                <c:pt idx="8">
                  <c:v>2.86</c:v>
                </c:pt>
                <c:pt idx="9">
                  <c:v>2.86</c:v>
                </c:pt>
                <c:pt idx="10">
                  <c:v>2.86</c:v>
                </c:pt>
                <c:pt idx="11">
                  <c:v>2.86</c:v>
                </c:pt>
                <c:pt idx="12">
                  <c:v>2.86</c:v>
                </c:pt>
                <c:pt idx="13">
                  <c:v>2.86</c:v>
                </c:pt>
                <c:pt idx="14">
                  <c:v>2.86</c:v>
                </c:pt>
                <c:pt idx="15">
                  <c:v>2.86</c:v>
                </c:pt>
                <c:pt idx="16">
                  <c:v>2.87</c:v>
                </c:pt>
                <c:pt idx="17">
                  <c:v>2.88</c:v>
                </c:pt>
                <c:pt idx="18">
                  <c:v>2.89</c:v>
                </c:pt>
                <c:pt idx="19">
                  <c:v>2.91</c:v>
                </c:pt>
                <c:pt idx="20">
                  <c:v>2.94</c:v>
                </c:pt>
                <c:pt idx="21">
                  <c:v>2.96</c:v>
                </c:pt>
                <c:pt idx="22">
                  <c:v>2.97</c:v>
                </c:pt>
                <c:pt idx="23">
                  <c:v>3.01</c:v>
                </c:pt>
                <c:pt idx="24">
                  <c:v>3.02</c:v>
                </c:pt>
                <c:pt idx="25">
                  <c:v>3.03</c:v>
                </c:pt>
                <c:pt idx="26">
                  <c:v>3.03</c:v>
                </c:pt>
              </c:numCache>
            </c:numRef>
          </c:yVal>
          <c:smooth val="0"/>
        </c:ser>
        <c:axId val="49132970"/>
        <c:axId val="7078122"/>
      </c:scatterChart>
      <c:valAx>
        <c:axId val="4913297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78122"/>
        <c:crosses val="autoZero"/>
        <c:crossBetween val="midCat"/>
      </c:valAx>
      <c:valAx>
        <c:axId val="70781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1329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53102876458958"/>
          <c:y val="0.0491493383742911"/>
          <c:w val="0.67038714203712"/>
          <c:h val="0.8648949182697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'Detailed R'!$P$59</c:f>
              <c:strCache>
                <c:ptCount val="1"/>
                <c:pt idx="0">
                  <c:v>red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R'!$O$60:$O$86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140</c:v>
                </c:pt>
                <c:pt idx="12">
                  <c:v>150</c:v>
                </c:pt>
                <c:pt idx="13">
                  <c:v>152</c:v>
                </c:pt>
                <c:pt idx="14">
                  <c:v>155</c:v>
                </c:pt>
                <c:pt idx="15">
                  <c:v>157</c:v>
                </c:pt>
                <c:pt idx="16">
                  <c:v>159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R'!$P$60:$P$86</c:f>
              <c:numCache>
                <c:formatCode>General</c:formatCode>
                <c:ptCount val="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0.09</c:v>
                </c:pt>
                <c:pt idx="14">
                  <c:v>0.15</c:v>
                </c:pt>
                <c:pt idx="15">
                  <c:v>0.24</c:v>
                </c:pt>
                <c:pt idx="16">
                  <c:v>0.24</c:v>
                </c:pt>
                <c:pt idx="17">
                  <c:v>0.3</c:v>
                </c:pt>
                <c:pt idx="18">
                  <c:v>0.57</c:v>
                </c:pt>
                <c:pt idx="19">
                  <c:v>0.82</c:v>
                </c:pt>
                <c:pt idx="20">
                  <c:v>1.02</c:v>
                </c:pt>
                <c:pt idx="21">
                  <c:v>1.14</c:v>
                </c:pt>
                <c:pt idx="22">
                  <c:v>1.31</c:v>
                </c:pt>
                <c:pt idx="23">
                  <c:v>1.44</c:v>
                </c:pt>
                <c:pt idx="24">
                  <c:v>1.55</c:v>
                </c:pt>
                <c:pt idx="25">
                  <c:v>1.66</c:v>
                </c:pt>
                <c:pt idx="26">
                  <c:v>1.79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R'!$Q$59</c:f>
              <c:strCache>
                <c:ptCount val="1"/>
                <c:pt idx="0">
                  <c:v>compare green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R'!$O$60:$O$86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140</c:v>
                </c:pt>
                <c:pt idx="12">
                  <c:v>150</c:v>
                </c:pt>
                <c:pt idx="13">
                  <c:v>152</c:v>
                </c:pt>
                <c:pt idx="14">
                  <c:v>155</c:v>
                </c:pt>
                <c:pt idx="15">
                  <c:v>157</c:v>
                </c:pt>
                <c:pt idx="16">
                  <c:v>159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R'!$Q$60:$Q$86</c:f>
              <c:numCache>
                <c:formatCode>General</c:formatCode>
                <c:ptCount val="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0.05</c:v>
                </c:pt>
                <c:pt idx="14">
                  <c:v>0.05</c:v>
                </c:pt>
                <c:pt idx="15">
                  <c:v>0.18</c:v>
                </c:pt>
                <c:pt idx="16">
                  <c:v>0.19</c:v>
                </c:pt>
                <c:pt idx="17">
                  <c:v>0.3</c:v>
                </c:pt>
                <c:pt idx="18">
                  <c:v>0.54</c:v>
                </c:pt>
                <c:pt idx="19">
                  <c:v>0.73</c:v>
                </c:pt>
                <c:pt idx="20">
                  <c:v>0.99</c:v>
                </c:pt>
                <c:pt idx="21">
                  <c:v>1.13</c:v>
                </c:pt>
                <c:pt idx="22">
                  <c:v>1.27</c:v>
                </c:pt>
                <c:pt idx="23">
                  <c:v>1.44</c:v>
                </c:pt>
                <c:pt idx="24">
                  <c:v>1.53</c:v>
                </c:pt>
                <c:pt idx="25">
                  <c:v>1.63</c:v>
                </c:pt>
                <c:pt idx="26">
                  <c:v>1.78</c:v>
                </c:pt>
              </c:numCache>
            </c:numRef>
          </c:yVal>
          <c:smooth val="0"/>
        </c:ser>
        <c:axId val="27297446"/>
        <c:axId val="71345723"/>
      </c:scatterChart>
      <c:valAx>
        <c:axId val="272974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345723"/>
        <c:crosses val="autoZero"/>
        <c:crossBetween val="midCat"/>
      </c:valAx>
      <c:valAx>
        <c:axId val="713457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2974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R'!$R$59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R'!$O$60:$O$86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140</c:v>
                </c:pt>
                <c:pt idx="12">
                  <c:v>150</c:v>
                </c:pt>
                <c:pt idx="13">
                  <c:v>152</c:v>
                </c:pt>
                <c:pt idx="14">
                  <c:v>155</c:v>
                </c:pt>
                <c:pt idx="15">
                  <c:v>157</c:v>
                </c:pt>
                <c:pt idx="16">
                  <c:v>159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R'!$R$60:$R$86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0.04</c:v>
                </c:pt>
                <c:pt idx="14">
                  <c:v>0.1</c:v>
                </c:pt>
                <c:pt idx="15">
                  <c:v>0.06</c:v>
                </c:pt>
                <c:pt idx="16">
                  <c:v>0.05</c:v>
                </c:pt>
                <c:pt idx="17">
                  <c:v>0</c:v>
                </c:pt>
                <c:pt idx="18">
                  <c:v>0.03</c:v>
                </c:pt>
                <c:pt idx="19">
                  <c:v>0.0900000000000001</c:v>
                </c:pt>
                <c:pt idx="20">
                  <c:v>0.03</c:v>
                </c:pt>
                <c:pt idx="21">
                  <c:v>0.0100000000000002</c:v>
                </c:pt>
                <c:pt idx="22">
                  <c:v>0.04</c:v>
                </c:pt>
                <c:pt idx="23">
                  <c:v>0</c:v>
                </c:pt>
                <c:pt idx="24">
                  <c:v>0.02</c:v>
                </c:pt>
                <c:pt idx="25">
                  <c:v>0.0300000000000002</c:v>
                </c:pt>
                <c:pt idx="26">
                  <c:v>0.01</c:v>
                </c:pt>
              </c:numCache>
            </c:numRef>
          </c:yVal>
          <c:smooth val="0"/>
        </c:ser>
        <c:axId val="96612833"/>
        <c:axId val="10751750"/>
      </c:scatterChart>
      <c:valAx>
        <c:axId val="966128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751750"/>
        <c:crosses val="autoZero"/>
        <c:crossBetween val="midCat"/>
      </c:valAx>
      <c:valAx>
        <c:axId val="107517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6128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R'!$B$89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R'!$A$90:$A$101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251</c:v>
                </c:pt>
              </c:numCache>
            </c:numRef>
          </c:xVal>
          <c:yVal>
            <c:numRef>
              <c:f>'Detailed R'!$B$90:$B$101</c:f>
              <c:numCache>
                <c:formatCode>General</c:formatCode>
                <c:ptCount val="12"/>
                <c:pt idx="0">
                  <c:v>1</c:v>
                </c:pt>
                <c:pt idx="1">
                  <c:v>0.9</c:v>
                </c:pt>
                <c:pt idx="2">
                  <c:v>0.74</c:v>
                </c:pt>
                <c:pt idx="3">
                  <c:v>0.55</c:v>
                </c:pt>
                <c:pt idx="4">
                  <c:v>0.38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0.09</c:v>
                </c:pt>
                <c:pt idx="9">
                  <c:v>0.05</c:v>
                </c:pt>
                <c:pt idx="10">
                  <c:v>0.02</c:v>
                </c:pt>
                <c:pt idx="11">
                  <c:v>0.02</c:v>
                </c:pt>
              </c:numCache>
            </c:numRef>
          </c:yVal>
          <c:smooth val="0"/>
        </c:ser>
        <c:axId val="91732643"/>
        <c:axId val="18373306"/>
      </c:scatterChart>
      <c:valAx>
        <c:axId val="917326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373306"/>
        <c:crosses val="autoZero"/>
        <c:crossBetween val="midCat"/>
      </c:valAx>
      <c:valAx>
        <c:axId val="183733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7326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R'!$R$111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R'!$R$112:$R$138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0.015</c:v>
                </c:pt>
                <c:pt idx="18">
                  <c:v>0.015</c:v>
                </c:pt>
                <c:pt idx="19">
                  <c:v>0.054</c:v>
                </c:pt>
                <c:pt idx="20">
                  <c:v>0.0911</c:v>
                </c:pt>
                <c:pt idx="21">
                  <c:v>0.165</c:v>
                </c:pt>
                <c:pt idx="22">
                  <c:v>0.224</c:v>
                </c:pt>
                <c:pt idx="23">
                  <c:v>0.304</c:v>
                </c:pt>
                <c:pt idx="24">
                  <c:v>0.441</c:v>
                </c:pt>
                <c:pt idx="25">
                  <c:v>0.497</c:v>
                </c:pt>
                <c:pt idx="26">
                  <c:v>0.543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R'!$S$111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R'!$S$112:$S$138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0.765</c:v>
                </c:pt>
                <c:pt idx="6">
                  <c:v>0.765</c:v>
                </c:pt>
                <c:pt idx="7">
                  <c:v>0.728</c:v>
                </c:pt>
                <c:pt idx="8">
                  <c:v>0.693</c:v>
                </c:pt>
                <c:pt idx="9">
                  <c:v>0.657</c:v>
                </c:pt>
                <c:pt idx="10">
                  <c:v>0.589</c:v>
                </c:pt>
                <c:pt idx="11">
                  <c:v>0.452</c:v>
                </c:pt>
                <c:pt idx="12">
                  <c:v>0.383</c:v>
                </c:pt>
                <c:pt idx="13">
                  <c:v>0.309</c:v>
                </c:pt>
                <c:pt idx="14">
                  <c:v>0.202</c:v>
                </c:pt>
                <c:pt idx="15">
                  <c:v>0.116</c:v>
                </c:pt>
                <c:pt idx="16">
                  <c:v>0.036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R'!$T$111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R'!$T$112:$T$138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yVal>
          <c:smooth val="0"/>
        </c:ser>
        <c:axId val="74495185"/>
        <c:axId val="25216478"/>
      </c:scatterChart>
      <c:valAx>
        <c:axId val="74495185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216478"/>
        <c:crosses val="autoZero"/>
        <c:crossBetween val="midCat"/>
      </c:valAx>
      <c:valAx>
        <c:axId val="252164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4951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R'!$R$140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R'!$Q$141:$Q$167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248</c:v>
                </c:pt>
                <c:pt idx="24">
                  <c:v>249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R'!$R$141:$R$167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0.017</c:v>
                </c:pt>
                <c:pt idx="25">
                  <c:v>0.017</c:v>
                </c:pt>
                <c:pt idx="26">
                  <c:v>0.058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R'!$S$140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R'!$Q$141:$Q$167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248</c:v>
                </c:pt>
                <c:pt idx="24">
                  <c:v>249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R'!$S$141:$S$167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0.822</c:v>
                </c:pt>
                <c:pt idx="4">
                  <c:v>0.822</c:v>
                </c:pt>
                <c:pt idx="5">
                  <c:v>0.822</c:v>
                </c:pt>
                <c:pt idx="6">
                  <c:v>0.821</c:v>
                </c:pt>
                <c:pt idx="7">
                  <c:v>0.82</c:v>
                </c:pt>
                <c:pt idx="8">
                  <c:v>0.82</c:v>
                </c:pt>
                <c:pt idx="9">
                  <c:v>0.818</c:v>
                </c:pt>
                <c:pt idx="10">
                  <c:v>0.817</c:v>
                </c:pt>
                <c:pt idx="11">
                  <c:v>0.816</c:v>
                </c:pt>
                <c:pt idx="12">
                  <c:v>0.814</c:v>
                </c:pt>
                <c:pt idx="13">
                  <c:v>0.813</c:v>
                </c:pt>
                <c:pt idx="14">
                  <c:v>0.811</c:v>
                </c:pt>
                <c:pt idx="15">
                  <c:v>0.809</c:v>
                </c:pt>
                <c:pt idx="16">
                  <c:v>0.807</c:v>
                </c:pt>
                <c:pt idx="17">
                  <c:v>0.805</c:v>
                </c:pt>
                <c:pt idx="18">
                  <c:v>0.802</c:v>
                </c:pt>
                <c:pt idx="19">
                  <c:v>0.8</c:v>
                </c:pt>
                <c:pt idx="20">
                  <c:v>0.798</c:v>
                </c:pt>
                <c:pt idx="21">
                  <c:v>0.794</c:v>
                </c:pt>
                <c:pt idx="22">
                  <c:v>0.792</c:v>
                </c:pt>
                <c:pt idx="23">
                  <c:v>0.787</c:v>
                </c:pt>
                <c:pt idx="24">
                  <c:v>0.788</c:v>
                </c:pt>
                <c:pt idx="25">
                  <c:v>0.788</c:v>
                </c:pt>
                <c:pt idx="26">
                  <c:v>0.795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R'!$T$140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R'!$Q$141:$Q$167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248</c:v>
                </c:pt>
                <c:pt idx="24">
                  <c:v>249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R'!$T$141:$T$167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0.942</c:v>
                </c:pt>
                <c:pt idx="4">
                  <c:v>0.942</c:v>
                </c:pt>
                <c:pt idx="5">
                  <c:v>0.935</c:v>
                </c:pt>
                <c:pt idx="6">
                  <c:v>0.91</c:v>
                </c:pt>
                <c:pt idx="7">
                  <c:v>0.898</c:v>
                </c:pt>
                <c:pt idx="8">
                  <c:v>0.873</c:v>
                </c:pt>
                <c:pt idx="9">
                  <c:v>0.822</c:v>
                </c:pt>
                <c:pt idx="10">
                  <c:v>0.796</c:v>
                </c:pt>
                <c:pt idx="11">
                  <c:v>0.771</c:v>
                </c:pt>
                <c:pt idx="12">
                  <c:v>0.724</c:v>
                </c:pt>
                <c:pt idx="13">
                  <c:v>0.688</c:v>
                </c:pt>
                <c:pt idx="14">
                  <c:v>0.654</c:v>
                </c:pt>
                <c:pt idx="15">
                  <c:v>0.593</c:v>
                </c:pt>
                <c:pt idx="16">
                  <c:v>0.552</c:v>
                </c:pt>
                <c:pt idx="17">
                  <c:v>0.502</c:v>
                </c:pt>
                <c:pt idx="18">
                  <c:v>0.425</c:v>
                </c:pt>
                <c:pt idx="19">
                  <c:v>0.374</c:v>
                </c:pt>
                <c:pt idx="20">
                  <c:v>0.313</c:v>
                </c:pt>
                <c:pt idx="21">
                  <c:v>0.219</c:v>
                </c:pt>
                <c:pt idx="22">
                  <c:v>0.158</c:v>
                </c:pt>
                <c:pt idx="23">
                  <c:v>0.018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</c:ser>
        <c:axId val="12189748"/>
        <c:axId val="78921497"/>
      </c:scatterChart>
      <c:valAx>
        <c:axId val="121897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921497"/>
        <c:crosses val="autoZero"/>
        <c:crossBetween val="midCat"/>
      </c:valAx>
      <c:valAx>
        <c:axId val="789214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1897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R'!$S$170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R'!$R$171:$R$198</c:f>
              <c:numCache>
                <c:formatCode>General</c:formatCode>
                <c:ptCount val="2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R'!$S$171:$S$198</c:f>
              <c:numCache>
                <c:formatCode>General</c:formatCode>
                <c:ptCount val="28"/>
                <c:pt idx="0">
                  <c:v>0.927</c:v>
                </c:pt>
                <c:pt idx="1">
                  <c:v>0.92</c:v>
                </c:pt>
                <c:pt idx="2">
                  <c:v>0.904</c:v>
                </c:pt>
                <c:pt idx="3">
                  <c:v>0.889</c:v>
                </c:pt>
                <c:pt idx="4">
                  <c:v>0.874</c:v>
                </c:pt>
                <c:pt idx="5">
                  <c:v>0.859</c:v>
                </c:pt>
                <c:pt idx="6">
                  <c:v>0.843</c:v>
                </c:pt>
                <c:pt idx="7">
                  <c:v>0.828</c:v>
                </c:pt>
                <c:pt idx="8">
                  <c:v>0.843</c:v>
                </c:pt>
                <c:pt idx="9">
                  <c:v>0.843</c:v>
                </c:pt>
                <c:pt idx="10">
                  <c:v>0.782</c:v>
                </c:pt>
                <c:pt idx="11">
                  <c:v>0.767</c:v>
                </c:pt>
                <c:pt idx="12">
                  <c:v>0.751</c:v>
                </c:pt>
                <c:pt idx="13">
                  <c:v>0.74</c:v>
                </c:pt>
                <c:pt idx="14">
                  <c:v>0.724</c:v>
                </c:pt>
                <c:pt idx="15">
                  <c:v>0.709</c:v>
                </c:pt>
                <c:pt idx="16">
                  <c:v>0.694</c:v>
                </c:pt>
                <c:pt idx="17">
                  <c:v>0.678</c:v>
                </c:pt>
                <c:pt idx="18">
                  <c:v>0.663</c:v>
                </c:pt>
                <c:pt idx="19">
                  <c:v>0.648</c:v>
                </c:pt>
                <c:pt idx="20">
                  <c:v>0.632</c:v>
                </c:pt>
                <c:pt idx="21">
                  <c:v>0.617</c:v>
                </c:pt>
                <c:pt idx="22">
                  <c:v>0.602</c:v>
                </c:pt>
                <c:pt idx="23">
                  <c:v>0.586</c:v>
                </c:pt>
                <c:pt idx="24">
                  <c:v>0.571</c:v>
                </c:pt>
                <c:pt idx="25">
                  <c:v>0.556</c:v>
                </c:pt>
                <c:pt idx="26">
                  <c:v>0.548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R'!$T$170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R'!$R$171:$R$198</c:f>
              <c:numCache>
                <c:formatCode>General</c:formatCode>
                <c:ptCount val="2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R'!$T$171:$T$198</c:f>
              <c:numCache>
                <c:formatCode>General</c:formatCode>
                <c:ptCount val="28"/>
                <c:pt idx="0">
                  <c:v>0.873</c:v>
                </c:pt>
                <c:pt idx="1">
                  <c:v>0.855</c:v>
                </c:pt>
                <c:pt idx="2">
                  <c:v>0.82</c:v>
                </c:pt>
                <c:pt idx="3">
                  <c:v>0.785</c:v>
                </c:pt>
                <c:pt idx="4">
                  <c:v>0.749</c:v>
                </c:pt>
                <c:pt idx="5">
                  <c:v>0.714</c:v>
                </c:pt>
                <c:pt idx="6">
                  <c:v>0.679</c:v>
                </c:pt>
                <c:pt idx="7">
                  <c:v>0.644</c:v>
                </c:pt>
                <c:pt idx="8">
                  <c:v>0.679</c:v>
                </c:pt>
                <c:pt idx="9">
                  <c:v>0.679</c:v>
                </c:pt>
                <c:pt idx="10">
                  <c:v>0.538</c:v>
                </c:pt>
                <c:pt idx="11">
                  <c:v>0.503</c:v>
                </c:pt>
                <c:pt idx="12">
                  <c:v>0.467</c:v>
                </c:pt>
                <c:pt idx="13">
                  <c:v>0.441</c:v>
                </c:pt>
                <c:pt idx="14">
                  <c:v>0.405</c:v>
                </c:pt>
                <c:pt idx="15">
                  <c:v>0.37</c:v>
                </c:pt>
                <c:pt idx="16">
                  <c:v>0.335</c:v>
                </c:pt>
                <c:pt idx="17">
                  <c:v>0.3</c:v>
                </c:pt>
                <c:pt idx="18">
                  <c:v>0.264</c:v>
                </c:pt>
                <c:pt idx="19">
                  <c:v>0.229</c:v>
                </c:pt>
                <c:pt idx="20">
                  <c:v>0.194</c:v>
                </c:pt>
                <c:pt idx="21">
                  <c:v>0.159</c:v>
                </c:pt>
                <c:pt idx="22">
                  <c:v>0.124</c:v>
                </c:pt>
                <c:pt idx="23">
                  <c:v>0.088</c:v>
                </c:pt>
                <c:pt idx="24">
                  <c:v>0.053</c:v>
                </c:pt>
                <c:pt idx="25">
                  <c:v>0.018</c:v>
                </c:pt>
                <c:pt idx="2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R'!$U$170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R'!$R$171:$R$198</c:f>
              <c:numCache>
                <c:formatCode>General</c:formatCode>
                <c:ptCount val="2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R'!$U$171:$U$198</c:f>
              <c:numCache>
                <c:formatCode>General</c:formatCode>
                <c:ptCount val="28"/>
                <c:pt idx="0">
                  <c:v>0.938</c:v>
                </c:pt>
                <c:pt idx="1">
                  <c:v>0.933</c:v>
                </c:pt>
                <c:pt idx="2">
                  <c:v>0.921</c:v>
                </c:pt>
                <c:pt idx="3">
                  <c:v>0.91</c:v>
                </c:pt>
                <c:pt idx="4">
                  <c:v>0.899</c:v>
                </c:pt>
                <c:pt idx="5">
                  <c:v>0.887</c:v>
                </c:pt>
                <c:pt idx="6">
                  <c:v>0.876</c:v>
                </c:pt>
                <c:pt idx="7">
                  <c:v>0.864</c:v>
                </c:pt>
                <c:pt idx="8">
                  <c:v>0.876</c:v>
                </c:pt>
                <c:pt idx="9">
                  <c:v>0.876</c:v>
                </c:pt>
                <c:pt idx="10">
                  <c:v>0.83</c:v>
                </c:pt>
                <c:pt idx="11">
                  <c:v>0.819</c:v>
                </c:pt>
                <c:pt idx="12">
                  <c:v>0.808</c:v>
                </c:pt>
                <c:pt idx="13">
                  <c:v>0.799</c:v>
                </c:pt>
                <c:pt idx="14">
                  <c:v>0.788</c:v>
                </c:pt>
                <c:pt idx="15">
                  <c:v>0.776</c:v>
                </c:pt>
                <c:pt idx="16">
                  <c:v>0.765</c:v>
                </c:pt>
                <c:pt idx="17">
                  <c:v>0.753</c:v>
                </c:pt>
                <c:pt idx="18">
                  <c:v>0.742</c:v>
                </c:pt>
                <c:pt idx="19">
                  <c:v>0.731</c:v>
                </c:pt>
                <c:pt idx="20">
                  <c:v>0.719</c:v>
                </c:pt>
                <c:pt idx="21">
                  <c:v>0.708</c:v>
                </c:pt>
                <c:pt idx="22">
                  <c:v>0.697</c:v>
                </c:pt>
                <c:pt idx="23">
                  <c:v>0.685</c:v>
                </c:pt>
                <c:pt idx="24">
                  <c:v>0.674</c:v>
                </c:pt>
                <c:pt idx="25">
                  <c:v>0.662</c:v>
                </c:pt>
                <c:pt idx="26">
                  <c:v>0.657</c:v>
                </c:pt>
              </c:numCache>
            </c:numRef>
          </c:yVal>
          <c:smooth val="0"/>
        </c:ser>
        <c:axId val="87104707"/>
        <c:axId val="3652664"/>
      </c:scatterChart>
      <c:valAx>
        <c:axId val="871047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52664"/>
        <c:crosses val="autoZero"/>
        <c:crossBetween val="midCat"/>
      </c:valAx>
      <c:valAx>
        <c:axId val="36526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1047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R'!$AG$170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R'!$AC$171:$AC$197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R'!$AG$171:$AG$197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R'!$AH$170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R'!$AC$171:$AC$197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R'!$AH$171:$AH$197</c:f>
              <c:numCache>
                <c:formatCode>General</c:formatCode>
                <c:ptCount val="27"/>
                <c:pt idx="0">
                  <c:v>1.73972602739726</c:v>
                </c:pt>
                <c:pt idx="1">
                  <c:v>1.8125</c:v>
                </c:pt>
                <c:pt idx="2">
                  <c:v>1.875</c:v>
                </c:pt>
                <c:pt idx="3">
                  <c:v>1.93693693693694</c:v>
                </c:pt>
                <c:pt idx="4">
                  <c:v>1.99206349206349</c:v>
                </c:pt>
                <c:pt idx="5">
                  <c:v>2.02836879432624</c:v>
                </c:pt>
                <c:pt idx="6">
                  <c:v>2.04458598726115</c:v>
                </c:pt>
                <c:pt idx="7">
                  <c:v>2.06976744186046</c:v>
                </c:pt>
                <c:pt idx="8">
                  <c:v>2.04458598726115</c:v>
                </c:pt>
                <c:pt idx="9">
                  <c:v>2.04458598726115</c:v>
                </c:pt>
                <c:pt idx="10">
                  <c:v>2.11926605504587</c:v>
                </c:pt>
                <c:pt idx="11">
                  <c:v>2.13304721030043</c:v>
                </c:pt>
                <c:pt idx="12">
                  <c:v>2.14056224899598</c:v>
                </c:pt>
                <c:pt idx="13">
                  <c:v>2.15</c:v>
                </c:pt>
                <c:pt idx="14">
                  <c:v>2.15579710144927</c:v>
                </c:pt>
                <c:pt idx="15">
                  <c:v>2.16494845360825</c:v>
                </c:pt>
                <c:pt idx="16">
                  <c:v>2.17320261437909</c:v>
                </c:pt>
                <c:pt idx="17">
                  <c:v>2.17391304347826</c:v>
                </c:pt>
                <c:pt idx="18">
                  <c:v>2.1839762611276</c:v>
                </c:pt>
                <c:pt idx="19">
                  <c:v>2.19034090909091</c:v>
                </c:pt>
                <c:pt idx="20">
                  <c:v>2.19021739130435</c:v>
                </c:pt>
                <c:pt idx="21">
                  <c:v>2.19582245430809</c:v>
                </c:pt>
                <c:pt idx="22">
                  <c:v>2.20100502512563</c:v>
                </c:pt>
                <c:pt idx="23">
                  <c:v>2.20289855072464</c:v>
                </c:pt>
                <c:pt idx="24">
                  <c:v>2.20745920745921</c:v>
                </c:pt>
                <c:pt idx="25">
                  <c:v>2.21171171171171</c:v>
                </c:pt>
                <c:pt idx="26">
                  <c:v>2.21238938053097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R'!$AI$170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R'!$AC$171:$AC$197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R'!$AI$171:$AI$197</c:f>
              <c:numCache>
                <c:formatCode>General</c:formatCode>
                <c:ptCount val="27"/>
                <c:pt idx="0">
                  <c:v>0.849315068493152</c:v>
                </c:pt>
                <c:pt idx="1">
                  <c:v>0.837500000000001</c:v>
                </c:pt>
                <c:pt idx="2">
                  <c:v>0.822916666666668</c:v>
                </c:pt>
                <c:pt idx="3">
                  <c:v>0.810810810810811</c:v>
                </c:pt>
                <c:pt idx="4">
                  <c:v>0.801587301587302</c:v>
                </c:pt>
                <c:pt idx="5">
                  <c:v>0.801418439716312</c:v>
                </c:pt>
                <c:pt idx="6">
                  <c:v>0.789808917197452</c:v>
                </c:pt>
                <c:pt idx="7">
                  <c:v>0.790697674418605</c:v>
                </c:pt>
                <c:pt idx="8">
                  <c:v>0.789808917197452</c:v>
                </c:pt>
                <c:pt idx="9">
                  <c:v>0.789808917197452</c:v>
                </c:pt>
                <c:pt idx="10">
                  <c:v>0.779816513761468</c:v>
                </c:pt>
                <c:pt idx="11">
                  <c:v>0.776824034334764</c:v>
                </c:pt>
                <c:pt idx="12">
                  <c:v>0.771084337349398</c:v>
                </c:pt>
                <c:pt idx="13">
                  <c:v>0.773076923076923</c:v>
                </c:pt>
                <c:pt idx="14">
                  <c:v>0.768115942028985</c:v>
                </c:pt>
                <c:pt idx="15">
                  <c:v>0.769759450171821</c:v>
                </c:pt>
                <c:pt idx="16">
                  <c:v>0.76797385620915</c:v>
                </c:pt>
                <c:pt idx="17">
                  <c:v>0.767080745341615</c:v>
                </c:pt>
                <c:pt idx="18">
                  <c:v>0.765578635014837</c:v>
                </c:pt>
                <c:pt idx="19">
                  <c:v>0.764204545454546</c:v>
                </c:pt>
                <c:pt idx="20">
                  <c:v>0.763586956521739</c:v>
                </c:pt>
                <c:pt idx="21">
                  <c:v>0.762402088772846</c:v>
                </c:pt>
                <c:pt idx="22">
                  <c:v>0.761306532663317</c:v>
                </c:pt>
                <c:pt idx="23">
                  <c:v>0.760869565217391</c:v>
                </c:pt>
                <c:pt idx="24">
                  <c:v>0.75990675990676</c:v>
                </c:pt>
                <c:pt idx="25">
                  <c:v>0.761261261261261</c:v>
                </c:pt>
                <c:pt idx="26">
                  <c:v>0.758849557522124</c:v>
                </c:pt>
              </c:numCache>
            </c:numRef>
          </c:yVal>
          <c:smooth val="0"/>
        </c:ser>
        <c:axId val="59095552"/>
        <c:axId val="48246594"/>
      </c:scatterChart>
      <c:valAx>
        <c:axId val="5909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246594"/>
        <c:crosses val="autoZero"/>
        <c:crossBetween val="midCat"/>
      </c:valAx>
      <c:valAx>
        <c:axId val="482465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0955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R'!$O$260</c:f>
              <c:strCache>
                <c:ptCount val="1"/>
                <c:pt idx="0">
                  <c:v>red value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R'!$C$261:$C$287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R'!$O$261:$O$287</c:f>
              <c:numCache>
                <c:formatCode>General</c:formatCode>
                <c:ptCount val="27"/>
                <c:pt idx="0">
                  <c:v>0.121</c:v>
                </c:pt>
                <c:pt idx="1">
                  <c:v>0.122</c:v>
                </c:pt>
                <c:pt idx="2">
                  <c:v>0.122</c:v>
                </c:pt>
                <c:pt idx="3">
                  <c:v>0.122</c:v>
                </c:pt>
                <c:pt idx="4">
                  <c:v>0.122</c:v>
                </c:pt>
                <c:pt idx="5">
                  <c:v>0.123</c:v>
                </c:pt>
                <c:pt idx="6">
                  <c:v>0.123</c:v>
                </c:pt>
                <c:pt idx="7">
                  <c:v>0.124</c:v>
                </c:pt>
                <c:pt idx="8">
                  <c:v>0.124</c:v>
                </c:pt>
                <c:pt idx="9">
                  <c:v>0.126</c:v>
                </c:pt>
                <c:pt idx="10">
                  <c:v>0.127</c:v>
                </c:pt>
                <c:pt idx="11">
                  <c:v>0.127</c:v>
                </c:pt>
                <c:pt idx="12">
                  <c:v>0.127</c:v>
                </c:pt>
                <c:pt idx="13">
                  <c:v>0.127</c:v>
                </c:pt>
                <c:pt idx="14">
                  <c:v>0.127</c:v>
                </c:pt>
                <c:pt idx="15">
                  <c:v>0.125</c:v>
                </c:pt>
                <c:pt idx="16">
                  <c:v>0.116</c:v>
                </c:pt>
                <c:pt idx="17">
                  <c:v>0.108</c:v>
                </c:pt>
                <c:pt idx="18">
                  <c:v>0.101</c:v>
                </c:pt>
                <c:pt idx="19">
                  <c:v>0.095</c:v>
                </c:pt>
                <c:pt idx="20">
                  <c:v>0.0920000000000001</c:v>
                </c:pt>
                <c:pt idx="21">
                  <c:v>0.0870000000000001</c:v>
                </c:pt>
                <c:pt idx="22">
                  <c:v>0.083</c:v>
                </c:pt>
                <c:pt idx="23">
                  <c:v>0.08</c:v>
                </c:pt>
                <c:pt idx="24">
                  <c:v>0.0770000000000001</c:v>
                </c:pt>
                <c:pt idx="25">
                  <c:v>0.0740000000000001</c:v>
                </c:pt>
                <c:pt idx="26">
                  <c:v>0.073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R'!$P$260</c:f>
              <c:strCache>
                <c:ptCount val="1"/>
                <c:pt idx="0">
                  <c:v>green value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R'!$C$261:$C$287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R'!$P$261:$P$287</c:f>
              <c:numCache>
                <c:formatCode>General</c:formatCode>
                <c:ptCount val="27"/>
                <c:pt idx="0">
                  <c:v>0.0479999999999999</c:v>
                </c:pt>
                <c:pt idx="1">
                  <c:v>0.049</c:v>
                </c:pt>
                <c:pt idx="2">
                  <c:v>0.05</c:v>
                </c:pt>
                <c:pt idx="3">
                  <c:v>0.052</c:v>
                </c:pt>
                <c:pt idx="4">
                  <c:v>0.0540000000000001</c:v>
                </c:pt>
                <c:pt idx="5">
                  <c:v>0.057</c:v>
                </c:pt>
                <c:pt idx="6">
                  <c:v>0.0609999999999999</c:v>
                </c:pt>
                <c:pt idx="7">
                  <c:v>0.0640000000000001</c:v>
                </c:pt>
                <c:pt idx="8">
                  <c:v>0.07</c:v>
                </c:pt>
                <c:pt idx="9">
                  <c:v>0.0770000000000001</c:v>
                </c:pt>
                <c:pt idx="10">
                  <c:v>0.0840000000000001</c:v>
                </c:pt>
                <c:pt idx="11">
                  <c:v>0.0920000000000001</c:v>
                </c:pt>
                <c:pt idx="12">
                  <c:v>0.1</c:v>
                </c:pt>
                <c:pt idx="13">
                  <c:v>0.11</c:v>
                </c:pt>
                <c:pt idx="14">
                  <c:v>0.119</c:v>
                </c:pt>
                <c:pt idx="15">
                  <c:v>0.127</c:v>
                </c:pt>
                <c:pt idx="16">
                  <c:v>0.127</c:v>
                </c:pt>
                <c:pt idx="17">
                  <c:v>0.127</c:v>
                </c:pt>
                <c:pt idx="18">
                  <c:v>0.127</c:v>
                </c:pt>
                <c:pt idx="19">
                  <c:v>0.127</c:v>
                </c:pt>
                <c:pt idx="20">
                  <c:v>0.127</c:v>
                </c:pt>
                <c:pt idx="21">
                  <c:v>0.127</c:v>
                </c:pt>
                <c:pt idx="22">
                  <c:v>0.127</c:v>
                </c:pt>
                <c:pt idx="23">
                  <c:v>0.127</c:v>
                </c:pt>
                <c:pt idx="24">
                  <c:v>0.127</c:v>
                </c:pt>
                <c:pt idx="25">
                  <c:v>0.127</c:v>
                </c:pt>
                <c:pt idx="26">
                  <c:v>0.127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R'!$Q$260</c:f>
              <c:strCache>
                <c:ptCount val="1"/>
                <c:pt idx="0">
                  <c:v>blue value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R'!$C$261:$C$287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R'!$Q$261:$Q$287</c:f>
              <c:numCache>
                <c:formatCode>General</c:formatCode>
                <c:ptCount val="27"/>
                <c:pt idx="0">
                  <c:v>0.127</c:v>
                </c:pt>
                <c:pt idx="1">
                  <c:v>0.127</c:v>
                </c:pt>
                <c:pt idx="2">
                  <c:v>0.127</c:v>
                </c:pt>
                <c:pt idx="3">
                  <c:v>0.127</c:v>
                </c:pt>
                <c:pt idx="4">
                  <c:v>0.127</c:v>
                </c:pt>
                <c:pt idx="5">
                  <c:v>0.127</c:v>
                </c:pt>
                <c:pt idx="6">
                  <c:v>0.127</c:v>
                </c:pt>
                <c:pt idx="7">
                  <c:v>0.127</c:v>
                </c:pt>
                <c:pt idx="8">
                  <c:v>0.127</c:v>
                </c:pt>
                <c:pt idx="9">
                  <c:v>0.127</c:v>
                </c:pt>
                <c:pt idx="10">
                  <c:v>0.127</c:v>
                </c:pt>
                <c:pt idx="11">
                  <c:v>0.127</c:v>
                </c:pt>
                <c:pt idx="12">
                  <c:v>0.126</c:v>
                </c:pt>
                <c:pt idx="13">
                  <c:v>0.124</c:v>
                </c:pt>
                <c:pt idx="14">
                  <c:v>0.123</c:v>
                </c:pt>
                <c:pt idx="15">
                  <c:v>0.119</c:v>
                </c:pt>
                <c:pt idx="16">
                  <c:v>0.109</c:v>
                </c:pt>
                <c:pt idx="17">
                  <c:v>0.1</c:v>
                </c:pt>
                <c:pt idx="18">
                  <c:v>0.093</c:v>
                </c:pt>
                <c:pt idx="19">
                  <c:v>0.0870000000000001</c:v>
                </c:pt>
                <c:pt idx="20">
                  <c:v>0.083</c:v>
                </c:pt>
                <c:pt idx="21">
                  <c:v>0.0770000000000001</c:v>
                </c:pt>
                <c:pt idx="22">
                  <c:v>0.073</c:v>
                </c:pt>
                <c:pt idx="23">
                  <c:v>0.0690000000000001</c:v>
                </c:pt>
                <c:pt idx="24">
                  <c:v>0.0659999999999999</c:v>
                </c:pt>
                <c:pt idx="25">
                  <c:v>0.0629999999999999</c:v>
                </c:pt>
                <c:pt idx="26">
                  <c:v>0.0620000000000001</c:v>
                </c:pt>
              </c:numCache>
            </c:numRef>
          </c:yVal>
          <c:smooth val="0"/>
        </c:ser>
        <c:axId val="95603235"/>
        <c:axId val="14138155"/>
      </c:scatterChart>
      <c:valAx>
        <c:axId val="9560323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138155"/>
        <c:crosses val="autoZero"/>
        <c:crossBetween val="midCat"/>
      </c:valAx>
      <c:valAx>
        <c:axId val="141381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6032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R'!$AJ$170</c:f>
              <c:strCache>
                <c:ptCount val="1"/>
                <c:pt idx="0">
                  <c:v>RGB sum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R'!$AC$171:$AC$197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R'!$AJ$171:$AJ$197</c:f>
              <c:numCache>
                <c:formatCode>General</c:formatCode>
                <c:ptCount val="27"/>
                <c:pt idx="0">
                  <c:v>0.262</c:v>
                </c:pt>
                <c:pt idx="1">
                  <c:v>0.292</c:v>
                </c:pt>
                <c:pt idx="2">
                  <c:v>0.355</c:v>
                </c:pt>
                <c:pt idx="3">
                  <c:v>0.416</c:v>
                </c:pt>
                <c:pt idx="4">
                  <c:v>0.478</c:v>
                </c:pt>
                <c:pt idx="5">
                  <c:v>0.54</c:v>
                </c:pt>
                <c:pt idx="6">
                  <c:v>0.602</c:v>
                </c:pt>
                <c:pt idx="7">
                  <c:v>0.664</c:v>
                </c:pt>
                <c:pt idx="8">
                  <c:v>0.602</c:v>
                </c:pt>
                <c:pt idx="9">
                  <c:v>0.602</c:v>
                </c:pt>
                <c:pt idx="10">
                  <c:v>0.85</c:v>
                </c:pt>
                <c:pt idx="11">
                  <c:v>0.911</c:v>
                </c:pt>
                <c:pt idx="12">
                  <c:v>0.974</c:v>
                </c:pt>
                <c:pt idx="13">
                  <c:v>1.02</c:v>
                </c:pt>
                <c:pt idx="14">
                  <c:v>1.083</c:v>
                </c:pt>
                <c:pt idx="15">
                  <c:v>1.145</c:v>
                </c:pt>
                <c:pt idx="16">
                  <c:v>1.206</c:v>
                </c:pt>
                <c:pt idx="17">
                  <c:v>1.269</c:v>
                </c:pt>
                <c:pt idx="18">
                  <c:v>1.331</c:v>
                </c:pt>
                <c:pt idx="19">
                  <c:v>1.392</c:v>
                </c:pt>
                <c:pt idx="20">
                  <c:v>1.455</c:v>
                </c:pt>
                <c:pt idx="21">
                  <c:v>1.516</c:v>
                </c:pt>
                <c:pt idx="22">
                  <c:v>1.577</c:v>
                </c:pt>
                <c:pt idx="23">
                  <c:v>1.641</c:v>
                </c:pt>
                <c:pt idx="24">
                  <c:v>1.702</c:v>
                </c:pt>
                <c:pt idx="25">
                  <c:v>1.764</c:v>
                </c:pt>
                <c:pt idx="26">
                  <c:v>1.795</c:v>
                </c:pt>
              </c:numCache>
            </c:numRef>
          </c:yVal>
          <c:smooth val="0"/>
        </c:ser>
        <c:axId val="16366927"/>
        <c:axId val="59447902"/>
      </c:scatterChart>
      <c:valAx>
        <c:axId val="163669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447902"/>
        <c:crosses val="autoZero"/>
        <c:crossBetween val="midCat"/>
      </c:valAx>
      <c:valAx>
        <c:axId val="594479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3669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R'!$E$294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R'!$B$295:$B$321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R'!$E$295:$E$321</c:f>
              <c:numCache>
                <c:formatCode>General</c:formatCode>
                <c:ptCount val="27"/>
                <c:pt idx="0">
                  <c:v>0.956</c:v>
                </c:pt>
                <c:pt idx="5">
                  <c:v>0.955</c:v>
                </c:pt>
                <c:pt idx="10">
                  <c:v>0.952</c:v>
                </c:pt>
                <c:pt idx="15">
                  <c:v>0.947</c:v>
                </c:pt>
                <c:pt idx="20">
                  <c:v>0.939</c:v>
                </c:pt>
                <c:pt idx="26">
                  <c:v>0.927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R'!$F$294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R'!$B$295:$B$321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R'!$F$295:$F$321</c:f>
              <c:numCache>
                <c:formatCode>General</c:formatCode>
                <c:ptCount val="27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0.873</c:v>
                </c:pt>
                <c:pt idx="5">
                  <c:v>0.873</c:v>
                </c:pt>
                <c:pt idx="6">
                  <c:v>0.873</c:v>
                </c:pt>
                <c:pt idx="7">
                  <c:v>0.873</c:v>
                </c:pt>
                <c:pt idx="8">
                  <c:v>0.873</c:v>
                </c:pt>
                <c:pt idx="9">
                  <c:v>0.873</c:v>
                </c:pt>
                <c:pt idx="10">
                  <c:v>0.873</c:v>
                </c:pt>
                <c:pt idx="11">
                  <c:v>0.873</c:v>
                </c:pt>
                <c:pt idx="12">
                  <c:v>0.873</c:v>
                </c:pt>
                <c:pt idx="13">
                  <c:v>0.873</c:v>
                </c:pt>
                <c:pt idx="14">
                  <c:v>0.873</c:v>
                </c:pt>
                <c:pt idx="15">
                  <c:v>0.873</c:v>
                </c:pt>
                <c:pt idx="16">
                  <c:v>0.873</c:v>
                </c:pt>
                <c:pt idx="17">
                  <c:v>0.873</c:v>
                </c:pt>
                <c:pt idx="18">
                  <c:v>0.873</c:v>
                </c:pt>
                <c:pt idx="19">
                  <c:v>0.873</c:v>
                </c:pt>
                <c:pt idx="20">
                  <c:v>0.873</c:v>
                </c:pt>
                <c:pt idx="21">
                  <c:v>0.873</c:v>
                </c:pt>
                <c:pt idx="22">
                  <c:v>0.873</c:v>
                </c:pt>
                <c:pt idx="23">
                  <c:v>0.873</c:v>
                </c:pt>
                <c:pt idx="24">
                  <c:v>0.873</c:v>
                </c:pt>
                <c:pt idx="25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R'!$G$294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R'!$B$295:$B$321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R'!$G$295:$G$321</c:f>
              <c:numCache>
                <c:formatCode>General</c:formatCode>
                <c:ptCount val="27"/>
                <c:pt idx="0">
                  <c:v>0.937</c:v>
                </c:pt>
                <c:pt idx="1">
                  <c:v>0.938</c:v>
                </c:pt>
                <c:pt idx="2">
                  <c:v>0.938</c:v>
                </c:pt>
                <c:pt idx="3">
                  <c:v>0.938</c:v>
                </c:pt>
                <c:pt idx="4">
                  <c:v>0.938</c:v>
                </c:pt>
                <c:pt idx="5">
                  <c:v>0.938</c:v>
                </c:pt>
                <c:pt idx="6">
                  <c:v>0.938</c:v>
                </c:pt>
                <c:pt idx="7">
                  <c:v>0.938</c:v>
                </c:pt>
                <c:pt idx="8">
                  <c:v>0.938</c:v>
                </c:pt>
                <c:pt idx="9">
                  <c:v>0.938</c:v>
                </c:pt>
                <c:pt idx="10">
                  <c:v>0.938</c:v>
                </c:pt>
                <c:pt idx="11">
                  <c:v>0.938</c:v>
                </c:pt>
                <c:pt idx="12">
                  <c:v>0.938</c:v>
                </c:pt>
                <c:pt idx="13">
                  <c:v>0.938</c:v>
                </c:pt>
                <c:pt idx="14">
                  <c:v>0.938</c:v>
                </c:pt>
                <c:pt idx="15">
                  <c:v>0.938</c:v>
                </c:pt>
                <c:pt idx="16">
                  <c:v>0.938</c:v>
                </c:pt>
                <c:pt idx="17">
                  <c:v>0.938</c:v>
                </c:pt>
                <c:pt idx="18">
                  <c:v>0.938</c:v>
                </c:pt>
                <c:pt idx="19">
                  <c:v>0.938</c:v>
                </c:pt>
                <c:pt idx="20">
                  <c:v>0.938</c:v>
                </c:pt>
                <c:pt idx="21">
                  <c:v>0.938</c:v>
                </c:pt>
                <c:pt idx="22">
                  <c:v>0.938</c:v>
                </c:pt>
                <c:pt idx="23">
                  <c:v>0.938</c:v>
                </c:pt>
                <c:pt idx="24">
                  <c:v>0.938</c:v>
                </c:pt>
                <c:pt idx="25">
                  <c:v>0.938</c:v>
                </c:pt>
                <c:pt idx="26">
                  <c:v>0.938</c:v>
                </c:pt>
              </c:numCache>
            </c:numRef>
          </c:yVal>
          <c:smooth val="0"/>
        </c:ser>
        <c:axId val="86187685"/>
        <c:axId val="83695351"/>
      </c:scatterChart>
      <c:valAx>
        <c:axId val="8618768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695351"/>
        <c:crosses val="autoZero"/>
        <c:crossBetween val="midCat"/>
      </c:valAx>
      <c:valAx>
        <c:axId val="836953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1876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R'!$E$352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R'!$D$353:$D$379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R'!$E$353:$E$379</c:f>
              <c:numCache>
                <c:formatCode>General</c:formatCode>
                <c:ptCount val="27"/>
                <c:pt idx="0">
                  <c:v>0.927</c:v>
                </c:pt>
                <c:pt idx="10">
                  <c:v>0.927</c:v>
                </c:pt>
                <c:pt idx="20">
                  <c:v>0.927</c:v>
                </c:pt>
                <c:pt idx="26">
                  <c:v>0.927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R'!$F$352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R'!$D$353:$D$379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R'!$F$353:$F$379</c:f>
              <c:numCache>
                <c:formatCode>General</c:formatCode>
                <c:ptCount val="27"/>
                <c:pt idx="0">
                  <c:v>0.873</c:v>
                </c:pt>
                <c:pt idx="10">
                  <c:v>0.873</c:v>
                </c:pt>
                <c:pt idx="20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R'!$G$352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R'!$D$353:$D$379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R'!$G$353:$G$379</c:f>
              <c:numCache>
                <c:formatCode>General</c:formatCode>
                <c:ptCount val="27"/>
                <c:pt idx="0">
                  <c:v>0.968</c:v>
                </c:pt>
                <c:pt idx="10">
                  <c:v>0.965</c:v>
                </c:pt>
                <c:pt idx="20">
                  <c:v>0.951</c:v>
                </c:pt>
                <c:pt idx="26">
                  <c:v>0.938</c:v>
                </c:pt>
              </c:numCache>
            </c:numRef>
          </c:yVal>
          <c:smooth val="0"/>
        </c:ser>
        <c:axId val="51577678"/>
        <c:axId val="83123014"/>
      </c:scatterChart>
      <c:valAx>
        <c:axId val="5157767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123014"/>
        <c:crosses val="autoZero"/>
        <c:crossBetween val="midCat"/>
      </c:valAx>
      <c:valAx>
        <c:axId val="831230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5776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R'!$T$294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R'!$Q$295:$Q$321</c:f>
              <c:numCache>
                <c:formatCode>General</c:formatCode>
                <c:ptCount val="2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R'!$T$295:$T$321</c:f>
              <c:numCache>
                <c:formatCode>General</c:formatCode>
                <c:ptCount val="27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0.966</c:v>
                </c:pt>
                <c:pt idx="8">
                  <c:v>0.965</c:v>
                </c:pt>
                <c:pt idx="11">
                  <c:v>0.958</c:v>
                </c:pt>
                <c:pt idx="15">
                  <c:v>0.943</c:v>
                </c:pt>
                <c:pt idx="20">
                  <c:v>0.917</c:v>
                </c:pt>
                <c:pt idx="26">
                  <c:v>0.879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R'!$U$294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R'!$Q$295:$Q$321</c:f>
              <c:numCache>
                <c:formatCode>General</c:formatCode>
                <c:ptCount val="2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R'!$U$295:$U$321</c:f>
              <c:numCache>
                <c:formatCode>General</c:formatCode>
                <c:ptCount val="27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0.965</c:v>
                </c:pt>
                <c:pt idx="8">
                  <c:v>0.965</c:v>
                </c:pt>
                <c:pt idx="11">
                  <c:v>0.964</c:v>
                </c:pt>
                <c:pt idx="15">
                  <c:v>0.962</c:v>
                </c:pt>
                <c:pt idx="20">
                  <c:v>0.958</c:v>
                </c:pt>
                <c:pt idx="26">
                  <c:v>0.952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R'!$V$294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R'!$Q$295:$Q$321</c:f>
              <c:numCache>
                <c:formatCode>General</c:formatCode>
                <c:ptCount val="2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R'!$V$295:$V$321</c:f>
              <c:numCache>
                <c:formatCode>General</c:formatCode>
                <c:ptCount val="27"/>
                <c:pt idx="0">
                  <c:v>0.9</c:v>
                </c:pt>
                <c:pt idx="2">
                  <c:v>0.9</c:v>
                </c:pt>
                <c:pt idx="4">
                  <c:v>0.9</c:v>
                </c:pt>
                <c:pt idx="6">
                  <c:v>0.9</c:v>
                </c:pt>
                <c:pt idx="7">
                  <c:v>0.873</c:v>
                </c:pt>
                <c:pt idx="8">
                  <c:v>0.873</c:v>
                </c:pt>
                <c:pt idx="11">
                  <c:v>0.873</c:v>
                </c:pt>
                <c:pt idx="15">
                  <c:v>0.873</c:v>
                </c:pt>
                <c:pt idx="20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axId val="61571852"/>
        <c:axId val="99991848"/>
      </c:scatterChart>
      <c:valAx>
        <c:axId val="615718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991848"/>
        <c:crosses val="autoZero"/>
        <c:crossBetween val="midCat"/>
      </c:valAx>
      <c:valAx>
        <c:axId val="999918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5718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R'!$E$397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R'!$A$398:$A$401</c:f>
              <c:numCache>
                <c:formatCode>General</c:formatCode>
                <c:ptCount val="4"/>
                <c:pt idx="0">
                  <c:v>1</c:v>
                </c:pt>
                <c:pt idx="1">
                  <c:v>80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R'!$E$398:$E$401</c:f>
              <c:numCache>
                <c:formatCode>General</c:formatCode>
                <c:ptCount val="4"/>
                <c:pt idx="0">
                  <c:v>0.873</c:v>
                </c:pt>
                <c:pt idx="1">
                  <c:v>0.608</c:v>
                </c:pt>
                <c:pt idx="2">
                  <c:v>0.335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R'!$F$397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R'!$A$398:$A$401</c:f>
              <c:numCache>
                <c:formatCode>General</c:formatCode>
                <c:ptCount val="4"/>
                <c:pt idx="0">
                  <c:v>1</c:v>
                </c:pt>
                <c:pt idx="1">
                  <c:v>80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R'!$F$398:$F$401</c:f>
              <c:numCache>
                <c:formatCode>General</c:formatCode>
                <c:ptCount val="4"/>
                <c:pt idx="0">
                  <c:v>0.94</c:v>
                </c:pt>
                <c:pt idx="1">
                  <c:v>0.859</c:v>
                </c:pt>
                <c:pt idx="2">
                  <c:v>0.77</c:v>
                </c:pt>
                <c:pt idx="3">
                  <c:v>0.674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R'!$G$397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R'!$A$398:$A$401</c:f>
              <c:numCache>
                <c:formatCode>General</c:formatCode>
                <c:ptCount val="4"/>
                <c:pt idx="0">
                  <c:v>1</c:v>
                </c:pt>
                <c:pt idx="1">
                  <c:v>80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R'!$G$398:$G$401</c:f>
              <c:numCache>
                <c:formatCode>General</c:formatCode>
                <c:ptCount val="4"/>
                <c:pt idx="0">
                  <c:v>0.963</c:v>
                </c:pt>
                <c:pt idx="1">
                  <c:v>0.945</c:v>
                </c:pt>
                <c:pt idx="2">
                  <c:v>0.927</c:v>
                </c:pt>
                <c:pt idx="3">
                  <c:v>0.904</c:v>
                </c:pt>
              </c:numCache>
            </c:numRef>
          </c:yVal>
          <c:smooth val="0"/>
        </c:ser>
        <c:axId val="40469582"/>
        <c:axId val="98311577"/>
      </c:scatterChart>
      <c:valAx>
        <c:axId val="404695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311577"/>
        <c:crosses val="autoZero"/>
        <c:crossBetween val="midCat"/>
      </c:valAx>
      <c:valAx>
        <c:axId val="983115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4695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R'!$E$412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R'!$A$413:$A$416</c:f>
              <c:numCache>
                <c:formatCode>General</c:formatCode>
                <c:ptCount val="4"/>
                <c:pt idx="0">
                  <c:v>1</c:v>
                </c:pt>
                <c:pt idx="1">
                  <c:v>80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R'!$E$413:$E$416</c:f>
              <c:numCache>
                <c:formatCode>General</c:formatCode>
                <c:ptCount val="4"/>
                <c:pt idx="0">
                  <c:v>0.873</c:v>
                </c:pt>
                <c:pt idx="1">
                  <c:v>0.608</c:v>
                </c:pt>
                <c:pt idx="2">
                  <c:v>0.335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R'!$F$412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R'!$A$413:$A$416</c:f>
              <c:numCache>
                <c:formatCode>General</c:formatCode>
                <c:ptCount val="4"/>
                <c:pt idx="0">
                  <c:v>1</c:v>
                </c:pt>
                <c:pt idx="1">
                  <c:v>80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R'!$F$413:$F$416</c:f>
              <c:numCache>
                <c:formatCode>General</c:formatCode>
                <c:ptCount val="4"/>
                <c:pt idx="0">
                  <c:v>0.896</c:v>
                </c:pt>
                <c:pt idx="1">
                  <c:v>0.695</c:v>
                </c:pt>
                <c:pt idx="2">
                  <c:v>0.486</c:v>
                </c:pt>
                <c:pt idx="3">
                  <c:v>0.231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R'!$G$412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R'!$A$413:$A$416</c:f>
              <c:numCache>
                <c:formatCode>General</c:formatCode>
                <c:ptCount val="4"/>
                <c:pt idx="0">
                  <c:v>1</c:v>
                </c:pt>
                <c:pt idx="1">
                  <c:v>80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R'!$G$413:$G$416</c:f>
              <c:numCache>
                <c:formatCode>General</c:formatCode>
                <c:ptCount val="4"/>
                <c:pt idx="0">
                  <c:v>0.948</c:v>
                </c:pt>
                <c:pt idx="1">
                  <c:v>0.89</c:v>
                </c:pt>
                <c:pt idx="2">
                  <c:v>0.829</c:v>
                </c:pt>
                <c:pt idx="3">
                  <c:v>0.755</c:v>
                </c:pt>
              </c:numCache>
            </c:numRef>
          </c:yVal>
          <c:smooth val="0"/>
        </c:ser>
        <c:axId val="38395229"/>
        <c:axId val="82787517"/>
      </c:scatterChart>
      <c:valAx>
        <c:axId val="3839522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787517"/>
        <c:crosses val="autoZero"/>
        <c:crossBetween val="midCat"/>
      </c:valAx>
      <c:valAx>
        <c:axId val="827875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3952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R'!$E$425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R'!$A$426:$A$429</c:f>
              <c:numCache>
                <c:formatCode>General</c:formatCode>
                <c:ptCount val="4"/>
                <c:pt idx="0">
                  <c:v>1</c:v>
                </c:pt>
                <c:pt idx="1">
                  <c:v>80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R'!$E$426:$E$429</c:f>
              <c:numCache>
                <c:formatCode>General</c:formatCode>
                <c:ptCount val="4"/>
                <c:pt idx="0">
                  <c:v>0.904</c:v>
                </c:pt>
                <c:pt idx="1">
                  <c:v>0.725</c:v>
                </c:pt>
                <c:pt idx="2">
                  <c:v>0.539</c:v>
                </c:pt>
                <c:pt idx="3">
                  <c:v>0.312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R'!$F$425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R'!$A$426:$A$429</c:f>
              <c:numCache>
                <c:formatCode>General</c:formatCode>
                <c:ptCount val="4"/>
                <c:pt idx="0">
                  <c:v>1</c:v>
                </c:pt>
                <c:pt idx="1">
                  <c:v>80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R'!$F$426:$F$429</c:f>
              <c:numCache>
                <c:formatCode>General</c:formatCode>
                <c:ptCount val="4"/>
                <c:pt idx="0">
                  <c:v>0.873</c:v>
                </c:pt>
                <c:pt idx="1">
                  <c:v>0.608</c:v>
                </c:pt>
                <c:pt idx="2">
                  <c:v>0.335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R'!$G$425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R'!$A$426:$A$429</c:f>
              <c:numCache>
                <c:formatCode>General</c:formatCode>
                <c:ptCount val="4"/>
                <c:pt idx="0">
                  <c:v>1</c:v>
                </c:pt>
                <c:pt idx="1">
                  <c:v>80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R'!$G$426:$G$429</c:f>
              <c:numCache>
                <c:formatCode>General</c:formatCode>
                <c:ptCount val="4"/>
                <c:pt idx="0">
                  <c:v>0.939</c:v>
                </c:pt>
                <c:pt idx="1">
                  <c:v>0.856</c:v>
                </c:pt>
                <c:pt idx="2">
                  <c:v>0.771</c:v>
                </c:pt>
                <c:pt idx="3">
                  <c:v>0.665</c:v>
                </c:pt>
              </c:numCache>
            </c:numRef>
          </c:yVal>
          <c:smooth val="0"/>
        </c:ser>
        <c:axId val="85026846"/>
        <c:axId val="38388642"/>
      </c:scatterChart>
      <c:valAx>
        <c:axId val="850268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388642"/>
        <c:crosses val="autoZero"/>
        <c:crossBetween val="midCat"/>
      </c:valAx>
      <c:valAx>
        <c:axId val="383886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0268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R'!$E$439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R'!$A$440:$A$449</c:f>
              <c:numCache>
                <c:formatCode>General</c:formatCode>
                <c:ptCount val="10"/>
                <c:pt idx="0">
                  <c:v>1</c:v>
                </c:pt>
                <c:pt idx="1">
                  <c:v>60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R'!$E$440:$E$449</c:f>
              <c:numCache>
                <c:formatCode>General</c:formatCode>
                <c:ptCount val="10"/>
                <c:pt idx="0">
                  <c:v>0.919</c:v>
                </c:pt>
                <c:pt idx="1">
                  <c:v>0.816</c:v>
                </c:pt>
                <c:pt idx="2">
                  <c:v>0.635</c:v>
                </c:pt>
                <c:pt idx="3">
                  <c:v>0.458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R'!$F$439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R'!$A$440:$A$449</c:f>
              <c:numCache>
                <c:formatCode>General</c:formatCode>
                <c:ptCount val="10"/>
                <c:pt idx="0">
                  <c:v>1</c:v>
                </c:pt>
                <c:pt idx="1">
                  <c:v>60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R'!$F$440:$F$449</c:f>
              <c:numCache>
                <c:formatCode>General</c:formatCode>
                <c:ptCount val="10"/>
                <c:pt idx="0">
                  <c:v>0.873</c:v>
                </c:pt>
                <c:pt idx="1">
                  <c:v>0.679</c:v>
                </c:pt>
                <c:pt idx="2">
                  <c:v>0.335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R'!$G$439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R'!$A$440:$A$449</c:f>
              <c:numCache>
                <c:formatCode>General</c:formatCode>
                <c:ptCount val="10"/>
                <c:pt idx="0">
                  <c:v>1</c:v>
                </c:pt>
                <c:pt idx="1">
                  <c:v>60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R'!$G$440:$G$449</c:f>
              <c:numCache>
                <c:formatCode>General</c:formatCode>
                <c:ptCount val="10"/>
                <c:pt idx="0">
                  <c:v>0.939</c:v>
                </c:pt>
                <c:pt idx="1">
                  <c:v>0.877</c:v>
                </c:pt>
                <c:pt idx="2">
                  <c:v>0.767</c:v>
                </c:pt>
                <c:pt idx="3">
                  <c:v>0.66</c:v>
                </c:pt>
              </c:numCache>
            </c:numRef>
          </c:yVal>
          <c:smooth val="0"/>
        </c:ser>
        <c:axId val="79769564"/>
        <c:axId val="66924746"/>
      </c:scatterChart>
      <c:valAx>
        <c:axId val="797695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924746"/>
        <c:crosses val="autoZero"/>
        <c:crossBetween val="midCat"/>
      </c:valAx>
      <c:valAx>
        <c:axId val="669247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7695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R'!$E$260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R'!$C$261:$C$287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R'!$E$261:$E$287</c:f>
              <c:numCache>
                <c:formatCode>General</c:formatCode>
                <c:ptCount val="27"/>
                <c:pt idx="0">
                  <c:v>0.879</c:v>
                </c:pt>
                <c:pt idx="1">
                  <c:v>0.878</c:v>
                </c:pt>
                <c:pt idx="2">
                  <c:v>0.878</c:v>
                </c:pt>
                <c:pt idx="3">
                  <c:v>0.878</c:v>
                </c:pt>
                <c:pt idx="4">
                  <c:v>0.878</c:v>
                </c:pt>
                <c:pt idx="5">
                  <c:v>0.877</c:v>
                </c:pt>
                <c:pt idx="6">
                  <c:v>0.877</c:v>
                </c:pt>
                <c:pt idx="7">
                  <c:v>0.876</c:v>
                </c:pt>
                <c:pt idx="8">
                  <c:v>0.876</c:v>
                </c:pt>
                <c:pt idx="9">
                  <c:v>0.874</c:v>
                </c:pt>
                <c:pt idx="10">
                  <c:v>0.873</c:v>
                </c:pt>
                <c:pt idx="11">
                  <c:v>0.873</c:v>
                </c:pt>
                <c:pt idx="12">
                  <c:v>0.873</c:v>
                </c:pt>
                <c:pt idx="13">
                  <c:v>0.873</c:v>
                </c:pt>
                <c:pt idx="14">
                  <c:v>0.873</c:v>
                </c:pt>
                <c:pt idx="15">
                  <c:v>0.875</c:v>
                </c:pt>
                <c:pt idx="16">
                  <c:v>0.884</c:v>
                </c:pt>
                <c:pt idx="17">
                  <c:v>0.892</c:v>
                </c:pt>
                <c:pt idx="18">
                  <c:v>0.899</c:v>
                </c:pt>
                <c:pt idx="19">
                  <c:v>0.905</c:v>
                </c:pt>
                <c:pt idx="20">
                  <c:v>0.908</c:v>
                </c:pt>
                <c:pt idx="21">
                  <c:v>0.913</c:v>
                </c:pt>
                <c:pt idx="22">
                  <c:v>0.917</c:v>
                </c:pt>
                <c:pt idx="23">
                  <c:v>0.92</c:v>
                </c:pt>
                <c:pt idx="24">
                  <c:v>0.923</c:v>
                </c:pt>
                <c:pt idx="25">
                  <c:v>0.926</c:v>
                </c:pt>
                <c:pt idx="26">
                  <c:v>0.927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R'!$F$260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R'!$C$261:$C$287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R'!$F$261:$F$287</c:f>
              <c:numCache>
                <c:formatCode>General</c:formatCode>
                <c:ptCount val="27"/>
                <c:pt idx="0">
                  <c:v>0.952</c:v>
                </c:pt>
                <c:pt idx="1">
                  <c:v>0.951</c:v>
                </c:pt>
                <c:pt idx="2">
                  <c:v>0.95</c:v>
                </c:pt>
                <c:pt idx="3">
                  <c:v>0.948</c:v>
                </c:pt>
                <c:pt idx="4">
                  <c:v>0.946</c:v>
                </c:pt>
                <c:pt idx="5">
                  <c:v>0.943</c:v>
                </c:pt>
                <c:pt idx="6">
                  <c:v>0.939</c:v>
                </c:pt>
                <c:pt idx="7">
                  <c:v>0.936</c:v>
                </c:pt>
                <c:pt idx="8">
                  <c:v>0.93</c:v>
                </c:pt>
                <c:pt idx="9">
                  <c:v>0.923</c:v>
                </c:pt>
                <c:pt idx="10">
                  <c:v>0.916</c:v>
                </c:pt>
                <c:pt idx="11">
                  <c:v>0.908</c:v>
                </c:pt>
                <c:pt idx="12">
                  <c:v>0.9</c:v>
                </c:pt>
                <c:pt idx="13">
                  <c:v>0.89</c:v>
                </c:pt>
                <c:pt idx="14">
                  <c:v>0.881</c:v>
                </c:pt>
                <c:pt idx="15">
                  <c:v>0.873</c:v>
                </c:pt>
                <c:pt idx="16">
                  <c:v>0.873</c:v>
                </c:pt>
                <c:pt idx="17">
                  <c:v>0.873</c:v>
                </c:pt>
                <c:pt idx="18">
                  <c:v>0.873</c:v>
                </c:pt>
                <c:pt idx="19">
                  <c:v>0.873</c:v>
                </c:pt>
                <c:pt idx="20">
                  <c:v>0.873</c:v>
                </c:pt>
                <c:pt idx="21">
                  <c:v>0.873</c:v>
                </c:pt>
                <c:pt idx="22">
                  <c:v>0.873</c:v>
                </c:pt>
                <c:pt idx="23">
                  <c:v>0.873</c:v>
                </c:pt>
                <c:pt idx="24">
                  <c:v>0.873</c:v>
                </c:pt>
                <c:pt idx="25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R'!$G$260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R'!$C$261:$C$287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R'!$G$261:$G$287</c:f>
              <c:numCache>
                <c:formatCode>General</c:formatCode>
                <c:ptCount val="27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0.873</c:v>
                </c:pt>
                <c:pt idx="5">
                  <c:v>0.873</c:v>
                </c:pt>
                <c:pt idx="6">
                  <c:v>0.873</c:v>
                </c:pt>
                <c:pt idx="7">
                  <c:v>0.873</c:v>
                </c:pt>
                <c:pt idx="8">
                  <c:v>0.873</c:v>
                </c:pt>
                <c:pt idx="9">
                  <c:v>0.873</c:v>
                </c:pt>
                <c:pt idx="10">
                  <c:v>0.873</c:v>
                </c:pt>
                <c:pt idx="11">
                  <c:v>0.873</c:v>
                </c:pt>
                <c:pt idx="12">
                  <c:v>0.874</c:v>
                </c:pt>
                <c:pt idx="13">
                  <c:v>0.876</c:v>
                </c:pt>
                <c:pt idx="14">
                  <c:v>0.877</c:v>
                </c:pt>
                <c:pt idx="15">
                  <c:v>0.881</c:v>
                </c:pt>
                <c:pt idx="16">
                  <c:v>0.891</c:v>
                </c:pt>
                <c:pt idx="17">
                  <c:v>0.9</c:v>
                </c:pt>
                <c:pt idx="18">
                  <c:v>0.907</c:v>
                </c:pt>
                <c:pt idx="19">
                  <c:v>0.913</c:v>
                </c:pt>
                <c:pt idx="20">
                  <c:v>0.917</c:v>
                </c:pt>
                <c:pt idx="21">
                  <c:v>0.923</c:v>
                </c:pt>
                <c:pt idx="22">
                  <c:v>0.927</c:v>
                </c:pt>
                <c:pt idx="23">
                  <c:v>0.931</c:v>
                </c:pt>
                <c:pt idx="24">
                  <c:v>0.934</c:v>
                </c:pt>
                <c:pt idx="25">
                  <c:v>0.937</c:v>
                </c:pt>
                <c:pt idx="26">
                  <c:v>0.938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R'!$H$260</c:f>
              <c:strCache>
                <c:ptCount val="1"/>
                <c:pt idx="0">
                  <c:v>green parabole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R'!$C$261:$C$287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R'!$H$261:$H$287</c:f>
              <c:numCache>
                <c:formatCode>General</c:formatCode>
                <c:ptCount val="27"/>
                <c:pt idx="0">
                  <c:v>0.95199649122807</c:v>
                </c:pt>
                <c:pt idx="1">
                  <c:v>0.951649122807017</c:v>
                </c:pt>
                <c:pt idx="2">
                  <c:v>0.95059649122807</c:v>
                </c:pt>
                <c:pt idx="3">
                  <c:v>0.948842105263158</c:v>
                </c:pt>
                <c:pt idx="4">
                  <c:v>0.946385964912281</c:v>
                </c:pt>
                <c:pt idx="5">
                  <c:v>0.943228070175439</c:v>
                </c:pt>
                <c:pt idx="6">
                  <c:v>0.939368421052632</c:v>
                </c:pt>
                <c:pt idx="7">
                  <c:v>0.93480701754386</c:v>
                </c:pt>
                <c:pt idx="8">
                  <c:v>0.929543859649123</c:v>
                </c:pt>
                <c:pt idx="9">
                  <c:v>0.923578947368421</c:v>
                </c:pt>
                <c:pt idx="10">
                  <c:v>0.916912280701754</c:v>
                </c:pt>
                <c:pt idx="11">
                  <c:v>0.909543859649123</c:v>
                </c:pt>
                <c:pt idx="12">
                  <c:v>0.901473684210526</c:v>
                </c:pt>
                <c:pt idx="13">
                  <c:v>0.892701754385965</c:v>
                </c:pt>
                <c:pt idx="14">
                  <c:v>0.883228070175439</c:v>
                </c:pt>
                <c:pt idx="15">
                  <c:v>0.873052631578947</c:v>
                </c:pt>
              </c:numCache>
            </c:numRef>
          </c:yVal>
          <c:smooth val="0"/>
        </c:ser>
        <c:axId val="53768764"/>
        <c:axId val="45440019"/>
      </c:scatterChart>
      <c:valAx>
        <c:axId val="537687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440019"/>
        <c:crosses val="autoZero"/>
        <c:crossBetween val="midCat"/>
      </c:valAx>
      <c:valAx>
        <c:axId val="454400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7687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R'!$E$323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R'!$C$324:$C$350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R'!$E$324:$E$350</c:f>
              <c:numCache>
                <c:formatCode>General</c:formatCode>
                <c:ptCount val="27"/>
                <c:pt idx="0">
                  <c:v>0.879</c:v>
                </c:pt>
                <c:pt idx="10">
                  <c:v>0.873</c:v>
                </c:pt>
                <c:pt idx="15">
                  <c:v>0.875</c:v>
                </c:pt>
                <c:pt idx="26">
                  <c:v>0.927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R'!$F$323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R'!$C$324:$C$350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R'!$F$324:$F$350</c:f>
              <c:numCache>
                <c:formatCode>General</c:formatCode>
                <c:ptCount val="27"/>
                <c:pt idx="0">
                  <c:v>0.952</c:v>
                </c:pt>
                <c:pt idx="10">
                  <c:v>0.916</c:v>
                </c:pt>
                <c:pt idx="15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R'!$G$323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R'!$C$324:$C$350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R'!$G$324:$G$350</c:f>
              <c:numCache>
                <c:formatCode>General</c:formatCode>
                <c:ptCount val="27"/>
                <c:pt idx="0">
                  <c:v>0.873</c:v>
                </c:pt>
                <c:pt idx="10">
                  <c:v>0.873</c:v>
                </c:pt>
                <c:pt idx="15">
                  <c:v>0.881</c:v>
                </c:pt>
                <c:pt idx="26">
                  <c:v>0.938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R'!$H$323</c:f>
              <c:strCache>
                <c:ptCount val="1"/>
                <c:pt idx="0">
                  <c:v>green parabole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R'!$C$324:$C$350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R'!$H$324:$H$350</c:f>
              <c:numCache>
                <c:formatCode>General</c:formatCode>
                <c:ptCount val="27"/>
                <c:pt idx="0">
                  <c:v>0.95199649122807</c:v>
                </c:pt>
                <c:pt idx="1">
                  <c:v>0.951649122807017</c:v>
                </c:pt>
                <c:pt idx="2">
                  <c:v>0.95059649122807</c:v>
                </c:pt>
                <c:pt idx="3">
                  <c:v>0.948842105263158</c:v>
                </c:pt>
                <c:pt idx="4">
                  <c:v>0.946385964912281</c:v>
                </c:pt>
                <c:pt idx="5">
                  <c:v>0.943228070175439</c:v>
                </c:pt>
                <c:pt idx="6">
                  <c:v>0.939368421052632</c:v>
                </c:pt>
                <c:pt idx="7">
                  <c:v>0.93480701754386</c:v>
                </c:pt>
                <c:pt idx="8">
                  <c:v>0.929543859649123</c:v>
                </c:pt>
                <c:pt idx="9">
                  <c:v>0.923578947368421</c:v>
                </c:pt>
                <c:pt idx="10">
                  <c:v>0.916912280701754</c:v>
                </c:pt>
                <c:pt idx="11">
                  <c:v>0.909543859649123</c:v>
                </c:pt>
                <c:pt idx="12">
                  <c:v>0.901473684210526</c:v>
                </c:pt>
                <c:pt idx="13">
                  <c:v>0.892701754385965</c:v>
                </c:pt>
                <c:pt idx="14">
                  <c:v>0.883228070175439</c:v>
                </c:pt>
                <c:pt idx="15">
                  <c:v>0.873052631578947</c:v>
                </c:pt>
              </c:numCache>
            </c:numRef>
          </c:yVal>
          <c:smooth val="0"/>
        </c:ser>
        <c:axId val="26606913"/>
        <c:axId val="75607265"/>
      </c:scatterChart>
      <c:valAx>
        <c:axId val="2660691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607265"/>
        <c:crosses val="autoZero"/>
        <c:crossBetween val="midCat"/>
      </c:valAx>
      <c:valAx>
        <c:axId val="756072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6069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8388230127361"/>
          <c:y val="0.0419695193434935"/>
          <c:w val="0.668994290733421"/>
          <c:h val="0.8657288003126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'Detailed R'!$O$397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R'!$N$398:$N$404</c:f>
              <c:numCache>
                <c:formatCode>General</c:formatCode>
                <c:ptCount val="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140</c:v>
                </c:pt>
                <c:pt idx="6">
                  <c:v>152</c:v>
                </c:pt>
              </c:numCache>
            </c:numRef>
          </c:xVal>
          <c:yVal>
            <c:numRef>
              <c:f>'Detailed R'!$O$398:$O$404</c:f>
              <c:numCache>
                <c:formatCode>General</c:formatCode>
                <c:ptCount val="7"/>
                <c:pt idx="0">
                  <c:v>0.927</c:v>
                </c:pt>
                <c:pt idx="2">
                  <c:v>0.674</c:v>
                </c:pt>
                <c:pt idx="4">
                  <c:v>0.231</c:v>
                </c:pt>
                <c:pt idx="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R'!$P$397</c:f>
              <c:strCache>
                <c:ptCount val="1"/>
                <c:pt idx="0">
                  <c:v>parabole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R'!$N$398:$N$404</c:f>
              <c:numCache>
                <c:formatCode>General</c:formatCode>
                <c:ptCount val="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140</c:v>
                </c:pt>
                <c:pt idx="6">
                  <c:v>152</c:v>
                </c:pt>
              </c:numCache>
            </c:numRef>
          </c:xVal>
          <c:yVal>
            <c:numRef>
              <c:f>'Detailed R'!$P$398:$P$404</c:f>
              <c:numCache>
                <c:formatCode>General</c:formatCode>
                <c:ptCount val="7"/>
                <c:pt idx="0">
                  <c:v>0.9260400759</c:v>
                </c:pt>
                <c:pt idx="1">
                  <c:v>0.8279766816</c:v>
                </c:pt>
                <c:pt idx="2">
                  <c:v>0.6772690464</c:v>
                </c:pt>
                <c:pt idx="3">
                  <c:v>0.4762950944</c:v>
                </c:pt>
                <c:pt idx="4">
                  <c:v>0.2250548256</c:v>
                </c:pt>
                <c:pt idx="5">
                  <c:v>0.11788044</c:v>
                </c:pt>
                <c:pt idx="6">
                  <c:v>0.00363735360000007</c:v>
                </c:pt>
              </c:numCache>
            </c:numRef>
          </c:yVal>
          <c:smooth val="0"/>
        </c:ser>
        <c:axId val="46210435"/>
        <c:axId val="84561965"/>
      </c:scatterChart>
      <c:valAx>
        <c:axId val="4621043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561965"/>
        <c:crosses val="autoZero"/>
        <c:crossBetween val="midCat"/>
      </c:valAx>
      <c:valAx>
        <c:axId val="845619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2104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R'!$E$200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R'!$C$201:$C$227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R'!$E$201:$E$227</c:f>
              <c:numCache>
                <c:formatCode>General</c:formatCode>
                <c:ptCount val="27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0.873</c:v>
                </c:pt>
                <c:pt idx="5">
                  <c:v>0.873</c:v>
                </c:pt>
                <c:pt idx="6">
                  <c:v>0.873</c:v>
                </c:pt>
                <c:pt idx="7">
                  <c:v>0.873</c:v>
                </c:pt>
                <c:pt idx="8">
                  <c:v>0.873</c:v>
                </c:pt>
                <c:pt idx="9">
                  <c:v>0.873</c:v>
                </c:pt>
                <c:pt idx="10">
                  <c:v>0.873</c:v>
                </c:pt>
                <c:pt idx="11">
                  <c:v>0.873</c:v>
                </c:pt>
                <c:pt idx="12">
                  <c:v>0.873</c:v>
                </c:pt>
                <c:pt idx="13">
                  <c:v>0.873</c:v>
                </c:pt>
                <c:pt idx="14">
                  <c:v>0.873</c:v>
                </c:pt>
                <c:pt idx="15">
                  <c:v>0.873</c:v>
                </c:pt>
                <c:pt idx="16">
                  <c:v>0.873</c:v>
                </c:pt>
                <c:pt idx="17">
                  <c:v>0.874</c:v>
                </c:pt>
                <c:pt idx="18">
                  <c:v>0.874</c:v>
                </c:pt>
                <c:pt idx="19">
                  <c:v>0.88</c:v>
                </c:pt>
                <c:pt idx="20">
                  <c:v>0.895</c:v>
                </c:pt>
                <c:pt idx="21">
                  <c:v>0.908</c:v>
                </c:pt>
                <c:pt idx="22">
                  <c:v>0.913</c:v>
                </c:pt>
                <c:pt idx="23">
                  <c:v>0.916</c:v>
                </c:pt>
                <c:pt idx="24">
                  <c:v>0.92</c:v>
                </c:pt>
                <c:pt idx="25">
                  <c:v>0.923</c:v>
                </c:pt>
                <c:pt idx="26">
                  <c:v>0.927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R'!$F$200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R'!$C$201:$C$227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R'!$F$201:$F$227</c:f>
              <c:numCache>
                <c:formatCode>General</c:formatCode>
                <c:ptCount val="27"/>
                <c:pt idx="0">
                  <c:v>0.955</c:v>
                </c:pt>
                <c:pt idx="1">
                  <c:v>0.954</c:v>
                </c:pt>
                <c:pt idx="2">
                  <c:v>0.953</c:v>
                </c:pt>
                <c:pt idx="3">
                  <c:v>0.951</c:v>
                </c:pt>
                <c:pt idx="4">
                  <c:v>0.95</c:v>
                </c:pt>
                <c:pt idx="5">
                  <c:v>0.949</c:v>
                </c:pt>
                <c:pt idx="6">
                  <c:v>0.948</c:v>
                </c:pt>
                <c:pt idx="7">
                  <c:v>0.945</c:v>
                </c:pt>
                <c:pt idx="8">
                  <c:v>0.941</c:v>
                </c:pt>
                <c:pt idx="9">
                  <c:v>0.937</c:v>
                </c:pt>
                <c:pt idx="10">
                  <c:v>0.932</c:v>
                </c:pt>
                <c:pt idx="11">
                  <c:v>0.926</c:v>
                </c:pt>
                <c:pt idx="12">
                  <c:v>0.92</c:v>
                </c:pt>
                <c:pt idx="13">
                  <c:v>0.902</c:v>
                </c:pt>
                <c:pt idx="14">
                  <c:v>0.894</c:v>
                </c:pt>
                <c:pt idx="15">
                  <c:v>0.884</c:v>
                </c:pt>
                <c:pt idx="16">
                  <c:v>0.875</c:v>
                </c:pt>
                <c:pt idx="17">
                  <c:v>0.873</c:v>
                </c:pt>
                <c:pt idx="18">
                  <c:v>0.873</c:v>
                </c:pt>
                <c:pt idx="19">
                  <c:v>0.873</c:v>
                </c:pt>
                <c:pt idx="20">
                  <c:v>0.873</c:v>
                </c:pt>
                <c:pt idx="21">
                  <c:v>0.873</c:v>
                </c:pt>
                <c:pt idx="22">
                  <c:v>0.873</c:v>
                </c:pt>
                <c:pt idx="23">
                  <c:v>0.873</c:v>
                </c:pt>
                <c:pt idx="24">
                  <c:v>0.873</c:v>
                </c:pt>
                <c:pt idx="25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R'!$G$200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R'!$C$201:$C$227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R'!$G$201:$G$227</c:f>
              <c:numCache>
                <c:formatCode>General</c:formatCode>
                <c:ptCount val="27"/>
                <c:pt idx="0">
                  <c:v>0.963</c:v>
                </c:pt>
                <c:pt idx="1">
                  <c:v>0.963</c:v>
                </c:pt>
                <c:pt idx="2">
                  <c:v>0.963</c:v>
                </c:pt>
                <c:pt idx="3">
                  <c:v>0.963</c:v>
                </c:pt>
                <c:pt idx="4">
                  <c:v>0.963</c:v>
                </c:pt>
                <c:pt idx="5">
                  <c:v>0.963</c:v>
                </c:pt>
                <c:pt idx="6">
                  <c:v>0.963</c:v>
                </c:pt>
                <c:pt idx="7">
                  <c:v>0.963</c:v>
                </c:pt>
                <c:pt idx="8">
                  <c:v>0.963</c:v>
                </c:pt>
                <c:pt idx="9">
                  <c:v>0.963</c:v>
                </c:pt>
                <c:pt idx="10">
                  <c:v>0.963</c:v>
                </c:pt>
                <c:pt idx="11">
                  <c:v>0.963</c:v>
                </c:pt>
                <c:pt idx="12">
                  <c:v>0.963</c:v>
                </c:pt>
                <c:pt idx="13">
                  <c:v>0.963</c:v>
                </c:pt>
                <c:pt idx="14">
                  <c:v>0.963</c:v>
                </c:pt>
                <c:pt idx="15">
                  <c:v>0.963</c:v>
                </c:pt>
                <c:pt idx="16">
                  <c:v>0.963</c:v>
                </c:pt>
                <c:pt idx="17">
                  <c:v>0.963</c:v>
                </c:pt>
                <c:pt idx="18">
                  <c:v>0.963</c:v>
                </c:pt>
                <c:pt idx="19">
                  <c:v>0.964</c:v>
                </c:pt>
                <c:pt idx="20">
                  <c:v>0.965</c:v>
                </c:pt>
                <c:pt idx="21">
                  <c:v>0.966</c:v>
                </c:pt>
                <c:pt idx="22">
                  <c:v>0.966</c:v>
                </c:pt>
                <c:pt idx="23">
                  <c:v>0.966</c:v>
                </c:pt>
                <c:pt idx="24">
                  <c:v>0.966</c:v>
                </c:pt>
                <c:pt idx="25">
                  <c:v>0.967</c:v>
                </c:pt>
                <c:pt idx="26">
                  <c:v>0.967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R'!$H$200</c:f>
              <c:strCache>
                <c:ptCount val="1"/>
                <c:pt idx="0">
                  <c:v>green parabole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R'!$C$201:$C$227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R'!$H$201:$H$227</c:f>
              <c:numCache>
                <c:formatCode>General</c:formatCode>
                <c:ptCount val="27"/>
                <c:pt idx="0">
                  <c:v>0.95454699292</c:v>
                </c:pt>
                <c:pt idx="1">
                  <c:v>0.954115858</c:v>
                </c:pt>
                <c:pt idx="2">
                  <c:v>0.95297378</c:v>
                </c:pt>
                <c:pt idx="3">
                  <c:v>0.951133766</c:v>
                </c:pt>
                <c:pt idx="4">
                  <c:v>0.94969474832</c:v>
                </c:pt>
                <c:pt idx="5">
                  <c:v>0.94943048428</c:v>
                </c:pt>
                <c:pt idx="6">
                  <c:v>0.948595816</c:v>
                </c:pt>
                <c:pt idx="7">
                  <c:v>0.94535993</c:v>
                </c:pt>
                <c:pt idx="8">
                  <c:v>0.941426108</c:v>
                </c:pt>
                <c:pt idx="9">
                  <c:v>0.93679435</c:v>
                </c:pt>
                <c:pt idx="10">
                  <c:v>0.931464656</c:v>
                </c:pt>
                <c:pt idx="11">
                  <c:v>0.925437026</c:v>
                </c:pt>
                <c:pt idx="12">
                  <c:v>0.91871146</c:v>
                </c:pt>
                <c:pt idx="13">
                  <c:v>0.90316652</c:v>
                </c:pt>
                <c:pt idx="14">
                  <c:v>0.894347146</c:v>
                </c:pt>
                <c:pt idx="15">
                  <c:v>0.884829836</c:v>
                </c:pt>
                <c:pt idx="16">
                  <c:v>0.87461459</c:v>
                </c:pt>
                <c:pt idx="17">
                  <c:v>0.87248778848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'Detailed R'!$I$200</c:f>
              <c:strCache>
                <c:ptCount val="1"/>
                <c:pt idx="0">
                  <c:v>red parabole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R'!$C$201:$C$227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R'!$I$201:$I$227</c:f>
              <c:numCache>
                <c:formatCode>General</c:formatCode>
                <c:ptCount val="27"/>
                <c:pt idx="18">
                  <c:v>0.963194484702</c:v>
                </c:pt>
                <c:pt idx="19">
                  <c:v>0.9637341568</c:v>
                </c:pt>
                <c:pt idx="20">
                  <c:v>0.9650494272</c:v>
                </c:pt>
                <c:pt idx="21">
                  <c:v>0.96602892</c:v>
                </c:pt>
                <c:pt idx="22">
                  <c:v>0.9663927498</c:v>
                </c:pt>
                <c:pt idx="23">
                  <c:v>0.9666726352</c:v>
                </c:pt>
                <c:pt idx="24">
                  <c:v>0.9668685762</c:v>
                </c:pt>
                <c:pt idx="25">
                  <c:v>0.9669805728</c:v>
                </c:pt>
                <c:pt idx="26">
                  <c:v>0.96699117195</c:v>
                </c:pt>
              </c:numCache>
            </c:numRef>
          </c:yVal>
          <c:smooth val="0"/>
        </c:ser>
        <c:axId val="41415990"/>
        <c:axId val="596141"/>
      </c:scatterChart>
      <c:valAx>
        <c:axId val="414159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6141"/>
        <c:crosses val="autoZero"/>
        <c:crossBetween val="midCat"/>
      </c:valAx>
      <c:valAx>
        <c:axId val="5961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4159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R'!$E$230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R'!$D$231:$D$257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R'!$E$231:$E$257</c:f>
              <c:numCache>
                <c:formatCode>General</c:formatCode>
                <c:ptCount val="27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0.873</c:v>
                </c:pt>
                <c:pt idx="5">
                  <c:v>0.873</c:v>
                </c:pt>
                <c:pt idx="6">
                  <c:v>0.873</c:v>
                </c:pt>
                <c:pt idx="7">
                  <c:v>0.873</c:v>
                </c:pt>
                <c:pt idx="8">
                  <c:v>0.873</c:v>
                </c:pt>
                <c:pt idx="9">
                  <c:v>0.873</c:v>
                </c:pt>
                <c:pt idx="10">
                  <c:v>0.873</c:v>
                </c:pt>
                <c:pt idx="11">
                  <c:v>0.873</c:v>
                </c:pt>
                <c:pt idx="12">
                  <c:v>0.873</c:v>
                </c:pt>
                <c:pt idx="13">
                  <c:v>0.873</c:v>
                </c:pt>
                <c:pt idx="14">
                  <c:v>0.873</c:v>
                </c:pt>
                <c:pt idx="15">
                  <c:v>0.873</c:v>
                </c:pt>
                <c:pt idx="16">
                  <c:v>0.873</c:v>
                </c:pt>
                <c:pt idx="17">
                  <c:v>0.873</c:v>
                </c:pt>
                <c:pt idx="18">
                  <c:v>0.873</c:v>
                </c:pt>
                <c:pt idx="19">
                  <c:v>0.873</c:v>
                </c:pt>
                <c:pt idx="20">
                  <c:v>0.873</c:v>
                </c:pt>
                <c:pt idx="21">
                  <c:v>0.873</c:v>
                </c:pt>
                <c:pt idx="22">
                  <c:v>0.873</c:v>
                </c:pt>
                <c:pt idx="23">
                  <c:v>0.873</c:v>
                </c:pt>
                <c:pt idx="24">
                  <c:v>0.873</c:v>
                </c:pt>
                <c:pt idx="25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R'!$F$230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R'!$D$231:$D$257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R'!$F$231:$F$257</c:f>
              <c:numCache>
                <c:formatCode>General</c:formatCode>
                <c:ptCount val="27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0.94</c:v>
                </c:pt>
                <c:pt idx="4">
                  <c:v>0.94</c:v>
                </c:pt>
                <c:pt idx="5">
                  <c:v>0.94</c:v>
                </c:pt>
                <c:pt idx="6">
                  <c:v>0.939</c:v>
                </c:pt>
                <c:pt idx="7">
                  <c:v>0.94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0.939</c:v>
                </c:pt>
                <c:pt idx="16">
                  <c:v>0.939</c:v>
                </c:pt>
                <c:pt idx="17">
                  <c:v>0.939</c:v>
                </c:pt>
                <c:pt idx="18">
                  <c:v>0.939</c:v>
                </c:pt>
                <c:pt idx="19">
                  <c:v>0.939</c:v>
                </c:pt>
                <c:pt idx="20">
                  <c:v>0.939</c:v>
                </c:pt>
                <c:pt idx="21">
                  <c:v>0.938</c:v>
                </c:pt>
                <c:pt idx="22">
                  <c:v>0.938</c:v>
                </c:pt>
                <c:pt idx="23">
                  <c:v>0.938</c:v>
                </c:pt>
                <c:pt idx="24">
                  <c:v>0.937</c:v>
                </c:pt>
                <c:pt idx="25">
                  <c:v>0.937</c:v>
                </c:pt>
                <c:pt idx="26">
                  <c:v>0.937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R'!$G$230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R'!$D$231:$D$257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R'!$G$231:$G$257</c:f>
              <c:numCache>
                <c:formatCode>General</c:formatCode>
                <c:ptCount val="27"/>
                <c:pt idx="0">
                  <c:v>0.968</c:v>
                </c:pt>
                <c:pt idx="1">
                  <c:v>0.968</c:v>
                </c:pt>
                <c:pt idx="2">
                  <c:v>0.967</c:v>
                </c:pt>
                <c:pt idx="3">
                  <c:v>0.967</c:v>
                </c:pt>
                <c:pt idx="4">
                  <c:v>0.967</c:v>
                </c:pt>
                <c:pt idx="5">
                  <c:v>0.966</c:v>
                </c:pt>
                <c:pt idx="6">
                  <c:v>0.966</c:v>
                </c:pt>
                <c:pt idx="7">
                  <c:v>0.965</c:v>
                </c:pt>
                <c:pt idx="8">
                  <c:v>0.964</c:v>
                </c:pt>
                <c:pt idx="9">
                  <c:v>0.962</c:v>
                </c:pt>
                <c:pt idx="10">
                  <c:v>0.96</c:v>
                </c:pt>
                <c:pt idx="11">
                  <c:v>0.958</c:v>
                </c:pt>
                <c:pt idx="12">
                  <c:v>0.956</c:v>
                </c:pt>
                <c:pt idx="13">
                  <c:v>0.949</c:v>
                </c:pt>
                <c:pt idx="14">
                  <c:v>0.946</c:v>
                </c:pt>
                <c:pt idx="15">
                  <c:v>0.942</c:v>
                </c:pt>
                <c:pt idx="16">
                  <c:v>0.938</c:v>
                </c:pt>
                <c:pt idx="17">
                  <c:v>0.937</c:v>
                </c:pt>
                <c:pt idx="18">
                  <c:v>0.937</c:v>
                </c:pt>
                <c:pt idx="19">
                  <c:v>0.934</c:v>
                </c:pt>
                <c:pt idx="20">
                  <c:v>0.924</c:v>
                </c:pt>
                <c:pt idx="21">
                  <c:v>0.911</c:v>
                </c:pt>
                <c:pt idx="22">
                  <c:v>0.904</c:v>
                </c:pt>
                <c:pt idx="23">
                  <c:v>0.898</c:v>
                </c:pt>
                <c:pt idx="24">
                  <c:v>0.89</c:v>
                </c:pt>
                <c:pt idx="25">
                  <c:v>0.882</c:v>
                </c:pt>
                <c:pt idx="26">
                  <c:v>0.873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R'!$H$230</c:f>
              <c:strCache>
                <c:ptCount val="1"/>
                <c:pt idx="0">
                  <c:v>blue parabole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R'!$D$231:$D$257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R'!$H$231:$H$257</c:f>
              <c:numCache>
                <c:formatCode>General</c:formatCode>
                <c:ptCount val="27"/>
                <c:pt idx="0">
                  <c:v>0.96760154701</c:v>
                </c:pt>
                <c:pt idx="1">
                  <c:v>0.967846591</c:v>
                </c:pt>
                <c:pt idx="2">
                  <c:v>0.967808784</c:v>
                </c:pt>
                <c:pt idx="3">
                  <c:v>0.967444579</c:v>
                </c:pt>
                <c:pt idx="4">
                  <c:v>0.96706938496</c:v>
                </c:pt>
                <c:pt idx="5">
                  <c:v>0.96699542869</c:v>
                </c:pt>
                <c:pt idx="6">
                  <c:v>0.966753976</c:v>
                </c:pt>
                <c:pt idx="7">
                  <c:v>0.965736975</c:v>
                </c:pt>
                <c:pt idx="8">
                  <c:v>0.964393576</c:v>
                </c:pt>
                <c:pt idx="9">
                  <c:v>0.962723779</c:v>
                </c:pt>
                <c:pt idx="10">
                  <c:v>0.960727584</c:v>
                </c:pt>
                <c:pt idx="11">
                  <c:v>0.958404991</c:v>
                </c:pt>
                <c:pt idx="12">
                  <c:v>0.955756</c:v>
                </c:pt>
                <c:pt idx="13">
                  <c:v>0.949478824</c:v>
                </c:pt>
                <c:pt idx="14">
                  <c:v>0.945850639</c:v>
                </c:pt>
                <c:pt idx="15">
                  <c:v>0.941896056</c:v>
                </c:pt>
                <c:pt idx="16">
                  <c:v>0.937615075</c:v>
                </c:pt>
                <c:pt idx="17">
                  <c:v>0.93671971104</c:v>
                </c:pt>
                <c:pt idx="18">
                  <c:v>0.93626713309</c:v>
                </c:pt>
                <c:pt idx="19">
                  <c:v>0.933007696</c:v>
                </c:pt>
                <c:pt idx="20">
                  <c:v>0.922813744</c:v>
                </c:pt>
                <c:pt idx="21">
                  <c:v>0.9113142</c:v>
                </c:pt>
                <c:pt idx="22">
                  <c:v>0.905074831</c:v>
                </c:pt>
                <c:pt idx="23">
                  <c:v>0.898509064</c:v>
                </c:pt>
                <c:pt idx="24">
                  <c:v>0.891616899</c:v>
                </c:pt>
                <c:pt idx="25">
                  <c:v>0.884398336</c:v>
                </c:pt>
                <c:pt idx="26">
                  <c:v>0.87295849525</c:v>
                </c:pt>
              </c:numCache>
            </c:numRef>
          </c:yVal>
          <c:smooth val="0"/>
        </c:ser>
        <c:axId val="91644450"/>
        <c:axId val="91184591"/>
      </c:scatterChart>
      <c:valAx>
        <c:axId val="9164445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184591"/>
        <c:crosses val="autoZero"/>
        <c:crossBetween val="midCat"/>
      </c:valAx>
      <c:valAx>
        <c:axId val="911845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6444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R'!$D$111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R'!$C$112:$C$138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R'!$D$112:$D$138</c:f>
              <c:numCache>
                <c:formatCode>General</c:formatCode>
                <c:ptCount val="2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0.873</c:v>
                </c:pt>
                <c:pt idx="6">
                  <c:v>0.873</c:v>
                </c:pt>
                <c:pt idx="7">
                  <c:v>0.873</c:v>
                </c:pt>
                <c:pt idx="8">
                  <c:v>0.873</c:v>
                </c:pt>
                <c:pt idx="9">
                  <c:v>0.873</c:v>
                </c:pt>
                <c:pt idx="10">
                  <c:v>0.873</c:v>
                </c:pt>
                <c:pt idx="11">
                  <c:v>0.873</c:v>
                </c:pt>
                <c:pt idx="12">
                  <c:v>0.873</c:v>
                </c:pt>
                <c:pt idx="13">
                  <c:v>0.873</c:v>
                </c:pt>
                <c:pt idx="14">
                  <c:v>0.873</c:v>
                </c:pt>
                <c:pt idx="15">
                  <c:v>0.873</c:v>
                </c:pt>
                <c:pt idx="16">
                  <c:v>0.873</c:v>
                </c:pt>
                <c:pt idx="17">
                  <c:v>0.882</c:v>
                </c:pt>
                <c:pt idx="18">
                  <c:v>0.889</c:v>
                </c:pt>
                <c:pt idx="19">
                  <c:v>0.895</c:v>
                </c:pt>
                <c:pt idx="20">
                  <c:v>0.903</c:v>
                </c:pt>
                <c:pt idx="21">
                  <c:v>0.907</c:v>
                </c:pt>
                <c:pt idx="22">
                  <c:v>0.912</c:v>
                </c:pt>
                <c:pt idx="23">
                  <c:v>0.917</c:v>
                </c:pt>
                <c:pt idx="24">
                  <c:v>0.92</c:v>
                </c:pt>
                <c:pt idx="25">
                  <c:v>0.923</c:v>
                </c:pt>
                <c:pt idx="26">
                  <c:v>0.927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R'!$E$111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R'!$C$112:$C$138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R'!$E$112:$E$138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0.949</c:v>
                </c:pt>
                <c:pt idx="6">
                  <c:v>0.949</c:v>
                </c:pt>
                <c:pt idx="7">
                  <c:v>0.949</c:v>
                </c:pt>
                <c:pt idx="8">
                  <c:v>0.942</c:v>
                </c:pt>
                <c:pt idx="9">
                  <c:v>0.938</c:v>
                </c:pt>
                <c:pt idx="10">
                  <c:v>0.932</c:v>
                </c:pt>
                <c:pt idx="11">
                  <c:v>0.918</c:v>
                </c:pt>
                <c:pt idx="12">
                  <c:v>0.911</c:v>
                </c:pt>
                <c:pt idx="13">
                  <c:v>0.904</c:v>
                </c:pt>
                <c:pt idx="14">
                  <c:v>0.893</c:v>
                </c:pt>
                <c:pt idx="15">
                  <c:v>0.884</c:v>
                </c:pt>
                <c:pt idx="16">
                  <c:v>0.876</c:v>
                </c:pt>
                <c:pt idx="17">
                  <c:v>0.873</c:v>
                </c:pt>
                <c:pt idx="18">
                  <c:v>0.873</c:v>
                </c:pt>
                <c:pt idx="19">
                  <c:v>0.873</c:v>
                </c:pt>
                <c:pt idx="20">
                  <c:v>0.873</c:v>
                </c:pt>
                <c:pt idx="21">
                  <c:v>0.873</c:v>
                </c:pt>
                <c:pt idx="22">
                  <c:v>0.873</c:v>
                </c:pt>
                <c:pt idx="23">
                  <c:v>0.873</c:v>
                </c:pt>
                <c:pt idx="24">
                  <c:v>0.873</c:v>
                </c:pt>
                <c:pt idx="25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R'!$F$111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R'!$C$112:$C$138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R'!$F$112:$F$138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R'!$G$111</c:f>
              <c:strCache>
                <c:ptCount val="1"/>
                <c:pt idx="0">
                  <c:v>green parabole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R'!$C$112:$C$138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R'!$G$112:$G$138</c:f>
              <c:numCache>
                <c:formatCode>General</c:formatCode>
                <c:ptCount val="27"/>
                <c:pt idx="0">
                  <c:v>0.95454699292</c:v>
                </c:pt>
                <c:pt idx="1">
                  <c:v>0.954115858</c:v>
                </c:pt>
                <c:pt idx="2">
                  <c:v>0.95297378</c:v>
                </c:pt>
                <c:pt idx="3">
                  <c:v>0.951133766</c:v>
                </c:pt>
                <c:pt idx="4">
                  <c:v>0.94969474832</c:v>
                </c:pt>
                <c:pt idx="5">
                  <c:v>0.94943048428</c:v>
                </c:pt>
                <c:pt idx="6">
                  <c:v>0.948595816</c:v>
                </c:pt>
                <c:pt idx="7">
                  <c:v>0.94535993</c:v>
                </c:pt>
                <c:pt idx="8">
                  <c:v>0.941426108</c:v>
                </c:pt>
                <c:pt idx="9">
                  <c:v>0.93679435</c:v>
                </c:pt>
                <c:pt idx="10">
                  <c:v>0.931464656</c:v>
                </c:pt>
                <c:pt idx="11">
                  <c:v>0.91871146</c:v>
                </c:pt>
                <c:pt idx="12">
                  <c:v>0.911287958</c:v>
                </c:pt>
                <c:pt idx="13">
                  <c:v>0.90316652</c:v>
                </c:pt>
                <c:pt idx="14">
                  <c:v>0.894347146</c:v>
                </c:pt>
                <c:pt idx="15">
                  <c:v>0.884829836</c:v>
                </c:pt>
                <c:pt idx="16">
                  <c:v>0.87461459</c:v>
                </c:pt>
              </c:numCache>
            </c:numRef>
          </c:yVal>
          <c:smooth val="0"/>
        </c:ser>
        <c:axId val="47350626"/>
        <c:axId val="71599805"/>
      </c:scatterChart>
      <c:valAx>
        <c:axId val="4735062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599805"/>
        <c:crosses val="autoZero"/>
        <c:crossBetween val="midCat"/>
      </c:valAx>
      <c:valAx>
        <c:axId val="715998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3506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R'!$D$140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R'!$C$141:$C$167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R'!$D$141:$D$167</c:f>
              <c:numCache>
                <c:formatCode>General</c:formatCode>
                <c:ptCount val="2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0.873</c:v>
                </c:pt>
                <c:pt idx="5">
                  <c:v>0.873</c:v>
                </c:pt>
                <c:pt idx="6">
                  <c:v>0.873</c:v>
                </c:pt>
                <c:pt idx="7">
                  <c:v>0.873</c:v>
                </c:pt>
                <c:pt idx="8">
                  <c:v>0.873</c:v>
                </c:pt>
                <c:pt idx="9">
                  <c:v>0.873</c:v>
                </c:pt>
                <c:pt idx="10">
                  <c:v>0.873</c:v>
                </c:pt>
                <c:pt idx="11">
                  <c:v>0.873</c:v>
                </c:pt>
                <c:pt idx="12">
                  <c:v>0.873</c:v>
                </c:pt>
                <c:pt idx="13">
                  <c:v>0.873</c:v>
                </c:pt>
                <c:pt idx="14">
                  <c:v>0.873</c:v>
                </c:pt>
                <c:pt idx="15">
                  <c:v>0.873</c:v>
                </c:pt>
                <c:pt idx="16">
                  <c:v>0.873</c:v>
                </c:pt>
                <c:pt idx="17">
                  <c:v>0.873</c:v>
                </c:pt>
                <c:pt idx="18">
                  <c:v>0.873</c:v>
                </c:pt>
                <c:pt idx="19">
                  <c:v>0.873</c:v>
                </c:pt>
                <c:pt idx="20">
                  <c:v>0.873</c:v>
                </c:pt>
                <c:pt idx="21">
                  <c:v>0.873</c:v>
                </c:pt>
                <c:pt idx="22">
                  <c:v>0.873</c:v>
                </c:pt>
                <c:pt idx="23">
                  <c:v>0.873</c:v>
                </c:pt>
                <c:pt idx="24">
                  <c:v>0.873</c:v>
                </c:pt>
                <c:pt idx="25">
                  <c:v>0.873</c:v>
                </c:pt>
                <c:pt idx="26">
                  <c:v>0.879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R'!$E$140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R'!$C$141:$C$167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R'!$E$141:$E$167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0.955</c:v>
                </c:pt>
                <c:pt idx="5">
                  <c:v>0.955</c:v>
                </c:pt>
                <c:pt idx="6">
                  <c:v>0.955</c:v>
                </c:pt>
                <c:pt idx="7">
                  <c:v>0.955</c:v>
                </c:pt>
                <c:pt idx="8">
                  <c:v>0.955</c:v>
                </c:pt>
                <c:pt idx="9">
                  <c:v>0.955</c:v>
                </c:pt>
                <c:pt idx="10">
                  <c:v>0.955</c:v>
                </c:pt>
                <c:pt idx="11">
                  <c:v>0.955</c:v>
                </c:pt>
                <c:pt idx="12">
                  <c:v>0.955</c:v>
                </c:pt>
                <c:pt idx="13">
                  <c:v>0.954</c:v>
                </c:pt>
                <c:pt idx="14">
                  <c:v>0.954</c:v>
                </c:pt>
                <c:pt idx="15">
                  <c:v>0.954</c:v>
                </c:pt>
                <c:pt idx="16">
                  <c:v>0.954</c:v>
                </c:pt>
                <c:pt idx="17">
                  <c:v>0.954</c:v>
                </c:pt>
                <c:pt idx="18">
                  <c:v>0.954</c:v>
                </c:pt>
                <c:pt idx="19">
                  <c:v>0.954</c:v>
                </c:pt>
                <c:pt idx="20">
                  <c:v>0.953</c:v>
                </c:pt>
                <c:pt idx="21">
                  <c:v>0.953</c:v>
                </c:pt>
                <c:pt idx="22">
                  <c:v>0.953</c:v>
                </c:pt>
                <c:pt idx="23">
                  <c:v>0.953</c:v>
                </c:pt>
                <c:pt idx="24">
                  <c:v>0.953</c:v>
                </c:pt>
                <c:pt idx="25">
                  <c:v>0.952</c:v>
                </c:pt>
                <c:pt idx="26">
                  <c:v>0.952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R'!$F$140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R'!$C$141:$C$167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R'!$F$141:$F$167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0.967</c:v>
                </c:pt>
                <c:pt idx="5">
                  <c:v>0.967</c:v>
                </c:pt>
                <c:pt idx="6">
                  <c:v>0.966</c:v>
                </c:pt>
                <c:pt idx="7">
                  <c:v>0.965</c:v>
                </c:pt>
                <c:pt idx="8">
                  <c:v>0.964</c:v>
                </c:pt>
                <c:pt idx="9">
                  <c:v>0.963</c:v>
                </c:pt>
                <c:pt idx="10">
                  <c:v>0.96</c:v>
                </c:pt>
                <c:pt idx="11">
                  <c:v>0.955</c:v>
                </c:pt>
                <c:pt idx="12">
                  <c:v>0.952</c:v>
                </c:pt>
                <c:pt idx="13">
                  <c:v>0.95</c:v>
                </c:pt>
                <c:pt idx="14">
                  <c:v>0.945</c:v>
                </c:pt>
                <c:pt idx="15">
                  <c:v>0.942</c:v>
                </c:pt>
                <c:pt idx="16">
                  <c:v>0.938</c:v>
                </c:pt>
                <c:pt idx="17">
                  <c:v>0.932</c:v>
                </c:pt>
                <c:pt idx="18">
                  <c:v>0.928</c:v>
                </c:pt>
                <c:pt idx="19">
                  <c:v>0.923</c:v>
                </c:pt>
                <c:pt idx="20">
                  <c:v>0.915</c:v>
                </c:pt>
                <c:pt idx="21">
                  <c:v>0.91</c:v>
                </c:pt>
                <c:pt idx="22">
                  <c:v>0.904</c:v>
                </c:pt>
                <c:pt idx="23">
                  <c:v>0.895</c:v>
                </c:pt>
                <c:pt idx="24">
                  <c:v>0.889</c:v>
                </c:pt>
                <c:pt idx="25">
                  <c:v>0.881</c:v>
                </c:pt>
                <c:pt idx="26">
                  <c:v>0.873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R'!$G$140</c:f>
              <c:strCache>
                <c:ptCount val="1"/>
                <c:pt idx="0">
                  <c:v>blue parabole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R'!$C$141:$C$167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R'!$G$141:$G$167</c:f>
              <c:numCache>
                <c:formatCode>General</c:formatCode>
                <c:ptCount val="27"/>
                <c:pt idx="0">
                  <c:v>0.96760154701</c:v>
                </c:pt>
                <c:pt idx="1">
                  <c:v>0.967846591</c:v>
                </c:pt>
                <c:pt idx="2">
                  <c:v>0.967808784</c:v>
                </c:pt>
                <c:pt idx="3">
                  <c:v>0.96758811229</c:v>
                </c:pt>
                <c:pt idx="4">
                  <c:v>0.96754353184</c:v>
                </c:pt>
                <c:pt idx="5">
                  <c:v>0.967444579</c:v>
                </c:pt>
                <c:pt idx="6">
                  <c:v>0.966753976</c:v>
                </c:pt>
                <c:pt idx="7">
                  <c:v>0.965736975</c:v>
                </c:pt>
                <c:pt idx="8">
                  <c:v>0.964393576</c:v>
                </c:pt>
                <c:pt idx="9">
                  <c:v>0.962723779</c:v>
                </c:pt>
                <c:pt idx="10">
                  <c:v>0.960727584</c:v>
                </c:pt>
                <c:pt idx="11">
                  <c:v>0.955756</c:v>
                </c:pt>
                <c:pt idx="12">
                  <c:v>0.952780611</c:v>
                </c:pt>
                <c:pt idx="13">
                  <c:v>0.949478824</c:v>
                </c:pt>
                <c:pt idx="14">
                  <c:v>0.945850639</c:v>
                </c:pt>
                <c:pt idx="15">
                  <c:v>0.941896056</c:v>
                </c:pt>
                <c:pt idx="16">
                  <c:v>0.937615075</c:v>
                </c:pt>
                <c:pt idx="17">
                  <c:v>0.933007696</c:v>
                </c:pt>
                <c:pt idx="18">
                  <c:v>0.928073919</c:v>
                </c:pt>
                <c:pt idx="19">
                  <c:v>0.922813744</c:v>
                </c:pt>
                <c:pt idx="20">
                  <c:v>0.917227171</c:v>
                </c:pt>
                <c:pt idx="21">
                  <c:v>0.9113142</c:v>
                </c:pt>
                <c:pt idx="22">
                  <c:v>0.905074831</c:v>
                </c:pt>
                <c:pt idx="23">
                  <c:v>0.898509064</c:v>
                </c:pt>
                <c:pt idx="24">
                  <c:v>0.891616899</c:v>
                </c:pt>
                <c:pt idx="25">
                  <c:v>0.884398336</c:v>
                </c:pt>
                <c:pt idx="26">
                  <c:v>0.87295849525</c:v>
                </c:pt>
              </c:numCache>
            </c:numRef>
          </c:yVal>
          <c:smooth val="0"/>
        </c:ser>
        <c:axId val="3997639"/>
        <c:axId val="92090141"/>
      </c:scatterChart>
      <c:valAx>
        <c:axId val="399763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090141"/>
        <c:crosses val="autoZero"/>
        <c:crossBetween val="midCat"/>
      </c:valAx>
      <c:valAx>
        <c:axId val="920901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976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R'!$E$170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R'!$C$171:$C$197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R'!$E$171:$E$197</c:f>
              <c:numCache>
                <c:formatCode>General</c:formatCode>
                <c:ptCount val="27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0.873</c:v>
                </c:pt>
                <c:pt idx="5">
                  <c:v>0.873</c:v>
                </c:pt>
                <c:pt idx="6">
                  <c:v>0.873</c:v>
                </c:pt>
                <c:pt idx="7">
                  <c:v>0.873</c:v>
                </c:pt>
                <c:pt idx="8">
                  <c:v>0.873</c:v>
                </c:pt>
                <c:pt idx="9">
                  <c:v>0.873</c:v>
                </c:pt>
                <c:pt idx="10">
                  <c:v>0.873</c:v>
                </c:pt>
                <c:pt idx="11">
                  <c:v>0.873</c:v>
                </c:pt>
                <c:pt idx="12">
                  <c:v>0.873</c:v>
                </c:pt>
                <c:pt idx="13">
                  <c:v>0.873</c:v>
                </c:pt>
                <c:pt idx="14">
                  <c:v>0.873</c:v>
                </c:pt>
                <c:pt idx="15">
                  <c:v>0.873</c:v>
                </c:pt>
                <c:pt idx="16">
                  <c:v>0.873</c:v>
                </c:pt>
                <c:pt idx="17">
                  <c:v>0.873</c:v>
                </c:pt>
                <c:pt idx="18">
                  <c:v>0.875</c:v>
                </c:pt>
                <c:pt idx="19">
                  <c:v>0.881</c:v>
                </c:pt>
                <c:pt idx="20">
                  <c:v>0.897</c:v>
                </c:pt>
                <c:pt idx="21">
                  <c:v>0.908</c:v>
                </c:pt>
                <c:pt idx="22">
                  <c:v>0.913</c:v>
                </c:pt>
                <c:pt idx="23">
                  <c:v>0.916</c:v>
                </c:pt>
                <c:pt idx="24">
                  <c:v>0.92</c:v>
                </c:pt>
                <c:pt idx="25">
                  <c:v>0.923</c:v>
                </c:pt>
                <c:pt idx="26">
                  <c:v>0.927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R'!$F$170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R'!$C$171:$C$197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R'!$F$171:$F$197</c:f>
              <c:numCache>
                <c:formatCode>General</c:formatCode>
                <c:ptCount val="27"/>
                <c:pt idx="0">
                  <c:v>0.954</c:v>
                </c:pt>
                <c:pt idx="1">
                  <c:v>0.954</c:v>
                </c:pt>
                <c:pt idx="2">
                  <c:v>0.952</c:v>
                </c:pt>
                <c:pt idx="3">
                  <c:v>0.95</c:v>
                </c:pt>
                <c:pt idx="4">
                  <c:v>0.949</c:v>
                </c:pt>
                <c:pt idx="5">
                  <c:v>0.948</c:v>
                </c:pt>
                <c:pt idx="6">
                  <c:v>0.948</c:v>
                </c:pt>
                <c:pt idx="7">
                  <c:v>0.945</c:v>
                </c:pt>
                <c:pt idx="8">
                  <c:v>0.94</c:v>
                </c:pt>
                <c:pt idx="9">
                  <c:v>0.937</c:v>
                </c:pt>
                <c:pt idx="10">
                  <c:v>0.931</c:v>
                </c:pt>
                <c:pt idx="11">
                  <c:v>0.926</c:v>
                </c:pt>
                <c:pt idx="12">
                  <c:v>0.911</c:v>
                </c:pt>
                <c:pt idx="13">
                  <c:v>0.903</c:v>
                </c:pt>
                <c:pt idx="14">
                  <c:v>0.894</c:v>
                </c:pt>
                <c:pt idx="15">
                  <c:v>0.884</c:v>
                </c:pt>
                <c:pt idx="16">
                  <c:v>0.876</c:v>
                </c:pt>
                <c:pt idx="17">
                  <c:v>0.873</c:v>
                </c:pt>
                <c:pt idx="18">
                  <c:v>0.873</c:v>
                </c:pt>
                <c:pt idx="19">
                  <c:v>0.873</c:v>
                </c:pt>
                <c:pt idx="20">
                  <c:v>0.873</c:v>
                </c:pt>
                <c:pt idx="21">
                  <c:v>0.873</c:v>
                </c:pt>
                <c:pt idx="22">
                  <c:v>0.873</c:v>
                </c:pt>
                <c:pt idx="23">
                  <c:v>0.873</c:v>
                </c:pt>
                <c:pt idx="24">
                  <c:v>0.873</c:v>
                </c:pt>
                <c:pt idx="25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R'!$G$170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R'!$C$171:$C$197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R'!$G$171:$G$197</c:f>
              <c:numCache>
                <c:formatCode>General</c:formatCode>
                <c:ptCount val="27"/>
                <c:pt idx="0">
                  <c:v>0.947</c:v>
                </c:pt>
                <c:pt idx="1">
                  <c:v>0.947</c:v>
                </c:pt>
                <c:pt idx="2">
                  <c:v>0.946</c:v>
                </c:pt>
                <c:pt idx="3">
                  <c:v>0.947</c:v>
                </c:pt>
                <c:pt idx="4">
                  <c:v>0.947</c:v>
                </c:pt>
                <c:pt idx="5">
                  <c:v>0.946</c:v>
                </c:pt>
                <c:pt idx="6">
                  <c:v>0.946</c:v>
                </c:pt>
                <c:pt idx="7">
                  <c:v>0.946</c:v>
                </c:pt>
                <c:pt idx="8">
                  <c:v>0.946</c:v>
                </c:pt>
                <c:pt idx="9">
                  <c:v>0.947</c:v>
                </c:pt>
                <c:pt idx="10">
                  <c:v>0.948</c:v>
                </c:pt>
                <c:pt idx="11">
                  <c:v>0.947</c:v>
                </c:pt>
                <c:pt idx="12">
                  <c:v>0.948</c:v>
                </c:pt>
                <c:pt idx="13">
                  <c:v>0.948</c:v>
                </c:pt>
                <c:pt idx="14">
                  <c:v>0.948</c:v>
                </c:pt>
                <c:pt idx="15">
                  <c:v>0.948</c:v>
                </c:pt>
                <c:pt idx="16">
                  <c:v>0.949</c:v>
                </c:pt>
                <c:pt idx="17">
                  <c:v>0.949</c:v>
                </c:pt>
                <c:pt idx="18">
                  <c:v>0.949</c:v>
                </c:pt>
                <c:pt idx="19">
                  <c:v>0.951</c:v>
                </c:pt>
                <c:pt idx="20">
                  <c:v>0.955</c:v>
                </c:pt>
                <c:pt idx="21">
                  <c:v>0.957</c:v>
                </c:pt>
                <c:pt idx="22">
                  <c:v>0.959</c:v>
                </c:pt>
                <c:pt idx="23">
                  <c:v>0.959</c:v>
                </c:pt>
                <c:pt idx="24">
                  <c:v>0.96</c:v>
                </c:pt>
                <c:pt idx="25">
                  <c:v>0.961</c:v>
                </c:pt>
                <c:pt idx="26">
                  <c:v>0.962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R'!$H$170</c:f>
              <c:strCache>
                <c:ptCount val="1"/>
                <c:pt idx="0">
                  <c:v>green parabole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R'!$C$171:$C$197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R'!$H$171:$H$197</c:f>
              <c:numCache>
                <c:formatCode>General</c:formatCode>
                <c:ptCount val="27"/>
                <c:pt idx="0">
                  <c:v>0.95454699292</c:v>
                </c:pt>
                <c:pt idx="1">
                  <c:v>0.954115858</c:v>
                </c:pt>
                <c:pt idx="2">
                  <c:v>0.95297378</c:v>
                </c:pt>
                <c:pt idx="3">
                  <c:v>0.951133766</c:v>
                </c:pt>
                <c:pt idx="4">
                  <c:v>0.94969474832</c:v>
                </c:pt>
                <c:pt idx="5">
                  <c:v>0.94943048428</c:v>
                </c:pt>
                <c:pt idx="6">
                  <c:v>0.948595816</c:v>
                </c:pt>
                <c:pt idx="7">
                  <c:v>0.94535993</c:v>
                </c:pt>
                <c:pt idx="8">
                  <c:v>0.941426108</c:v>
                </c:pt>
                <c:pt idx="9">
                  <c:v>0.93679435</c:v>
                </c:pt>
                <c:pt idx="10">
                  <c:v>0.931464656</c:v>
                </c:pt>
                <c:pt idx="11">
                  <c:v>0.925437026</c:v>
                </c:pt>
                <c:pt idx="12">
                  <c:v>0.911287958</c:v>
                </c:pt>
                <c:pt idx="13">
                  <c:v>0.90316652</c:v>
                </c:pt>
                <c:pt idx="14">
                  <c:v>0.894347146</c:v>
                </c:pt>
                <c:pt idx="15">
                  <c:v>0.884829836</c:v>
                </c:pt>
                <c:pt idx="16">
                  <c:v>0.87461459</c:v>
                </c:pt>
              </c:numCache>
            </c:numRef>
          </c:yVal>
          <c:smooth val="0"/>
        </c:ser>
        <c:axId val="11997905"/>
        <c:axId val="82191140"/>
      </c:scatterChart>
      <c:valAx>
        <c:axId val="119979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191140"/>
        <c:crosses val="autoZero"/>
        <c:crossBetween val="midCat"/>
      </c:valAx>
      <c:valAx>
        <c:axId val="821911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9979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R'!$U$200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R'!$Q$201:$Q$231</c:f>
              <c:numCache>
                <c:formatCode>General</c:formatCode>
                <c:ptCount val="3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</c:numCache>
            </c:numRef>
          </c:xVal>
          <c:yVal>
            <c:numRef>
              <c:f>'Detailed R'!$U$201:$U$231</c:f>
              <c:numCache>
                <c:formatCode>General</c:formatCode>
                <c:ptCount val="31"/>
                <c:pt idx="0">
                  <c:v>0.874</c:v>
                </c:pt>
                <c:pt idx="5">
                  <c:v>0.718</c:v>
                </c:pt>
                <c:pt idx="10">
                  <c:v>0.545</c:v>
                </c:pt>
                <c:pt idx="15">
                  <c:v>0.381</c:v>
                </c:pt>
                <c:pt idx="20">
                  <c:v>0.232</c:v>
                </c:pt>
                <c:pt idx="23">
                  <c:v>0.131</c:v>
                </c:pt>
                <c:pt idx="26">
                  <c:v>0.048</c:v>
                </c:pt>
                <c:pt idx="27">
                  <c:v>0.11</c:v>
                </c:pt>
                <c:pt idx="28">
                  <c:v>0.262</c:v>
                </c:pt>
                <c:pt idx="29">
                  <c:v>0.443</c:v>
                </c:pt>
                <c:pt idx="30">
                  <c:v>0.548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R'!$V$200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R'!$Q$201:$Q$231</c:f>
              <c:numCache>
                <c:formatCode>General</c:formatCode>
                <c:ptCount val="3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</c:numCache>
            </c:numRef>
          </c:xVal>
          <c:yVal>
            <c:numRef>
              <c:f>'Detailed R'!$V$201:$V$231</c:f>
              <c:numCache>
                <c:formatCode>General</c:formatCode>
                <c:ptCount val="31"/>
                <c:pt idx="0">
                  <c:v>0.873</c:v>
                </c:pt>
                <c:pt idx="5">
                  <c:v>0.714</c:v>
                </c:pt>
                <c:pt idx="10">
                  <c:v>0.538</c:v>
                </c:pt>
                <c:pt idx="15">
                  <c:v>0.37</c:v>
                </c:pt>
                <c:pt idx="20">
                  <c:v>0.194</c:v>
                </c:pt>
                <c:pt idx="23">
                  <c:v>0.088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R'!$W$200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R'!$Q$201:$Q$231</c:f>
              <c:numCache>
                <c:formatCode>General</c:formatCode>
                <c:ptCount val="3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</c:numCache>
            </c:numRef>
          </c:xVal>
          <c:yVal>
            <c:numRef>
              <c:f>'Detailed R'!$W$201:$W$231</c:f>
              <c:numCache>
                <c:formatCode>General</c:formatCode>
                <c:ptCount val="31"/>
                <c:pt idx="0">
                  <c:v>0.963</c:v>
                </c:pt>
                <c:pt idx="5">
                  <c:v>0.953</c:v>
                </c:pt>
                <c:pt idx="10">
                  <c:v>0.941</c:v>
                </c:pt>
                <c:pt idx="15">
                  <c:v>0.93</c:v>
                </c:pt>
                <c:pt idx="20">
                  <c:v>0.281</c:v>
                </c:pt>
                <c:pt idx="23">
                  <c:v>0.188</c:v>
                </c:pt>
                <c:pt idx="26">
                  <c:v>0.11</c:v>
                </c:pt>
                <c:pt idx="27">
                  <c:v>0.178</c:v>
                </c:pt>
                <c:pt idx="28">
                  <c:v>0.343</c:v>
                </c:pt>
                <c:pt idx="29">
                  <c:v>0.541</c:v>
                </c:pt>
                <c:pt idx="30">
                  <c:v>0.657</c:v>
                </c:pt>
              </c:numCache>
            </c:numRef>
          </c:yVal>
          <c:smooth val="0"/>
        </c:ser>
        <c:axId val="61999674"/>
        <c:axId val="23835177"/>
      </c:scatterChart>
      <c:valAx>
        <c:axId val="619996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835177"/>
        <c:crosses val="autoZero"/>
        <c:crossBetween val="midCat"/>
      </c:valAx>
      <c:valAx>
        <c:axId val="238351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9996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R'!$S$227:$S$231</c:f>
              <c:numCache>
                <c:formatCode>General</c:formatCode>
                <c:ptCount val="5"/>
                <c:pt idx="0">
                  <c:v>152</c:v>
                </c:pt>
                <c:pt idx="1">
                  <c:v>160</c:v>
                </c:pt>
                <c:pt idx="2">
                  <c:v>180</c:v>
                </c:pt>
                <c:pt idx="3">
                  <c:v>220</c:v>
                </c:pt>
                <c:pt idx="4">
                  <c:v>255</c:v>
                </c:pt>
              </c:numCache>
            </c:numRef>
          </c:xVal>
          <c:yVal>
            <c:numRef>
              <c:f>'Detailed R'!$U$227:$U$231</c:f>
              <c:numCache>
                <c:formatCode>General</c:formatCode>
                <c:ptCount val="5"/>
                <c:pt idx="0">
                  <c:v>0.048</c:v>
                </c:pt>
                <c:pt idx="1">
                  <c:v>0.11</c:v>
                </c:pt>
                <c:pt idx="2">
                  <c:v>0.262</c:v>
                </c:pt>
                <c:pt idx="3">
                  <c:v>0.443</c:v>
                </c:pt>
                <c:pt idx="4">
                  <c:v>0.548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R'!$S$227:$S$231</c:f>
              <c:numCache>
                <c:formatCode>General</c:formatCode>
                <c:ptCount val="5"/>
                <c:pt idx="0">
                  <c:v>152</c:v>
                </c:pt>
                <c:pt idx="1">
                  <c:v>160</c:v>
                </c:pt>
                <c:pt idx="2">
                  <c:v>180</c:v>
                </c:pt>
                <c:pt idx="3">
                  <c:v>220</c:v>
                </c:pt>
                <c:pt idx="4">
                  <c:v>255</c:v>
                </c:pt>
              </c:numCache>
            </c:numRef>
          </c:xVal>
          <c:yVal>
            <c:numRef>
              <c:f>'Detailed R'!$V$227:$V$231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R'!$S$227:$S$231</c:f>
              <c:numCache>
                <c:formatCode>General</c:formatCode>
                <c:ptCount val="5"/>
                <c:pt idx="0">
                  <c:v>152</c:v>
                </c:pt>
                <c:pt idx="1">
                  <c:v>160</c:v>
                </c:pt>
                <c:pt idx="2">
                  <c:v>180</c:v>
                </c:pt>
                <c:pt idx="3">
                  <c:v>220</c:v>
                </c:pt>
                <c:pt idx="4">
                  <c:v>255</c:v>
                </c:pt>
              </c:numCache>
            </c:numRef>
          </c:xVal>
          <c:yVal>
            <c:numRef>
              <c:f>'Detailed R'!$W$227:$W$231</c:f>
              <c:numCache>
                <c:formatCode>General</c:formatCode>
                <c:ptCount val="5"/>
                <c:pt idx="0">
                  <c:v>0.11</c:v>
                </c:pt>
                <c:pt idx="1">
                  <c:v>0.178</c:v>
                </c:pt>
                <c:pt idx="2">
                  <c:v>0.343</c:v>
                </c:pt>
                <c:pt idx="3">
                  <c:v>0.541</c:v>
                </c:pt>
                <c:pt idx="4">
                  <c:v>0.657</c:v>
                </c:pt>
              </c:numCache>
            </c:numRef>
          </c:yVal>
          <c:smooth val="0"/>
        </c:ser>
        <c:axId val="2649265"/>
        <c:axId val="62236265"/>
      </c:scatterChart>
      <c:valAx>
        <c:axId val="26492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236265"/>
        <c:crosses val="autoZero"/>
        <c:crossBetween val="midCat"/>
      </c:valAx>
      <c:valAx>
        <c:axId val="622362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492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R'!$E$456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R'!$C$457:$C$483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R'!$E$457:$E$483</c:f>
              <c:numCache>
                <c:formatCode>General</c:formatCode>
                <c:ptCount val="27"/>
                <c:pt idx="0">
                  <c:v>0.878</c:v>
                </c:pt>
                <c:pt idx="1">
                  <c:v>0.874</c:v>
                </c:pt>
                <c:pt idx="2">
                  <c:v>0.873</c:v>
                </c:pt>
                <c:pt idx="3">
                  <c:v>0.873</c:v>
                </c:pt>
                <c:pt idx="4">
                  <c:v>0.873</c:v>
                </c:pt>
                <c:pt idx="5">
                  <c:v>0.873</c:v>
                </c:pt>
                <c:pt idx="6">
                  <c:v>0.873</c:v>
                </c:pt>
                <c:pt idx="10">
                  <c:v>0.873</c:v>
                </c:pt>
                <c:pt idx="15">
                  <c:v>0.873</c:v>
                </c:pt>
                <c:pt idx="16">
                  <c:v>0.88</c:v>
                </c:pt>
                <c:pt idx="20">
                  <c:v>0.908</c:v>
                </c:pt>
                <c:pt idx="26">
                  <c:v>0.927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R'!$F$456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R'!$C$457:$C$483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R'!$F$457:$F$483</c:f>
              <c:numCache>
                <c:formatCode>General</c:formatCode>
                <c:ptCount val="27"/>
                <c:pt idx="0">
                  <c:v>0.952</c:v>
                </c:pt>
                <c:pt idx="1">
                  <c:v>0.951</c:v>
                </c:pt>
                <c:pt idx="2">
                  <c:v>0.95</c:v>
                </c:pt>
                <c:pt idx="3">
                  <c:v>0.948</c:v>
                </c:pt>
                <c:pt idx="4">
                  <c:v>0.946</c:v>
                </c:pt>
                <c:pt idx="5">
                  <c:v>0.943</c:v>
                </c:pt>
                <c:pt idx="6">
                  <c:v>0.939</c:v>
                </c:pt>
                <c:pt idx="10">
                  <c:v>0.918</c:v>
                </c:pt>
                <c:pt idx="15">
                  <c:v>0.874</c:v>
                </c:pt>
                <c:pt idx="16">
                  <c:v>0.873</c:v>
                </c:pt>
                <c:pt idx="20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R'!$G$456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R'!$C$457:$C$483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R'!$G$457:$G$483</c:f>
              <c:numCache>
                <c:formatCode>General</c:formatCode>
                <c:ptCount val="27"/>
                <c:pt idx="0">
                  <c:v>0.873</c:v>
                </c:pt>
                <c:pt idx="1">
                  <c:v>0.873</c:v>
                </c:pt>
                <c:pt idx="2">
                  <c:v>0.881</c:v>
                </c:pt>
                <c:pt idx="3">
                  <c:v>0.89</c:v>
                </c:pt>
                <c:pt idx="4">
                  <c:v>0.897</c:v>
                </c:pt>
                <c:pt idx="5">
                  <c:v>0.903</c:v>
                </c:pt>
                <c:pt idx="6">
                  <c:v>0.911</c:v>
                </c:pt>
                <c:pt idx="10">
                  <c:v>0.935</c:v>
                </c:pt>
                <c:pt idx="15">
                  <c:v>0.954</c:v>
                </c:pt>
                <c:pt idx="16">
                  <c:v>0.958</c:v>
                </c:pt>
                <c:pt idx="20">
                  <c:v>0.966</c:v>
                </c:pt>
                <c:pt idx="26">
                  <c:v>0.968</c:v>
                </c:pt>
              </c:numCache>
            </c:numRef>
          </c:yVal>
          <c:smooth val="0"/>
        </c:ser>
        <c:axId val="33557126"/>
        <c:axId val="47817624"/>
      </c:scatterChart>
      <c:valAx>
        <c:axId val="3355712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817624"/>
        <c:crosses val="autoZero"/>
        <c:crossBetween val="midCat"/>
      </c:valAx>
      <c:valAx>
        <c:axId val="478176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5571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R'!$X$200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R'!$Q$201:$Q$227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R'!$X$201:$X$227</c:f>
              <c:numCache>
                <c:formatCode>General</c:formatCode>
                <c:ptCount val="27"/>
                <c:pt idx="0">
                  <c:v>0.873</c:v>
                </c:pt>
                <c:pt idx="5">
                  <c:v>0.714</c:v>
                </c:pt>
                <c:pt idx="10">
                  <c:v>0.538</c:v>
                </c:pt>
                <c:pt idx="15">
                  <c:v>0.37</c:v>
                </c:pt>
                <c:pt idx="20">
                  <c:v>0.194</c:v>
                </c:pt>
                <c:pt idx="23">
                  <c:v>0.088</c:v>
                </c:pt>
                <c:pt idx="2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R'!$Y$200</c:f>
              <c:strCache>
                <c:ptCount val="1"/>
                <c:pt idx="0">
                  <c:v>function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R'!$Q$201:$Q$227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R'!$Y$201:$Y$227</c:f>
              <c:numCache>
                <c:formatCode>General</c:formatCode>
                <c:ptCount val="27"/>
                <c:pt idx="0">
                  <c:v>0.87299999</c:v>
                </c:pt>
                <c:pt idx="1">
                  <c:v>0.8420669</c:v>
                </c:pt>
                <c:pt idx="2">
                  <c:v>0.8076968</c:v>
                </c:pt>
                <c:pt idx="3">
                  <c:v>0.7733267</c:v>
                </c:pt>
                <c:pt idx="4">
                  <c:v>0.7389566</c:v>
                </c:pt>
                <c:pt idx="5">
                  <c:v>0.7045865</c:v>
                </c:pt>
                <c:pt idx="6">
                  <c:v>0.6702164</c:v>
                </c:pt>
                <c:pt idx="7">
                  <c:v>0.6358463</c:v>
                </c:pt>
                <c:pt idx="8">
                  <c:v>0.6014762</c:v>
                </c:pt>
                <c:pt idx="9">
                  <c:v>0.5671061</c:v>
                </c:pt>
                <c:pt idx="10">
                  <c:v>0.532736</c:v>
                </c:pt>
                <c:pt idx="11">
                  <c:v>0.4983659</c:v>
                </c:pt>
                <c:pt idx="12">
                  <c:v>0.4639958</c:v>
                </c:pt>
                <c:pt idx="13">
                  <c:v>0.4296257</c:v>
                </c:pt>
                <c:pt idx="14">
                  <c:v>0.3952556</c:v>
                </c:pt>
                <c:pt idx="15">
                  <c:v>0.3608855</c:v>
                </c:pt>
                <c:pt idx="16">
                  <c:v>0.3265154</c:v>
                </c:pt>
                <c:pt idx="17">
                  <c:v>0.2921453</c:v>
                </c:pt>
                <c:pt idx="18">
                  <c:v>0.2577752</c:v>
                </c:pt>
                <c:pt idx="19">
                  <c:v>0.2234051</c:v>
                </c:pt>
                <c:pt idx="20">
                  <c:v>0.189035</c:v>
                </c:pt>
                <c:pt idx="21">
                  <c:v>0.1546649</c:v>
                </c:pt>
                <c:pt idx="22">
                  <c:v>0.1202948</c:v>
                </c:pt>
                <c:pt idx="23">
                  <c:v>0.0859247000000001</c:v>
                </c:pt>
                <c:pt idx="24">
                  <c:v>0.0515546000000001</c:v>
                </c:pt>
                <c:pt idx="25">
                  <c:v>0.0171845</c:v>
                </c:pt>
                <c:pt idx="26">
                  <c:v>-5.50000000032469E-007</c:v>
                </c:pt>
              </c:numCache>
            </c:numRef>
          </c:yVal>
          <c:smooth val="0"/>
        </c:ser>
        <c:axId val="49723631"/>
        <c:axId val="79298493"/>
      </c:scatterChart>
      <c:valAx>
        <c:axId val="497236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298493"/>
        <c:crosses val="autoZero"/>
        <c:crossBetween val="midCat"/>
      </c:valAx>
      <c:valAx>
        <c:axId val="792984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7236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R'!$E$485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R'!$C$486:$C$512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R'!$E$486:$E$512</c:f>
              <c:numCache>
                <c:formatCode>General</c:formatCode>
                <c:ptCount val="27"/>
                <c:pt idx="0">
                  <c:v>0.473</c:v>
                </c:pt>
                <c:pt idx="3">
                  <c:v>0.441</c:v>
                </c:pt>
                <c:pt idx="6">
                  <c:v>0.441</c:v>
                </c:pt>
                <c:pt idx="10">
                  <c:v>0.441</c:v>
                </c:pt>
                <c:pt idx="13">
                  <c:v>0.441</c:v>
                </c:pt>
                <c:pt idx="16">
                  <c:v>0.483</c:v>
                </c:pt>
                <c:pt idx="22">
                  <c:v>0.677</c:v>
                </c:pt>
                <c:pt idx="26">
                  <c:v>0.737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R'!$F$485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R'!$C$486:$C$512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R'!$F$486:$F$512</c:f>
              <c:numCache>
                <c:formatCode>General</c:formatCode>
                <c:ptCount val="27"/>
                <c:pt idx="0">
                  <c:v>0.874</c:v>
                </c:pt>
                <c:pt idx="3">
                  <c:v>0.852</c:v>
                </c:pt>
                <c:pt idx="6">
                  <c:v>0.802</c:v>
                </c:pt>
                <c:pt idx="10">
                  <c:v>0.688</c:v>
                </c:pt>
                <c:pt idx="13">
                  <c:v>0.552</c:v>
                </c:pt>
                <c:pt idx="16">
                  <c:v>0.441</c:v>
                </c:pt>
                <c:pt idx="22">
                  <c:v>0.441</c:v>
                </c:pt>
                <c:pt idx="26">
                  <c:v>0.441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R'!$G$485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R'!$C$486:$C$512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R'!$G$486:$G$512</c:f>
              <c:numCache>
                <c:formatCode>General</c:formatCode>
                <c:ptCount val="27"/>
                <c:pt idx="0">
                  <c:v>0.441</c:v>
                </c:pt>
                <c:pt idx="3">
                  <c:v>0.534</c:v>
                </c:pt>
                <c:pt idx="6">
                  <c:v>0.648</c:v>
                </c:pt>
                <c:pt idx="10">
                  <c:v>0.779</c:v>
                </c:pt>
                <c:pt idx="13">
                  <c:v>0.847</c:v>
                </c:pt>
                <c:pt idx="16">
                  <c:v>0.904</c:v>
                </c:pt>
                <c:pt idx="22">
                  <c:v>0.957</c:v>
                </c:pt>
                <c:pt idx="26">
                  <c:v>0.963</c:v>
                </c:pt>
              </c:numCache>
            </c:numRef>
          </c:yVal>
          <c:smooth val="0"/>
        </c:ser>
        <c:axId val="85746208"/>
        <c:axId val="77795873"/>
      </c:scatterChart>
      <c:valAx>
        <c:axId val="8574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795873"/>
        <c:crosses val="autoZero"/>
        <c:crossBetween val="midCat"/>
      </c:valAx>
      <c:valAx>
        <c:axId val="777958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7462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R'!$E$514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R'!$C$515:$C$541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R'!$E$515:$E$541</c:f>
              <c:numCache>
                <c:formatCode>General</c:formatCode>
                <c:ptCount val="27"/>
                <c:pt idx="0">
                  <c:v>0.68</c:v>
                </c:pt>
                <c:pt idx="5">
                  <c:v>0.661</c:v>
                </c:pt>
                <c:pt idx="10">
                  <c:v>0.661</c:v>
                </c:pt>
                <c:pt idx="15">
                  <c:v>0.661</c:v>
                </c:pt>
                <c:pt idx="17">
                  <c:v>0.712</c:v>
                </c:pt>
                <c:pt idx="22">
                  <c:v>0.8</c:v>
                </c:pt>
                <c:pt idx="26">
                  <c:v>0.834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R'!$F$514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R'!$C$515:$C$541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R'!$F$515:$F$541</c:f>
              <c:numCache>
                <c:formatCode>General</c:formatCode>
                <c:ptCount val="27"/>
                <c:pt idx="0">
                  <c:v>0.914</c:v>
                </c:pt>
                <c:pt idx="5">
                  <c:v>0.885</c:v>
                </c:pt>
                <c:pt idx="10">
                  <c:v>0.805</c:v>
                </c:pt>
                <c:pt idx="15">
                  <c:v>0.665</c:v>
                </c:pt>
                <c:pt idx="17">
                  <c:v>0.661</c:v>
                </c:pt>
                <c:pt idx="22">
                  <c:v>0.661</c:v>
                </c:pt>
                <c:pt idx="26">
                  <c:v>0.661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R'!$G$514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R'!$C$515:$C$541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R'!$G$515:$G$541</c:f>
              <c:numCache>
                <c:formatCode>General</c:formatCode>
                <c:ptCount val="27"/>
                <c:pt idx="0">
                  <c:v>0.661</c:v>
                </c:pt>
                <c:pt idx="5">
                  <c:v>0.759</c:v>
                </c:pt>
                <c:pt idx="10">
                  <c:v>0.858</c:v>
                </c:pt>
                <c:pt idx="15">
                  <c:v>0.92</c:v>
                </c:pt>
                <c:pt idx="17">
                  <c:v>0.941</c:v>
                </c:pt>
                <c:pt idx="22">
                  <c:v>0.962</c:v>
                </c:pt>
                <c:pt idx="26">
                  <c:v>0.966</c:v>
                </c:pt>
              </c:numCache>
            </c:numRef>
          </c:yVal>
          <c:smooth val="0"/>
        </c:ser>
        <c:axId val="34250044"/>
        <c:axId val="77088746"/>
      </c:scatterChart>
      <c:valAx>
        <c:axId val="342500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088746"/>
        <c:crosses val="autoZero"/>
        <c:crossBetween val="midCat"/>
      </c:valAx>
      <c:valAx>
        <c:axId val="770887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2500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R'!$P$455</c:f>
              <c:strCache>
                <c:ptCount val="1"/>
                <c:pt idx="0">
                  <c:v>red max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R'!$O$456:$O$467</c:f>
              <c:numCache>
                <c:formatCode>General</c:formatCode>
                <c:ptCount val="12"/>
                <c:pt idx="0">
                  <c:v>1</c:v>
                </c:pt>
                <c:pt idx="1">
                  <c:v>64</c:v>
                </c:pt>
                <c:pt idx="2">
                  <c:v>128</c:v>
                </c:pt>
                <c:pt idx="3">
                  <c:v>255</c:v>
                </c:pt>
              </c:numCache>
            </c:numRef>
          </c:xVal>
          <c:yVal>
            <c:numRef>
              <c:f>'Detailed R'!$P$456:$P$467</c:f>
              <c:numCache>
                <c:formatCode>General</c:formatCode>
                <c:ptCount val="12"/>
                <c:pt idx="0">
                  <c:v>0.927</c:v>
                </c:pt>
                <c:pt idx="1">
                  <c:v>0.834</c:v>
                </c:pt>
                <c:pt idx="2">
                  <c:v>0.737</c:v>
                </c:pt>
                <c:pt idx="3">
                  <c:v>0.543</c:v>
                </c:pt>
              </c:numCache>
            </c:numRef>
          </c:yVal>
          <c:smooth val="0"/>
        </c:ser>
        <c:axId val="4668303"/>
        <c:axId val="44078620"/>
      </c:scatterChart>
      <c:valAx>
        <c:axId val="4668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078620"/>
        <c:crosses val="autoZero"/>
        <c:crossBetween val="midCat"/>
      </c:valAx>
      <c:valAx>
        <c:axId val="440786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683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R'!$P$479</c:f>
              <c:strCache>
                <c:ptCount val="1"/>
                <c:pt idx="0">
                  <c:v>blue max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R'!$O$480:$O$488</c:f>
              <c:numCache>
                <c:formatCode>General</c:formatCode>
                <c:ptCount val="9"/>
                <c:pt idx="0">
                  <c:v>1</c:v>
                </c:pt>
                <c:pt idx="1">
                  <c:v>64</c:v>
                </c:pt>
                <c:pt idx="2">
                  <c:v>128</c:v>
                </c:pt>
                <c:pt idx="3">
                  <c:v>200</c:v>
                </c:pt>
                <c:pt idx="4">
                  <c:v>255</c:v>
                </c:pt>
              </c:numCache>
            </c:numRef>
          </c:xVal>
          <c:yVal>
            <c:numRef>
              <c:f>'Detailed R'!$P$480:$P$488</c:f>
              <c:numCache>
                <c:formatCode>General</c:formatCode>
                <c:ptCount val="9"/>
                <c:pt idx="0">
                  <c:v>0.968</c:v>
                </c:pt>
                <c:pt idx="1">
                  <c:v>0.966</c:v>
                </c:pt>
                <c:pt idx="2">
                  <c:v>0.963</c:v>
                </c:pt>
                <c:pt idx="3">
                  <c:v>0.959</c:v>
                </c:pt>
                <c:pt idx="4">
                  <c:v>0.957</c:v>
                </c:pt>
              </c:numCache>
            </c:numRef>
          </c:yVal>
          <c:smooth val="0"/>
        </c:ser>
        <c:axId val="78006230"/>
        <c:axId val="25798185"/>
      </c:scatterChart>
      <c:valAx>
        <c:axId val="780062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798185"/>
        <c:crosses val="autoZero"/>
        <c:crossBetween val="midCat"/>
      </c:valAx>
      <c:valAx>
        <c:axId val="257981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0062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R'!$E$543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R'!$D$544:$D$570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R'!$E$544:$E$570</c:f>
              <c:numCache>
                <c:formatCode>General</c:formatCode>
                <c:ptCount val="27"/>
                <c:pt idx="10">
                  <c:v>0.543</c:v>
                </c:pt>
                <c:pt idx="15">
                  <c:v>0.544</c:v>
                </c:pt>
                <c:pt idx="16">
                  <c:v>0.545</c:v>
                </c:pt>
                <c:pt idx="19">
                  <c:v>0.546</c:v>
                </c:pt>
                <c:pt idx="20">
                  <c:v>0.546</c:v>
                </c:pt>
                <c:pt idx="21">
                  <c:v>0.546</c:v>
                </c:pt>
                <c:pt idx="23">
                  <c:v>0.547</c:v>
                </c:pt>
                <c:pt idx="26">
                  <c:v>0.548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R'!$F$543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R'!$D$544:$D$570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R'!$F$544:$F$570</c:f>
              <c:numCache>
                <c:formatCode>General</c:formatCode>
                <c:ptCount val="27"/>
                <c:pt idx="10">
                  <c:v>0</c:v>
                </c:pt>
                <c:pt idx="15">
                  <c:v>0</c:v>
                </c:pt>
                <c:pt idx="16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R'!$G$543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R'!$D$544:$D$570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R'!$G$544:$G$570</c:f>
              <c:numCache>
                <c:formatCode>General</c:formatCode>
                <c:ptCount val="27"/>
                <c:pt idx="10">
                  <c:v>0.92</c:v>
                </c:pt>
                <c:pt idx="15">
                  <c:v>0.865</c:v>
                </c:pt>
                <c:pt idx="16">
                  <c:v>0.851</c:v>
                </c:pt>
                <c:pt idx="19">
                  <c:v>0.8</c:v>
                </c:pt>
                <c:pt idx="20">
                  <c:v>0.787</c:v>
                </c:pt>
                <c:pt idx="21">
                  <c:v>0.765</c:v>
                </c:pt>
                <c:pt idx="23">
                  <c:v>0.721</c:v>
                </c:pt>
                <c:pt idx="26">
                  <c:v>0.657</c:v>
                </c:pt>
              </c:numCache>
            </c:numRef>
          </c:yVal>
          <c:smooth val="0"/>
        </c:ser>
        <c:axId val="7969563"/>
        <c:axId val="10061525"/>
      </c:scatterChart>
      <c:valAx>
        <c:axId val="79695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061525"/>
        <c:crosses val="autoZero"/>
        <c:crossBetween val="midCat"/>
      </c:valAx>
      <c:valAx>
        <c:axId val="100615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695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R'!$E$572</c:f>
              <c:strCache>
                <c:ptCount val="1"/>
                <c:pt idx="0">
                  <c:v>G=1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R'!$D$573:$D$599</c:f>
              <c:numCache>
                <c:formatCode>General</c:formatCode>
                <c:ptCount val="27"/>
                <c:pt idx="0">
                  <c:v>255</c:v>
                </c:pt>
                <c:pt idx="1">
                  <c:v>200</c:v>
                </c:pt>
                <c:pt idx="2">
                  <c:v>100</c:v>
                </c:pt>
                <c:pt idx="3">
                  <c:v>1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</c:numCache>
            </c:numRef>
          </c:xVal>
          <c:yVal>
            <c:numRef>
              <c:f>'Detailed R'!$E$573:$E$599</c:f>
              <c:numCache>
                <c:formatCode>General</c:formatCode>
                <c:ptCount val="27"/>
              </c:numCache>
            </c:numRef>
          </c:yVal>
          <c:smooth val="0"/>
        </c:ser>
        <c:ser>
          <c:idx val="1"/>
          <c:order val="1"/>
          <c:tx>
            <c:strRef>
              <c:f>'Detailed R'!$F$572</c:f>
              <c:strCache>
                <c:ptCount val="1"/>
                <c:pt idx="0">
                  <c:v>G=128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R'!$D$573:$D$599</c:f>
              <c:numCache>
                <c:formatCode>General</c:formatCode>
                <c:ptCount val="27"/>
                <c:pt idx="0">
                  <c:v>255</c:v>
                </c:pt>
                <c:pt idx="1">
                  <c:v>200</c:v>
                </c:pt>
                <c:pt idx="2">
                  <c:v>100</c:v>
                </c:pt>
                <c:pt idx="3">
                  <c:v>1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</c:numCache>
            </c:numRef>
          </c:xVal>
          <c:yVal>
            <c:numRef>
              <c:f>'Detailed R'!$F$573:$F$599</c:f>
              <c:numCache>
                <c:formatCode>General</c:formatCode>
                <c:ptCount val="27"/>
              </c:numCache>
            </c:numRef>
          </c:yVal>
          <c:smooth val="0"/>
        </c:ser>
        <c:ser>
          <c:idx val="2"/>
          <c:order val="2"/>
          <c:tx>
            <c:strRef>
              <c:f>'Detailed R'!$G$572</c:f>
              <c:strCache>
                <c:ptCount val="1"/>
                <c:pt idx="0">
                  <c:v>G = 192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R'!$D$573:$D$599</c:f>
              <c:numCache>
                <c:formatCode>General</c:formatCode>
                <c:ptCount val="27"/>
                <c:pt idx="0">
                  <c:v>255</c:v>
                </c:pt>
                <c:pt idx="1">
                  <c:v>200</c:v>
                </c:pt>
                <c:pt idx="2">
                  <c:v>100</c:v>
                </c:pt>
                <c:pt idx="3">
                  <c:v>1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</c:numCache>
            </c:numRef>
          </c:xVal>
          <c:yVal>
            <c:numRef>
              <c:f>'Detailed R'!$G$573:$G$599</c:f>
              <c:numCache>
                <c:formatCode>General</c:formatCode>
                <c:ptCount val="27"/>
              </c:numCache>
            </c:numRef>
          </c:yVal>
          <c:smooth val="0"/>
        </c:ser>
        <c:ser>
          <c:idx val="3"/>
          <c:order val="3"/>
          <c:tx>
            <c:strRef>
              <c:f>'Detailed R'!$H$572</c:f>
              <c:strCache>
                <c:ptCount val="1"/>
                <c:pt idx="0">
                  <c:v>G = 255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R'!$D$573:$D$599</c:f>
              <c:numCache>
                <c:formatCode>General</c:formatCode>
                <c:ptCount val="27"/>
                <c:pt idx="0">
                  <c:v>255</c:v>
                </c:pt>
                <c:pt idx="1">
                  <c:v>200</c:v>
                </c:pt>
                <c:pt idx="2">
                  <c:v>100</c:v>
                </c:pt>
                <c:pt idx="3">
                  <c:v>1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</c:numCache>
            </c:numRef>
          </c:xVal>
          <c:yVal>
            <c:numRef>
              <c:f>'Detailed R'!$H$573:$H$599</c:f>
              <c:numCache>
                <c:formatCode>General</c:formatCode>
                <c:ptCount val="27"/>
              </c:numCache>
            </c:numRef>
          </c:yVal>
          <c:smooth val="0"/>
        </c:ser>
        <c:axId val="28177380"/>
        <c:axId val="91190423"/>
      </c:scatterChart>
      <c:valAx>
        <c:axId val="281773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190423"/>
        <c:crosses val="autoZero"/>
        <c:crossBetween val="midCat"/>
      </c:valAx>
      <c:valAx>
        <c:axId val="911904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1773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GPIO14!$B$3</c:f>
              <c:strCache>
                <c:ptCount val="1"/>
                <c:pt idx="0">
                  <c:v>GPIO14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GPIO14!$A$4:$A$21</c:f>
              <c:numCache>
                <c:formatCode>General</c:formatCode>
                <c:ptCount val="18"/>
                <c:pt idx="0">
                  <c:v>588</c:v>
                </c:pt>
                <c:pt idx="1">
                  <c:v>479</c:v>
                </c:pt>
                <c:pt idx="2">
                  <c:v>420</c:v>
                </c:pt>
                <c:pt idx="3">
                  <c:v>371</c:v>
                </c:pt>
                <c:pt idx="4">
                  <c:v>370</c:v>
                </c:pt>
                <c:pt idx="5">
                  <c:v>334</c:v>
                </c:pt>
                <c:pt idx="6">
                  <c:v>333</c:v>
                </c:pt>
                <c:pt idx="7">
                  <c:v>313</c:v>
                </c:pt>
                <c:pt idx="8">
                  <c:v>312</c:v>
                </c:pt>
                <c:pt idx="9">
                  <c:v>284</c:v>
                </c:pt>
                <c:pt idx="10">
                  <c:v>262</c:v>
                </c:pt>
                <c:pt idx="11">
                  <c:v>251</c:v>
                </c:pt>
                <c:pt idx="12">
                  <c:v>250</c:v>
                </c:pt>
                <c:pt idx="13">
                  <c:v>240</c:v>
                </c:pt>
                <c:pt idx="14">
                  <c:v>223</c:v>
                </c:pt>
                <c:pt idx="15">
                  <c:v>222</c:v>
                </c:pt>
                <c:pt idx="16">
                  <c:v>187</c:v>
                </c:pt>
                <c:pt idx="17">
                  <c:v>153</c:v>
                </c:pt>
              </c:numCache>
            </c:numRef>
          </c:xVal>
          <c:yVal>
            <c:numRef>
              <c:f>GPIO14!$B$4:$B$21</c:f>
              <c:numCache>
                <c:formatCode>General</c:formatCode>
                <c:ptCount val="18"/>
                <c:pt idx="0">
                  <c:v>2.97</c:v>
                </c:pt>
                <c:pt idx="1">
                  <c:v>2.94</c:v>
                </c:pt>
                <c:pt idx="2">
                  <c:v>2.92</c:v>
                </c:pt>
                <c:pt idx="3">
                  <c:v>2.9</c:v>
                </c:pt>
                <c:pt idx="4">
                  <c:v>2.9</c:v>
                </c:pt>
                <c:pt idx="5">
                  <c:v>2.9</c:v>
                </c:pt>
                <c:pt idx="6">
                  <c:v>2.96</c:v>
                </c:pt>
                <c:pt idx="7">
                  <c:v>2.96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  <c:pt idx="11">
                  <c:v>3.27</c:v>
                </c:pt>
                <c:pt idx="12">
                  <c:v>2.94</c:v>
                </c:pt>
                <c:pt idx="13">
                  <c:v>2.94</c:v>
                </c:pt>
                <c:pt idx="14">
                  <c:v>2.94</c:v>
                </c:pt>
                <c:pt idx="15">
                  <c:v>2.86</c:v>
                </c:pt>
                <c:pt idx="16">
                  <c:v>2.86</c:v>
                </c:pt>
                <c:pt idx="17">
                  <c:v>2.86</c:v>
                </c:pt>
              </c:numCache>
            </c:numRef>
          </c:yVal>
          <c:smooth val="0"/>
        </c:ser>
        <c:axId val="66352863"/>
        <c:axId val="62198778"/>
      </c:scatterChart>
      <c:valAx>
        <c:axId val="6635286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198778"/>
        <c:crosses val="autoZero"/>
        <c:crossBetween val="midCat"/>
      </c:valAx>
      <c:valAx>
        <c:axId val="621987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3528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62.xml"/><Relationship Id="rId2" Type="http://schemas.openxmlformats.org/officeDocument/2006/relationships/chart" Target="../charts/chart863.xml"/><Relationship Id="rId3" Type="http://schemas.openxmlformats.org/officeDocument/2006/relationships/chart" Target="../charts/chart864.xml"/><Relationship Id="rId4" Type="http://schemas.openxmlformats.org/officeDocument/2006/relationships/chart" Target="../charts/chart865.xml"/><Relationship Id="rId5" Type="http://schemas.openxmlformats.org/officeDocument/2006/relationships/chart" Target="../charts/chart866.xml"/><Relationship Id="rId6" Type="http://schemas.openxmlformats.org/officeDocument/2006/relationships/chart" Target="../charts/chart867.xml"/><Relationship Id="rId7" Type="http://schemas.openxmlformats.org/officeDocument/2006/relationships/chart" Target="../charts/chart868.xml"/><Relationship Id="rId8" Type="http://schemas.openxmlformats.org/officeDocument/2006/relationships/chart" Target="../charts/chart869.xml"/><Relationship Id="rId9" Type="http://schemas.openxmlformats.org/officeDocument/2006/relationships/chart" Target="../charts/chart870.xml"/><Relationship Id="rId10" Type="http://schemas.openxmlformats.org/officeDocument/2006/relationships/chart" Target="../charts/chart871.xml"/><Relationship Id="rId11" Type="http://schemas.openxmlformats.org/officeDocument/2006/relationships/chart" Target="../charts/chart872.xml"/><Relationship Id="rId12" Type="http://schemas.openxmlformats.org/officeDocument/2006/relationships/chart" Target="../charts/chart873.xml"/><Relationship Id="rId13" Type="http://schemas.openxmlformats.org/officeDocument/2006/relationships/chart" Target="../charts/chart874.xml"/><Relationship Id="rId14" Type="http://schemas.openxmlformats.org/officeDocument/2006/relationships/chart" Target="../charts/chart875.xml"/><Relationship Id="rId15" Type="http://schemas.openxmlformats.org/officeDocument/2006/relationships/chart" Target="../charts/chart876.xml"/><Relationship Id="rId16" Type="http://schemas.openxmlformats.org/officeDocument/2006/relationships/chart" Target="../charts/chart877.xml"/><Relationship Id="rId17" Type="http://schemas.openxmlformats.org/officeDocument/2006/relationships/chart" Target="../charts/chart878.xml"/><Relationship Id="rId18" Type="http://schemas.openxmlformats.org/officeDocument/2006/relationships/chart" Target="../charts/chart879.xml"/><Relationship Id="rId19" Type="http://schemas.openxmlformats.org/officeDocument/2006/relationships/chart" Target="../charts/chart880.xml"/><Relationship Id="rId20" Type="http://schemas.openxmlformats.org/officeDocument/2006/relationships/chart" Target="../charts/chart881.xml"/><Relationship Id="rId21" Type="http://schemas.openxmlformats.org/officeDocument/2006/relationships/chart" Target="../charts/chart882.xml"/><Relationship Id="rId22" Type="http://schemas.openxmlformats.org/officeDocument/2006/relationships/chart" Target="../charts/chart883.xml"/><Relationship Id="rId23" Type="http://schemas.openxmlformats.org/officeDocument/2006/relationships/chart" Target="../charts/chart884.xml"/><Relationship Id="rId24" Type="http://schemas.openxmlformats.org/officeDocument/2006/relationships/chart" Target="../charts/chart885.xml"/><Relationship Id="rId25" Type="http://schemas.openxmlformats.org/officeDocument/2006/relationships/chart" Target="../charts/chart886.xml"/><Relationship Id="rId26" Type="http://schemas.openxmlformats.org/officeDocument/2006/relationships/chart" Target="../charts/chart887.xml"/><Relationship Id="rId27" Type="http://schemas.openxmlformats.org/officeDocument/2006/relationships/chart" Target="../charts/chart888.xml"/><Relationship Id="rId28" Type="http://schemas.openxmlformats.org/officeDocument/2006/relationships/chart" Target="../charts/chart889.xml"/><Relationship Id="rId29" Type="http://schemas.openxmlformats.org/officeDocument/2006/relationships/chart" Target="../charts/chart890.xml"/><Relationship Id="rId30" Type="http://schemas.openxmlformats.org/officeDocument/2006/relationships/chart" Target="../charts/chart891.xml"/><Relationship Id="rId31" Type="http://schemas.openxmlformats.org/officeDocument/2006/relationships/chart" Target="../charts/chart892.xml"/><Relationship Id="rId32" Type="http://schemas.openxmlformats.org/officeDocument/2006/relationships/chart" Target="../charts/chart893.xml"/><Relationship Id="rId33" Type="http://schemas.openxmlformats.org/officeDocument/2006/relationships/chart" Target="../charts/chart894.xml"/><Relationship Id="rId34" Type="http://schemas.openxmlformats.org/officeDocument/2006/relationships/chart" Target="../charts/chart895.xml"/><Relationship Id="rId35" Type="http://schemas.openxmlformats.org/officeDocument/2006/relationships/chart" Target="../charts/chart896.xml"/><Relationship Id="rId36" Type="http://schemas.openxmlformats.org/officeDocument/2006/relationships/chart" Target="../charts/chart897.xml"/><Relationship Id="rId37" Type="http://schemas.openxmlformats.org/officeDocument/2006/relationships/chart" Target="../charts/chart898.xml"/><Relationship Id="rId38" Type="http://schemas.openxmlformats.org/officeDocument/2006/relationships/chart" Target="../charts/chart899.xml"/><Relationship Id="rId39" Type="http://schemas.openxmlformats.org/officeDocument/2006/relationships/chart" Target="../charts/chart90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0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153360</xdr:colOff>
      <xdr:row>0</xdr:row>
      <xdr:rowOff>36000</xdr:rowOff>
    </xdr:from>
    <xdr:to>
      <xdr:col>10</xdr:col>
      <xdr:colOff>744120</xdr:colOff>
      <xdr:row>20</xdr:row>
      <xdr:rowOff>21600</xdr:rowOff>
    </xdr:to>
    <xdr:graphicFrame>
      <xdr:nvGraphicFramePr>
        <xdr:cNvPr id="0" name=""/>
        <xdr:cNvGraphicFramePr/>
      </xdr:nvGraphicFramePr>
      <xdr:xfrm>
        <a:off x="4003200" y="36000"/>
        <a:ext cx="564912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153360</xdr:colOff>
      <xdr:row>29</xdr:row>
      <xdr:rowOff>36000</xdr:rowOff>
    </xdr:from>
    <xdr:to>
      <xdr:col>10</xdr:col>
      <xdr:colOff>744120</xdr:colOff>
      <xdr:row>49</xdr:row>
      <xdr:rowOff>21600</xdr:rowOff>
    </xdr:to>
    <xdr:graphicFrame>
      <xdr:nvGraphicFramePr>
        <xdr:cNvPr id="1" name=""/>
        <xdr:cNvGraphicFramePr/>
      </xdr:nvGraphicFramePr>
      <xdr:xfrm>
        <a:off x="4003200" y="4750200"/>
        <a:ext cx="564912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293040</xdr:colOff>
      <xdr:row>0</xdr:row>
      <xdr:rowOff>141120</xdr:rowOff>
    </xdr:from>
    <xdr:to>
      <xdr:col>23</xdr:col>
      <xdr:colOff>194400</xdr:colOff>
      <xdr:row>20</xdr:row>
      <xdr:rowOff>126720</xdr:rowOff>
    </xdr:to>
    <xdr:graphicFrame>
      <xdr:nvGraphicFramePr>
        <xdr:cNvPr id="2" name=""/>
        <xdr:cNvGraphicFramePr/>
      </xdr:nvGraphicFramePr>
      <xdr:xfrm>
        <a:off x="14871960" y="141120"/>
        <a:ext cx="565308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249480</xdr:colOff>
      <xdr:row>30</xdr:row>
      <xdr:rowOff>83520</xdr:rowOff>
    </xdr:from>
    <xdr:to>
      <xdr:col>23</xdr:col>
      <xdr:colOff>142200</xdr:colOff>
      <xdr:row>50</xdr:row>
      <xdr:rowOff>69480</xdr:rowOff>
    </xdr:to>
    <xdr:graphicFrame>
      <xdr:nvGraphicFramePr>
        <xdr:cNvPr id="3" name=""/>
        <xdr:cNvGraphicFramePr/>
      </xdr:nvGraphicFramePr>
      <xdr:xfrm>
        <a:off x="14828400" y="4960080"/>
        <a:ext cx="564444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153360</xdr:colOff>
      <xdr:row>58</xdr:row>
      <xdr:rowOff>36000</xdr:rowOff>
    </xdr:from>
    <xdr:to>
      <xdr:col>10</xdr:col>
      <xdr:colOff>736200</xdr:colOff>
      <xdr:row>78</xdr:row>
      <xdr:rowOff>21960</xdr:rowOff>
    </xdr:to>
    <xdr:graphicFrame>
      <xdr:nvGraphicFramePr>
        <xdr:cNvPr id="4" name=""/>
        <xdr:cNvGraphicFramePr/>
      </xdr:nvGraphicFramePr>
      <xdr:xfrm>
        <a:off x="4003200" y="9464400"/>
        <a:ext cx="564120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376560</xdr:colOff>
      <xdr:row>58</xdr:row>
      <xdr:rowOff>36000</xdr:rowOff>
    </xdr:from>
    <xdr:to>
      <xdr:col>25</xdr:col>
      <xdr:colOff>268920</xdr:colOff>
      <xdr:row>78</xdr:row>
      <xdr:rowOff>21960</xdr:rowOff>
    </xdr:to>
    <xdr:graphicFrame>
      <xdr:nvGraphicFramePr>
        <xdr:cNvPr id="5" name=""/>
        <xdr:cNvGraphicFramePr/>
      </xdr:nvGraphicFramePr>
      <xdr:xfrm>
        <a:off x="16598880" y="9464400"/>
        <a:ext cx="564408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325440</xdr:colOff>
      <xdr:row>79</xdr:row>
      <xdr:rowOff>48960</xdr:rowOff>
    </xdr:from>
    <xdr:to>
      <xdr:col>25</xdr:col>
      <xdr:colOff>217800</xdr:colOff>
      <xdr:row>99</xdr:row>
      <xdr:rowOff>34560</xdr:rowOff>
    </xdr:to>
    <xdr:graphicFrame>
      <xdr:nvGraphicFramePr>
        <xdr:cNvPr id="6" name=""/>
        <xdr:cNvGraphicFramePr/>
      </xdr:nvGraphicFramePr>
      <xdr:xfrm>
        <a:off x="16547760" y="12890880"/>
        <a:ext cx="564408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145440</xdr:colOff>
      <xdr:row>87</xdr:row>
      <xdr:rowOff>136080</xdr:rowOff>
    </xdr:from>
    <xdr:to>
      <xdr:col>10</xdr:col>
      <xdr:colOff>811440</xdr:colOff>
      <xdr:row>104</xdr:row>
      <xdr:rowOff>122040</xdr:rowOff>
    </xdr:to>
    <xdr:graphicFrame>
      <xdr:nvGraphicFramePr>
        <xdr:cNvPr id="7" name=""/>
        <xdr:cNvGraphicFramePr/>
      </xdr:nvGraphicFramePr>
      <xdr:xfrm>
        <a:off x="4816800" y="14278680"/>
        <a:ext cx="4902840" cy="274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20</xdr:col>
      <xdr:colOff>187200</xdr:colOff>
      <xdr:row>110</xdr:row>
      <xdr:rowOff>98640</xdr:rowOff>
    </xdr:from>
    <xdr:to>
      <xdr:col>27</xdr:col>
      <xdr:colOff>212400</xdr:colOff>
      <xdr:row>130</xdr:row>
      <xdr:rowOff>86400</xdr:rowOff>
    </xdr:to>
    <xdr:graphicFrame>
      <xdr:nvGraphicFramePr>
        <xdr:cNvPr id="8" name=""/>
        <xdr:cNvGraphicFramePr/>
      </xdr:nvGraphicFramePr>
      <xdr:xfrm>
        <a:off x="18052920" y="17980200"/>
        <a:ext cx="5776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21</xdr:col>
      <xdr:colOff>66960</xdr:colOff>
      <xdr:row>139</xdr:row>
      <xdr:rowOff>23400</xdr:rowOff>
    </xdr:from>
    <xdr:to>
      <xdr:col>28</xdr:col>
      <xdr:colOff>92160</xdr:colOff>
      <xdr:row>159</xdr:row>
      <xdr:rowOff>11160</xdr:rowOff>
    </xdr:to>
    <xdr:graphicFrame>
      <xdr:nvGraphicFramePr>
        <xdr:cNvPr id="9" name=""/>
        <xdr:cNvGraphicFramePr/>
      </xdr:nvGraphicFramePr>
      <xdr:xfrm>
        <a:off x="18754200" y="22619160"/>
        <a:ext cx="5776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22</xdr:col>
      <xdr:colOff>95760</xdr:colOff>
      <xdr:row>169</xdr:row>
      <xdr:rowOff>1080</xdr:rowOff>
    </xdr:from>
    <xdr:to>
      <xdr:col>29</xdr:col>
      <xdr:colOff>120600</xdr:colOff>
      <xdr:row>188</xdr:row>
      <xdr:rowOff>151200</xdr:rowOff>
    </xdr:to>
    <xdr:graphicFrame>
      <xdr:nvGraphicFramePr>
        <xdr:cNvPr id="10" name=""/>
        <xdr:cNvGraphicFramePr/>
      </xdr:nvGraphicFramePr>
      <xdr:xfrm>
        <a:off x="19604520" y="27473400"/>
        <a:ext cx="5776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36</xdr:col>
      <xdr:colOff>243360</xdr:colOff>
      <xdr:row>169</xdr:row>
      <xdr:rowOff>109800</xdr:rowOff>
    </xdr:from>
    <xdr:to>
      <xdr:col>43</xdr:col>
      <xdr:colOff>268560</xdr:colOff>
      <xdr:row>189</xdr:row>
      <xdr:rowOff>97200</xdr:rowOff>
    </xdr:to>
    <xdr:graphicFrame>
      <xdr:nvGraphicFramePr>
        <xdr:cNvPr id="11" name=""/>
        <xdr:cNvGraphicFramePr/>
      </xdr:nvGraphicFramePr>
      <xdr:xfrm>
        <a:off x="31255920" y="27582120"/>
        <a:ext cx="5776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17</xdr:col>
      <xdr:colOff>325080</xdr:colOff>
      <xdr:row>259</xdr:row>
      <xdr:rowOff>42120</xdr:rowOff>
    </xdr:from>
    <xdr:to>
      <xdr:col>24</xdr:col>
      <xdr:colOff>350280</xdr:colOff>
      <xdr:row>279</xdr:row>
      <xdr:rowOff>29520</xdr:rowOff>
    </xdr:to>
    <xdr:graphicFrame>
      <xdr:nvGraphicFramePr>
        <xdr:cNvPr id="12" name=""/>
        <xdr:cNvGraphicFramePr/>
      </xdr:nvGraphicFramePr>
      <xdr:xfrm>
        <a:off x="15725520" y="42144840"/>
        <a:ext cx="5776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36</xdr:col>
      <xdr:colOff>284400</xdr:colOff>
      <xdr:row>190</xdr:row>
      <xdr:rowOff>83520</xdr:rowOff>
    </xdr:from>
    <xdr:to>
      <xdr:col>43</xdr:col>
      <xdr:colOff>309600</xdr:colOff>
      <xdr:row>210</xdr:row>
      <xdr:rowOff>71280</xdr:rowOff>
    </xdr:to>
    <xdr:graphicFrame>
      <xdr:nvGraphicFramePr>
        <xdr:cNvPr id="13" name=""/>
        <xdr:cNvGraphicFramePr/>
      </xdr:nvGraphicFramePr>
      <xdr:xfrm>
        <a:off x="31296960" y="30969720"/>
        <a:ext cx="5776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8</xdr:col>
      <xdr:colOff>169920</xdr:colOff>
      <xdr:row>293</xdr:row>
      <xdr:rowOff>34200</xdr:rowOff>
    </xdr:from>
    <xdr:to>
      <xdr:col>14</xdr:col>
      <xdr:colOff>361440</xdr:colOff>
      <xdr:row>312</xdr:row>
      <xdr:rowOff>4680</xdr:rowOff>
    </xdr:to>
    <xdr:graphicFrame>
      <xdr:nvGraphicFramePr>
        <xdr:cNvPr id="14" name=""/>
        <xdr:cNvGraphicFramePr/>
      </xdr:nvGraphicFramePr>
      <xdr:xfrm>
        <a:off x="7434720" y="47664000"/>
        <a:ext cx="5452560" cy="305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8</xdr:col>
      <xdr:colOff>212400</xdr:colOff>
      <xdr:row>351</xdr:row>
      <xdr:rowOff>25560</xdr:rowOff>
    </xdr:from>
    <xdr:to>
      <xdr:col>14</xdr:col>
      <xdr:colOff>725040</xdr:colOff>
      <xdr:row>371</xdr:row>
      <xdr:rowOff>13320</xdr:rowOff>
    </xdr:to>
    <xdr:graphicFrame>
      <xdr:nvGraphicFramePr>
        <xdr:cNvPr id="15" name=""/>
        <xdr:cNvGraphicFramePr/>
      </xdr:nvGraphicFramePr>
      <xdr:xfrm>
        <a:off x="7477200" y="57084120"/>
        <a:ext cx="57736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22</xdr:col>
      <xdr:colOff>383040</xdr:colOff>
      <xdr:row>293</xdr:row>
      <xdr:rowOff>42120</xdr:rowOff>
    </xdr:from>
    <xdr:to>
      <xdr:col>29</xdr:col>
      <xdr:colOff>407880</xdr:colOff>
      <xdr:row>313</xdr:row>
      <xdr:rowOff>29880</xdr:rowOff>
    </xdr:to>
    <xdr:graphicFrame>
      <xdr:nvGraphicFramePr>
        <xdr:cNvPr id="16" name=""/>
        <xdr:cNvGraphicFramePr/>
      </xdr:nvGraphicFramePr>
      <xdr:xfrm>
        <a:off x="19891800" y="47671920"/>
        <a:ext cx="5776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7</xdr:col>
      <xdr:colOff>328680</xdr:colOff>
      <xdr:row>396</xdr:row>
      <xdr:rowOff>88920</xdr:rowOff>
    </xdr:from>
    <xdr:to>
      <xdr:col>12</xdr:col>
      <xdr:colOff>378360</xdr:colOff>
      <xdr:row>409</xdr:row>
      <xdr:rowOff>137520</xdr:rowOff>
    </xdr:to>
    <xdr:graphicFrame>
      <xdr:nvGraphicFramePr>
        <xdr:cNvPr id="17" name=""/>
        <xdr:cNvGraphicFramePr/>
      </xdr:nvGraphicFramePr>
      <xdr:xfrm>
        <a:off x="6643440" y="64462680"/>
        <a:ext cx="4286520" cy="216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7</xdr:col>
      <xdr:colOff>402120</xdr:colOff>
      <xdr:row>411</xdr:row>
      <xdr:rowOff>32760</xdr:rowOff>
    </xdr:from>
    <xdr:to>
      <xdr:col>12</xdr:col>
      <xdr:colOff>353520</xdr:colOff>
      <xdr:row>423</xdr:row>
      <xdr:rowOff>7920</xdr:rowOff>
    </xdr:to>
    <xdr:graphicFrame>
      <xdr:nvGraphicFramePr>
        <xdr:cNvPr id="18" name=""/>
        <xdr:cNvGraphicFramePr/>
      </xdr:nvGraphicFramePr>
      <xdr:xfrm>
        <a:off x="6716880" y="66844800"/>
        <a:ext cx="4188240" cy="192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7</xdr:col>
      <xdr:colOff>475920</xdr:colOff>
      <xdr:row>424</xdr:row>
      <xdr:rowOff>56880</xdr:rowOff>
    </xdr:from>
    <xdr:to>
      <xdr:col>12</xdr:col>
      <xdr:colOff>312480</xdr:colOff>
      <xdr:row>437</xdr:row>
      <xdr:rowOff>32400</xdr:rowOff>
    </xdr:to>
    <xdr:graphicFrame>
      <xdr:nvGraphicFramePr>
        <xdr:cNvPr id="19" name=""/>
        <xdr:cNvGraphicFramePr/>
      </xdr:nvGraphicFramePr>
      <xdr:xfrm>
        <a:off x="6790680" y="68982120"/>
        <a:ext cx="4073400" cy="208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7</xdr:col>
      <xdr:colOff>516960</xdr:colOff>
      <xdr:row>438</xdr:row>
      <xdr:rowOff>16200</xdr:rowOff>
    </xdr:from>
    <xdr:to>
      <xdr:col>12</xdr:col>
      <xdr:colOff>288000</xdr:colOff>
      <xdr:row>452</xdr:row>
      <xdr:rowOff>32040</xdr:rowOff>
    </xdr:to>
    <xdr:graphicFrame>
      <xdr:nvGraphicFramePr>
        <xdr:cNvPr id="20" name=""/>
        <xdr:cNvGraphicFramePr/>
      </xdr:nvGraphicFramePr>
      <xdr:xfrm>
        <a:off x="6831720" y="71217360"/>
        <a:ext cx="4007880" cy="229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9</xdr:col>
      <xdr:colOff>569520</xdr:colOff>
      <xdr:row>259</xdr:row>
      <xdr:rowOff>40680</xdr:rowOff>
    </xdr:from>
    <xdr:to>
      <xdr:col>13</xdr:col>
      <xdr:colOff>919800</xdr:colOff>
      <xdr:row>274</xdr:row>
      <xdr:rowOff>95760</xdr:rowOff>
    </xdr:to>
    <xdr:graphicFrame>
      <xdr:nvGraphicFramePr>
        <xdr:cNvPr id="21" name=""/>
        <xdr:cNvGraphicFramePr/>
      </xdr:nvGraphicFramePr>
      <xdr:xfrm>
        <a:off x="8656200" y="42143400"/>
        <a:ext cx="3637080" cy="249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8</xdr:col>
      <xdr:colOff>202320</xdr:colOff>
      <xdr:row>321</xdr:row>
      <xdr:rowOff>157680</xdr:rowOff>
    </xdr:from>
    <xdr:to>
      <xdr:col>14</xdr:col>
      <xdr:colOff>707040</xdr:colOff>
      <xdr:row>341</xdr:row>
      <xdr:rowOff>145800</xdr:rowOff>
    </xdr:to>
    <xdr:graphicFrame>
      <xdr:nvGraphicFramePr>
        <xdr:cNvPr id="22" name=""/>
        <xdr:cNvGraphicFramePr/>
      </xdr:nvGraphicFramePr>
      <xdr:xfrm>
        <a:off x="7467120" y="52339320"/>
        <a:ext cx="57657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13</xdr:col>
      <xdr:colOff>43920</xdr:colOff>
      <xdr:row>406</xdr:row>
      <xdr:rowOff>108720</xdr:rowOff>
    </xdr:from>
    <xdr:to>
      <xdr:col>22</xdr:col>
      <xdr:colOff>105480</xdr:colOff>
      <xdr:row>434</xdr:row>
      <xdr:rowOff>162720</xdr:rowOff>
    </xdr:to>
    <xdr:graphicFrame>
      <xdr:nvGraphicFramePr>
        <xdr:cNvPr id="23" name=""/>
        <xdr:cNvGraphicFramePr/>
      </xdr:nvGraphicFramePr>
      <xdr:xfrm>
        <a:off x="11417400" y="66107880"/>
        <a:ext cx="8196840" cy="460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9</xdr:col>
      <xdr:colOff>210600</xdr:colOff>
      <xdr:row>199</xdr:row>
      <xdr:rowOff>131760</xdr:rowOff>
    </xdr:from>
    <xdr:to>
      <xdr:col>15</xdr:col>
      <xdr:colOff>420840</xdr:colOff>
      <xdr:row>219</xdr:row>
      <xdr:rowOff>119880</xdr:rowOff>
    </xdr:to>
    <xdr:graphicFrame>
      <xdr:nvGraphicFramePr>
        <xdr:cNvPr id="24" name=""/>
        <xdr:cNvGraphicFramePr/>
      </xdr:nvGraphicFramePr>
      <xdr:xfrm>
        <a:off x="8297280" y="32481000"/>
        <a:ext cx="57643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8</xdr:col>
      <xdr:colOff>226080</xdr:colOff>
      <xdr:row>229</xdr:row>
      <xdr:rowOff>65520</xdr:rowOff>
    </xdr:from>
    <xdr:to>
      <xdr:col>14</xdr:col>
      <xdr:colOff>730800</xdr:colOff>
      <xdr:row>249</xdr:row>
      <xdr:rowOff>53640</xdr:rowOff>
    </xdr:to>
    <xdr:graphicFrame>
      <xdr:nvGraphicFramePr>
        <xdr:cNvPr id="25" name=""/>
        <xdr:cNvGraphicFramePr/>
      </xdr:nvGraphicFramePr>
      <xdr:xfrm>
        <a:off x="7490880" y="37291680"/>
        <a:ext cx="57657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7</xdr:col>
      <xdr:colOff>249120</xdr:colOff>
      <xdr:row>110</xdr:row>
      <xdr:rowOff>43560</xdr:rowOff>
    </xdr:from>
    <xdr:to>
      <xdr:col>13</xdr:col>
      <xdr:colOff>956520</xdr:colOff>
      <xdr:row>130</xdr:row>
      <xdr:rowOff>31680</xdr:rowOff>
    </xdr:to>
    <xdr:graphicFrame>
      <xdr:nvGraphicFramePr>
        <xdr:cNvPr id="26" name=""/>
        <xdr:cNvGraphicFramePr/>
      </xdr:nvGraphicFramePr>
      <xdr:xfrm>
        <a:off x="6563880" y="17925120"/>
        <a:ext cx="57661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7</xdr:col>
      <xdr:colOff>387000</xdr:colOff>
      <xdr:row>139</xdr:row>
      <xdr:rowOff>50760</xdr:rowOff>
    </xdr:from>
    <xdr:to>
      <xdr:col>13</xdr:col>
      <xdr:colOff>1094400</xdr:colOff>
      <xdr:row>159</xdr:row>
      <xdr:rowOff>38880</xdr:rowOff>
    </xdr:to>
    <xdr:graphicFrame>
      <xdr:nvGraphicFramePr>
        <xdr:cNvPr id="27" name=""/>
        <xdr:cNvGraphicFramePr/>
      </xdr:nvGraphicFramePr>
      <xdr:xfrm>
        <a:off x="6701760" y="22646520"/>
        <a:ext cx="57661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8</xdr:col>
      <xdr:colOff>227520</xdr:colOff>
      <xdr:row>169</xdr:row>
      <xdr:rowOff>50760</xdr:rowOff>
    </xdr:from>
    <xdr:to>
      <xdr:col>14</xdr:col>
      <xdr:colOff>518400</xdr:colOff>
      <xdr:row>188</xdr:row>
      <xdr:rowOff>81000</xdr:rowOff>
    </xdr:to>
    <xdr:graphicFrame>
      <xdr:nvGraphicFramePr>
        <xdr:cNvPr id="28" name=""/>
        <xdr:cNvGraphicFramePr/>
      </xdr:nvGraphicFramePr>
      <xdr:xfrm>
        <a:off x="7492320" y="27523080"/>
        <a:ext cx="5551920" cy="311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25</xdr:col>
      <xdr:colOff>253080</xdr:colOff>
      <xdr:row>199</xdr:row>
      <xdr:rowOff>43560</xdr:rowOff>
    </xdr:from>
    <xdr:to>
      <xdr:col>30</xdr:col>
      <xdr:colOff>661320</xdr:colOff>
      <xdr:row>214</xdr:row>
      <xdr:rowOff>140760</xdr:rowOff>
    </xdr:to>
    <xdr:graphicFrame>
      <xdr:nvGraphicFramePr>
        <xdr:cNvPr id="29" name=""/>
        <xdr:cNvGraphicFramePr/>
      </xdr:nvGraphicFramePr>
      <xdr:xfrm>
        <a:off x="22227120" y="32392800"/>
        <a:ext cx="4516560" cy="253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25</xdr:col>
      <xdr:colOff>255240</xdr:colOff>
      <xdr:row>215</xdr:row>
      <xdr:rowOff>110520</xdr:rowOff>
    </xdr:from>
    <xdr:to>
      <xdr:col>30</xdr:col>
      <xdr:colOff>612720</xdr:colOff>
      <xdr:row>231</xdr:row>
      <xdr:rowOff>17640</xdr:rowOff>
    </xdr:to>
    <xdr:graphicFrame>
      <xdr:nvGraphicFramePr>
        <xdr:cNvPr id="30" name=""/>
        <xdr:cNvGraphicFramePr/>
      </xdr:nvGraphicFramePr>
      <xdr:xfrm>
        <a:off x="22229280" y="35060760"/>
        <a:ext cx="4465800" cy="250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7</xdr:col>
      <xdr:colOff>277200</xdr:colOff>
      <xdr:row>455</xdr:row>
      <xdr:rowOff>14400</xdr:rowOff>
    </xdr:from>
    <xdr:to>
      <xdr:col>13</xdr:col>
      <xdr:colOff>984600</xdr:colOff>
      <xdr:row>475</xdr:row>
      <xdr:rowOff>2520</xdr:rowOff>
    </xdr:to>
    <xdr:graphicFrame>
      <xdr:nvGraphicFramePr>
        <xdr:cNvPr id="31" name=""/>
        <xdr:cNvGraphicFramePr/>
      </xdr:nvGraphicFramePr>
      <xdr:xfrm>
        <a:off x="6591960" y="73978920"/>
        <a:ext cx="57661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20</xdr:col>
      <xdr:colOff>800640</xdr:colOff>
      <xdr:row>233</xdr:row>
      <xdr:rowOff>32760</xdr:rowOff>
    </xdr:from>
    <xdr:to>
      <xdr:col>27</xdr:col>
      <xdr:colOff>822240</xdr:colOff>
      <xdr:row>253</xdr:row>
      <xdr:rowOff>21600</xdr:rowOff>
    </xdr:to>
    <xdr:graphicFrame>
      <xdr:nvGraphicFramePr>
        <xdr:cNvPr id="32" name=""/>
        <xdr:cNvGraphicFramePr/>
      </xdr:nvGraphicFramePr>
      <xdr:xfrm>
        <a:off x="18666360" y="37909080"/>
        <a:ext cx="577332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7</xdr:col>
      <xdr:colOff>321480</xdr:colOff>
      <xdr:row>483</xdr:row>
      <xdr:rowOff>151560</xdr:rowOff>
    </xdr:from>
    <xdr:to>
      <xdr:col>13</xdr:col>
      <xdr:colOff>1022760</xdr:colOff>
      <xdr:row>503</xdr:row>
      <xdr:rowOff>140760</xdr:rowOff>
    </xdr:to>
    <xdr:graphicFrame>
      <xdr:nvGraphicFramePr>
        <xdr:cNvPr id="33" name=""/>
        <xdr:cNvGraphicFramePr/>
      </xdr:nvGraphicFramePr>
      <xdr:xfrm>
        <a:off x="6636240" y="78667920"/>
        <a:ext cx="576000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7</xdr:col>
      <xdr:colOff>299160</xdr:colOff>
      <xdr:row>513</xdr:row>
      <xdr:rowOff>46800</xdr:rowOff>
    </xdr:from>
    <xdr:to>
      <xdr:col>13</xdr:col>
      <xdr:colOff>1000080</xdr:colOff>
      <xdr:row>533</xdr:row>
      <xdr:rowOff>35280</xdr:rowOff>
    </xdr:to>
    <xdr:graphicFrame>
      <xdr:nvGraphicFramePr>
        <xdr:cNvPr id="34" name=""/>
        <xdr:cNvGraphicFramePr/>
      </xdr:nvGraphicFramePr>
      <xdr:xfrm>
        <a:off x="6613920" y="83440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16</xdr:col>
      <xdr:colOff>160560</xdr:colOff>
      <xdr:row>454</xdr:row>
      <xdr:rowOff>32400</xdr:rowOff>
    </xdr:from>
    <xdr:to>
      <xdr:col>23</xdr:col>
      <xdr:colOff>168840</xdr:colOff>
      <xdr:row>474</xdr:row>
      <xdr:rowOff>21600</xdr:rowOff>
    </xdr:to>
    <xdr:graphicFrame>
      <xdr:nvGraphicFramePr>
        <xdr:cNvPr id="35" name=""/>
        <xdr:cNvGraphicFramePr/>
      </xdr:nvGraphicFramePr>
      <xdr:xfrm>
        <a:off x="14739480" y="73834560"/>
        <a:ext cx="576000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16</xdr:col>
      <xdr:colOff>226440</xdr:colOff>
      <xdr:row>478</xdr:row>
      <xdr:rowOff>108360</xdr:rowOff>
    </xdr:from>
    <xdr:to>
      <xdr:col>23</xdr:col>
      <xdr:colOff>234720</xdr:colOff>
      <xdr:row>498</xdr:row>
      <xdr:rowOff>97560</xdr:rowOff>
    </xdr:to>
    <xdr:graphicFrame>
      <xdr:nvGraphicFramePr>
        <xdr:cNvPr id="36" name=""/>
        <xdr:cNvGraphicFramePr/>
      </xdr:nvGraphicFramePr>
      <xdr:xfrm>
        <a:off x="14805360" y="77811840"/>
        <a:ext cx="576000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7</xdr:col>
      <xdr:colOff>537480</xdr:colOff>
      <xdr:row>542</xdr:row>
      <xdr:rowOff>36000</xdr:rowOff>
    </xdr:from>
    <xdr:to>
      <xdr:col>14</xdr:col>
      <xdr:colOff>86040</xdr:colOff>
      <xdr:row>562</xdr:row>
      <xdr:rowOff>24480</xdr:rowOff>
    </xdr:to>
    <xdr:graphicFrame>
      <xdr:nvGraphicFramePr>
        <xdr:cNvPr id="37" name=""/>
        <xdr:cNvGraphicFramePr/>
      </xdr:nvGraphicFramePr>
      <xdr:xfrm>
        <a:off x="6852240" y="88143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8</xdr:col>
      <xdr:colOff>400680</xdr:colOff>
      <xdr:row>571</xdr:row>
      <xdr:rowOff>32400</xdr:rowOff>
    </xdr:from>
    <xdr:to>
      <xdr:col>14</xdr:col>
      <xdr:colOff>899640</xdr:colOff>
      <xdr:row>591</xdr:row>
      <xdr:rowOff>21600</xdr:rowOff>
    </xdr:to>
    <xdr:graphicFrame>
      <xdr:nvGraphicFramePr>
        <xdr:cNvPr id="38" name=""/>
        <xdr:cNvGraphicFramePr/>
      </xdr:nvGraphicFramePr>
      <xdr:xfrm>
        <a:off x="7665480" y="92854080"/>
        <a:ext cx="576000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454320</xdr:colOff>
      <xdr:row>1</xdr:row>
      <xdr:rowOff>139680</xdr:rowOff>
    </xdr:from>
    <xdr:to>
      <xdr:col>9</xdr:col>
      <xdr:colOff>520920</xdr:colOff>
      <xdr:row>21</xdr:row>
      <xdr:rowOff>124920</xdr:rowOff>
    </xdr:to>
    <xdr:graphicFrame>
      <xdr:nvGraphicFramePr>
        <xdr:cNvPr id="39" name=""/>
        <xdr:cNvGraphicFramePr/>
      </xdr:nvGraphicFramePr>
      <xdr:xfrm>
        <a:off x="2101320" y="302040"/>
        <a:ext cx="583164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dcode.fr/function-equation-finder" TargetMode="External"/><Relationship Id="rId2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6" activeCellId="0" sqref="J6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9.16"/>
    <col collapsed="false" customWidth="true" hidden="false" outlineLevel="0" max="3" min="3" style="0" width="15.76"/>
  </cols>
  <sheetData>
    <row r="1" s="1" customFormat="true" ht="12.8" hidden="false" customHeight="false" outlineLevel="0" collapsed="false"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="1" customFormat="true" ht="12.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customFormat="false" ht="12.8" hidden="false" customHeight="false" outlineLevel="0" collapsed="false">
      <c r="A3" s="2" t="s">
        <v>11</v>
      </c>
      <c r="B3" s="3" t="n">
        <v>0</v>
      </c>
      <c r="C3" s="4" t="n">
        <v>3.3</v>
      </c>
      <c r="D3" s="5" t="n">
        <v>0</v>
      </c>
      <c r="E3" s="4" t="n">
        <v>0</v>
      </c>
      <c r="F3" s="6" t="n">
        <v>3.3</v>
      </c>
      <c r="G3" s="3" t="n">
        <v>0</v>
      </c>
      <c r="H3" s="4" t="n">
        <v>3.3</v>
      </c>
      <c r="I3" s="7" t="n">
        <v>3.3</v>
      </c>
      <c r="J3" s="4" t="n">
        <v>3.3</v>
      </c>
      <c r="K3" s="4" t="n">
        <v>3.3</v>
      </c>
      <c r="L3" s="4" t="n">
        <v>3.3</v>
      </c>
    </row>
    <row r="4" customFormat="false" ht="12.8" hidden="false" customHeight="false" outlineLevel="0" collapsed="false">
      <c r="A4" s="2" t="s">
        <v>12</v>
      </c>
      <c r="B4" s="3" t="n">
        <v>3.3</v>
      </c>
      <c r="C4" s="4" t="n">
        <v>3.3</v>
      </c>
      <c r="D4" s="5" t="n">
        <v>3.3</v>
      </c>
      <c r="E4" s="4" t="n">
        <v>0</v>
      </c>
      <c r="F4" s="6" t="n">
        <v>2.95</v>
      </c>
      <c r="G4" s="3" t="n">
        <v>3.3</v>
      </c>
      <c r="H4" s="4" t="n">
        <v>3.3</v>
      </c>
      <c r="I4" s="7" t="n">
        <v>3.3</v>
      </c>
      <c r="J4" s="4" t="n">
        <v>3.3</v>
      </c>
      <c r="K4" s="4" t="n">
        <v>3.3</v>
      </c>
      <c r="L4" s="4" t="n">
        <v>3.3</v>
      </c>
    </row>
    <row r="5" customFormat="false" ht="12.8" hidden="false" customHeight="false" outlineLevel="0" collapsed="false">
      <c r="A5" s="2" t="s">
        <v>13</v>
      </c>
      <c r="B5" s="3" t="n">
        <v>3.3</v>
      </c>
      <c r="C5" s="4" t="n">
        <v>3.3</v>
      </c>
      <c r="D5" s="5" t="n">
        <v>3.3</v>
      </c>
      <c r="E5" s="4" t="n">
        <v>0</v>
      </c>
      <c r="F5" s="6" t="n">
        <v>1.31</v>
      </c>
      <c r="G5" s="3" t="n">
        <v>3.3</v>
      </c>
      <c r="H5" s="4" t="n">
        <v>3.3</v>
      </c>
      <c r="I5" s="7" t="n">
        <v>3.3</v>
      </c>
      <c r="J5" s="4" t="n">
        <v>3.3</v>
      </c>
      <c r="K5" s="4" t="n">
        <v>3.3</v>
      </c>
      <c r="L5" s="4" t="n">
        <v>3.3</v>
      </c>
    </row>
    <row r="6" customFormat="false" ht="12.8" hidden="false" customHeight="false" outlineLevel="0" collapsed="false">
      <c r="A6" s="2" t="s">
        <v>14</v>
      </c>
      <c r="B6" s="3" t="n">
        <v>3.3</v>
      </c>
      <c r="C6" s="4" t="n">
        <v>3.3</v>
      </c>
      <c r="D6" s="5" t="n">
        <v>3.3</v>
      </c>
      <c r="E6" s="4" t="n">
        <v>0</v>
      </c>
      <c r="F6" s="6" t="n">
        <v>0.01</v>
      </c>
      <c r="G6" s="3" t="n">
        <v>3.3</v>
      </c>
      <c r="H6" s="4" t="n">
        <v>3.3</v>
      </c>
      <c r="I6" s="7" t="n">
        <v>3.3</v>
      </c>
      <c r="J6" s="4" t="n">
        <v>3.3</v>
      </c>
      <c r="K6" s="4" t="n">
        <v>3.3</v>
      </c>
      <c r="L6" s="4" t="n">
        <v>3.3</v>
      </c>
    </row>
    <row r="7" customFormat="false" ht="12.8" hidden="false" customHeight="false" outlineLevel="0" collapsed="false">
      <c r="A7" s="2" t="s">
        <v>15</v>
      </c>
      <c r="B7" s="3" t="n">
        <v>3.3</v>
      </c>
      <c r="C7" s="4" t="n">
        <v>3.3</v>
      </c>
      <c r="D7" s="5" t="n">
        <v>2.86</v>
      </c>
      <c r="E7" s="4" t="n">
        <v>0</v>
      </c>
      <c r="F7" s="6" t="n">
        <v>3.13</v>
      </c>
      <c r="G7" s="3" t="n">
        <v>3.3</v>
      </c>
      <c r="H7" s="4" t="n">
        <v>3.3</v>
      </c>
      <c r="I7" s="7" t="n">
        <v>3.3</v>
      </c>
      <c r="J7" s="4" t="n">
        <v>3.3</v>
      </c>
      <c r="K7" s="4" t="n">
        <v>3.3</v>
      </c>
      <c r="L7" s="4" t="n">
        <v>3.3</v>
      </c>
    </row>
    <row r="8" customFormat="false" ht="12.8" hidden="false" customHeight="false" outlineLevel="0" collapsed="false">
      <c r="A8" s="2" t="s">
        <v>16</v>
      </c>
      <c r="B8" s="3" t="n">
        <v>3.3</v>
      </c>
      <c r="C8" s="4" t="n">
        <v>3.3</v>
      </c>
      <c r="D8" s="5" t="n">
        <v>0.01</v>
      </c>
      <c r="E8" s="4" t="n">
        <v>0</v>
      </c>
      <c r="F8" s="6" t="n">
        <v>3.3</v>
      </c>
      <c r="G8" s="3" t="n">
        <v>3.3</v>
      </c>
      <c r="H8" s="4" t="n">
        <v>3.3</v>
      </c>
      <c r="I8" s="7" t="n">
        <v>3.3</v>
      </c>
      <c r="J8" s="4" t="n">
        <v>3.3</v>
      </c>
      <c r="K8" s="4" t="n">
        <v>3.3</v>
      </c>
      <c r="L8" s="4" t="n">
        <v>3.3</v>
      </c>
    </row>
    <row r="9" customFormat="false" ht="12.8" hidden="false" customHeight="false" outlineLevel="0" collapsed="false">
      <c r="A9" s="2" t="s">
        <v>17</v>
      </c>
      <c r="B9" s="3" t="n">
        <v>3.3</v>
      </c>
      <c r="C9" s="4" t="n">
        <v>3.3</v>
      </c>
      <c r="D9" s="5" t="n">
        <v>3.3</v>
      </c>
      <c r="E9" s="4" t="n">
        <v>0</v>
      </c>
      <c r="F9" s="6" t="n">
        <v>3.3</v>
      </c>
      <c r="G9" s="3" t="n">
        <v>3.3</v>
      </c>
      <c r="H9" s="4" t="n">
        <v>3.3</v>
      </c>
      <c r="I9" s="7" t="n">
        <v>2.95</v>
      </c>
      <c r="J9" s="4" t="n">
        <v>3.3</v>
      </c>
      <c r="K9" s="4" t="n">
        <v>3.3</v>
      </c>
      <c r="L9" s="4" t="n">
        <v>3.3</v>
      </c>
    </row>
    <row r="10" customFormat="false" ht="12.8" hidden="false" customHeight="false" outlineLevel="0" collapsed="false">
      <c r="A10" s="2" t="s">
        <v>18</v>
      </c>
      <c r="B10" s="3" t="n">
        <v>3.3</v>
      </c>
      <c r="C10" s="4" t="n">
        <v>3.3</v>
      </c>
      <c r="D10" s="5" t="n">
        <v>3.3</v>
      </c>
      <c r="E10" s="4" t="n">
        <v>0</v>
      </c>
      <c r="F10" s="6" t="n">
        <v>3.3</v>
      </c>
      <c r="G10" s="3" t="n">
        <v>3.3</v>
      </c>
      <c r="H10" s="4" t="n">
        <v>3.3</v>
      </c>
      <c r="I10" s="7" t="n">
        <v>0.01</v>
      </c>
      <c r="J10" s="4" t="n">
        <v>3.3</v>
      </c>
      <c r="K10" s="4" t="n">
        <v>3.3</v>
      </c>
      <c r="L10" s="4" t="n">
        <v>3.3</v>
      </c>
    </row>
    <row r="11" customFormat="false" ht="12.8" hidden="false" customHeight="false" outlineLevel="0" collapsed="false">
      <c r="A11" s="2"/>
    </row>
    <row r="12" customFormat="false" ht="12.8" hidden="false" customHeight="false" outlineLevel="0" collapsed="false">
      <c r="A12" s="0" t="s">
        <v>19</v>
      </c>
      <c r="B12" s="6" t="s">
        <v>20</v>
      </c>
    </row>
    <row r="13" customFormat="false" ht="12.8" hidden="false" customHeight="false" outlineLevel="0" collapsed="false">
      <c r="A13" s="0" t="s">
        <v>21</v>
      </c>
      <c r="B13" s="5" t="s">
        <v>22</v>
      </c>
    </row>
    <row r="14" customFormat="false" ht="12.8" hidden="false" customHeight="false" outlineLevel="0" collapsed="false">
      <c r="A14" s="0" t="s">
        <v>23</v>
      </c>
      <c r="B14" s="7" t="s">
        <v>24</v>
      </c>
    </row>
    <row r="16" customFormat="false" ht="12.8" hidden="false" customHeight="false" outlineLevel="0" collapsed="false">
      <c r="A16" s="0" t="s">
        <v>25</v>
      </c>
      <c r="B16" s="0" t="s">
        <v>26</v>
      </c>
    </row>
    <row r="17" customFormat="false" ht="12.8" hidden="false" customHeight="false" outlineLevel="0" collapsed="false">
      <c r="A17" s="0" t="s">
        <v>27</v>
      </c>
      <c r="B17" s="0" t="s">
        <v>28</v>
      </c>
    </row>
    <row r="19" customFormat="false" ht="12.8" hidden="false" customHeight="false" outlineLevel="0" collapsed="false"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2" t="s">
        <v>9</v>
      </c>
      <c r="L19" s="2" t="s">
        <v>10</v>
      </c>
    </row>
    <row r="20" customFormat="false" ht="12.8" hidden="false" customHeight="false" outlineLevel="0" collapsed="false">
      <c r="A20" s="2" t="s">
        <v>11</v>
      </c>
      <c r="B20" s="3" t="n">
        <v>0</v>
      </c>
      <c r="C20" s="4" t="n">
        <v>3.3</v>
      </c>
      <c r="D20" s="0" t="n">
        <v>0</v>
      </c>
      <c r="E20" s="8" t="n">
        <v>0</v>
      </c>
      <c r="F20" s="9" t="n">
        <v>3.3</v>
      </c>
      <c r="G20" s="3" t="n">
        <v>0</v>
      </c>
      <c r="H20" s="4" t="n">
        <v>3.3</v>
      </c>
      <c r="I20" s="10" t="n">
        <v>3.3</v>
      </c>
      <c r="J20" s="4" t="n">
        <v>3.3</v>
      </c>
      <c r="K20" s="4" t="n">
        <v>3.3</v>
      </c>
      <c r="L20" s="4" t="n">
        <v>3.3</v>
      </c>
    </row>
    <row r="21" customFormat="false" ht="12.8" hidden="false" customHeight="false" outlineLevel="0" collapsed="false">
      <c r="A21" s="2" t="s">
        <v>29</v>
      </c>
      <c r="B21" s="3" t="n">
        <v>3.3</v>
      </c>
      <c r="C21" s="4" t="n">
        <v>3.3</v>
      </c>
      <c r="D21" s="0" t="n">
        <v>1.13</v>
      </c>
      <c r="E21" s="8" t="n">
        <v>0.22</v>
      </c>
      <c r="F21" s="9" t="n">
        <v>0.01</v>
      </c>
      <c r="G21" s="3" t="n">
        <v>3.3</v>
      </c>
      <c r="H21" s="4" t="n">
        <v>3.3</v>
      </c>
      <c r="I21" s="10" t="n">
        <v>3.3</v>
      </c>
      <c r="J21" s="4" t="n">
        <v>3.3</v>
      </c>
      <c r="K21" s="4" t="n">
        <v>3.3</v>
      </c>
      <c r="L21" s="4" t="n">
        <v>3.3</v>
      </c>
    </row>
    <row r="22" customFormat="false" ht="12.8" hidden="false" customHeight="false" outlineLevel="0" collapsed="false">
      <c r="A22" s="2" t="s">
        <v>30</v>
      </c>
      <c r="B22" s="3" t="n">
        <v>3.3</v>
      </c>
      <c r="C22" s="4" t="n">
        <v>3.3</v>
      </c>
      <c r="D22" s="0" t="n">
        <v>2.06</v>
      </c>
      <c r="E22" s="8" t="n">
        <v>0.2</v>
      </c>
      <c r="F22" s="9" t="n">
        <v>1.45</v>
      </c>
      <c r="G22" s="3" t="n">
        <v>3.3</v>
      </c>
      <c r="H22" s="4" t="n">
        <v>3.3</v>
      </c>
      <c r="I22" s="10" t="n">
        <v>3.3</v>
      </c>
      <c r="J22" s="4" t="n">
        <v>3.3</v>
      </c>
      <c r="K22" s="4" t="n">
        <v>3.3</v>
      </c>
      <c r="L22" s="4" t="n">
        <v>3.3</v>
      </c>
    </row>
    <row r="23" customFormat="false" ht="12.8" hidden="false" customHeight="false" outlineLevel="0" collapsed="false">
      <c r="A23" s="2" t="s">
        <v>31</v>
      </c>
      <c r="B23" s="3" t="n">
        <v>3.3</v>
      </c>
      <c r="C23" s="4" t="n">
        <v>3.3</v>
      </c>
      <c r="D23" s="0" t="n">
        <v>2.97</v>
      </c>
      <c r="E23" s="8" t="n">
        <v>0.19</v>
      </c>
      <c r="F23" s="9" t="n">
        <v>2.86</v>
      </c>
      <c r="G23" s="3" t="n">
        <v>3.3</v>
      </c>
      <c r="H23" s="4" t="n">
        <v>3.3</v>
      </c>
      <c r="I23" s="10" t="n">
        <v>3.3</v>
      </c>
      <c r="J23" s="4" t="n">
        <v>3.3</v>
      </c>
      <c r="K23" s="4" t="n">
        <v>3.3</v>
      </c>
      <c r="L23" s="4" t="n">
        <v>3.3</v>
      </c>
    </row>
    <row r="24" customFormat="false" ht="12.8" hidden="false" customHeight="false" outlineLevel="0" collapsed="false">
      <c r="A24" s="2" t="s">
        <v>32</v>
      </c>
      <c r="B24" s="3" t="n">
        <v>3.3</v>
      </c>
      <c r="C24" s="4" t="n">
        <v>3.3</v>
      </c>
      <c r="D24" s="0" t="n">
        <v>0.01</v>
      </c>
      <c r="E24" s="8" t="n">
        <v>1.1</v>
      </c>
      <c r="F24" s="9" t="n">
        <v>3.3</v>
      </c>
      <c r="G24" s="3" t="n">
        <v>3.3</v>
      </c>
      <c r="H24" s="4" t="n">
        <v>3.3</v>
      </c>
      <c r="I24" s="10" t="n">
        <v>0.62</v>
      </c>
      <c r="J24" s="4" t="n">
        <v>3.3</v>
      </c>
      <c r="K24" s="4" t="n">
        <v>3.3</v>
      </c>
      <c r="L24" s="4" t="n">
        <v>3.3</v>
      </c>
    </row>
    <row r="25" customFormat="false" ht="12.8" hidden="false" customHeight="false" outlineLevel="0" collapsed="false">
      <c r="A25" s="2" t="s">
        <v>33</v>
      </c>
      <c r="B25" s="3" t="n">
        <v>3.3</v>
      </c>
      <c r="C25" s="4" t="n">
        <v>3.3</v>
      </c>
      <c r="D25" s="0" t="n">
        <v>1.45</v>
      </c>
      <c r="E25" s="8" t="n">
        <v>0.69</v>
      </c>
      <c r="F25" s="9" t="n">
        <v>3.3</v>
      </c>
      <c r="G25" s="3" t="n">
        <v>3.3</v>
      </c>
      <c r="H25" s="4" t="n">
        <v>3.3</v>
      </c>
      <c r="I25" s="10" t="n">
        <v>1.78</v>
      </c>
      <c r="J25" s="4" t="n">
        <v>3.3</v>
      </c>
      <c r="K25" s="4" t="n">
        <v>3.3</v>
      </c>
      <c r="L25" s="4" t="n">
        <v>3.3</v>
      </c>
    </row>
    <row r="26" customFormat="false" ht="12.8" hidden="false" customHeight="false" outlineLevel="0" collapsed="false">
      <c r="A26" s="2" t="s">
        <v>34</v>
      </c>
      <c r="B26" s="3" t="n">
        <v>3.3</v>
      </c>
      <c r="C26" s="4" t="n">
        <v>3.3</v>
      </c>
      <c r="D26" s="0" t="n">
        <v>2.86</v>
      </c>
      <c r="E26" s="8" t="n">
        <v>0.28</v>
      </c>
      <c r="F26" s="9" t="n">
        <v>3.3</v>
      </c>
      <c r="G26" s="3" t="n">
        <v>3.3</v>
      </c>
      <c r="H26" s="4" t="n">
        <v>3.3</v>
      </c>
      <c r="I26" s="10" t="n">
        <v>2.92</v>
      </c>
      <c r="J26" s="4" t="n">
        <v>3.3</v>
      </c>
      <c r="K26" s="4" t="n">
        <v>3.3</v>
      </c>
      <c r="L26" s="4" t="n">
        <v>3.3</v>
      </c>
    </row>
    <row r="27" customFormat="false" ht="12.8" hidden="false" customHeight="false" outlineLevel="0" collapsed="false">
      <c r="A27" s="2" t="s">
        <v>35</v>
      </c>
      <c r="B27" s="3" t="n">
        <v>3.3</v>
      </c>
      <c r="C27" s="4" t="n">
        <v>3.3</v>
      </c>
      <c r="D27" s="0" t="n">
        <v>0.88</v>
      </c>
      <c r="E27" s="8" t="n">
        <v>2.51</v>
      </c>
      <c r="F27" s="9" t="n">
        <v>3.3</v>
      </c>
      <c r="G27" s="3" t="n">
        <v>3.3</v>
      </c>
      <c r="H27" s="4" t="n">
        <v>3.3</v>
      </c>
      <c r="I27" s="10" t="n">
        <v>1.59</v>
      </c>
      <c r="J27" s="4" t="n">
        <v>3.3</v>
      </c>
      <c r="K27" s="4" t="n">
        <v>3.3</v>
      </c>
      <c r="L27" s="4" t="n">
        <v>3.3</v>
      </c>
    </row>
    <row r="28" customFormat="false" ht="12.8" hidden="false" customHeight="false" outlineLevel="0" collapsed="false">
      <c r="A28" s="2" t="s">
        <v>36</v>
      </c>
      <c r="B28" s="3" t="n">
        <v>3.3</v>
      </c>
      <c r="C28" s="4" t="n">
        <v>3.3</v>
      </c>
      <c r="D28" s="0" t="n">
        <v>2.95</v>
      </c>
      <c r="E28" s="8" t="n">
        <v>0.42</v>
      </c>
      <c r="F28" s="9" t="n">
        <v>3.3</v>
      </c>
      <c r="G28" s="3" t="n">
        <v>3.3</v>
      </c>
      <c r="H28" s="4" t="n">
        <v>3.3</v>
      </c>
      <c r="I28" s="10" t="n">
        <v>3.02</v>
      </c>
      <c r="J28" s="4" t="n">
        <v>3.3</v>
      </c>
      <c r="K28" s="4" t="n">
        <v>3.3</v>
      </c>
      <c r="L28" s="4" t="n">
        <v>3.3</v>
      </c>
    </row>
    <row r="29" customFormat="false" ht="12.8" hidden="false" customHeight="false" outlineLevel="0" collapsed="false">
      <c r="A29" s="2"/>
    </row>
    <row r="30" customFormat="false" ht="12.8" hidden="false" customHeight="false" outlineLevel="0" collapsed="false">
      <c r="A30" s="0" t="s">
        <v>37</v>
      </c>
      <c r="B30" s="0" t="s">
        <v>38</v>
      </c>
    </row>
    <row r="31" customFormat="false" ht="12.8" hidden="false" customHeight="false" outlineLevel="0" collapsed="false">
      <c r="A31" s="0" t="s">
        <v>19</v>
      </c>
      <c r="B31" s="0" t="s">
        <v>39</v>
      </c>
    </row>
    <row r="32" customFormat="false" ht="12.8" hidden="false" customHeight="false" outlineLevel="0" collapsed="false">
      <c r="A32" s="0" t="s">
        <v>23</v>
      </c>
      <c r="B32" s="0" t="s">
        <v>40</v>
      </c>
    </row>
    <row r="33" customFormat="false" ht="12.8" hidden="false" customHeight="false" outlineLevel="0" collapsed="false">
      <c r="A33" s="0" t="s">
        <v>21</v>
      </c>
      <c r="B33" s="0" t="s">
        <v>41</v>
      </c>
    </row>
    <row r="35" customFormat="false" ht="12.8" hidden="false" customHeight="false" outlineLevel="0" collapsed="false">
      <c r="B35" s="2" t="s">
        <v>0</v>
      </c>
      <c r="C35" s="2" t="s">
        <v>1</v>
      </c>
      <c r="D35" s="2" t="s">
        <v>2</v>
      </c>
      <c r="E35" s="2" t="s">
        <v>3</v>
      </c>
      <c r="F35" s="2" t="s">
        <v>4</v>
      </c>
      <c r="G35" s="2" t="s">
        <v>5</v>
      </c>
      <c r="H35" s="2" t="s">
        <v>6</v>
      </c>
      <c r="I35" s="2" t="s">
        <v>7</v>
      </c>
      <c r="J35" s="2" t="s">
        <v>8</v>
      </c>
      <c r="K35" s="2" t="s">
        <v>9</v>
      </c>
      <c r="L35" s="2" t="s">
        <v>10</v>
      </c>
    </row>
    <row r="36" customFormat="false" ht="12.8" hidden="false" customHeight="false" outlineLevel="0" collapsed="false">
      <c r="A36" s="2" t="s">
        <v>11</v>
      </c>
      <c r="B36" s="3" t="n">
        <v>0</v>
      </c>
      <c r="C36" s="4" t="n">
        <v>3.3</v>
      </c>
      <c r="D36" s="5" t="n">
        <v>0</v>
      </c>
      <c r="E36" s="4" t="n">
        <v>0</v>
      </c>
      <c r="F36" s="6" t="n">
        <v>3.3</v>
      </c>
      <c r="G36" s="3" t="n">
        <v>0</v>
      </c>
      <c r="H36" s="4" t="n">
        <v>3.3</v>
      </c>
      <c r="I36" s="7" t="n">
        <v>3.3</v>
      </c>
      <c r="J36" s="4" t="n">
        <v>3.3</v>
      </c>
      <c r="K36" s="4" t="n">
        <v>3.3</v>
      </c>
      <c r="L36" s="4" t="n">
        <v>3.3</v>
      </c>
    </row>
    <row r="37" customFormat="false" ht="12.8" hidden="false" customHeight="false" outlineLevel="0" collapsed="false">
      <c r="A37" s="2" t="s">
        <v>42</v>
      </c>
      <c r="B37" s="3" t="n">
        <v>3.3</v>
      </c>
      <c r="C37" s="4" t="n">
        <v>3.3</v>
      </c>
      <c r="D37" s="5" t="n">
        <v>3.14</v>
      </c>
      <c r="E37" s="4" t="n">
        <v>0</v>
      </c>
      <c r="F37" s="6" t="n">
        <v>3.14</v>
      </c>
      <c r="G37" s="3" t="n">
        <v>3.3</v>
      </c>
      <c r="H37" s="4" t="n">
        <v>3.3</v>
      </c>
      <c r="I37" s="7" t="n">
        <v>3.18</v>
      </c>
      <c r="J37" s="4" t="n">
        <v>3.3</v>
      </c>
      <c r="K37" s="4" t="n">
        <v>3.3</v>
      </c>
      <c r="L37" s="4" t="n">
        <v>3.3</v>
      </c>
    </row>
    <row r="38" customFormat="false" ht="12.8" hidden="false" customHeight="false" outlineLevel="0" collapsed="false">
      <c r="A38" s="2"/>
    </row>
    <row r="39" customFormat="false" ht="12.8" hidden="false" customHeight="false" outlineLevel="0" collapsed="false">
      <c r="A39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5"/>
  <sheetViews>
    <sheetView showFormulas="false" showGridLines="true" showRowColHeaders="true" showZeros="true" rightToLeft="false" tabSelected="false" showOutlineSymbols="true" defaultGridColor="true" view="normal" topLeftCell="A19" colorId="64" zoomScale="90" zoomScaleNormal="90" zoomScalePageLayoutView="100" workbookViewId="0">
      <selection pane="topLeft" activeCell="C8" activeCellId="0" sqref="C8"/>
    </sheetView>
  </sheetViews>
  <sheetFormatPr defaultColWidth="11.66796875" defaultRowHeight="12.8" zeroHeight="false" outlineLevelRow="0" outlineLevelCol="0"/>
  <cols>
    <col collapsed="false" customWidth="true" hidden="false" outlineLevel="0" max="3" min="1" style="0" width="4.48"/>
    <col collapsed="false" customWidth="true" hidden="false" outlineLevel="0" max="8" min="8" style="0" width="8.06"/>
    <col collapsed="false" customWidth="true" hidden="false" outlineLevel="0" max="9" min="9" style="0" width="13.06"/>
    <col collapsed="false" customWidth="true" hidden="false" outlineLevel="0" max="13" min="13" style="0" width="27.51"/>
    <col collapsed="false" customWidth="true" hidden="false" outlineLevel="0" max="14" min="14" style="0" width="4.48"/>
    <col collapsed="false" customWidth="true" hidden="false" outlineLevel="0" max="15" min="15" style="0" width="5.42"/>
    <col collapsed="false" customWidth="true" hidden="false" outlineLevel="0" max="16" min="16" style="0" width="5.14"/>
    <col collapsed="false" customWidth="true" hidden="false" outlineLevel="0" max="27" min="27" style="0" width="14.62"/>
    <col collapsed="false" customWidth="true" hidden="false" outlineLevel="0" max="39" min="39" style="0" width="14.35"/>
    <col collapsed="false" customWidth="true" hidden="false" outlineLevel="0" max="43" min="43" style="0" width="14.58"/>
  </cols>
  <sheetData>
    <row r="1" customFormat="false" ht="12.8" hidden="false" customHeight="false" outlineLevel="0" collapsed="false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50</v>
      </c>
    </row>
    <row r="2" customFormat="false" ht="12.8" hidden="false" customHeight="false" outlineLevel="0" collapsed="false">
      <c r="A2" s="2" t="n">
        <v>255</v>
      </c>
      <c r="B2" s="2" t="n">
        <v>0</v>
      </c>
      <c r="C2" s="2" t="n">
        <v>0</v>
      </c>
      <c r="D2" s="2" t="n">
        <v>1</v>
      </c>
      <c r="E2" s="0" t="n">
        <v>2.95</v>
      </c>
      <c r="F2" s="0" t="n">
        <v>3.27</v>
      </c>
      <c r="G2" s="0" t="n">
        <v>3.27</v>
      </c>
      <c r="N2" s="2" t="n">
        <v>255</v>
      </c>
      <c r="O2" s="2" t="n">
        <v>128</v>
      </c>
      <c r="P2" s="2" t="n">
        <v>0</v>
      </c>
      <c r="Q2" s="2" t="n">
        <v>1</v>
      </c>
      <c r="R2" s="0" t="n">
        <v>2.86</v>
      </c>
      <c r="S2" s="0" t="n">
        <v>2.93</v>
      </c>
      <c r="T2" s="0" t="n">
        <v>3.17</v>
      </c>
    </row>
    <row r="3" customFormat="false" ht="12.8" hidden="false" customHeight="false" outlineLevel="0" collapsed="false">
      <c r="A3" s="2"/>
      <c r="B3" s="2"/>
      <c r="C3" s="2"/>
      <c r="D3" s="2" t="n">
        <v>25</v>
      </c>
      <c r="E3" s="0" t="n">
        <v>2.71</v>
      </c>
      <c r="F3" s="0" t="n">
        <v>3.27</v>
      </c>
      <c r="G3" s="0" t="n">
        <v>3.27</v>
      </c>
      <c r="N3" s="2"/>
      <c r="O3" s="2"/>
      <c r="P3" s="2"/>
      <c r="Q3" s="2" t="n">
        <v>25</v>
      </c>
      <c r="R3" s="0" t="n">
        <v>2.63</v>
      </c>
      <c r="S3" s="0" t="n">
        <v>2.76</v>
      </c>
      <c r="T3" s="0" t="n">
        <v>3.17</v>
      </c>
    </row>
    <row r="4" customFormat="false" ht="12.8" hidden="false" customHeight="false" outlineLevel="0" collapsed="false">
      <c r="A4" s="2"/>
      <c r="B4" s="2"/>
      <c r="C4" s="2"/>
      <c r="D4" s="2" t="n">
        <v>50</v>
      </c>
      <c r="E4" s="0" t="n">
        <v>2.41</v>
      </c>
      <c r="F4" s="0" t="n">
        <v>3.27</v>
      </c>
      <c r="G4" s="0" t="n">
        <v>3.27</v>
      </c>
      <c r="N4" s="2"/>
      <c r="O4" s="2"/>
      <c r="P4" s="2"/>
      <c r="Q4" s="2" t="n">
        <v>50</v>
      </c>
      <c r="R4" s="0" t="n">
        <v>2.34</v>
      </c>
      <c r="S4" s="0" t="n">
        <v>2.53</v>
      </c>
      <c r="T4" s="0" t="n">
        <v>3.16</v>
      </c>
    </row>
    <row r="5" customFormat="false" ht="12.8" hidden="false" customHeight="false" outlineLevel="0" collapsed="false">
      <c r="A5" s="2"/>
      <c r="B5" s="2"/>
      <c r="C5" s="2"/>
      <c r="D5" s="2" t="n">
        <v>75</v>
      </c>
      <c r="E5" s="0" t="n">
        <v>2.12</v>
      </c>
      <c r="F5" s="0" t="n">
        <v>3.27</v>
      </c>
      <c r="G5" s="0" t="n">
        <v>3.27</v>
      </c>
      <c r="N5" s="2"/>
      <c r="O5" s="2"/>
      <c r="P5" s="2"/>
      <c r="Q5" s="2" t="n">
        <v>75</v>
      </c>
      <c r="R5" s="0" t="n">
        <v>2.05</v>
      </c>
      <c r="S5" s="0" t="n">
        <v>2.32</v>
      </c>
      <c r="T5" s="0" t="n">
        <v>3.15</v>
      </c>
    </row>
    <row r="6" customFormat="false" ht="12.8" hidden="false" customHeight="false" outlineLevel="0" collapsed="false">
      <c r="A6" s="2"/>
      <c r="B6" s="2"/>
      <c r="C6" s="2"/>
      <c r="D6" s="2" t="n">
        <v>90</v>
      </c>
      <c r="E6" s="0" t="n">
        <v>1.94</v>
      </c>
      <c r="F6" s="0" t="n">
        <v>3.27</v>
      </c>
      <c r="G6" s="0" t="n">
        <v>3.27</v>
      </c>
      <c r="N6" s="2"/>
      <c r="O6" s="2"/>
      <c r="P6" s="2"/>
      <c r="Q6" s="2" t="n">
        <v>100</v>
      </c>
      <c r="R6" s="0" t="n">
        <v>1.77</v>
      </c>
      <c r="S6" s="0" t="n">
        <v>2.1</v>
      </c>
      <c r="T6" s="0" t="n">
        <v>3.15</v>
      </c>
    </row>
    <row r="7" customFormat="false" ht="12.8" hidden="false" customHeight="false" outlineLevel="0" collapsed="false">
      <c r="A7" s="2"/>
      <c r="B7" s="2"/>
      <c r="C7" s="2"/>
      <c r="D7" s="2" t="n">
        <v>100</v>
      </c>
      <c r="E7" s="0" t="n">
        <v>1.82</v>
      </c>
      <c r="F7" s="0" t="n">
        <v>3.27</v>
      </c>
      <c r="G7" s="0" t="n">
        <v>3.27</v>
      </c>
      <c r="Q7" s="2" t="n">
        <v>255</v>
      </c>
      <c r="R7" s="0" t="n">
        <v>0.01</v>
      </c>
      <c r="S7" s="0" t="n">
        <v>0.78</v>
      </c>
      <c r="T7" s="0" t="n">
        <v>3.12</v>
      </c>
    </row>
    <row r="8" customFormat="false" ht="12.8" hidden="false" customHeight="false" outlineLevel="0" collapsed="false">
      <c r="D8" s="2" t="n">
        <v>255</v>
      </c>
      <c r="E8" s="0" t="n">
        <v>0.01</v>
      </c>
      <c r="F8" s="0" t="n">
        <v>3.27</v>
      </c>
      <c r="G8" s="0" t="n">
        <v>3.27</v>
      </c>
    </row>
    <row r="16" customFormat="false" ht="12.8" hidden="false" customHeight="false" outlineLevel="0" collapsed="false">
      <c r="A16" s="2" t="s">
        <v>44</v>
      </c>
      <c r="B16" s="2" t="s">
        <v>45</v>
      </c>
      <c r="C16" s="2" t="s">
        <v>46</v>
      </c>
      <c r="D16" s="2" t="s">
        <v>47</v>
      </c>
      <c r="E16" s="2" t="s">
        <v>48</v>
      </c>
      <c r="F16" s="2" t="s">
        <v>49</v>
      </c>
      <c r="G16" s="2" t="s">
        <v>50</v>
      </c>
      <c r="N16" s="2" t="s">
        <v>44</v>
      </c>
      <c r="O16" s="2" t="s">
        <v>45</v>
      </c>
      <c r="P16" s="2" t="s">
        <v>46</v>
      </c>
      <c r="Q16" s="2" t="s">
        <v>47</v>
      </c>
      <c r="R16" s="2" t="s">
        <v>48</v>
      </c>
      <c r="S16" s="2" t="s">
        <v>49</v>
      </c>
      <c r="T16" s="2" t="s">
        <v>50</v>
      </c>
    </row>
    <row r="17" customFormat="false" ht="12.8" hidden="false" customHeight="false" outlineLevel="0" collapsed="false">
      <c r="A17" s="2" t="n">
        <v>255</v>
      </c>
      <c r="B17" s="2" t="n">
        <v>255</v>
      </c>
      <c r="C17" s="2" t="n">
        <v>0</v>
      </c>
      <c r="D17" s="2" t="n">
        <v>1</v>
      </c>
      <c r="E17" s="0" t="n">
        <v>3.04</v>
      </c>
      <c r="F17" s="0" t="n">
        <v>2.86</v>
      </c>
      <c r="G17" s="0" t="n">
        <v>3.17</v>
      </c>
      <c r="N17" s="2" t="n">
        <v>255</v>
      </c>
      <c r="O17" s="2" t="n">
        <v>0</v>
      </c>
      <c r="P17" s="2" t="n">
        <v>128</v>
      </c>
      <c r="Q17" s="2" t="n">
        <v>1</v>
      </c>
      <c r="R17" s="0" t="n">
        <v>2.86</v>
      </c>
      <c r="S17" s="0" t="n">
        <v>3.12</v>
      </c>
      <c r="T17" s="0" t="n">
        <v>3.1</v>
      </c>
    </row>
    <row r="18" customFormat="false" ht="12.8" hidden="false" customHeight="false" outlineLevel="0" collapsed="false">
      <c r="A18" s="2"/>
      <c r="B18" s="2"/>
      <c r="C18" s="2"/>
      <c r="D18" s="2" t="n">
        <v>25</v>
      </c>
      <c r="E18" s="0" t="n">
        <v>2.93</v>
      </c>
      <c r="F18" s="0" t="n">
        <v>2.63</v>
      </c>
      <c r="G18" s="0" t="n">
        <v>3.17</v>
      </c>
      <c r="N18" s="2"/>
      <c r="O18" s="2"/>
      <c r="P18" s="2"/>
      <c r="Q18" s="2" t="n">
        <v>25</v>
      </c>
      <c r="R18" s="0" t="n">
        <v>2.63</v>
      </c>
      <c r="S18" s="0" t="n">
        <v>3.09</v>
      </c>
      <c r="T18" s="0" t="n">
        <v>3.04</v>
      </c>
    </row>
    <row r="19" customFormat="false" ht="12.8" hidden="false" customHeight="false" outlineLevel="0" collapsed="false">
      <c r="A19" s="2"/>
      <c r="B19" s="2"/>
      <c r="C19" s="2"/>
      <c r="D19" s="2" t="n">
        <v>50</v>
      </c>
      <c r="E19" s="0" t="n">
        <v>2.81</v>
      </c>
      <c r="F19" s="0" t="n">
        <v>2.34</v>
      </c>
      <c r="G19" s="0" t="n">
        <v>3.17</v>
      </c>
      <c r="N19" s="2"/>
      <c r="O19" s="2"/>
      <c r="P19" s="2"/>
      <c r="Q19" s="2" t="n">
        <v>50</v>
      </c>
      <c r="R19" s="0" t="n">
        <v>2.34</v>
      </c>
      <c r="S19" s="0" t="n">
        <v>3.04</v>
      </c>
      <c r="T19" s="0" t="n">
        <v>2.97</v>
      </c>
    </row>
    <row r="20" customFormat="false" ht="12.8" hidden="false" customHeight="false" outlineLevel="0" collapsed="false">
      <c r="A20" s="2"/>
      <c r="B20" s="2"/>
      <c r="C20" s="2"/>
      <c r="D20" s="2" t="n">
        <v>75</v>
      </c>
      <c r="E20" s="0" t="n">
        <v>2.68</v>
      </c>
      <c r="F20" s="0" t="n">
        <v>2.05</v>
      </c>
      <c r="G20" s="0" t="n">
        <v>3.16</v>
      </c>
      <c r="N20" s="2"/>
      <c r="O20" s="2"/>
      <c r="P20" s="2"/>
      <c r="Q20" s="2" t="n">
        <v>75</v>
      </c>
      <c r="R20" s="0" t="n">
        <v>2.05</v>
      </c>
      <c r="S20" s="0" t="n">
        <v>2.99</v>
      </c>
      <c r="T20" s="0" t="n">
        <v>2.9</v>
      </c>
    </row>
    <row r="21" customFormat="false" ht="12.8" hidden="false" customHeight="false" outlineLevel="0" collapsed="false">
      <c r="A21" s="2"/>
      <c r="B21" s="2"/>
      <c r="C21" s="2"/>
      <c r="D21" s="2" t="n">
        <v>100</v>
      </c>
      <c r="E21" s="0" t="n">
        <v>2.56</v>
      </c>
      <c r="F21" s="0" t="n">
        <v>1.77</v>
      </c>
      <c r="G21" s="0" t="n">
        <v>3.16</v>
      </c>
      <c r="N21" s="2"/>
      <c r="O21" s="2"/>
      <c r="P21" s="2"/>
      <c r="Q21" s="2" t="n">
        <v>100</v>
      </c>
      <c r="R21" s="0" t="n">
        <v>1.77</v>
      </c>
      <c r="S21" s="0" t="n">
        <v>2.94</v>
      </c>
      <c r="T21" s="0" t="n">
        <v>2.84</v>
      </c>
    </row>
    <row r="22" customFormat="false" ht="12.8" hidden="false" customHeight="false" outlineLevel="0" collapsed="false">
      <c r="D22" s="2" t="n">
        <v>255</v>
      </c>
      <c r="E22" s="0" t="n">
        <v>1.78</v>
      </c>
      <c r="F22" s="0" t="n">
        <v>0.01</v>
      </c>
      <c r="G22" s="0" t="n">
        <v>3.14</v>
      </c>
      <c r="Q22" s="2" t="n">
        <v>255</v>
      </c>
      <c r="R22" s="0" t="n">
        <v>0.01</v>
      </c>
      <c r="S22" s="0" t="n">
        <v>2.67</v>
      </c>
      <c r="T22" s="0" t="n">
        <v>2.42</v>
      </c>
    </row>
    <row r="30" customFormat="false" ht="12.8" hidden="false" customHeight="false" outlineLevel="0" collapsed="false">
      <c r="A30" s="2" t="s">
        <v>44</v>
      </c>
      <c r="B30" s="2" t="s">
        <v>45</v>
      </c>
      <c r="C30" s="2" t="s">
        <v>46</v>
      </c>
      <c r="D30" s="2" t="s">
        <v>47</v>
      </c>
      <c r="E30" s="2" t="s">
        <v>48</v>
      </c>
      <c r="F30" s="2" t="s">
        <v>49</v>
      </c>
      <c r="G30" s="2" t="s">
        <v>50</v>
      </c>
      <c r="N30" s="2" t="s">
        <v>44</v>
      </c>
      <c r="O30" s="2" t="s">
        <v>45</v>
      </c>
      <c r="P30" s="2" t="s">
        <v>46</v>
      </c>
      <c r="Q30" s="2" t="s">
        <v>47</v>
      </c>
      <c r="R30" s="2" t="s">
        <v>48</v>
      </c>
      <c r="S30" s="2" t="s">
        <v>49</v>
      </c>
      <c r="T30" s="2" t="s">
        <v>50</v>
      </c>
    </row>
    <row r="31" customFormat="false" ht="12.8" hidden="false" customHeight="false" outlineLevel="0" collapsed="false">
      <c r="A31" s="2" t="n">
        <v>255</v>
      </c>
      <c r="B31" s="2" t="n">
        <v>255</v>
      </c>
      <c r="C31" s="2" t="n">
        <v>255</v>
      </c>
      <c r="D31" s="2" t="n">
        <v>1</v>
      </c>
      <c r="E31" s="0" t="n">
        <v>3.04</v>
      </c>
      <c r="F31" s="0" t="n">
        <v>2.86</v>
      </c>
      <c r="G31" s="0" t="n">
        <v>3.07</v>
      </c>
      <c r="N31" s="2" t="n">
        <v>255</v>
      </c>
      <c r="O31" s="2" t="n">
        <v>128</v>
      </c>
      <c r="P31" s="2" t="n">
        <v>128</v>
      </c>
      <c r="Q31" s="2" t="n">
        <v>1</v>
      </c>
      <c r="R31" s="0" t="n">
        <v>2.86</v>
      </c>
      <c r="S31" s="0" t="n">
        <v>2.93</v>
      </c>
      <c r="T31" s="0" t="n">
        <v>3.1</v>
      </c>
    </row>
    <row r="32" customFormat="false" ht="12.8" hidden="false" customHeight="false" outlineLevel="0" collapsed="false">
      <c r="A32" s="2"/>
      <c r="B32" s="2"/>
      <c r="C32" s="2"/>
      <c r="D32" s="2" t="n">
        <v>25</v>
      </c>
      <c r="E32" s="0" t="n">
        <v>2.94</v>
      </c>
      <c r="F32" s="0" t="n">
        <v>2.63</v>
      </c>
      <c r="G32" s="0" t="n">
        <v>3</v>
      </c>
      <c r="N32" s="2"/>
      <c r="O32" s="2"/>
      <c r="P32" s="2"/>
      <c r="Q32" s="2" t="n">
        <v>25</v>
      </c>
      <c r="R32" s="0" t="n">
        <v>2.63</v>
      </c>
      <c r="S32" s="0" t="n">
        <v>2.76</v>
      </c>
      <c r="T32" s="0" t="n">
        <v>3.05</v>
      </c>
    </row>
    <row r="33" customFormat="false" ht="12.8" hidden="false" customHeight="false" outlineLevel="0" collapsed="false">
      <c r="A33" s="2"/>
      <c r="B33" s="2"/>
      <c r="C33" s="2"/>
      <c r="D33" s="2" t="n">
        <v>50</v>
      </c>
      <c r="E33" s="0" t="n">
        <v>2.81</v>
      </c>
      <c r="F33" s="0" t="n">
        <v>2.34</v>
      </c>
      <c r="G33" s="0" t="n">
        <v>2.91</v>
      </c>
      <c r="N33" s="2"/>
      <c r="O33" s="2"/>
      <c r="P33" s="2"/>
      <c r="Q33" s="2" t="n">
        <v>50</v>
      </c>
      <c r="R33" s="0" t="n">
        <v>2.34</v>
      </c>
      <c r="S33" s="0" t="n">
        <v>2.54</v>
      </c>
      <c r="T33" s="0" t="n">
        <v>2.99</v>
      </c>
    </row>
    <row r="34" customFormat="false" ht="12.8" hidden="false" customHeight="false" outlineLevel="0" collapsed="false">
      <c r="A34" s="2"/>
      <c r="B34" s="2"/>
      <c r="C34" s="2"/>
      <c r="D34" s="2" t="n">
        <v>75</v>
      </c>
      <c r="E34" s="0" t="n">
        <v>2.69</v>
      </c>
      <c r="F34" s="0" t="n">
        <v>2.05</v>
      </c>
      <c r="G34" s="0" t="n">
        <v>2.82</v>
      </c>
      <c r="N34" s="2"/>
      <c r="O34" s="2"/>
      <c r="P34" s="2"/>
      <c r="Q34" s="2" t="n">
        <v>75</v>
      </c>
      <c r="R34" s="0" t="n">
        <v>2.05</v>
      </c>
      <c r="S34" s="0" t="n">
        <v>2.32</v>
      </c>
      <c r="T34" s="0" t="n">
        <v>2.93</v>
      </c>
    </row>
    <row r="35" customFormat="false" ht="12.8" hidden="false" customHeight="false" outlineLevel="0" collapsed="false">
      <c r="A35" s="2"/>
      <c r="B35" s="2"/>
      <c r="C35" s="2"/>
      <c r="D35" s="2" t="n">
        <v>100</v>
      </c>
      <c r="E35" s="0" t="n">
        <v>2.56</v>
      </c>
      <c r="F35" s="0" t="n">
        <v>1.77</v>
      </c>
      <c r="G35" s="0" t="n">
        <v>2.73</v>
      </c>
      <c r="N35" s="2"/>
      <c r="O35" s="2"/>
      <c r="P35" s="2"/>
      <c r="Q35" s="2" t="n">
        <v>100</v>
      </c>
      <c r="R35" s="0" t="n">
        <v>1.77</v>
      </c>
      <c r="S35" s="0" t="n">
        <v>2.1</v>
      </c>
      <c r="T35" s="0" t="n">
        <v>2.86</v>
      </c>
    </row>
    <row r="36" customFormat="false" ht="12.8" hidden="false" customHeight="false" outlineLevel="0" collapsed="false">
      <c r="D36" s="2" t="n">
        <v>255</v>
      </c>
      <c r="E36" s="0" t="n">
        <v>1.79</v>
      </c>
      <c r="F36" s="0" t="n">
        <v>0.01</v>
      </c>
      <c r="G36" s="0" t="n">
        <v>2.16</v>
      </c>
      <c r="Q36" s="2" t="n">
        <v>255</v>
      </c>
      <c r="R36" s="0" t="n">
        <v>0.01</v>
      </c>
      <c r="S36" s="0" t="n">
        <v>0.76</v>
      </c>
      <c r="T36" s="0" t="n">
        <v>2.47</v>
      </c>
    </row>
    <row r="44" customFormat="false" ht="12.8" hidden="false" customHeight="false" outlineLevel="0" collapsed="false">
      <c r="A44" s="2" t="s">
        <v>44</v>
      </c>
      <c r="B44" s="2" t="s">
        <v>45</v>
      </c>
      <c r="C44" s="2" t="s">
        <v>46</v>
      </c>
      <c r="D44" s="2" t="s">
        <v>47</v>
      </c>
      <c r="E44" s="2" t="s">
        <v>48</v>
      </c>
      <c r="F44" s="2" t="s">
        <v>49</v>
      </c>
      <c r="G44" s="2" t="s">
        <v>50</v>
      </c>
      <c r="N44" s="2" t="s">
        <v>44</v>
      </c>
      <c r="O44" s="2" t="s">
        <v>45</v>
      </c>
      <c r="P44" s="2" t="s">
        <v>46</v>
      </c>
      <c r="Q44" s="2" t="s">
        <v>47</v>
      </c>
      <c r="R44" s="2" t="s">
        <v>48</v>
      </c>
      <c r="S44" s="2" t="s">
        <v>49</v>
      </c>
      <c r="T44" s="2" t="s">
        <v>50</v>
      </c>
    </row>
    <row r="45" customFormat="false" ht="12.8" hidden="false" customHeight="false" outlineLevel="0" collapsed="false">
      <c r="A45" s="2" t="n">
        <v>0</v>
      </c>
      <c r="B45" s="2" t="n">
        <v>255</v>
      </c>
      <c r="C45" s="2" t="n">
        <v>0</v>
      </c>
      <c r="D45" s="2" t="n">
        <v>1</v>
      </c>
      <c r="E45" s="0" t="n">
        <v>3.27</v>
      </c>
      <c r="F45" s="0" t="n">
        <v>2.95</v>
      </c>
      <c r="G45" s="0" t="n">
        <v>3.27</v>
      </c>
      <c r="N45" s="2" t="n">
        <v>128</v>
      </c>
      <c r="O45" s="2" t="n">
        <v>255</v>
      </c>
      <c r="P45" s="2" t="n">
        <v>0</v>
      </c>
      <c r="Q45" s="2" t="n">
        <v>1</v>
      </c>
      <c r="R45" s="0" t="n">
        <v>3.11</v>
      </c>
      <c r="S45" s="0" t="n">
        <v>2.86</v>
      </c>
      <c r="T45" s="0" t="n">
        <v>3.17</v>
      </c>
    </row>
    <row r="46" customFormat="false" ht="12.8" hidden="false" customHeight="false" outlineLevel="0" collapsed="false">
      <c r="A46" s="2"/>
      <c r="B46" s="2"/>
      <c r="C46" s="2"/>
      <c r="D46" s="2" t="n">
        <v>25</v>
      </c>
      <c r="E46" s="0" t="n">
        <v>3.27</v>
      </c>
      <c r="F46" s="0" t="n">
        <v>2.71</v>
      </c>
      <c r="G46" s="0" t="n">
        <v>3.27</v>
      </c>
      <c r="N46" s="2"/>
      <c r="O46" s="2"/>
      <c r="P46" s="2"/>
      <c r="Q46" s="2" t="n">
        <v>25</v>
      </c>
      <c r="R46" s="0" t="n">
        <v>3.06</v>
      </c>
      <c r="S46" s="0" t="n">
        <v>2.62</v>
      </c>
      <c r="T46" s="0" t="n">
        <v>3.17</v>
      </c>
    </row>
    <row r="47" customFormat="false" ht="12.8" hidden="false" customHeight="false" outlineLevel="0" collapsed="false">
      <c r="A47" s="2"/>
      <c r="B47" s="2"/>
      <c r="C47" s="2"/>
      <c r="D47" s="2" t="n">
        <v>50</v>
      </c>
      <c r="E47" s="0" t="n">
        <v>3.27</v>
      </c>
      <c r="F47" s="0" t="n">
        <v>2.41</v>
      </c>
      <c r="G47" s="0" t="n">
        <v>3.27</v>
      </c>
      <c r="N47" s="2"/>
      <c r="O47" s="2"/>
      <c r="P47" s="2"/>
      <c r="Q47" s="2" t="n">
        <v>50</v>
      </c>
      <c r="R47" s="0" t="n">
        <v>3</v>
      </c>
      <c r="S47" s="0" t="n">
        <v>2.34</v>
      </c>
      <c r="T47" s="0" t="n">
        <v>3.16</v>
      </c>
    </row>
    <row r="48" customFormat="false" ht="12.8" hidden="false" customHeight="false" outlineLevel="0" collapsed="false">
      <c r="A48" s="2"/>
      <c r="B48" s="2"/>
      <c r="C48" s="2"/>
      <c r="D48" s="2" t="n">
        <v>75</v>
      </c>
      <c r="E48" s="0" t="n">
        <v>3.27</v>
      </c>
      <c r="F48" s="0" t="n">
        <v>2.11</v>
      </c>
      <c r="G48" s="0" t="n">
        <v>3.27</v>
      </c>
      <c r="N48" s="2"/>
      <c r="O48" s="2"/>
      <c r="P48" s="2"/>
      <c r="Q48" s="2" t="n">
        <v>75</v>
      </c>
      <c r="R48" s="0" t="n">
        <v>2.94</v>
      </c>
      <c r="S48" s="0" t="n">
        <v>2.05</v>
      </c>
      <c r="T48" s="0" t="n">
        <v>3.16</v>
      </c>
    </row>
    <row r="49" customFormat="false" ht="12.8" hidden="false" customHeight="false" outlineLevel="0" collapsed="false">
      <c r="A49" s="2"/>
      <c r="B49" s="2"/>
      <c r="C49" s="2"/>
      <c r="D49" s="2" t="n">
        <v>100</v>
      </c>
      <c r="E49" s="0" t="n">
        <v>3.27</v>
      </c>
      <c r="F49" s="0" t="n">
        <v>1.82</v>
      </c>
      <c r="G49" s="0" t="n">
        <v>3.27</v>
      </c>
      <c r="N49" s="2"/>
      <c r="O49" s="2"/>
      <c r="P49" s="2"/>
      <c r="Q49" s="2" t="n">
        <v>100</v>
      </c>
      <c r="R49" s="0" t="n">
        <v>2.87</v>
      </c>
      <c r="S49" s="0" t="n">
        <v>1.76</v>
      </c>
      <c r="T49" s="0" t="n">
        <v>3.16</v>
      </c>
    </row>
    <row r="50" customFormat="false" ht="12.8" hidden="false" customHeight="false" outlineLevel="0" collapsed="false">
      <c r="D50" s="2" t="n">
        <v>255</v>
      </c>
      <c r="E50" s="0" t="n">
        <v>3.27</v>
      </c>
      <c r="F50" s="0" t="n">
        <v>0.01</v>
      </c>
      <c r="G50" s="0" t="n">
        <v>3.27</v>
      </c>
      <c r="Q50" s="2" t="n">
        <v>255</v>
      </c>
      <c r="R50" s="0" t="n">
        <v>2.51</v>
      </c>
      <c r="S50" s="0" t="n">
        <v>0.01</v>
      </c>
      <c r="T50" s="0" t="n">
        <v>3.15</v>
      </c>
    </row>
    <row r="58" customFormat="false" ht="12.8" hidden="false" customHeight="false" outlineLevel="0" collapsed="false">
      <c r="A58" s="2" t="s">
        <v>44</v>
      </c>
      <c r="B58" s="2" t="s">
        <v>45</v>
      </c>
      <c r="C58" s="2" t="s">
        <v>46</v>
      </c>
      <c r="D58" s="2" t="s">
        <v>47</v>
      </c>
      <c r="E58" s="2" t="s">
        <v>48</v>
      </c>
      <c r="F58" s="2" t="s">
        <v>49</v>
      </c>
      <c r="G58" s="2" t="s">
        <v>50</v>
      </c>
      <c r="N58" s="2" t="s">
        <v>44</v>
      </c>
      <c r="O58" s="2" t="s">
        <v>45</v>
      </c>
      <c r="P58" s="2" t="s">
        <v>46</v>
      </c>
      <c r="Q58" s="2" t="s">
        <v>47</v>
      </c>
      <c r="R58" s="2" t="s">
        <v>48</v>
      </c>
      <c r="S58" s="2" t="s">
        <v>49</v>
      </c>
      <c r="T58" s="2" t="s">
        <v>50</v>
      </c>
    </row>
    <row r="59" customFormat="false" ht="12.8" hidden="false" customHeight="false" outlineLevel="0" collapsed="false">
      <c r="A59" s="2" t="n">
        <v>0</v>
      </c>
      <c r="B59" s="2" t="n">
        <v>255</v>
      </c>
      <c r="C59" s="2" t="n">
        <v>255</v>
      </c>
      <c r="D59" s="2" t="n">
        <v>1</v>
      </c>
      <c r="E59" s="0" t="n">
        <v>3.13</v>
      </c>
      <c r="F59" s="0" t="n">
        <v>2.86</v>
      </c>
      <c r="G59" s="0" t="n">
        <v>3.07</v>
      </c>
      <c r="N59" s="2" t="n">
        <v>255</v>
      </c>
      <c r="O59" s="2" t="n">
        <v>128</v>
      </c>
      <c r="P59" s="2" t="n">
        <v>255</v>
      </c>
      <c r="Q59" s="2" t="n">
        <v>1</v>
      </c>
      <c r="R59" s="0" t="n">
        <v>2.86</v>
      </c>
      <c r="S59" s="0" t="n">
        <v>2.93</v>
      </c>
      <c r="T59" s="0" t="n">
        <v>2.87</v>
      </c>
    </row>
    <row r="60" customFormat="false" ht="12.8" hidden="false" customHeight="false" outlineLevel="0" collapsed="false">
      <c r="A60" s="2"/>
      <c r="B60" s="2"/>
      <c r="C60" s="2"/>
      <c r="D60" s="2" t="n">
        <v>25</v>
      </c>
      <c r="E60" s="0" t="n">
        <v>3.1</v>
      </c>
      <c r="F60" s="0" t="n">
        <v>2.63</v>
      </c>
      <c r="G60" s="0" t="n">
        <v>3</v>
      </c>
      <c r="N60" s="2"/>
      <c r="O60" s="2"/>
      <c r="P60" s="2"/>
      <c r="Q60" s="2" t="n">
        <v>25</v>
      </c>
      <c r="R60" s="0" t="n">
        <v>2.62</v>
      </c>
      <c r="S60" s="0" t="n">
        <v>2.74</v>
      </c>
      <c r="T60" s="0" t="n">
        <v>2.65</v>
      </c>
    </row>
    <row r="61" customFormat="false" ht="12.8" hidden="false" customHeight="false" outlineLevel="0" collapsed="false">
      <c r="A61" s="2"/>
      <c r="B61" s="2"/>
      <c r="C61" s="2"/>
      <c r="D61" s="2" t="n">
        <v>50</v>
      </c>
      <c r="E61" s="0" t="n">
        <v>3.05</v>
      </c>
      <c r="F61" s="0" t="n">
        <v>2.34</v>
      </c>
      <c r="G61" s="0" t="n">
        <v>2.9</v>
      </c>
      <c r="N61" s="2"/>
      <c r="O61" s="2"/>
      <c r="P61" s="2"/>
      <c r="Q61" s="2" t="n">
        <v>50</v>
      </c>
      <c r="R61" s="0" t="n">
        <v>2.34</v>
      </c>
      <c r="S61" s="0" t="n">
        <v>2.52</v>
      </c>
      <c r="T61" s="0" t="n">
        <v>2.37</v>
      </c>
    </row>
    <row r="62" customFormat="false" ht="12.8" hidden="false" customHeight="false" outlineLevel="0" collapsed="false">
      <c r="A62" s="2"/>
      <c r="B62" s="2"/>
      <c r="C62" s="2"/>
      <c r="D62" s="2" t="n">
        <v>75</v>
      </c>
      <c r="E62" s="0" t="n">
        <v>3.01</v>
      </c>
      <c r="F62" s="0" t="n">
        <v>2.05</v>
      </c>
      <c r="G62" s="0" t="n">
        <v>2.8</v>
      </c>
      <c r="N62" s="2"/>
      <c r="O62" s="2"/>
      <c r="P62" s="2"/>
      <c r="Q62" s="2" t="n">
        <v>75</v>
      </c>
      <c r="R62" s="0" t="n">
        <v>2.05</v>
      </c>
      <c r="S62" s="0" t="n">
        <v>2.29</v>
      </c>
      <c r="T62" s="0" t="n">
        <v>2.09</v>
      </c>
    </row>
    <row r="63" customFormat="false" ht="12.8" hidden="false" customHeight="false" outlineLevel="0" collapsed="false">
      <c r="A63" s="2"/>
      <c r="B63" s="2"/>
      <c r="C63" s="2"/>
      <c r="D63" s="2" t="n">
        <v>100</v>
      </c>
      <c r="E63" s="0" t="n">
        <v>2.97</v>
      </c>
      <c r="F63" s="0" t="n">
        <v>1.76</v>
      </c>
      <c r="G63" s="0" t="n">
        <v>2.71</v>
      </c>
      <c r="N63" s="2"/>
      <c r="O63" s="2"/>
      <c r="P63" s="2"/>
      <c r="Q63" s="2" t="n">
        <v>100</v>
      </c>
      <c r="R63" s="0" t="n">
        <v>1.76</v>
      </c>
      <c r="S63" s="0" t="n">
        <v>2.06</v>
      </c>
      <c r="T63" s="0" t="n">
        <v>1.8</v>
      </c>
    </row>
    <row r="64" customFormat="false" ht="12.8" hidden="false" customHeight="false" outlineLevel="0" collapsed="false">
      <c r="D64" s="2" t="n">
        <v>255</v>
      </c>
      <c r="E64" s="0" t="n">
        <v>2.71</v>
      </c>
      <c r="F64" s="0" t="n">
        <v>0.01</v>
      </c>
      <c r="G64" s="0" t="n">
        <v>2.12</v>
      </c>
      <c r="Q64" s="2" t="n">
        <v>255</v>
      </c>
      <c r="R64" s="0" t="n">
        <v>0.01</v>
      </c>
      <c r="S64" s="0" t="n">
        <v>0.67</v>
      </c>
      <c r="T64" s="0" t="n">
        <v>0.09</v>
      </c>
    </row>
    <row r="72" customFormat="false" ht="12.8" hidden="false" customHeight="false" outlineLevel="0" collapsed="false">
      <c r="A72" s="2" t="s">
        <v>44</v>
      </c>
      <c r="B72" s="2" t="s">
        <v>45</v>
      </c>
      <c r="C72" s="2" t="s">
        <v>46</v>
      </c>
      <c r="D72" s="2" t="s">
        <v>47</v>
      </c>
      <c r="E72" s="2" t="s">
        <v>48</v>
      </c>
      <c r="F72" s="2" t="s">
        <v>49</v>
      </c>
      <c r="G72" s="2" t="s">
        <v>50</v>
      </c>
      <c r="N72" s="2" t="s">
        <v>44</v>
      </c>
      <c r="O72" s="2" t="s">
        <v>45</v>
      </c>
      <c r="P72" s="2" t="s">
        <v>46</v>
      </c>
      <c r="Q72" s="2" t="s">
        <v>47</v>
      </c>
      <c r="R72" s="2" t="s">
        <v>48</v>
      </c>
      <c r="S72" s="2" t="s">
        <v>49</v>
      </c>
      <c r="T72" s="2" t="s">
        <v>50</v>
      </c>
    </row>
    <row r="73" customFormat="false" ht="12.8" hidden="false" customHeight="false" outlineLevel="0" collapsed="false">
      <c r="A73" s="2" t="n">
        <v>0</v>
      </c>
      <c r="B73" s="2" t="n">
        <v>0</v>
      </c>
      <c r="C73" s="2" t="n">
        <v>255</v>
      </c>
      <c r="D73" s="2" t="n">
        <v>1</v>
      </c>
      <c r="E73" s="0" t="n">
        <v>3.27</v>
      </c>
      <c r="F73" s="0" t="n">
        <v>3.27</v>
      </c>
      <c r="G73" s="0" t="n">
        <v>2.95</v>
      </c>
      <c r="N73" s="2" t="n">
        <v>128</v>
      </c>
      <c r="O73" s="2" t="n">
        <v>255</v>
      </c>
      <c r="P73" s="2" t="n">
        <v>128</v>
      </c>
      <c r="Q73" s="2" t="n">
        <v>1</v>
      </c>
      <c r="R73" s="0" t="n">
        <v>3.11</v>
      </c>
      <c r="S73" s="0" t="n">
        <v>2.86</v>
      </c>
      <c r="T73" s="0" t="n">
        <v>3.15</v>
      </c>
    </row>
    <row r="74" customFormat="false" ht="12.8" hidden="false" customHeight="false" outlineLevel="0" collapsed="false">
      <c r="A74" s="2"/>
      <c r="B74" s="2"/>
      <c r="C74" s="2"/>
      <c r="D74" s="2" t="n">
        <v>25</v>
      </c>
      <c r="E74" s="0" t="n">
        <v>3.27</v>
      </c>
      <c r="F74" s="0" t="n">
        <v>3.27</v>
      </c>
      <c r="G74" s="0" t="n">
        <v>2.71</v>
      </c>
      <c r="N74" s="2"/>
      <c r="O74" s="2"/>
      <c r="P74" s="2"/>
      <c r="Q74" s="2" t="n">
        <v>25</v>
      </c>
      <c r="R74" s="0" t="n">
        <v>3.06</v>
      </c>
      <c r="S74" s="0" t="n">
        <v>2.63</v>
      </c>
      <c r="T74" s="0" t="n">
        <v>3.14</v>
      </c>
    </row>
    <row r="75" customFormat="false" ht="12.8" hidden="false" customHeight="false" outlineLevel="0" collapsed="false">
      <c r="A75" s="2"/>
      <c r="B75" s="2"/>
      <c r="C75" s="2"/>
      <c r="D75" s="2" t="n">
        <v>50</v>
      </c>
      <c r="E75" s="0" t="n">
        <v>3.27</v>
      </c>
      <c r="F75" s="0" t="n">
        <v>3.27</v>
      </c>
      <c r="G75" s="0" t="n">
        <v>2.42</v>
      </c>
      <c r="N75" s="2"/>
      <c r="O75" s="2"/>
      <c r="P75" s="2"/>
      <c r="Q75" s="2" t="n">
        <v>50</v>
      </c>
      <c r="R75" s="0" t="n">
        <v>3</v>
      </c>
      <c r="S75" s="0" t="n">
        <v>2.34</v>
      </c>
      <c r="T75" s="0" t="n">
        <v>3.11</v>
      </c>
    </row>
    <row r="76" customFormat="false" ht="12.8" hidden="false" customHeight="false" outlineLevel="0" collapsed="false">
      <c r="A76" s="2"/>
      <c r="B76" s="2"/>
      <c r="C76" s="2"/>
      <c r="D76" s="2" t="n">
        <v>75</v>
      </c>
      <c r="E76" s="0" t="n">
        <v>3.27</v>
      </c>
      <c r="F76" s="0" t="n">
        <v>3.27</v>
      </c>
      <c r="G76" s="0" t="n">
        <v>2.12</v>
      </c>
      <c r="N76" s="2"/>
      <c r="O76" s="2"/>
      <c r="P76" s="2"/>
      <c r="Q76" s="2" t="n">
        <v>75</v>
      </c>
      <c r="R76" s="0" t="n">
        <v>2.94</v>
      </c>
      <c r="S76" s="0" t="n">
        <v>2.05</v>
      </c>
      <c r="T76" s="0" t="n">
        <v>3.09</v>
      </c>
    </row>
    <row r="77" customFormat="false" ht="12.8" hidden="false" customHeight="false" outlineLevel="0" collapsed="false">
      <c r="A77" s="2"/>
      <c r="B77" s="2"/>
      <c r="C77" s="2"/>
      <c r="D77" s="2" t="n">
        <v>100</v>
      </c>
      <c r="E77" s="0" t="n">
        <v>3.27</v>
      </c>
      <c r="F77" s="0" t="n">
        <v>3.27</v>
      </c>
      <c r="G77" s="0" t="n">
        <v>1.82</v>
      </c>
      <c r="N77" s="2"/>
      <c r="O77" s="2"/>
      <c r="P77" s="2"/>
      <c r="Q77" s="2" t="n">
        <v>90</v>
      </c>
      <c r="R77" s="0" t="n">
        <v>2.9</v>
      </c>
      <c r="S77" s="0" t="n">
        <v>1.88</v>
      </c>
      <c r="T77" s="0" t="n">
        <v>3.08</v>
      </c>
    </row>
    <row r="78" customFormat="false" ht="12.8" hidden="false" customHeight="false" outlineLevel="0" collapsed="false">
      <c r="D78" s="2" t="n">
        <v>255</v>
      </c>
      <c r="E78" s="0" t="n">
        <v>3.27</v>
      </c>
      <c r="F78" s="0" t="n">
        <v>3.27</v>
      </c>
      <c r="G78" s="0" t="n">
        <v>0.01</v>
      </c>
      <c r="Q78" s="2" t="n">
        <v>100</v>
      </c>
      <c r="R78" s="0" t="n">
        <v>2.88</v>
      </c>
      <c r="S78" s="0" t="n">
        <v>1.77</v>
      </c>
      <c r="T78" s="0" t="n">
        <v>3.07</v>
      </c>
    </row>
    <row r="79" customFormat="false" ht="12.8" hidden="false" customHeight="false" outlineLevel="0" collapsed="false">
      <c r="Q79" s="2" t="n">
        <v>255</v>
      </c>
      <c r="R79" s="0" t="n">
        <v>2.51</v>
      </c>
      <c r="S79" s="0" t="n">
        <v>0.01</v>
      </c>
      <c r="T79" s="0" t="n">
        <v>2.93</v>
      </c>
    </row>
    <row r="86" customFormat="false" ht="12.8" hidden="false" customHeight="false" outlineLevel="0" collapsed="false">
      <c r="A86" s="2" t="s">
        <v>44</v>
      </c>
      <c r="B86" s="2" t="s">
        <v>45</v>
      </c>
      <c r="C86" s="2" t="s">
        <v>46</v>
      </c>
      <c r="D86" s="2" t="s">
        <v>47</v>
      </c>
      <c r="E86" s="2" t="s">
        <v>48</v>
      </c>
      <c r="F86" s="2" t="s">
        <v>49</v>
      </c>
      <c r="G86" s="2" t="s">
        <v>50</v>
      </c>
    </row>
    <row r="87" customFormat="false" ht="12.8" hidden="false" customHeight="false" outlineLevel="0" collapsed="false">
      <c r="A87" s="2" t="n">
        <v>255</v>
      </c>
      <c r="B87" s="2" t="n">
        <v>0</v>
      </c>
      <c r="C87" s="2" t="n">
        <v>255</v>
      </c>
      <c r="D87" s="2" t="n">
        <v>1</v>
      </c>
      <c r="E87" s="0" t="n">
        <v>2.88</v>
      </c>
      <c r="F87" s="0" t="n">
        <v>3.12</v>
      </c>
      <c r="G87" s="0" t="n">
        <v>2.86</v>
      </c>
    </row>
    <row r="88" customFormat="false" ht="12.8" hidden="false" customHeight="false" outlineLevel="0" collapsed="false">
      <c r="A88" s="2"/>
      <c r="B88" s="2"/>
      <c r="C88" s="2"/>
      <c r="D88" s="2" t="n">
        <v>25</v>
      </c>
      <c r="E88" s="0" t="n">
        <v>2.66</v>
      </c>
      <c r="F88" s="0" t="n">
        <v>3.08</v>
      </c>
      <c r="G88" s="0" t="n">
        <v>2.63</v>
      </c>
    </row>
    <row r="89" customFormat="false" ht="12.8" hidden="false" customHeight="false" outlineLevel="0" collapsed="false">
      <c r="A89" s="2"/>
      <c r="B89" s="2"/>
      <c r="C89" s="2"/>
      <c r="D89" s="2" t="n">
        <v>50</v>
      </c>
      <c r="E89" s="0" t="n">
        <v>2.39</v>
      </c>
      <c r="F89" s="0" t="n">
        <v>3.03</v>
      </c>
      <c r="G89" s="0" t="n">
        <v>2.35</v>
      </c>
    </row>
    <row r="90" customFormat="false" ht="12.8" hidden="false" customHeight="false" outlineLevel="0" collapsed="false">
      <c r="A90" s="2"/>
      <c r="B90" s="2"/>
      <c r="C90" s="2"/>
      <c r="D90" s="2" t="n">
        <v>75</v>
      </c>
      <c r="E90" s="0" t="n">
        <v>2.12</v>
      </c>
      <c r="F90" s="0" t="n">
        <v>2.98</v>
      </c>
      <c r="G90" s="0" t="n">
        <v>2.06</v>
      </c>
    </row>
    <row r="91" customFormat="false" ht="12.8" hidden="false" customHeight="false" outlineLevel="0" collapsed="false">
      <c r="A91" s="2"/>
      <c r="B91" s="2"/>
      <c r="C91" s="2"/>
      <c r="D91" s="2" t="n">
        <v>100</v>
      </c>
      <c r="E91" s="0" t="n">
        <v>1.85</v>
      </c>
      <c r="F91" s="0" t="n">
        <v>2.92</v>
      </c>
      <c r="G91" s="0" t="n">
        <v>1.77</v>
      </c>
    </row>
    <row r="92" customFormat="false" ht="12.8" hidden="false" customHeight="false" outlineLevel="0" collapsed="false">
      <c r="D92" s="2" t="n">
        <v>255</v>
      </c>
      <c r="E92" s="0" t="n">
        <v>0.19</v>
      </c>
      <c r="F92" s="0" t="n">
        <v>2.61</v>
      </c>
      <c r="G92" s="0" t="n">
        <v>0.01</v>
      </c>
    </row>
    <row r="95" customFormat="false" ht="12.8" hidden="false" customHeight="false" outlineLevel="0" collapsed="false">
      <c r="D95" s="0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599"/>
  <sheetViews>
    <sheetView showFormulas="false" showGridLines="true" showRowColHeaders="true" showZeros="true" rightToLeft="false" tabSelected="false" showOutlineSymbols="true" defaultGridColor="true" view="normal" topLeftCell="A285" colorId="64" zoomScale="90" zoomScaleNormal="90" zoomScalePageLayoutView="100" workbookViewId="0">
      <selection pane="topLeft" activeCell="E573" activeCellId="0" sqref="E573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4.41"/>
    <col collapsed="false" customWidth="true" hidden="false" outlineLevel="0" max="2" min="2" style="0" width="16.87"/>
    <col collapsed="false" customWidth="true" hidden="false" outlineLevel="0" max="8" min="8" style="0" width="13.46"/>
    <col collapsed="false" customWidth="true" hidden="false" outlineLevel="0" max="14" min="14" style="0" width="16.33"/>
    <col collapsed="false" customWidth="true" hidden="false" outlineLevel="0" max="15" min="15" style="0" width="15.8"/>
    <col collapsed="false" customWidth="true" hidden="false" outlineLevel="0" max="16" min="16" style="0" width="13.29"/>
  </cols>
  <sheetData>
    <row r="1" customFormat="false" ht="12.8" hidden="false" customHeight="false" outlineLevel="0" collapsed="false">
      <c r="A1" s="2" t="s">
        <v>52</v>
      </c>
      <c r="B1" s="2" t="s">
        <v>53</v>
      </c>
      <c r="C1" s="2" t="s">
        <v>54</v>
      </c>
      <c r="D1" s="2" t="s">
        <v>55</v>
      </c>
      <c r="M1" s="2" t="s">
        <v>56</v>
      </c>
      <c r="N1" s="2" t="s">
        <v>53</v>
      </c>
      <c r="O1" s="2" t="s">
        <v>54</v>
      </c>
      <c r="P1" s="2" t="s">
        <v>55</v>
      </c>
    </row>
    <row r="2" customFormat="false" ht="12.8" hidden="false" customHeight="false" outlineLevel="0" collapsed="false">
      <c r="B2" s="1" t="n">
        <v>255</v>
      </c>
      <c r="C2" s="1" t="n">
        <v>0</v>
      </c>
      <c r="D2" s="0" t="n">
        <v>2.95</v>
      </c>
      <c r="N2" s="1" t="n">
        <v>255</v>
      </c>
      <c r="O2" s="1" t="n">
        <v>0</v>
      </c>
      <c r="P2" s="0" t="n">
        <v>0.01</v>
      </c>
    </row>
    <row r="3" customFormat="false" ht="12.8" hidden="false" customHeight="false" outlineLevel="0" collapsed="false">
      <c r="B3" s="0" t="n">
        <v>255</v>
      </c>
      <c r="C3" s="0" t="n">
        <v>10</v>
      </c>
      <c r="D3" s="0" t="n">
        <v>2.95</v>
      </c>
      <c r="N3" s="0" t="n">
        <v>255</v>
      </c>
      <c r="O3" s="0" t="n">
        <v>10</v>
      </c>
      <c r="P3" s="0" t="n">
        <v>0.01</v>
      </c>
    </row>
    <row r="4" customFormat="false" ht="12.8" hidden="false" customHeight="false" outlineLevel="0" collapsed="false">
      <c r="B4" s="0" t="n">
        <v>255</v>
      </c>
      <c r="C4" s="0" t="n">
        <v>20</v>
      </c>
      <c r="D4" s="0" t="n">
        <v>2.95</v>
      </c>
      <c r="N4" s="0" t="n">
        <v>255</v>
      </c>
      <c r="O4" s="0" t="n">
        <v>20</v>
      </c>
      <c r="P4" s="0" t="n">
        <v>0.01</v>
      </c>
    </row>
    <row r="5" customFormat="false" ht="12.8" hidden="false" customHeight="false" outlineLevel="0" collapsed="false">
      <c r="B5" s="0" t="n">
        <v>255</v>
      </c>
      <c r="C5" s="0" t="n">
        <v>30</v>
      </c>
      <c r="D5" s="0" t="n">
        <v>2.95</v>
      </c>
      <c r="N5" s="0" t="n">
        <v>255</v>
      </c>
      <c r="O5" s="0" t="n">
        <v>30</v>
      </c>
      <c r="P5" s="0" t="n">
        <v>0.01</v>
      </c>
    </row>
    <row r="6" customFormat="false" ht="12.8" hidden="false" customHeight="false" outlineLevel="0" collapsed="false">
      <c r="B6" s="0" t="n">
        <v>255</v>
      </c>
      <c r="C6" s="0" t="n">
        <v>32</v>
      </c>
      <c r="D6" s="0" t="n">
        <v>2.95</v>
      </c>
      <c r="N6" s="0" t="n">
        <v>255</v>
      </c>
      <c r="O6" s="0" t="n">
        <v>32</v>
      </c>
      <c r="P6" s="0" t="n">
        <v>0.01</v>
      </c>
    </row>
    <row r="7" customFormat="false" ht="12.8" hidden="false" customHeight="false" outlineLevel="0" collapsed="false">
      <c r="B7" s="0" t="n">
        <v>255</v>
      </c>
      <c r="C7" s="0" t="n">
        <v>34</v>
      </c>
      <c r="D7" s="0" t="n">
        <v>2.95</v>
      </c>
      <c r="N7" s="0" t="n">
        <v>255</v>
      </c>
      <c r="O7" s="0" t="n">
        <v>34</v>
      </c>
      <c r="P7" s="0" t="n">
        <v>0.01</v>
      </c>
    </row>
    <row r="8" customFormat="false" ht="12.8" hidden="false" customHeight="false" outlineLevel="0" collapsed="false">
      <c r="B8" s="0" t="n">
        <v>255</v>
      </c>
      <c r="C8" s="0" t="n">
        <v>36</v>
      </c>
      <c r="D8" s="0" t="n">
        <v>2.95</v>
      </c>
      <c r="N8" s="0" t="n">
        <v>255</v>
      </c>
      <c r="O8" s="0" t="n">
        <v>36</v>
      </c>
      <c r="P8" s="0" t="n">
        <v>0.01</v>
      </c>
    </row>
    <row r="9" customFormat="false" ht="12.8" hidden="false" customHeight="false" outlineLevel="0" collapsed="false">
      <c r="B9" s="0" t="n">
        <v>255</v>
      </c>
      <c r="C9" s="0" t="n">
        <v>37</v>
      </c>
      <c r="D9" s="0" t="n">
        <v>2.86</v>
      </c>
      <c r="N9" s="0" t="n">
        <v>255</v>
      </c>
      <c r="O9" s="0" t="n">
        <v>37</v>
      </c>
      <c r="P9" s="0" t="n">
        <v>0.01</v>
      </c>
    </row>
    <row r="10" customFormat="false" ht="12.8" hidden="false" customHeight="false" outlineLevel="0" collapsed="false">
      <c r="B10" s="0" t="n">
        <v>255</v>
      </c>
      <c r="C10" s="0" t="n">
        <v>38</v>
      </c>
      <c r="D10" s="0" t="n">
        <v>2.86</v>
      </c>
      <c r="N10" s="0" t="n">
        <v>255</v>
      </c>
      <c r="O10" s="0" t="n">
        <v>38</v>
      </c>
      <c r="P10" s="0" t="n">
        <v>0.01</v>
      </c>
    </row>
    <row r="11" customFormat="false" ht="12.8" hidden="false" customHeight="false" outlineLevel="0" collapsed="false">
      <c r="B11" s="0" t="n">
        <v>255</v>
      </c>
      <c r="C11" s="0" t="n">
        <v>40</v>
      </c>
      <c r="D11" s="0" t="n">
        <v>2.86</v>
      </c>
      <c r="N11" s="0" t="n">
        <v>255</v>
      </c>
      <c r="O11" s="0" t="n">
        <v>40</v>
      </c>
      <c r="P11" s="0" t="n">
        <v>0.01</v>
      </c>
    </row>
    <row r="12" customFormat="false" ht="12.8" hidden="false" customHeight="false" outlineLevel="0" collapsed="false">
      <c r="B12" s="0" t="n">
        <v>255</v>
      </c>
      <c r="C12" s="0" t="n">
        <v>50</v>
      </c>
      <c r="D12" s="0" t="n">
        <v>2.86</v>
      </c>
      <c r="N12" s="0" t="n">
        <v>255</v>
      </c>
      <c r="O12" s="0" t="n">
        <v>50</v>
      </c>
      <c r="P12" s="0" t="n">
        <v>0.01</v>
      </c>
    </row>
    <row r="13" customFormat="false" ht="12.8" hidden="false" customHeight="false" outlineLevel="0" collapsed="false">
      <c r="B13" s="0" t="n">
        <v>255</v>
      </c>
      <c r="C13" s="0" t="n">
        <v>100</v>
      </c>
      <c r="D13" s="0" t="n">
        <v>2.86</v>
      </c>
      <c r="N13" s="0" t="n">
        <v>255</v>
      </c>
      <c r="O13" s="0" t="n">
        <v>140</v>
      </c>
      <c r="P13" s="0" t="n">
        <v>0.01</v>
      </c>
    </row>
    <row r="14" customFormat="false" ht="12.8" hidden="false" customHeight="false" outlineLevel="0" collapsed="false">
      <c r="B14" s="0" t="n">
        <v>255</v>
      </c>
      <c r="C14" s="0" t="n">
        <v>110</v>
      </c>
      <c r="D14" s="0" t="n">
        <v>2.86</v>
      </c>
      <c r="N14" s="0" t="n">
        <v>255</v>
      </c>
      <c r="O14" s="0" t="n">
        <v>150</v>
      </c>
      <c r="P14" s="0" t="n">
        <v>0.01</v>
      </c>
    </row>
    <row r="15" customFormat="false" ht="12.8" hidden="false" customHeight="false" outlineLevel="0" collapsed="false">
      <c r="B15" s="0" t="n">
        <v>255</v>
      </c>
      <c r="C15" s="0" t="n">
        <v>120</v>
      </c>
      <c r="D15" s="0" t="n">
        <v>2.86</v>
      </c>
      <c r="N15" s="0" t="n">
        <v>255</v>
      </c>
      <c r="O15" s="0" t="n">
        <v>152</v>
      </c>
      <c r="P15" s="0" t="n">
        <v>0.05</v>
      </c>
    </row>
    <row r="16" customFormat="false" ht="12.8" hidden="false" customHeight="false" outlineLevel="0" collapsed="false">
      <c r="B16" s="0" t="n">
        <v>255</v>
      </c>
      <c r="C16" s="0" t="n">
        <v>130</v>
      </c>
      <c r="D16" s="0" t="n">
        <v>2.86</v>
      </c>
      <c r="N16" s="0" t="n">
        <v>255</v>
      </c>
      <c r="O16" s="0" t="n">
        <v>155</v>
      </c>
      <c r="P16" s="0" t="n">
        <v>0.05</v>
      </c>
    </row>
    <row r="17" customFormat="false" ht="12.8" hidden="false" customHeight="false" outlineLevel="0" collapsed="false">
      <c r="B17" s="0" t="n">
        <v>255</v>
      </c>
      <c r="C17" s="0" t="n">
        <v>140</v>
      </c>
      <c r="D17" s="0" t="n">
        <v>2.86</v>
      </c>
      <c r="N17" s="0" t="n">
        <v>255</v>
      </c>
      <c r="O17" s="0" t="n">
        <v>157</v>
      </c>
      <c r="P17" s="0" t="n">
        <v>0.18</v>
      </c>
    </row>
    <row r="18" customFormat="false" ht="12.8" hidden="false" customHeight="false" outlineLevel="0" collapsed="false">
      <c r="B18" s="0" t="n">
        <v>255</v>
      </c>
      <c r="C18" s="0" t="n">
        <v>150</v>
      </c>
      <c r="D18" s="0" t="n">
        <v>2.86</v>
      </c>
      <c r="N18" s="0" t="n">
        <v>255</v>
      </c>
      <c r="O18" s="0" t="n">
        <v>159</v>
      </c>
      <c r="P18" s="0" t="n">
        <v>0.19</v>
      </c>
    </row>
    <row r="19" customFormat="false" ht="12.8" hidden="false" customHeight="false" outlineLevel="0" collapsed="false">
      <c r="B19" s="0" t="n">
        <v>255</v>
      </c>
      <c r="C19" s="0" t="n">
        <v>160</v>
      </c>
      <c r="D19" s="0" t="n">
        <v>2.89</v>
      </c>
      <c r="N19" s="0" t="n">
        <v>255</v>
      </c>
      <c r="O19" s="0" t="n">
        <v>160</v>
      </c>
      <c r="P19" s="0" t="n">
        <v>0.3</v>
      </c>
    </row>
    <row r="20" customFormat="false" ht="12.8" hidden="false" customHeight="false" outlineLevel="0" collapsed="false">
      <c r="B20" s="0" t="n">
        <v>255</v>
      </c>
      <c r="C20" s="0" t="n">
        <v>170</v>
      </c>
      <c r="D20" s="0" t="n">
        <v>2.91</v>
      </c>
      <c r="N20" s="0" t="n">
        <v>255</v>
      </c>
      <c r="O20" s="0" t="n">
        <v>170</v>
      </c>
      <c r="P20" s="0" t="n">
        <v>0.54</v>
      </c>
    </row>
    <row r="21" customFormat="false" ht="12.8" hidden="false" customHeight="false" outlineLevel="0" collapsed="false">
      <c r="B21" s="0" t="n">
        <v>255</v>
      </c>
      <c r="C21" s="0" t="n">
        <v>180</v>
      </c>
      <c r="D21" s="0" t="n">
        <v>2.93</v>
      </c>
      <c r="N21" s="0" t="n">
        <v>255</v>
      </c>
      <c r="O21" s="0" t="n">
        <v>180</v>
      </c>
      <c r="P21" s="0" t="n">
        <v>0.73</v>
      </c>
    </row>
    <row r="22" customFormat="false" ht="12.8" hidden="false" customHeight="false" outlineLevel="0" collapsed="false">
      <c r="B22" s="0" t="n">
        <v>255</v>
      </c>
      <c r="C22" s="0" t="n">
        <v>190</v>
      </c>
      <c r="D22" s="0" t="n">
        <v>2.96</v>
      </c>
      <c r="N22" s="0" t="n">
        <v>255</v>
      </c>
      <c r="O22" s="0" t="n">
        <v>190</v>
      </c>
      <c r="P22" s="0" t="n">
        <v>0.99</v>
      </c>
    </row>
    <row r="23" customFormat="false" ht="12.8" hidden="false" customHeight="false" outlineLevel="0" collapsed="false">
      <c r="B23" s="0" t="n">
        <v>255</v>
      </c>
      <c r="C23" s="0" t="n">
        <v>200</v>
      </c>
      <c r="D23" s="0" t="n">
        <v>2.97</v>
      </c>
      <c r="N23" s="0" t="n">
        <v>255</v>
      </c>
      <c r="O23" s="0" t="n">
        <v>200</v>
      </c>
      <c r="P23" s="0" t="n">
        <v>1.13</v>
      </c>
    </row>
    <row r="24" customFormat="false" ht="12.8" hidden="false" customHeight="false" outlineLevel="0" collapsed="false">
      <c r="B24" s="0" t="n">
        <v>255</v>
      </c>
      <c r="C24" s="0" t="n">
        <v>210</v>
      </c>
      <c r="D24" s="0" t="n">
        <v>2.99</v>
      </c>
      <c r="N24" s="0" t="n">
        <v>255</v>
      </c>
      <c r="O24" s="0" t="n">
        <v>210</v>
      </c>
      <c r="P24" s="0" t="n">
        <v>1.27</v>
      </c>
    </row>
    <row r="25" customFormat="false" ht="12.8" hidden="false" customHeight="false" outlineLevel="0" collapsed="false">
      <c r="B25" s="0" t="n">
        <v>255</v>
      </c>
      <c r="C25" s="0" t="n">
        <v>220</v>
      </c>
      <c r="D25" s="0" t="n">
        <v>3</v>
      </c>
      <c r="N25" s="0" t="n">
        <v>255</v>
      </c>
      <c r="O25" s="0" t="n">
        <v>220</v>
      </c>
      <c r="P25" s="0" t="n">
        <v>1.44</v>
      </c>
    </row>
    <row r="26" customFormat="false" ht="12.8" hidden="false" customHeight="false" outlineLevel="0" collapsed="false">
      <c r="B26" s="0" t="n">
        <v>255</v>
      </c>
      <c r="C26" s="0" t="n">
        <v>230</v>
      </c>
      <c r="D26" s="0" t="n">
        <v>3.01</v>
      </c>
      <c r="N26" s="0" t="n">
        <v>255</v>
      </c>
      <c r="O26" s="0" t="n">
        <v>230</v>
      </c>
      <c r="P26" s="0" t="n">
        <v>1.53</v>
      </c>
    </row>
    <row r="27" customFormat="false" ht="12.8" hidden="false" customHeight="false" outlineLevel="0" collapsed="false">
      <c r="B27" s="0" t="n">
        <v>255</v>
      </c>
      <c r="C27" s="0" t="n">
        <v>240</v>
      </c>
      <c r="D27" s="0" t="n">
        <v>3.02</v>
      </c>
      <c r="N27" s="0" t="n">
        <v>255</v>
      </c>
      <c r="O27" s="0" t="n">
        <v>240</v>
      </c>
      <c r="P27" s="0" t="n">
        <v>1.63</v>
      </c>
    </row>
    <row r="28" customFormat="false" ht="12.8" hidden="false" customHeight="false" outlineLevel="0" collapsed="false">
      <c r="B28" s="0" t="n">
        <v>255</v>
      </c>
      <c r="C28" s="0" t="n">
        <v>255</v>
      </c>
      <c r="D28" s="0" t="n">
        <v>3.04</v>
      </c>
      <c r="N28" s="0" t="n">
        <v>255</v>
      </c>
      <c r="O28" s="0" t="n">
        <v>255</v>
      </c>
      <c r="P28" s="0" t="n">
        <v>1.78</v>
      </c>
    </row>
    <row r="30" customFormat="false" ht="12.8" hidden="false" customHeight="false" outlineLevel="0" collapsed="false">
      <c r="A30" s="2" t="s">
        <v>52</v>
      </c>
      <c r="B30" s="2" t="s">
        <v>53</v>
      </c>
      <c r="C30" s="2" t="s">
        <v>57</v>
      </c>
      <c r="D30" s="2" t="s">
        <v>55</v>
      </c>
      <c r="M30" s="2" t="s">
        <v>56</v>
      </c>
      <c r="N30" s="2" t="s">
        <v>53</v>
      </c>
      <c r="O30" s="2" t="s">
        <v>57</v>
      </c>
      <c r="P30" s="2" t="s">
        <v>55</v>
      </c>
    </row>
    <row r="31" customFormat="false" ht="12.8" hidden="false" customHeight="false" outlineLevel="0" collapsed="false">
      <c r="B31" s="1" t="n">
        <v>255</v>
      </c>
      <c r="C31" s="1" t="n">
        <v>0</v>
      </c>
      <c r="D31" s="0" t="n">
        <v>2.95</v>
      </c>
      <c r="N31" s="1" t="n">
        <v>255</v>
      </c>
      <c r="O31" s="1" t="n">
        <v>0</v>
      </c>
      <c r="P31" s="0" t="n">
        <v>0.01</v>
      </c>
    </row>
    <row r="32" customFormat="false" ht="12.8" hidden="false" customHeight="false" outlineLevel="0" collapsed="false">
      <c r="B32" s="0" t="n">
        <v>255</v>
      </c>
      <c r="C32" s="0" t="n">
        <v>10</v>
      </c>
      <c r="D32" s="0" t="n">
        <v>2.95</v>
      </c>
      <c r="N32" s="1" t="n">
        <v>255</v>
      </c>
      <c r="O32" s="0" t="n">
        <v>10</v>
      </c>
      <c r="P32" s="0" t="n">
        <v>0.01</v>
      </c>
    </row>
    <row r="33" customFormat="false" ht="12.8" hidden="false" customHeight="false" outlineLevel="0" collapsed="false">
      <c r="B33" s="0" t="n">
        <v>255</v>
      </c>
      <c r="C33" s="0" t="n">
        <v>20</v>
      </c>
      <c r="D33" s="0" t="n">
        <v>2.95</v>
      </c>
      <c r="N33" s="0" t="n">
        <v>255</v>
      </c>
      <c r="O33" s="0" t="n">
        <v>27</v>
      </c>
      <c r="P33" s="0" t="n">
        <v>0.01</v>
      </c>
    </row>
    <row r="34" customFormat="false" ht="12.8" hidden="false" customHeight="false" outlineLevel="0" collapsed="false">
      <c r="B34" s="0" t="n">
        <v>255</v>
      </c>
      <c r="C34" s="0" t="n">
        <v>30</v>
      </c>
      <c r="D34" s="0" t="n">
        <v>2.86</v>
      </c>
      <c r="N34" s="0" t="n">
        <v>255</v>
      </c>
      <c r="O34" s="0" t="n">
        <v>28</v>
      </c>
      <c r="P34" s="0" t="n">
        <v>0.01</v>
      </c>
    </row>
    <row r="35" customFormat="false" ht="12.8" hidden="false" customHeight="false" outlineLevel="0" collapsed="false">
      <c r="B35" s="0" t="n">
        <v>255</v>
      </c>
      <c r="C35" s="0" t="n">
        <v>32</v>
      </c>
      <c r="D35" s="0" t="n">
        <v>2.86</v>
      </c>
      <c r="N35" s="0" t="n">
        <v>255</v>
      </c>
      <c r="O35" s="0" t="n">
        <v>30</v>
      </c>
      <c r="P35" s="0" t="n">
        <v>0.01</v>
      </c>
    </row>
    <row r="36" customFormat="false" ht="12.8" hidden="false" customHeight="false" outlineLevel="0" collapsed="false">
      <c r="B36" s="0" t="n">
        <v>255</v>
      </c>
      <c r="C36" s="0" t="n">
        <v>34</v>
      </c>
      <c r="D36" s="0" t="n">
        <v>2.86</v>
      </c>
      <c r="N36" s="0" t="n">
        <v>255</v>
      </c>
      <c r="O36" s="0" t="n">
        <v>34</v>
      </c>
      <c r="P36" s="0" t="n">
        <v>0.01</v>
      </c>
    </row>
    <row r="37" customFormat="false" ht="12.8" hidden="false" customHeight="false" outlineLevel="0" collapsed="false">
      <c r="B37" s="0" t="n">
        <v>255</v>
      </c>
      <c r="C37" s="0" t="n">
        <v>36</v>
      </c>
      <c r="D37" s="0" t="n">
        <v>2.86</v>
      </c>
      <c r="N37" s="0" t="n">
        <v>255</v>
      </c>
      <c r="O37" s="0" t="n">
        <v>150</v>
      </c>
      <c r="P37" s="0" t="n">
        <v>0.01</v>
      </c>
    </row>
    <row r="38" customFormat="false" ht="12.8" hidden="false" customHeight="false" outlineLevel="0" collapsed="false">
      <c r="B38" s="0" t="n">
        <v>255</v>
      </c>
      <c r="C38" s="0" t="n">
        <v>37</v>
      </c>
      <c r="D38" s="0" t="n">
        <v>2.86</v>
      </c>
      <c r="N38" s="0" t="n">
        <v>255</v>
      </c>
      <c r="O38" s="0" t="n">
        <v>160</v>
      </c>
      <c r="P38" s="0" t="n">
        <v>0.01</v>
      </c>
    </row>
    <row r="39" customFormat="false" ht="12.8" hidden="false" customHeight="false" outlineLevel="0" collapsed="false">
      <c r="B39" s="0" t="n">
        <v>255</v>
      </c>
      <c r="C39" s="0" t="n">
        <v>38</v>
      </c>
      <c r="D39" s="0" t="n">
        <v>2.86</v>
      </c>
      <c r="N39" s="0" t="n">
        <v>255</v>
      </c>
      <c r="O39" s="0" t="n">
        <v>170</v>
      </c>
      <c r="P39" s="0" t="n">
        <v>0.01</v>
      </c>
    </row>
    <row r="40" customFormat="false" ht="12.8" hidden="false" customHeight="false" outlineLevel="0" collapsed="false">
      <c r="B40" s="0" t="n">
        <v>255</v>
      </c>
      <c r="C40" s="0" t="n">
        <v>40</v>
      </c>
      <c r="D40" s="0" t="n">
        <v>2.86</v>
      </c>
      <c r="N40" s="0" t="n">
        <v>255</v>
      </c>
      <c r="O40" s="0" t="n">
        <v>180</v>
      </c>
      <c r="P40" s="0" t="n">
        <v>0.01</v>
      </c>
    </row>
    <row r="41" customFormat="false" ht="12.8" hidden="false" customHeight="false" outlineLevel="0" collapsed="false">
      <c r="B41" s="0" t="n">
        <v>255</v>
      </c>
      <c r="C41" s="0" t="n">
        <v>50</v>
      </c>
      <c r="D41" s="0" t="n">
        <v>2.86</v>
      </c>
      <c r="N41" s="0" t="n">
        <v>255</v>
      </c>
      <c r="O41" s="0" t="n">
        <v>190</v>
      </c>
      <c r="P41" s="0" t="n">
        <v>0.01</v>
      </c>
    </row>
    <row r="42" customFormat="false" ht="12.8" hidden="false" customHeight="false" outlineLevel="0" collapsed="false">
      <c r="B42" s="0" t="n">
        <v>255</v>
      </c>
      <c r="C42" s="0" t="n">
        <v>100</v>
      </c>
      <c r="D42" s="0" t="n">
        <v>2.86</v>
      </c>
      <c r="N42" s="0" t="n">
        <v>255</v>
      </c>
      <c r="O42" s="0" t="n">
        <v>200</v>
      </c>
      <c r="P42" s="0" t="n">
        <v>0.01</v>
      </c>
    </row>
    <row r="43" customFormat="false" ht="12.8" hidden="false" customHeight="false" outlineLevel="0" collapsed="false">
      <c r="B43" s="0" t="n">
        <v>255</v>
      </c>
      <c r="C43" s="0" t="n">
        <v>110</v>
      </c>
      <c r="D43" s="0" t="n">
        <v>2.86</v>
      </c>
      <c r="N43" s="0" t="n">
        <v>255</v>
      </c>
      <c r="O43" s="0" t="n">
        <v>210</v>
      </c>
      <c r="P43" s="0" t="n">
        <v>0.01</v>
      </c>
    </row>
    <row r="44" customFormat="false" ht="12.8" hidden="false" customHeight="false" outlineLevel="0" collapsed="false">
      <c r="B44" s="0" t="n">
        <v>255</v>
      </c>
      <c r="C44" s="0" t="n">
        <v>120</v>
      </c>
      <c r="D44" s="0" t="n">
        <v>2.86</v>
      </c>
      <c r="N44" s="0" t="n">
        <v>255</v>
      </c>
      <c r="O44" s="0" t="n">
        <v>220</v>
      </c>
      <c r="P44" s="0" t="n">
        <v>0.01</v>
      </c>
    </row>
    <row r="45" customFormat="false" ht="12.8" hidden="false" customHeight="false" outlineLevel="0" collapsed="false">
      <c r="B45" s="0" t="n">
        <v>255</v>
      </c>
      <c r="C45" s="0" t="n">
        <v>130</v>
      </c>
      <c r="D45" s="0" t="n">
        <v>2.86</v>
      </c>
      <c r="N45" s="0" t="n">
        <v>255</v>
      </c>
      <c r="O45" s="0" t="n">
        <v>230</v>
      </c>
      <c r="P45" s="0" t="n">
        <v>0.01</v>
      </c>
    </row>
    <row r="46" customFormat="false" ht="12.8" hidden="false" customHeight="false" outlineLevel="0" collapsed="false">
      <c r="B46" s="0" t="n">
        <v>255</v>
      </c>
      <c r="C46" s="0" t="n">
        <v>140</v>
      </c>
      <c r="D46" s="0" t="n">
        <v>2.86</v>
      </c>
      <c r="N46" s="0" t="n">
        <v>255</v>
      </c>
      <c r="O46" s="0" t="n">
        <v>240</v>
      </c>
      <c r="P46" s="0" t="n">
        <v>0.01</v>
      </c>
    </row>
    <row r="47" customFormat="false" ht="12.8" hidden="false" customHeight="false" outlineLevel="0" collapsed="false">
      <c r="B47" s="0" t="n">
        <v>255</v>
      </c>
      <c r="C47" s="0" t="n">
        <v>150</v>
      </c>
      <c r="D47" s="0" t="n">
        <v>2.86</v>
      </c>
      <c r="N47" s="0" t="n">
        <v>255</v>
      </c>
      <c r="O47" s="0" t="n">
        <v>245</v>
      </c>
      <c r="P47" s="0" t="n">
        <v>0.01</v>
      </c>
    </row>
    <row r="48" customFormat="false" ht="12.8" hidden="false" customHeight="false" outlineLevel="0" collapsed="false">
      <c r="B48" s="0" t="n">
        <v>255</v>
      </c>
      <c r="C48" s="0" t="n">
        <v>160</v>
      </c>
      <c r="D48" s="0" t="n">
        <v>2.86</v>
      </c>
      <c r="N48" s="0" t="n">
        <v>255</v>
      </c>
      <c r="O48" s="0" t="n">
        <v>246</v>
      </c>
      <c r="P48" s="0" t="n">
        <v>0.01</v>
      </c>
    </row>
    <row r="49" customFormat="false" ht="12.8" hidden="false" customHeight="false" outlineLevel="0" collapsed="false">
      <c r="B49" s="0" t="n">
        <v>255</v>
      </c>
      <c r="C49" s="0" t="n">
        <v>170</v>
      </c>
      <c r="D49" s="0" t="n">
        <v>2.86</v>
      </c>
      <c r="N49" s="0" t="n">
        <v>255</v>
      </c>
      <c r="O49" s="0" t="n">
        <v>247</v>
      </c>
      <c r="P49" s="0" t="n">
        <v>0.01</v>
      </c>
    </row>
    <row r="50" customFormat="false" ht="12.8" hidden="false" customHeight="false" outlineLevel="0" collapsed="false">
      <c r="B50" s="0" t="n">
        <v>255</v>
      </c>
      <c r="C50" s="0" t="n">
        <v>180</v>
      </c>
      <c r="D50" s="0" t="n">
        <v>2.86</v>
      </c>
      <c r="N50" s="0" t="n">
        <v>255</v>
      </c>
      <c r="O50" s="0" t="n">
        <v>248</v>
      </c>
      <c r="P50" s="0" t="n">
        <v>0.01</v>
      </c>
    </row>
    <row r="51" customFormat="false" ht="12.8" hidden="false" customHeight="false" outlineLevel="0" collapsed="false">
      <c r="B51" s="0" t="n">
        <v>255</v>
      </c>
      <c r="C51" s="0" t="n">
        <v>190</v>
      </c>
      <c r="D51" s="0" t="n">
        <v>2.86</v>
      </c>
      <c r="N51" s="0" t="n">
        <v>255</v>
      </c>
      <c r="O51" s="0" t="n">
        <v>249</v>
      </c>
      <c r="P51" s="0" t="n">
        <v>0.01</v>
      </c>
    </row>
    <row r="52" customFormat="false" ht="12.8" hidden="false" customHeight="false" outlineLevel="0" collapsed="false">
      <c r="B52" s="0" t="n">
        <v>255</v>
      </c>
      <c r="C52" s="0" t="n">
        <v>200</v>
      </c>
      <c r="D52" s="0" t="n">
        <v>2.86</v>
      </c>
      <c r="N52" s="0" t="n">
        <v>255</v>
      </c>
      <c r="O52" s="0" t="n">
        <v>250</v>
      </c>
      <c r="P52" s="0" t="n">
        <v>0.06</v>
      </c>
    </row>
    <row r="53" customFormat="false" ht="12.8" hidden="false" customHeight="false" outlineLevel="0" collapsed="false">
      <c r="B53" s="0" t="n">
        <v>255</v>
      </c>
      <c r="C53" s="0" t="n">
        <v>210</v>
      </c>
      <c r="D53" s="0" t="n">
        <v>2.86</v>
      </c>
      <c r="N53" s="0" t="n">
        <v>255</v>
      </c>
      <c r="O53" s="0" t="n">
        <v>251</v>
      </c>
      <c r="P53" s="0" t="n">
        <v>0.06</v>
      </c>
    </row>
    <row r="54" customFormat="false" ht="12.8" hidden="false" customHeight="false" outlineLevel="0" collapsed="false">
      <c r="B54" s="0" t="n">
        <v>255</v>
      </c>
      <c r="C54" s="0" t="n">
        <v>220</v>
      </c>
      <c r="D54" s="0" t="n">
        <v>2.86</v>
      </c>
      <c r="N54" s="0" t="n">
        <v>255</v>
      </c>
      <c r="O54" s="0" t="n">
        <v>252</v>
      </c>
      <c r="P54" s="0" t="n">
        <v>0.06</v>
      </c>
    </row>
    <row r="55" customFormat="false" ht="12.8" hidden="false" customHeight="false" outlineLevel="0" collapsed="false">
      <c r="B55" s="0" t="n">
        <v>255</v>
      </c>
      <c r="C55" s="0" t="n">
        <v>253</v>
      </c>
      <c r="D55" s="0" t="n">
        <v>2.87</v>
      </c>
      <c r="N55" s="0" t="n">
        <v>255</v>
      </c>
      <c r="O55" s="0" t="n">
        <v>253</v>
      </c>
      <c r="P55" s="0" t="n">
        <v>0.2</v>
      </c>
    </row>
    <row r="56" customFormat="false" ht="12.8" hidden="false" customHeight="false" outlineLevel="0" collapsed="false">
      <c r="B56" s="0" t="n">
        <v>255</v>
      </c>
      <c r="C56" s="0" t="n">
        <v>254</v>
      </c>
      <c r="D56" s="0" t="n">
        <v>2.88</v>
      </c>
      <c r="N56" s="0" t="n">
        <v>255</v>
      </c>
      <c r="O56" s="0" t="n">
        <v>254</v>
      </c>
      <c r="P56" s="0" t="n">
        <v>0.2</v>
      </c>
    </row>
    <row r="57" customFormat="false" ht="12.8" hidden="false" customHeight="false" outlineLevel="0" collapsed="false">
      <c r="B57" s="0" t="n">
        <v>255</v>
      </c>
      <c r="C57" s="0" t="n">
        <v>255</v>
      </c>
      <c r="D57" s="0" t="n">
        <v>2.88</v>
      </c>
      <c r="N57" s="0" t="n">
        <v>255</v>
      </c>
      <c r="O57" s="0" t="n">
        <v>255</v>
      </c>
      <c r="P57" s="0" t="n">
        <v>0.2</v>
      </c>
    </row>
    <row r="59" customFormat="false" ht="12.8" hidden="false" customHeight="false" outlineLevel="0" collapsed="false">
      <c r="A59" s="2" t="s">
        <v>52</v>
      </c>
      <c r="B59" s="2" t="s">
        <v>53</v>
      </c>
      <c r="C59" s="2" t="s">
        <v>58</v>
      </c>
      <c r="D59" s="2" t="s">
        <v>55</v>
      </c>
      <c r="M59" s="2" t="s">
        <v>56</v>
      </c>
      <c r="N59" s="2" t="s">
        <v>53</v>
      </c>
      <c r="O59" s="2" t="s">
        <v>58</v>
      </c>
      <c r="P59" s="2" t="s">
        <v>55</v>
      </c>
      <c r="Q59" s="2" t="s">
        <v>59</v>
      </c>
      <c r="R59" s="2" t="s">
        <v>60</v>
      </c>
    </row>
    <row r="60" customFormat="false" ht="12.8" hidden="false" customHeight="false" outlineLevel="0" collapsed="false">
      <c r="B60" s="1" t="n">
        <v>255</v>
      </c>
      <c r="C60" s="1" t="n">
        <v>0</v>
      </c>
      <c r="D60" s="0" t="n">
        <v>2.95</v>
      </c>
      <c r="N60" s="1" t="n">
        <v>255</v>
      </c>
      <c r="O60" s="1" t="n">
        <v>0</v>
      </c>
      <c r="P60" s="0" t="n">
        <v>0.01</v>
      </c>
      <c r="Q60" s="0" t="n">
        <v>0.01</v>
      </c>
      <c r="R60" s="0" t="n">
        <f aca="false">P60-Q60</f>
        <v>0</v>
      </c>
    </row>
    <row r="61" customFormat="false" ht="12.8" hidden="false" customHeight="false" outlineLevel="0" collapsed="false">
      <c r="B61" s="0" t="n">
        <v>255</v>
      </c>
      <c r="C61" s="0" t="n">
        <v>10</v>
      </c>
      <c r="D61" s="0" t="n">
        <v>2.95</v>
      </c>
      <c r="N61" s="0" t="n">
        <v>255</v>
      </c>
      <c r="O61" s="0" t="n">
        <v>10</v>
      </c>
      <c r="P61" s="0" t="n">
        <v>0.01</v>
      </c>
      <c r="Q61" s="0" t="n">
        <v>0.01</v>
      </c>
      <c r="R61" s="0" t="n">
        <f aca="false">P61-Q61</f>
        <v>0</v>
      </c>
    </row>
    <row r="62" customFormat="false" ht="12.8" hidden="false" customHeight="false" outlineLevel="0" collapsed="false">
      <c r="B62" s="0" t="n">
        <v>255</v>
      </c>
      <c r="C62" s="0" t="n">
        <v>19</v>
      </c>
      <c r="D62" s="0" t="n">
        <v>2.95</v>
      </c>
      <c r="N62" s="0" t="n">
        <v>255</v>
      </c>
      <c r="O62" s="0" t="n">
        <v>20</v>
      </c>
      <c r="P62" s="0" t="n">
        <v>0.01</v>
      </c>
      <c r="Q62" s="0" t="n">
        <v>0.01</v>
      </c>
      <c r="R62" s="0" t="n">
        <f aca="false">P62-Q62</f>
        <v>0</v>
      </c>
    </row>
    <row r="63" customFormat="false" ht="12.8" hidden="false" customHeight="false" outlineLevel="0" collapsed="false">
      <c r="B63" s="0" t="n">
        <v>255</v>
      </c>
      <c r="C63" s="0" t="n">
        <v>20</v>
      </c>
      <c r="D63" s="0" t="n">
        <v>2.86</v>
      </c>
      <c r="N63" s="0" t="n">
        <v>255</v>
      </c>
      <c r="O63" s="0" t="n">
        <v>30</v>
      </c>
      <c r="P63" s="0" t="n">
        <v>0.01</v>
      </c>
      <c r="Q63" s="0" t="n">
        <v>0.01</v>
      </c>
      <c r="R63" s="0" t="n">
        <f aca="false">P63-Q63</f>
        <v>0</v>
      </c>
    </row>
    <row r="64" customFormat="false" ht="12.8" hidden="false" customHeight="false" outlineLevel="0" collapsed="false">
      <c r="B64" s="0" t="n">
        <v>255</v>
      </c>
      <c r="C64" s="0" t="n">
        <v>30</v>
      </c>
      <c r="D64" s="0" t="n">
        <v>2.86</v>
      </c>
      <c r="N64" s="0" t="n">
        <v>255</v>
      </c>
      <c r="O64" s="0" t="n">
        <v>32</v>
      </c>
      <c r="P64" s="0" t="n">
        <v>0.01</v>
      </c>
      <c r="Q64" s="0" t="n">
        <v>0.01</v>
      </c>
      <c r="R64" s="0" t="n">
        <f aca="false">P64-Q64</f>
        <v>0</v>
      </c>
    </row>
    <row r="65" customFormat="false" ht="12.8" hidden="false" customHeight="false" outlineLevel="0" collapsed="false">
      <c r="B65" s="0" t="n">
        <v>255</v>
      </c>
      <c r="C65" s="0" t="n">
        <v>34</v>
      </c>
      <c r="D65" s="0" t="n">
        <v>2.86</v>
      </c>
      <c r="N65" s="0" t="n">
        <v>255</v>
      </c>
      <c r="O65" s="0" t="n">
        <v>34</v>
      </c>
      <c r="P65" s="0" t="n">
        <v>0.01</v>
      </c>
      <c r="Q65" s="0" t="n">
        <v>0.01</v>
      </c>
      <c r="R65" s="0" t="n">
        <f aca="false">P65-Q65</f>
        <v>0</v>
      </c>
    </row>
    <row r="66" customFormat="false" ht="12.8" hidden="false" customHeight="false" outlineLevel="0" collapsed="false">
      <c r="B66" s="0" t="n">
        <v>255</v>
      </c>
      <c r="C66" s="0" t="n">
        <v>36</v>
      </c>
      <c r="D66" s="0" t="n">
        <v>2.86</v>
      </c>
      <c r="N66" s="0" t="n">
        <v>255</v>
      </c>
      <c r="O66" s="0" t="n">
        <v>36</v>
      </c>
      <c r="P66" s="0" t="n">
        <v>0.01</v>
      </c>
      <c r="Q66" s="0" t="n">
        <v>0.01</v>
      </c>
      <c r="R66" s="0" t="n">
        <f aca="false">P66-Q66</f>
        <v>0</v>
      </c>
    </row>
    <row r="67" customFormat="false" ht="12.8" hidden="false" customHeight="false" outlineLevel="0" collapsed="false">
      <c r="B67" s="0" t="n">
        <v>255</v>
      </c>
      <c r="C67" s="0" t="n">
        <v>37</v>
      </c>
      <c r="D67" s="0" t="n">
        <v>2.86</v>
      </c>
      <c r="N67" s="0" t="n">
        <v>255</v>
      </c>
      <c r="O67" s="0" t="n">
        <v>37</v>
      </c>
      <c r="P67" s="0" t="n">
        <v>0.01</v>
      </c>
      <c r="Q67" s="0" t="n">
        <v>0.01</v>
      </c>
      <c r="R67" s="0" t="n">
        <f aca="false">P67-Q67</f>
        <v>0</v>
      </c>
    </row>
    <row r="68" customFormat="false" ht="12.8" hidden="false" customHeight="false" outlineLevel="0" collapsed="false">
      <c r="B68" s="0" t="n">
        <v>255</v>
      </c>
      <c r="C68" s="0" t="n">
        <v>38</v>
      </c>
      <c r="D68" s="0" t="n">
        <v>2.86</v>
      </c>
      <c r="N68" s="0" t="n">
        <v>255</v>
      </c>
      <c r="O68" s="0" t="n">
        <v>38</v>
      </c>
      <c r="P68" s="0" t="n">
        <v>0.01</v>
      </c>
      <c r="Q68" s="0" t="n">
        <v>0.01</v>
      </c>
      <c r="R68" s="0" t="n">
        <f aca="false">P68-Q68</f>
        <v>0</v>
      </c>
    </row>
    <row r="69" customFormat="false" ht="12.8" hidden="false" customHeight="false" outlineLevel="0" collapsed="false">
      <c r="B69" s="0" t="n">
        <v>255</v>
      </c>
      <c r="C69" s="0" t="n">
        <v>40</v>
      </c>
      <c r="D69" s="0" t="n">
        <v>2.86</v>
      </c>
      <c r="N69" s="0" t="n">
        <v>255</v>
      </c>
      <c r="O69" s="0" t="n">
        <v>40</v>
      </c>
      <c r="P69" s="0" t="n">
        <v>0.01</v>
      </c>
      <c r="Q69" s="0" t="n">
        <v>0.01</v>
      </c>
      <c r="R69" s="0" t="n">
        <f aca="false">P69-Q69</f>
        <v>0</v>
      </c>
    </row>
    <row r="70" customFormat="false" ht="12.8" hidden="false" customHeight="false" outlineLevel="0" collapsed="false">
      <c r="B70" s="0" t="n">
        <v>255</v>
      </c>
      <c r="C70" s="0" t="n">
        <v>50</v>
      </c>
      <c r="D70" s="0" t="n">
        <v>2.86</v>
      </c>
      <c r="N70" s="0" t="n">
        <v>255</v>
      </c>
      <c r="O70" s="0" t="n">
        <v>50</v>
      </c>
      <c r="P70" s="0" t="n">
        <v>0.01</v>
      </c>
      <c r="Q70" s="0" t="n">
        <v>0.01</v>
      </c>
      <c r="R70" s="0" t="n">
        <f aca="false">P70-Q70</f>
        <v>0</v>
      </c>
    </row>
    <row r="71" customFormat="false" ht="12.8" hidden="false" customHeight="false" outlineLevel="0" collapsed="false">
      <c r="B71" s="0" t="n">
        <v>255</v>
      </c>
      <c r="C71" s="0" t="n">
        <v>100</v>
      </c>
      <c r="D71" s="0" t="n">
        <v>2.86</v>
      </c>
      <c r="N71" s="0" t="n">
        <v>255</v>
      </c>
      <c r="O71" s="0" t="n">
        <v>140</v>
      </c>
      <c r="P71" s="0" t="n">
        <v>0.01</v>
      </c>
      <c r="Q71" s="0" t="n">
        <v>0.01</v>
      </c>
      <c r="R71" s="0" t="n">
        <f aca="false">P71-Q71</f>
        <v>0</v>
      </c>
    </row>
    <row r="72" customFormat="false" ht="12.8" hidden="false" customHeight="false" outlineLevel="0" collapsed="false">
      <c r="B72" s="0" t="n">
        <v>255</v>
      </c>
      <c r="C72" s="0" t="n">
        <v>120</v>
      </c>
      <c r="D72" s="0" t="n">
        <v>2.86</v>
      </c>
      <c r="N72" s="0" t="n">
        <v>255</v>
      </c>
      <c r="O72" s="0" t="n">
        <v>150</v>
      </c>
      <c r="P72" s="0" t="n">
        <v>0.01</v>
      </c>
      <c r="Q72" s="0" t="n">
        <v>0.01</v>
      </c>
      <c r="R72" s="0" t="n">
        <f aca="false">P72-Q72</f>
        <v>0</v>
      </c>
    </row>
    <row r="73" customFormat="false" ht="12.8" hidden="false" customHeight="false" outlineLevel="0" collapsed="false">
      <c r="B73" s="0" t="n">
        <v>255</v>
      </c>
      <c r="C73" s="0" t="n">
        <v>130</v>
      </c>
      <c r="D73" s="0" t="n">
        <v>2.86</v>
      </c>
      <c r="N73" s="0" t="n">
        <v>255</v>
      </c>
      <c r="O73" s="0" t="n">
        <v>152</v>
      </c>
      <c r="P73" s="0" t="n">
        <v>0.09</v>
      </c>
      <c r="Q73" s="0" t="n">
        <v>0.05</v>
      </c>
      <c r="R73" s="0" t="n">
        <f aca="false">P73-Q73</f>
        <v>0.04</v>
      </c>
    </row>
    <row r="74" customFormat="false" ht="12.8" hidden="false" customHeight="false" outlineLevel="0" collapsed="false">
      <c r="B74" s="0" t="n">
        <v>255</v>
      </c>
      <c r="C74" s="0" t="n">
        <v>140</v>
      </c>
      <c r="D74" s="0" t="n">
        <v>2.86</v>
      </c>
      <c r="N74" s="0" t="n">
        <v>255</v>
      </c>
      <c r="O74" s="0" t="n">
        <v>155</v>
      </c>
      <c r="P74" s="0" t="n">
        <v>0.15</v>
      </c>
      <c r="Q74" s="0" t="n">
        <v>0.05</v>
      </c>
      <c r="R74" s="0" t="n">
        <f aca="false">P74-Q74</f>
        <v>0.1</v>
      </c>
    </row>
    <row r="75" customFormat="false" ht="12.8" hidden="false" customHeight="false" outlineLevel="0" collapsed="false">
      <c r="B75" s="0" t="n">
        <v>255</v>
      </c>
      <c r="C75" s="0" t="n">
        <v>150</v>
      </c>
      <c r="D75" s="0" t="n">
        <v>2.86</v>
      </c>
      <c r="N75" s="0" t="n">
        <v>255</v>
      </c>
      <c r="O75" s="0" t="n">
        <v>157</v>
      </c>
      <c r="P75" s="0" t="n">
        <v>0.24</v>
      </c>
      <c r="Q75" s="0" t="n">
        <v>0.18</v>
      </c>
      <c r="R75" s="0" t="n">
        <f aca="false">P75-Q75</f>
        <v>0.06</v>
      </c>
    </row>
    <row r="76" customFormat="false" ht="12.8" hidden="false" customHeight="false" outlineLevel="0" collapsed="false">
      <c r="B76" s="0" t="n">
        <v>255</v>
      </c>
      <c r="C76" s="0" t="n">
        <v>155</v>
      </c>
      <c r="D76" s="0" t="n">
        <v>2.87</v>
      </c>
      <c r="N76" s="0" t="n">
        <v>255</v>
      </c>
      <c r="O76" s="0" t="n">
        <v>159</v>
      </c>
      <c r="P76" s="0" t="n">
        <v>0.24</v>
      </c>
      <c r="Q76" s="0" t="n">
        <v>0.19</v>
      </c>
      <c r="R76" s="0" t="n">
        <f aca="false">P76-Q76</f>
        <v>0.05</v>
      </c>
    </row>
    <row r="77" customFormat="false" ht="12.8" hidden="false" customHeight="false" outlineLevel="0" collapsed="false">
      <c r="B77" s="0" t="n">
        <v>255</v>
      </c>
      <c r="C77" s="0" t="n">
        <v>158</v>
      </c>
      <c r="D77" s="0" t="n">
        <v>2.88</v>
      </c>
      <c r="N77" s="0" t="n">
        <v>255</v>
      </c>
      <c r="O77" s="0" t="n">
        <v>160</v>
      </c>
      <c r="P77" s="0" t="n">
        <v>0.3</v>
      </c>
      <c r="Q77" s="0" t="n">
        <v>0.3</v>
      </c>
      <c r="R77" s="0" t="n">
        <f aca="false">P77-Q77</f>
        <v>0</v>
      </c>
    </row>
    <row r="78" customFormat="false" ht="12.8" hidden="false" customHeight="false" outlineLevel="0" collapsed="false">
      <c r="B78" s="0" t="n">
        <v>255</v>
      </c>
      <c r="C78" s="0" t="n">
        <v>160</v>
      </c>
      <c r="D78" s="0" t="n">
        <v>2.89</v>
      </c>
      <c r="N78" s="0" t="n">
        <v>255</v>
      </c>
      <c r="O78" s="0" t="n">
        <v>170</v>
      </c>
      <c r="P78" s="0" t="n">
        <v>0.57</v>
      </c>
      <c r="Q78" s="0" t="n">
        <v>0.54</v>
      </c>
      <c r="R78" s="0" t="n">
        <f aca="false">P78-Q78</f>
        <v>0.03</v>
      </c>
    </row>
    <row r="79" customFormat="false" ht="12.8" hidden="false" customHeight="false" outlineLevel="0" collapsed="false">
      <c r="B79" s="0" t="n">
        <v>255</v>
      </c>
      <c r="C79" s="0" t="n">
        <v>170</v>
      </c>
      <c r="D79" s="0" t="n">
        <v>2.91</v>
      </c>
      <c r="N79" s="0" t="n">
        <v>255</v>
      </c>
      <c r="O79" s="0" t="n">
        <v>180</v>
      </c>
      <c r="P79" s="0" t="n">
        <v>0.82</v>
      </c>
      <c r="Q79" s="0" t="n">
        <v>0.73</v>
      </c>
      <c r="R79" s="0" t="n">
        <f aca="false">P79-Q79</f>
        <v>0.0900000000000001</v>
      </c>
    </row>
    <row r="80" customFormat="false" ht="12.8" hidden="false" customHeight="false" outlineLevel="0" collapsed="false">
      <c r="B80" s="0" t="n">
        <v>255</v>
      </c>
      <c r="C80" s="0" t="n">
        <v>180</v>
      </c>
      <c r="D80" s="0" t="n">
        <v>2.94</v>
      </c>
      <c r="N80" s="0" t="n">
        <v>255</v>
      </c>
      <c r="O80" s="0" t="n">
        <v>190</v>
      </c>
      <c r="P80" s="0" t="n">
        <v>1.02</v>
      </c>
      <c r="Q80" s="0" t="n">
        <v>0.99</v>
      </c>
      <c r="R80" s="0" t="n">
        <f aca="false">P80-Q80</f>
        <v>0.03</v>
      </c>
    </row>
    <row r="81" customFormat="false" ht="12.8" hidden="false" customHeight="false" outlineLevel="0" collapsed="false">
      <c r="B81" s="0" t="n">
        <v>255</v>
      </c>
      <c r="C81" s="0" t="n">
        <v>190</v>
      </c>
      <c r="D81" s="0" t="n">
        <v>2.96</v>
      </c>
      <c r="N81" s="0" t="n">
        <v>255</v>
      </c>
      <c r="O81" s="0" t="n">
        <v>200</v>
      </c>
      <c r="P81" s="0" t="n">
        <v>1.14</v>
      </c>
      <c r="Q81" s="0" t="n">
        <v>1.13</v>
      </c>
      <c r="R81" s="0" t="n">
        <f aca="false">P81-Q81</f>
        <v>0.0100000000000002</v>
      </c>
    </row>
    <row r="82" customFormat="false" ht="12.8" hidden="false" customHeight="false" outlineLevel="0" collapsed="false">
      <c r="B82" s="0" t="n">
        <v>255</v>
      </c>
      <c r="C82" s="0" t="n">
        <v>200</v>
      </c>
      <c r="D82" s="0" t="n">
        <v>2.97</v>
      </c>
      <c r="N82" s="0" t="n">
        <v>255</v>
      </c>
      <c r="O82" s="0" t="n">
        <v>210</v>
      </c>
      <c r="P82" s="0" t="n">
        <v>1.31</v>
      </c>
      <c r="Q82" s="0" t="n">
        <v>1.27</v>
      </c>
      <c r="R82" s="0" t="n">
        <f aca="false">P82-Q82</f>
        <v>0.04</v>
      </c>
    </row>
    <row r="83" customFormat="false" ht="12.8" hidden="false" customHeight="false" outlineLevel="0" collapsed="false">
      <c r="B83" s="0" t="n">
        <v>255</v>
      </c>
      <c r="C83" s="0" t="n">
        <v>230</v>
      </c>
      <c r="D83" s="0" t="n">
        <v>3.01</v>
      </c>
      <c r="N83" s="0" t="n">
        <v>255</v>
      </c>
      <c r="O83" s="0" t="n">
        <v>220</v>
      </c>
      <c r="P83" s="0" t="n">
        <v>1.44</v>
      </c>
      <c r="Q83" s="0" t="n">
        <v>1.44</v>
      </c>
      <c r="R83" s="0" t="n">
        <f aca="false">P83-Q83</f>
        <v>0</v>
      </c>
    </row>
    <row r="84" customFormat="false" ht="12.8" hidden="false" customHeight="false" outlineLevel="0" collapsed="false">
      <c r="B84" s="0" t="n">
        <v>255</v>
      </c>
      <c r="C84" s="0" t="n">
        <v>240</v>
      </c>
      <c r="D84" s="0" t="n">
        <v>3.02</v>
      </c>
      <c r="N84" s="0" t="n">
        <v>255</v>
      </c>
      <c r="O84" s="0" t="n">
        <v>230</v>
      </c>
      <c r="P84" s="0" t="n">
        <v>1.55</v>
      </c>
      <c r="Q84" s="0" t="n">
        <v>1.53</v>
      </c>
      <c r="R84" s="0" t="n">
        <f aca="false">P84-Q84</f>
        <v>0.02</v>
      </c>
    </row>
    <row r="85" customFormat="false" ht="12.8" hidden="false" customHeight="false" outlineLevel="0" collapsed="false">
      <c r="B85" s="0" t="n">
        <v>255</v>
      </c>
      <c r="C85" s="0" t="n">
        <v>250</v>
      </c>
      <c r="D85" s="0" t="n">
        <v>3.03</v>
      </c>
      <c r="N85" s="0" t="n">
        <v>255</v>
      </c>
      <c r="O85" s="0" t="n">
        <v>240</v>
      </c>
      <c r="P85" s="0" t="n">
        <v>1.66</v>
      </c>
      <c r="Q85" s="0" t="n">
        <v>1.63</v>
      </c>
      <c r="R85" s="0" t="n">
        <f aca="false">P85-Q85</f>
        <v>0.0300000000000002</v>
      </c>
    </row>
    <row r="86" customFormat="false" ht="12.8" hidden="false" customHeight="false" outlineLevel="0" collapsed="false">
      <c r="B86" s="0" t="n">
        <v>255</v>
      </c>
      <c r="C86" s="0" t="n">
        <v>255</v>
      </c>
      <c r="D86" s="0" t="n">
        <v>3.03</v>
      </c>
      <c r="N86" s="0" t="n">
        <v>255</v>
      </c>
      <c r="O86" s="0" t="n">
        <v>255</v>
      </c>
      <c r="P86" s="0" t="n">
        <v>1.79</v>
      </c>
      <c r="Q86" s="0" t="n">
        <v>1.78</v>
      </c>
      <c r="R86" s="0" t="n">
        <f aca="false">P86-Q86</f>
        <v>0.01</v>
      </c>
    </row>
    <row r="89" customFormat="false" ht="12.8" hidden="false" customHeight="false" outlineLevel="0" collapsed="false">
      <c r="A89" s="11" t="s">
        <v>61</v>
      </c>
      <c r="B89" s="11" t="s">
        <v>62</v>
      </c>
      <c r="C89" s="11" t="s">
        <v>63</v>
      </c>
      <c r="D89" s="11" t="s">
        <v>64</v>
      </c>
      <c r="E89" s="11"/>
    </row>
    <row r="90" customFormat="false" ht="12.8" hidden="false" customHeight="false" outlineLevel="0" collapsed="false">
      <c r="A90" s="0" t="n">
        <v>0</v>
      </c>
      <c r="B90" s="12" t="n">
        <v>1</v>
      </c>
      <c r="C90" s="12" t="n">
        <v>1</v>
      </c>
      <c r="D90" s="12" t="n">
        <v>1</v>
      </c>
      <c r="E90" s="12"/>
    </row>
    <row r="91" customFormat="false" ht="12.8" hidden="false" customHeight="false" outlineLevel="0" collapsed="false">
      <c r="A91" s="0" t="n">
        <v>1</v>
      </c>
      <c r="B91" s="12" t="n">
        <v>0.9</v>
      </c>
      <c r="C91" s="12" t="n">
        <v>1</v>
      </c>
      <c r="D91" s="12" t="n">
        <v>1</v>
      </c>
      <c r="E91" s="12"/>
    </row>
    <row r="92" customFormat="false" ht="12.8" hidden="false" customHeight="false" outlineLevel="0" collapsed="false">
      <c r="A92" s="0" t="n">
        <v>50</v>
      </c>
      <c r="B92" s="12" t="n">
        <v>0.74</v>
      </c>
      <c r="C92" s="12" t="n">
        <v>1</v>
      </c>
      <c r="D92" s="12" t="n">
        <v>1</v>
      </c>
      <c r="E92" s="12"/>
    </row>
    <row r="93" customFormat="false" ht="12.8" hidden="false" customHeight="false" outlineLevel="0" collapsed="false">
      <c r="A93" s="0" t="n">
        <v>100</v>
      </c>
      <c r="B93" s="12" t="n">
        <v>0.55</v>
      </c>
      <c r="C93" s="12" t="n">
        <v>1</v>
      </c>
      <c r="D93" s="12" t="n">
        <v>1</v>
      </c>
      <c r="E93" s="12"/>
    </row>
    <row r="94" customFormat="false" ht="12.8" hidden="false" customHeight="false" outlineLevel="0" collapsed="false">
      <c r="A94" s="0" t="n">
        <v>150</v>
      </c>
      <c r="B94" s="12" t="n">
        <v>0.38</v>
      </c>
      <c r="C94" s="12" t="n">
        <v>1</v>
      </c>
      <c r="D94" s="12" t="n">
        <v>1</v>
      </c>
      <c r="E94" s="12"/>
    </row>
    <row r="95" customFormat="false" ht="12.8" hidden="false" customHeight="false" outlineLevel="0" collapsed="false">
      <c r="A95" s="0" t="n">
        <v>200</v>
      </c>
      <c r="B95" s="12" t="n">
        <v>0.2</v>
      </c>
      <c r="C95" s="12" t="n">
        <v>1</v>
      </c>
      <c r="D95" s="12" t="n">
        <v>1</v>
      </c>
      <c r="E95" s="12"/>
    </row>
    <row r="96" customFormat="false" ht="12.8" hidden="false" customHeight="false" outlineLevel="0" collapsed="false">
      <c r="A96" s="0" t="n">
        <v>210</v>
      </c>
      <c r="B96" s="12" t="n">
        <v>0.16</v>
      </c>
      <c r="C96" s="12" t="n">
        <v>1</v>
      </c>
      <c r="D96" s="12" t="n">
        <v>1</v>
      </c>
      <c r="E96" s="12"/>
    </row>
    <row r="97" customFormat="false" ht="12.8" hidden="false" customHeight="false" outlineLevel="0" collapsed="false">
      <c r="A97" s="0" t="n">
        <v>220</v>
      </c>
      <c r="B97" s="12" t="n">
        <v>0.13</v>
      </c>
      <c r="C97" s="12" t="n">
        <v>1</v>
      </c>
      <c r="D97" s="12" t="n">
        <v>1</v>
      </c>
      <c r="E97" s="12"/>
    </row>
    <row r="98" customFormat="false" ht="12.8" hidden="false" customHeight="false" outlineLevel="0" collapsed="false">
      <c r="A98" s="0" t="n">
        <v>230</v>
      </c>
      <c r="B98" s="12" t="n">
        <v>0.09</v>
      </c>
      <c r="C98" s="12" t="n">
        <v>1</v>
      </c>
      <c r="D98" s="12" t="n">
        <v>1</v>
      </c>
      <c r="E98" s="12"/>
    </row>
    <row r="99" customFormat="false" ht="12.8" hidden="false" customHeight="false" outlineLevel="0" collapsed="false">
      <c r="A99" s="0" t="n">
        <v>240</v>
      </c>
      <c r="B99" s="12" t="n">
        <v>0.05</v>
      </c>
      <c r="C99" s="12" t="n">
        <v>1</v>
      </c>
      <c r="D99" s="12" t="n">
        <v>1</v>
      </c>
      <c r="E99" s="12"/>
    </row>
    <row r="100" customFormat="false" ht="12.8" hidden="false" customHeight="false" outlineLevel="0" collapsed="false">
      <c r="A100" s="0" t="n">
        <v>250</v>
      </c>
      <c r="B100" s="12" t="n">
        <v>0.02</v>
      </c>
      <c r="C100" s="12" t="n">
        <v>1</v>
      </c>
      <c r="D100" s="12" t="n">
        <v>1</v>
      </c>
      <c r="E100" s="12"/>
    </row>
    <row r="101" customFormat="false" ht="12.8" hidden="false" customHeight="false" outlineLevel="0" collapsed="false">
      <c r="A101" s="0" t="n">
        <v>251</v>
      </c>
      <c r="B101" s="12" t="n">
        <v>0.02</v>
      </c>
      <c r="C101" s="12" t="n">
        <v>1</v>
      </c>
      <c r="D101" s="12" t="n">
        <v>1</v>
      </c>
      <c r="E101" s="12"/>
    </row>
    <row r="102" customFormat="false" ht="12.8" hidden="false" customHeight="false" outlineLevel="0" collapsed="false">
      <c r="A102" s="0" t="n">
        <v>252</v>
      </c>
      <c r="B102" s="12" t="n">
        <v>0.02</v>
      </c>
      <c r="C102" s="12" t="n">
        <v>1</v>
      </c>
      <c r="D102" s="12" t="n">
        <v>1</v>
      </c>
      <c r="E102" s="12"/>
    </row>
    <row r="103" customFormat="false" ht="12.8" hidden="false" customHeight="false" outlineLevel="0" collapsed="false">
      <c r="A103" s="0" t="n">
        <v>253</v>
      </c>
      <c r="B103" s="12" t="n">
        <v>0.01</v>
      </c>
      <c r="C103" s="12" t="n">
        <v>1</v>
      </c>
      <c r="D103" s="12" t="n">
        <v>1</v>
      </c>
      <c r="E103" s="12"/>
    </row>
    <row r="104" customFormat="false" ht="12.8" hidden="false" customHeight="false" outlineLevel="0" collapsed="false">
      <c r="A104" s="0" t="n">
        <v>254</v>
      </c>
      <c r="B104" s="12" t="n">
        <v>0.01</v>
      </c>
      <c r="C104" s="12" t="n">
        <v>1</v>
      </c>
      <c r="D104" s="12" t="n">
        <v>1</v>
      </c>
      <c r="E104" s="12"/>
    </row>
    <row r="105" customFormat="false" ht="12.8" hidden="false" customHeight="false" outlineLevel="0" collapsed="false">
      <c r="A105" s="0" t="n">
        <v>255</v>
      </c>
      <c r="B105" s="12" t="n">
        <v>0</v>
      </c>
      <c r="C105" s="12" t="n">
        <v>1</v>
      </c>
      <c r="D105" s="12" t="n">
        <v>1</v>
      </c>
      <c r="E105" s="12"/>
    </row>
    <row r="111" customFormat="false" ht="12.8" hidden="false" customHeight="false" outlineLevel="0" collapsed="false">
      <c r="A111" s="2" t="s">
        <v>52</v>
      </c>
      <c r="B111" s="11" t="s">
        <v>53</v>
      </c>
      <c r="C111" s="11" t="s">
        <v>54</v>
      </c>
      <c r="D111" s="11" t="s">
        <v>62</v>
      </c>
      <c r="E111" s="11" t="s">
        <v>63</v>
      </c>
      <c r="F111" s="11" t="s">
        <v>64</v>
      </c>
      <c r="G111" s="2" t="s">
        <v>65</v>
      </c>
      <c r="O111" s="2" t="s">
        <v>56</v>
      </c>
      <c r="P111" s="2" t="s">
        <v>53</v>
      </c>
      <c r="Q111" s="2" t="s">
        <v>54</v>
      </c>
      <c r="R111" s="2" t="s">
        <v>62</v>
      </c>
      <c r="S111" s="2" t="s">
        <v>63</v>
      </c>
      <c r="T111" s="2" t="s">
        <v>64</v>
      </c>
    </row>
    <row r="112" customFormat="false" ht="12.8" hidden="false" customHeight="false" outlineLevel="0" collapsed="false">
      <c r="B112" s="1" t="n">
        <v>255</v>
      </c>
      <c r="C112" s="1" t="n">
        <v>1</v>
      </c>
      <c r="D112" s="13" t="n">
        <v>0.9</v>
      </c>
      <c r="E112" s="13" t="n">
        <v>1</v>
      </c>
      <c r="F112" s="13" t="n">
        <v>1</v>
      </c>
      <c r="G112" s="14" t="n">
        <f aca="false">(-0.000348968*C112*C112 - 0.00095174*C112 + 95.456)/100</f>
        <v>0.95454699292</v>
      </c>
      <c r="P112" s="1" t="n">
        <v>255</v>
      </c>
      <c r="Q112" s="0" t="n">
        <v>1</v>
      </c>
      <c r="R112" s="13" t="n">
        <v>0</v>
      </c>
      <c r="S112" s="13" t="n">
        <v>1</v>
      </c>
      <c r="T112" s="13" t="n">
        <v>1</v>
      </c>
    </row>
    <row r="113" customFormat="false" ht="12.8" hidden="false" customHeight="false" outlineLevel="0" collapsed="false">
      <c r="B113" s="0" t="n">
        <v>255</v>
      </c>
      <c r="C113" s="0" t="n">
        <v>10</v>
      </c>
      <c r="D113" s="13" t="n">
        <v>0.9</v>
      </c>
      <c r="E113" s="13" t="n">
        <v>1</v>
      </c>
      <c r="F113" s="13" t="n">
        <v>1</v>
      </c>
      <c r="G113" s="14" t="n">
        <f aca="false">(-0.000348968*C113*C113 - 0.00095174*C113 + 95.456)/100</f>
        <v>0.954115858</v>
      </c>
      <c r="P113" s="0" t="n">
        <v>255</v>
      </c>
      <c r="Q113" s="0" t="n">
        <v>10</v>
      </c>
      <c r="R113" s="13" t="n">
        <v>0</v>
      </c>
      <c r="S113" s="13" t="n">
        <v>1</v>
      </c>
      <c r="T113" s="13" t="n">
        <v>1</v>
      </c>
    </row>
    <row r="114" customFormat="false" ht="12.8" hidden="false" customHeight="false" outlineLevel="0" collapsed="false">
      <c r="B114" s="0" t="n">
        <v>255</v>
      </c>
      <c r="C114" s="0" t="n">
        <v>20</v>
      </c>
      <c r="D114" s="13" t="n">
        <v>0.9</v>
      </c>
      <c r="E114" s="13" t="n">
        <v>1</v>
      </c>
      <c r="F114" s="13" t="n">
        <v>1</v>
      </c>
      <c r="G114" s="14" t="n">
        <f aca="false">(-0.000348968*C114*C114 - 0.00095174*C114 + 95.456)/100</f>
        <v>0.95297378</v>
      </c>
      <c r="P114" s="0" t="n">
        <v>255</v>
      </c>
      <c r="Q114" s="0" t="n">
        <v>20</v>
      </c>
      <c r="R114" s="13" t="n">
        <v>0</v>
      </c>
      <c r="S114" s="13" t="n">
        <v>1</v>
      </c>
      <c r="T114" s="13" t="n">
        <v>1</v>
      </c>
    </row>
    <row r="115" customFormat="false" ht="12.8" hidden="false" customHeight="false" outlineLevel="0" collapsed="false">
      <c r="B115" s="0" t="n">
        <v>255</v>
      </c>
      <c r="C115" s="0" t="n">
        <v>30</v>
      </c>
      <c r="D115" s="13" t="n">
        <v>0.9</v>
      </c>
      <c r="E115" s="13" t="n">
        <v>1</v>
      </c>
      <c r="F115" s="13" t="n">
        <v>1</v>
      </c>
      <c r="G115" s="14" t="n">
        <f aca="false">(-0.000348968*C115*C115 - 0.00095174*C115 + 95.456)/100</f>
        <v>0.951133766</v>
      </c>
      <c r="P115" s="0" t="n">
        <v>255</v>
      </c>
      <c r="Q115" s="0" t="n">
        <v>30</v>
      </c>
      <c r="R115" s="13" t="n">
        <v>0</v>
      </c>
      <c r="S115" s="13" t="n">
        <v>1</v>
      </c>
      <c r="T115" s="13" t="n">
        <v>1</v>
      </c>
    </row>
    <row r="116" customFormat="false" ht="12.8" hidden="false" customHeight="false" outlineLevel="0" collapsed="false">
      <c r="B116" s="0" t="n">
        <v>255</v>
      </c>
      <c r="C116" s="0" t="n">
        <v>36</v>
      </c>
      <c r="D116" s="13" t="n">
        <v>0.9</v>
      </c>
      <c r="E116" s="13" t="n">
        <v>1</v>
      </c>
      <c r="F116" s="13" t="n">
        <v>1</v>
      </c>
      <c r="G116" s="14" t="n">
        <f aca="false">(-0.000348968*C116*C116 - 0.00095174*C116 + 95.456)/100</f>
        <v>0.94969474832</v>
      </c>
      <c r="P116" s="0" t="n">
        <v>255</v>
      </c>
      <c r="Q116" s="0" t="n">
        <v>36</v>
      </c>
      <c r="R116" s="13" t="n">
        <v>0</v>
      </c>
      <c r="S116" s="13" t="n">
        <v>1</v>
      </c>
      <c r="T116" s="13" t="n">
        <v>1</v>
      </c>
    </row>
    <row r="117" customFormat="false" ht="12.8" hidden="false" customHeight="false" outlineLevel="0" collapsed="false">
      <c r="B117" s="0" t="n">
        <v>255</v>
      </c>
      <c r="C117" s="0" t="n">
        <v>37</v>
      </c>
      <c r="D117" s="13" t="n">
        <v>0.873</v>
      </c>
      <c r="E117" s="13" t="n">
        <v>0.949</v>
      </c>
      <c r="F117" s="13" t="n">
        <v>1</v>
      </c>
      <c r="G117" s="14" t="n">
        <f aca="false">(-0.000348968*C117*C117 - 0.00095174*C117 + 95.456)/100</f>
        <v>0.94943048428</v>
      </c>
      <c r="P117" s="0" t="n">
        <v>255</v>
      </c>
      <c r="Q117" s="0" t="n">
        <v>37</v>
      </c>
      <c r="R117" s="13" t="n">
        <v>0</v>
      </c>
      <c r="S117" s="13" t="n">
        <v>0.765</v>
      </c>
      <c r="T117" s="13" t="n">
        <v>1</v>
      </c>
    </row>
    <row r="118" customFormat="false" ht="12.8" hidden="false" customHeight="false" outlineLevel="0" collapsed="false">
      <c r="B118" s="0" t="n">
        <v>255</v>
      </c>
      <c r="C118" s="0" t="n">
        <v>40</v>
      </c>
      <c r="D118" s="13" t="n">
        <v>0.873</v>
      </c>
      <c r="E118" s="13" t="n">
        <v>0.949</v>
      </c>
      <c r="F118" s="13" t="n">
        <v>1</v>
      </c>
      <c r="G118" s="14" t="n">
        <f aca="false">(-0.000348968*C118*C118 - 0.00095174*C118 + 95.456)/100</f>
        <v>0.948595816</v>
      </c>
      <c r="P118" s="0" t="n">
        <v>255</v>
      </c>
      <c r="Q118" s="0" t="n">
        <v>40</v>
      </c>
      <c r="R118" s="13" t="n">
        <v>0</v>
      </c>
      <c r="S118" s="13" t="n">
        <v>0.765</v>
      </c>
      <c r="T118" s="13" t="n">
        <v>1</v>
      </c>
    </row>
    <row r="119" customFormat="false" ht="12.8" hidden="false" customHeight="false" outlineLevel="0" collapsed="false">
      <c r="B119" s="0" t="n">
        <v>255</v>
      </c>
      <c r="C119" s="0" t="n">
        <v>50</v>
      </c>
      <c r="D119" s="13" t="n">
        <v>0.873</v>
      </c>
      <c r="E119" s="13" t="n">
        <v>0.949</v>
      </c>
      <c r="F119" s="13" t="n">
        <v>1</v>
      </c>
      <c r="G119" s="14" t="n">
        <f aca="false">(-0.000348968*C119*C119 - 0.00095174*C119 + 95.456)/100</f>
        <v>0.94535993</v>
      </c>
      <c r="P119" s="0" t="n">
        <v>255</v>
      </c>
      <c r="Q119" s="0" t="n">
        <v>50</v>
      </c>
      <c r="R119" s="13" t="n">
        <v>0</v>
      </c>
      <c r="S119" s="13" t="n">
        <v>0.728</v>
      </c>
      <c r="T119" s="13" t="n">
        <v>1</v>
      </c>
    </row>
    <row r="120" customFormat="false" ht="12.8" hidden="false" customHeight="false" outlineLevel="0" collapsed="false">
      <c r="B120" s="0" t="n">
        <v>255</v>
      </c>
      <c r="C120" s="0" t="n">
        <v>60</v>
      </c>
      <c r="D120" s="13" t="n">
        <v>0.873</v>
      </c>
      <c r="E120" s="13" t="n">
        <v>0.942</v>
      </c>
      <c r="F120" s="13" t="n">
        <v>1</v>
      </c>
      <c r="G120" s="14" t="n">
        <f aca="false">(-0.000348968*C120*C120 - 0.00095174*C120 + 95.456)/100</f>
        <v>0.941426108</v>
      </c>
      <c r="P120" s="0" t="n">
        <v>255</v>
      </c>
      <c r="Q120" s="0" t="n">
        <v>60</v>
      </c>
      <c r="R120" s="13" t="n">
        <v>0</v>
      </c>
      <c r="S120" s="13" t="n">
        <v>0.693</v>
      </c>
      <c r="T120" s="13" t="n">
        <v>1</v>
      </c>
    </row>
    <row r="121" customFormat="false" ht="12.8" hidden="false" customHeight="false" outlineLevel="0" collapsed="false">
      <c r="B121" s="0" t="n">
        <v>255</v>
      </c>
      <c r="C121" s="0" t="n">
        <v>70</v>
      </c>
      <c r="D121" s="13" t="n">
        <v>0.873</v>
      </c>
      <c r="E121" s="13" t="n">
        <v>0.938</v>
      </c>
      <c r="F121" s="13" t="n">
        <v>1</v>
      </c>
      <c r="G121" s="14" t="n">
        <f aca="false">(-0.000348968*C121*C121 - 0.00095174*C121 + 95.456)/100</f>
        <v>0.93679435</v>
      </c>
      <c r="P121" s="0" t="n">
        <v>255</v>
      </c>
      <c r="Q121" s="0" t="n">
        <v>70</v>
      </c>
      <c r="R121" s="13" t="n">
        <v>0</v>
      </c>
      <c r="S121" s="13" t="n">
        <v>0.657</v>
      </c>
      <c r="T121" s="13" t="n">
        <v>1</v>
      </c>
    </row>
    <row r="122" customFormat="false" ht="12.8" hidden="false" customHeight="false" outlineLevel="0" collapsed="false">
      <c r="B122" s="0" t="n">
        <v>255</v>
      </c>
      <c r="C122" s="0" t="n">
        <v>80</v>
      </c>
      <c r="D122" s="13" t="n">
        <v>0.873</v>
      </c>
      <c r="E122" s="13" t="n">
        <v>0.932</v>
      </c>
      <c r="F122" s="13" t="n">
        <v>1</v>
      </c>
      <c r="G122" s="14" t="n">
        <f aca="false">(-0.000348968*C122*C122 - 0.00095174*C122 + 95.456)/100</f>
        <v>0.931464656</v>
      </c>
      <c r="P122" s="0" t="n">
        <v>255</v>
      </c>
      <c r="Q122" s="0" t="n">
        <v>80</v>
      </c>
      <c r="R122" s="13" t="n">
        <v>0</v>
      </c>
      <c r="S122" s="13" t="n">
        <v>0.589</v>
      </c>
      <c r="T122" s="13" t="n">
        <v>1</v>
      </c>
    </row>
    <row r="123" customFormat="false" ht="12.8" hidden="false" customHeight="false" outlineLevel="0" collapsed="false">
      <c r="B123" s="0" t="n">
        <v>255</v>
      </c>
      <c r="C123" s="0" t="n">
        <v>100</v>
      </c>
      <c r="D123" s="13" t="n">
        <v>0.873</v>
      </c>
      <c r="E123" s="13" t="n">
        <v>0.918</v>
      </c>
      <c r="F123" s="13" t="n">
        <v>1</v>
      </c>
      <c r="G123" s="14" t="n">
        <f aca="false">(-0.000348968*C123*C123 - 0.00095174*C123 + 95.456)/100</f>
        <v>0.91871146</v>
      </c>
      <c r="P123" s="0" t="n">
        <v>255</v>
      </c>
      <c r="Q123" s="0" t="n">
        <v>100</v>
      </c>
      <c r="R123" s="13" t="n">
        <v>0</v>
      </c>
      <c r="S123" s="13" t="n">
        <v>0.452</v>
      </c>
      <c r="T123" s="13" t="n">
        <v>1</v>
      </c>
    </row>
    <row r="124" customFormat="false" ht="12.8" hidden="false" customHeight="false" outlineLevel="0" collapsed="false">
      <c r="B124" s="0" t="n">
        <v>255</v>
      </c>
      <c r="C124" s="0" t="n">
        <v>110</v>
      </c>
      <c r="D124" s="13" t="n">
        <v>0.873</v>
      </c>
      <c r="E124" s="13" t="n">
        <v>0.911</v>
      </c>
      <c r="F124" s="13" t="n">
        <v>1</v>
      </c>
      <c r="G124" s="14" t="n">
        <f aca="false">(-0.000348968*C124*C124 - 0.00095174*C124 + 95.456)/100</f>
        <v>0.911287958</v>
      </c>
      <c r="P124" s="0" t="n">
        <v>255</v>
      </c>
      <c r="Q124" s="0" t="n">
        <v>110</v>
      </c>
      <c r="R124" s="14" t="n">
        <v>0</v>
      </c>
      <c r="S124" s="13" t="n">
        <v>0.383</v>
      </c>
      <c r="T124" s="13" t="n">
        <v>1</v>
      </c>
    </row>
    <row r="125" customFormat="false" ht="12.8" hidden="false" customHeight="false" outlineLevel="0" collapsed="false">
      <c r="B125" s="0" t="n">
        <v>255</v>
      </c>
      <c r="C125" s="0" t="n">
        <v>120</v>
      </c>
      <c r="D125" s="13" t="n">
        <v>0.873</v>
      </c>
      <c r="E125" s="13" t="n">
        <v>0.904</v>
      </c>
      <c r="F125" s="13" t="n">
        <v>1</v>
      </c>
      <c r="G125" s="14" t="n">
        <f aca="false">(-0.000348968*C125*C125 - 0.00095174*C125 + 95.456)/100</f>
        <v>0.90316652</v>
      </c>
      <c r="P125" s="0" t="n">
        <v>255</v>
      </c>
      <c r="Q125" s="0" t="n">
        <v>120</v>
      </c>
      <c r="R125" s="13" t="n">
        <v>0</v>
      </c>
      <c r="S125" s="13" t="n">
        <v>0.309</v>
      </c>
      <c r="T125" s="13" t="n">
        <v>1</v>
      </c>
    </row>
    <row r="126" customFormat="false" ht="12.8" hidden="false" customHeight="false" outlineLevel="0" collapsed="false">
      <c r="B126" s="0" t="n">
        <v>255</v>
      </c>
      <c r="C126" s="0" t="n">
        <v>130</v>
      </c>
      <c r="D126" s="13" t="n">
        <v>0.873</v>
      </c>
      <c r="E126" s="13" t="n">
        <v>0.893</v>
      </c>
      <c r="F126" s="13" t="n">
        <v>1</v>
      </c>
      <c r="G126" s="14" t="n">
        <f aca="false">(-0.000348968*C126*C126 - 0.00095174*C126 + 95.456)/100</f>
        <v>0.894347146</v>
      </c>
      <c r="P126" s="0" t="n">
        <v>255</v>
      </c>
      <c r="Q126" s="0" t="n">
        <v>130</v>
      </c>
      <c r="R126" s="13" t="n">
        <v>0</v>
      </c>
      <c r="S126" s="13" t="n">
        <v>0.202</v>
      </c>
      <c r="T126" s="13" t="n">
        <v>1</v>
      </c>
    </row>
    <row r="127" customFormat="false" ht="12.8" hidden="false" customHeight="false" outlineLevel="0" collapsed="false">
      <c r="B127" s="0" t="n">
        <v>255</v>
      </c>
      <c r="C127" s="0" t="n">
        <v>140</v>
      </c>
      <c r="D127" s="13" t="n">
        <v>0.873</v>
      </c>
      <c r="E127" s="13" t="n">
        <v>0.884</v>
      </c>
      <c r="F127" s="13" t="n">
        <v>1</v>
      </c>
      <c r="G127" s="14" t="n">
        <f aca="false">(-0.000348968*C127*C127 - 0.00095174*C127 + 95.456)/100</f>
        <v>0.884829836</v>
      </c>
      <c r="P127" s="0" t="n">
        <v>255</v>
      </c>
      <c r="Q127" s="0" t="n">
        <v>140</v>
      </c>
      <c r="R127" s="13" t="n">
        <v>0</v>
      </c>
      <c r="S127" s="13" t="n">
        <v>0.116</v>
      </c>
      <c r="T127" s="13" t="n">
        <v>1</v>
      </c>
    </row>
    <row r="128" customFormat="false" ht="12.8" hidden="false" customHeight="false" outlineLevel="0" collapsed="false">
      <c r="B128" s="0" t="n">
        <v>255</v>
      </c>
      <c r="C128" s="0" t="n">
        <v>150</v>
      </c>
      <c r="D128" s="13" t="n">
        <v>0.873</v>
      </c>
      <c r="E128" s="13" t="n">
        <v>0.876</v>
      </c>
      <c r="F128" s="13" t="n">
        <v>1</v>
      </c>
      <c r="G128" s="14" t="n">
        <f aca="false">(-0.000348968*C128*C128 - 0.00095174*C128 + 95.456)/100</f>
        <v>0.87461459</v>
      </c>
      <c r="P128" s="0" t="n">
        <v>255</v>
      </c>
      <c r="Q128" s="0" t="n">
        <v>150</v>
      </c>
      <c r="R128" s="13" t="n">
        <v>0</v>
      </c>
      <c r="S128" s="13" t="n">
        <v>0.036</v>
      </c>
      <c r="T128" s="13" t="n">
        <v>1</v>
      </c>
    </row>
    <row r="129" customFormat="false" ht="12.8" hidden="false" customHeight="false" outlineLevel="0" collapsed="false">
      <c r="B129" s="0" t="n">
        <v>255</v>
      </c>
      <c r="C129" s="0" t="n">
        <v>160</v>
      </c>
      <c r="D129" s="13" t="n">
        <v>0.882</v>
      </c>
      <c r="E129" s="13" t="n">
        <v>0.873</v>
      </c>
      <c r="F129" s="13" t="n">
        <v>1</v>
      </c>
      <c r="G129" s="14"/>
      <c r="P129" s="0" t="n">
        <v>255</v>
      </c>
      <c r="Q129" s="0" t="n">
        <v>151</v>
      </c>
      <c r="R129" s="13" t="n">
        <v>0.015</v>
      </c>
      <c r="S129" s="13" t="n">
        <v>0</v>
      </c>
      <c r="T129" s="13" t="n">
        <v>1</v>
      </c>
    </row>
    <row r="130" customFormat="false" ht="12.8" hidden="false" customHeight="false" outlineLevel="0" collapsed="false">
      <c r="B130" s="0" t="n">
        <v>255</v>
      </c>
      <c r="C130" s="0" t="n">
        <v>170</v>
      </c>
      <c r="D130" s="13" t="n">
        <v>0.889</v>
      </c>
      <c r="E130" s="13" t="n">
        <v>0.873</v>
      </c>
      <c r="F130" s="13" t="n">
        <v>1</v>
      </c>
      <c r="G130" s="14"/>
      <c r="P130" s="0" t="n">
        <v>255</v>
      </c>
      <c r="Q130" s="0" t="n">
        <v>155</v>
      </c>
      <c r="R130" s="13" t="n">
        <v>0.015</v>
      </c>
      <c r="S130" s="13" t="n">
        <v>0</v>
      </c>
      <c r="T130" s="13" t="n">
        <v>1</v>
      </c>
    </row>
    <row r="131" customFormat="false" ht="12.8" hidden="false" customHeight="false" outlineLevel="0" collapsed="false">
      <c r="B131" s="0" t="n">
        <v>255</v>
      </c>
      <c r="C131" s="0" t="n">
        <v>180</v>
      </c>
      <c r="D131" s="13" t="n">
        <v>0.895</v>
      </c>
      <c r="E131" s="13" t="n">
        <v>0.873</v>
      </c>
      <c r="F131" s="13" t="n">
        <v>1</v>
      </c>
      <c r="G131" s="14"/>
      <c r="P131" s="0" t="n">
        <v>255</v>
      </c>
      <c r="Q131" s="0" t="n">
        <v>157</v>
      </c>
      <c r="R131" s="13" t="n">
        <v>0.054</v>
      </c>
      <c r="S131" s="13" t="n">
        <v>0</v>
      </c>
      <c r="T131" s="13" t="n">
        <v>1</v>
      </c>
    </row>
    <row r="132" customFormat="false" ht="12.8" hidden="false" customHeight="false" outlineLevel="0" collapsed="false">
      <c r="B132" s="0" t="n">
        <v>255</v>
      </c>
      <c r="C132" s="0" t="n">
        <v>190</v>
      </c>
      <c r="D132" s="13" t="n">
        <v>0.903</v>
      </c>
      <c r="E132" s="13" t="n">
        <v>0.873</v>
      </c>
      <c r="F132" s="13" t="n">
        <v>1</v>
      </c>
      <c r="G132" s="14"/>
      <c r="P132" s="0" t="n">
        <v>255</v>
      </c>
      <c r="Q132" s="0" t="n">
        <v>160</v>
      </c>
      <c r="R132" s="13" t="n">
        <v>0.0911</v>
      </c>
      <c r="S132" s="13" t="n">
        <v>0</v>
      </c>
      <c r="T132" s="13" t="n">
        <v>1</v>
      </c>
    </row>
    <row r="133" customFormat="false" ht="12.8" hidden="false" customHeight="false" outlineLevel="0" collapsed="false">
      <c r="B133" s="0" t="n">
        <v>255</v>
      </c>
      <c r="C133" s="0" t="n">
        <v>200</v>
      </c>
      <c r="D133" s="13" t="n">
        <v>0.907</v>
      </c>
      <c r="E133" s="13" t="n">
        <v>0.873</v>
      </c>
      <c r="F133" s="13" t="n">
        <v>1</v>
      </c>
      <c r="G133" s="14"/>
      <c r="P133" s="0" t="n">
        <v>255</v>
      </c>
      <c r="Q133" s="0" t="n">
        <v>170</v>
      </c>
      <c r="R133" s="13" t="n">
        <v>0.165</v>
      </c>
      <c r="S133" s="13" t="n">
        <v>0</v>
      </c>
      <c r="T133" s="13" t="n">
        <v>1</v>
      </c>
    </row>
    <row r="134" customFormat="false" ht="12.8" hidden="false" customHeight="false" outlineLevel="0" collapsed="false">
      <c r="B134" s="0" t="n">
        <v>255</v>
      </c>
      <c r="C134" s="0" t="n">
        <v>210</v>
      </c>
      <c r="D134" s="13" t="n">
        <v>0.912</v>
      </c>
      <c r="E134" s="13" t="n">
        <v>0.873</v>
      </c>
      <c r="F134" s="13" t="n">
        <v>1</v>
      </c>
      <c r="G134" s="14"/>
      <c r="P134" s="0" t="n">
        <v>255</v>
      </c>
      <c r="Q134" s="0" t="n">
        <v>180</v>
      </c>
      <c r="R134" s="13" t="n">
        <v>0.224</v>
      </c>
      <c r="S134" s="13" t="n">
        <v>0</v>
      </c>
      <c r="T134" s="13" t="n">
        <v>1</v>
      </c>
    </row>
    <row r="135" customFormat="false" ht="12.8" hidden="false" customHeight="false" outlineLevel="0" collapsed="false">
      <c r="B135" s="0" t="n">
        <v>255</v>
      </c>
      <c r="C135" s="0" t="n">
        <v>220</v>
      </c>
      <c r="D135" s="13" t="n">
        <v>0.917</v>
      </c>
      <c r="E135" s="13" t="n">
        <v>0.873</v>
      </c>
      <c r="F135" s="13" t="n">
        <v>1</v>
      </c>
      <c r="G135" s="14"/>
      <c r="P135" s="0" t="n">
        <v>255</v>
      </c>
      <c r="Q135" s="0" t="n">
        <v>190</v>
      </c>
      <c r="R135" s="13" t="n">
        <v>0.304</v>
      </c>
      <c r="S135" s="13" t="n">
        <v>0</v>
      </c>
      <c r="T135" s="13" t="n">
        <v>1</v>
      </c>
    </row>
    <row r="136" customFormat="false" ht="12.8" hidden="false" customHeight="false" outlineLevel="0" collapsed="false">
      <c r="B136" s="0" t="n">
        <v>255</v>
      </c>
      <c r="C136" s="0" t="n">
        <v>230</v>
      </c>
      <c r="D136" s="13" t="n">
        <v>0.92</v>
      </c>
      <c r="E136" s="13" t="n">
        <v>0.873</v>
      </c>
      <c r="F136" s="13" t="n">
        <v>1</v>
      </c>
      <c r="G136" s="14"/>
      <c r="P136" s="0" t="n">
        <v>255</v>
      </c>
      <c r="Q136" s="0" t="n">
        <v>220</v>
      </c>
      <c r="R136" s="13" t="n">
        <v>0.441</v>
      </c>
      <c r="S136" s="13" t="n">
        <v>0</v>
      </c>
      <c r="T136" s="13" t="n">
        <v>1</v>
      </c>
    </row>
    <row r="137" customFormat="false" ht="12.8" hidden="false" customHeight="false" outlineLevel="0" collapsed="false">
      <c r="B137" s="0" t="n">
        <v>255</v>
      </c>
      <c r="C137" s="0" t="n">
        <v>240</v>
      </c>
      <c r="D137" s="13" t="n">
        <v>0.923</v>
      </c>
      <c r="E137" s="13" t="n">
        <v>0.873</v>
      </c>
      <c r="F137" s="13" t="n">
        <v>1</v>
      </c>
      <c r="G137" s="14"/>
      <c r="P137" s="0" t="n">
        <v>255</v>
      </c>
      <c r="Q137" s="0" t="n">
        <v>240</v>
      </c>
      <c r="R137" s="13" t="n">
        <v>0.497</v>
      </c>
      <c r="S137" s="13" t="n">
        <v>0</v>
      </c>
      <c r="T137" s="13" t="n">
        <v>1</v>
      </c>
    </row>
    <row r="138" customFormat="false" ht="12.8" hidden="false" customHeight="false" outlineLevel="0" collapsed="false">
      <c r="B138" s="0" t="n">
        <v>255</v>
      </c>
      <c r="C138" s="0" t="n">
        <v>255</v>
      </c>
      <c r="D138" s="13" t="n">
        <v>0.927</v>
      </c>
      <c r="E138" s="13" t="n">
        <v>0.873</v>
      </c>
      <c r="F138" s="13" t="n">
        <v>1</v>
      </c>
      <c r="G138" s="14"/>
      <c r="P138" s="0" t="n">
        <v>255</v>
      </c>
      <c r="Q138" s="0" t="n">
        <v>255</v>
      </c>
      <c r="R138" s="13" t="n">
        <v>0.543</v>
      </c>
      <c r="S138" s="13" t="n">
        <v>0</v>
      </c>
      <c r="T138" s="13" t="n">
        <v>1</v>
      </c>
    </row>
    <row r="139" customFormat="false" ht="12.8" hidden="false" customHeight="false" outlineLevel="0" collapsed="false">
      <c r="G139" s="2"/>
    </row>
    <row r="140" customFormat="false" ht="12.8" hidden="false" customHeight="false" outlineLevel="0" collapsed="false">
      <c r="A140" s="2" t="s">
        <v>52</v>
      </c>
      <c r="B140" s="11" t="s">
        <v>53</v>
      </c>
      <c r="C140" s="11" t="s">
        <v>57</v>
      </c>
      <c r="D140" s="11" t="s">
        <v>62</v>
      </c>
      <c r="E140" s="11" t="s">
        <v>63</v>
      </c>
      <c r="F140" s="11" t="s">
        <v>64</v>
      </c>
      <c r="G140" s="2" t="s">
        <v>66</v>
      </c>
      <c r="H140" s="2"/>
      <c r="I140" s="2"/>
      <c r="J140" s="2"/>
      <c r="O140" s="2" t="s">
        <v>56</v>
      </c>
      <c r="P140" s="2" t="s">
        <v>53</v>
      </c>
      <c r="Q140" s="2" t="s">
        <v>57</v>
      </c>
      <c r="R140" s="2" t="s">
        <v>62</v>
      </c>
      <c r="S140" s="2" t="s">
        <v>63</v>
      </c>
      <c r="T140" s="2" t="s">
        <v>64</v>
      </c>
      <c r="U140" s="2" t="s">
        <v>67</v>
      </c>
    </row>
    <row r="141" customFormat="false" ht="12.8" hidden="false" customHeight="false" outlineLevel="0" collapsed="false">
      <c r="B141" s="1" t="n">
        <v>255</v>
      </c>
      <c r="C141" s="1" t="n">
        <v>1</v>
      </c>
      <c r="D141" s="13" t="n">
        <v>0.9</v>
      </c>
      <c r="E141" s="13" t="n">
        <v>1</v>
      </c>
      <c r="F141" s="13" t="n">
        <v>1</v>
      </c>
      <c r="G141" s="13" t="n">
        <f aca="false">( -0.000163199*C141*C141 + 0.0045179*C141 + 96.7558 )/100</f>
        <v>0.96760154701</v>
      </c>
      <c r="H141" s="12"/>
      <c r="I141" s="12"/>
      <c r="J141" s="12"/>
      <c r="P141" s="1" t="n">
        <v>255</v>
      </c>
      <c r="Q141" s="1" t="n">
        <v>1</v>
      </c>
      <c r="R141" s="13" t="n">
        <v>0</v>
      </c>
      <c r="S141" s="13" t="n">
        <v>1</v>
      </c>
      <c r="T141" s="13" t="n">
        <v>1</v>
      </c>
      <c r="U141" s="12" t="n">
        <f aca="false">SUM(R141:T141)</f>
        <v>2</v>
      </c>
    </row>
    <row r="142" customFormat="false" ht="12.8" hidden="false" customHeight="false" outlineLevel="0" collapsed="false">
      <c r="B142" s="0" t="n">
        <v>255</v>
      </c>
      <c r="C142" s="0" t="n">
        <v>10</v>
      </c>
      <c r="D142" s="13" t="n">
        <v>0.9</v>
      </c>
      <c r="E142" s="13" t="n">
        <v>1</v>
      </c>
      <c r="F142" s="13" t="n">
        <v>1</v>
      </c>
      <c r="G142" s="13" t="n">
        <f aca="false">( -0.000163199*C142*C142 + 0.0045179*C142 + 96.7558 )/100</f>
        <v>0.967846591</v>
      </c>
      <c r="H142" s="12"/>
      <c r="I142" s="12"/>
      <c r="J142" s="12"/>
      <c r="P142" s="0" t="n">
        <v>255</v>
      </c>
      <c r="Q142" s="0" t="n">
        <v>10</v>
      </c>
      <c r="R142" s="13" t="n">
        <v>0</v>
      </c>
      <c r="S142" s="13" t="n">
        <v>1</v>
      </c>
      <c r="T142" s="13" t="n">
        <v>1</v>
      </c>
      <c r="U142" s="12" t="n">
        <f aca="false">SUM(R142:T142)</f>
        <v>2</v>
      </c>
    </row>
    <row r="143" customFormat="false" ht="12.8" hidden="false" customHeight="false" outlineLevel="0" collapsed="false">
      <c r="B143" s="0" t="n">
        <v>255</v>
      </c>
      <c r="C143" s="0" t="n">
        <v>20</v>
      </c>
      <c r="D143" s="13" t="n">
        <v>0.9</v>
      </c>
      <c r="E143" s="13" t="n">
        <v>1</v>
      </c>
      <c r="F143" s="13" t="n">
        <v>1</v>
      </c>
      <c r="G143" s="13" t="n">
        <f aca="false">( -0.000163199*C143*C143 + 0.0045179*C143 + 96.7558 )/100</f>
        <v>0.967808784</v>
      </c>
      <c r="H143" s="12"/>
      <c r="I143" s="12"/>
      <c r="J143" s="12"/>
      <c r="P143" s="0" t="n">
        <v>255</v>
      </c>
      <c r="Q143" s="0" t="n">
        <v>27</v>
      </c>
      <c r="R143" s="13" t="n">
        <v>0</v>
      </c>
      <c r="S143" s="13" t="n">
        <v>1</v>
      </c>
      <c r="T143" s="13" t="n">
        <v>1</v>
      </c>
      <c r="U143" s="12" t="n">
        <f aca="false">SUM(R143:T143)</f>
        <v>2</v>
      </c>
    </row>
    <row r="144" customFormat="false" ht="12.8" hidden="false" customHeight="false" outlineLevel="0" collapsed="false">
      <c r="B144" s="0" t="n">
        <v>255</v>
      </c>
      <c r="C144" s="0" t="n">
        <v>27</v>
      </c>
      <c r="D144" s="13" t="n">
        <v>0.9</v>
      </c>
      <c r="E144" s="13" t="n">
        <v>1</v>
      </c>
      <c r="F144" s="13" t="n">
        <v>1</v>
      </c>
      <c r="G144" s="13" t="n">
        <f aca="false">( -0.000163199*C144*C144 + 0.0045179*C144 + 96.7558 )/100</f>
        <v>0.96758811229</v>
      </c>
      <c r="H144" s="12"/>
      <c r="I144" s="12"/>
      <c r="J144" s="12"/>
      <c r="P144" s="0" t="n">
        <v>255</v>
      </c>
      <c r="Q144" s="0" t="n">
        <v>28</v>
      </c>
      <c r="R144" s="13" t="n">
        <v>0</v>
      </c>
      <c r="S144" s="13" t="n">
        <v>0.822</v>
      </c>
      <c r="T144" s="13" t="n">
        <v>0.942</v>
      </c>
      <c r="U144" s="12" t="n">
        <f aca="false">SUM(R144:T144)</f>
        <v>1.764</v>
      </c>
    </row>
    <row r="145" customFormat="false" ht="12.8" hidden="false" customHeight="false" outlineLevel="0" collapsed="false">
      <c r="B145" s="0" t="n">
        <v>255</v>
      </c>
      <c r="C145" s="0" t="n">
        <v>28</v>
      </c>
      <c r="D145" s="13" t="n">
        <v>0.873</v>
      </c>
      <c r="E145" s="13" t="n">
        <v>0.955</v>
      </c>
      <c r="F145" s="13" t="n">
        <v>0.967</v>
      </c>
      <c r="G145" s="13" t="n">
        <f aca="false">( -0.000163199*C145*C145 + 0.0045179*C145 + 96.7558 )/100</f>
        <v>0.96754353184</v>
      </c>
      <c r="H145" s="12"/>
      <c r="I145" s="12"/>
      <c r="J145" s="12"/>
      <c r="P145" s="0" t="n">
        <v>255</v>
      </c>
      <c r="Q145" s="0" t="n">
        <v>30</v>
      </c>
      <c r="R145" s="13" t="n">
        <v>0</v>
      </c>
      <c r="S145" s="13" t="n">
        <v>0.822</v>
      </c>
      <c r="T145" s="13" t="n">
        <v>0.942</v>
      </c>
      <c r="U145" s="12" t="n">
        <f aca="false">SUM(R145:T145)</f>
        <v>1.764</v>
      </c>
    </row>
    <row r="146" customFormat="false" ht="12.8" hidden="false" customHeight="false" outlineLevel="0" collapsed="false">
      <c r="B146" s="0" t="n">
        <v>255</v>
      </c>
      <c r="C146" s="0" t="n">
        <v>30</v>
      </c>
      <c r="D146" s="13" t="n">
        <v>0.873</v>
      </c>
      <c r="E146" s="13" t="n">
        <v>0.955</v>
      </c>
      <c r="F146" s="13" t="n">
        <v>0.967</v>
      </c>
      <c r="G146" s="13" t="n">
        <f aca="false">( -0.000163199*C146*C146 + 0.0045179*C146 + 96.7558 )/100</f>
        <v>0.967444579</v>
      </c>
      <c r="H146" s="12"/>
      <c r="I146" s="12"/>
      <c r="J146" s="12"/>
      <c r="P146" s="0" t="n">
        <v>255</v>
      </c>
      <c r="Q146" s="0" t="n">
        <v>40</v>
      </c>
      <c r="R146" s="13" t="n">
        <v>0</v>
      </c>
      <c r="S146" s="13" t="n">
        <v>0.822</v>
      </c>
      <c r="T146" s="13" t="n">
        <v>0.935</v>
      </c>
      <c r="U146" s="12" t="n">
        <f aca="false">SUM(R146:T146)</f>
        <v>1.757</v>
      </c>
    </row>
    <row r="147" customFormat="false" ht="12.8" hidden="false" customHeight="false" outlineLevel="0" collapsed="false">
      <c r="B147" s="0" t="n">
        <v>255</v>
      </c>
      <c r="C147" s="0" t="n">
        <v>40</v>
      </c>
      <c r="D147" s="13" t="n">
        <v>0.873</v>
      </c>
      <c r="E147" s="13" t="n">
        <v>0.955</v>
      </c>
      <c r="F147" s="13" t="n">
        <v>0.966</v>
      </c>
      <c r="G147" s="13" t="n">
        <f aca="false">( -0.000163199*C147*C147 + 0.0045179*C147 + 96.7558 )/100</f>
        <v>0.966753976</v>
      </c>
      <c r="H147" s="12"/>
      <c r="I147" s="12"/>
      <c r="J147" s="12"/>
      <c r="P147" s="0" t="n">
        <v>255</v>
      </c>
      <c r="Q147" s="0" t="n">
        <v>60</v>
      </c>
      <c r="R147" s="13" t="n">
        <v>0</v>
      </c>
      <c r="S147" s="13" t="n">
        <v>0.821</v>
      </c>
      <c r="T147" s="13" t="n">
        <v>0.91</v>
      </c>
      <c r="U147" s="12" t="n">
        <f aca="false">SUM(R147:T147)</f>
        <v>1.731</v>
      </c>
    </row>
    <row r="148" customFormat="false" ht="12.8" hidden="false" customHeight="false" outlineLevel="0" collapsed="false">
      <c r="B148" s="0" t="n">
        <v>255</v>
      </c>
      <c r="C148" s="0" t="n">
        <v>50</v>
      </c>
      <c r="D148" s="13" t="n">
        <v>0.873</v>
      </c>
      <c r="E148" s="13" t="n">
        <v>0.955</v>
      </c>
      <c r="F148" s="13" t="n">
        <v>0.965</v>
      </c>
      <c r="G148" s="13" t="n">
        <f aca="false">( -0.000163199*C148*C148 + 0.0045179*C148 + 96.7558 )/100</f>
        <v>0.965736975</v>
      </c>
      <c r="H148" s="12"/>
      <c r="I148" s="12"/>
      <c r="J148" s="12"/>
      <c r="P148" s="0" t="n">
        <v>255</v>
      </c>
      <c r="Q148" s="0" t="n">
        <v>70</v>
      </c>
      <c r="R148" s="13" t="n">
        <v>0</v>
      </c>
      <c r="S148" s="13" t="n">
        <v>0.82</v>
      </c>
      <c r="T148" s="13" t="n">
        <v>0.898</v>
      </c>
      <c r="U148" s="12" t="n">
        <f aca="false">SUM(R148:T148)</f>
        <v>1.718</v>
      </c>
    </row>
    <row r="149" customFormat="false" ht="12.8" hidden="false" customHeight="false" outlineLevel="0" collapsed="false">
      <c r="B149" s="0" t="n">
        <v>255</v>
      </c>
      <c r="C149" s="0" t="n">
        <v>60</v>
      </c>
      <c r="D149" s="13" t="n">
        <v>0.873</v>
      </c>
      <c r="E149" s="13" t="n">
        <v>0.955</v>
      </c>
      <c r="F149" s="13" t="n">
        <v>0.964</v>
      </c>
      <c r="G149" s="13" t="n">
        <f aca="false">( -0.000163199*C149*C149 + 0.0045179*C149 + 96.7558 )/100</f>
        <v>0.964393576</v>
      </c>
      <c r="H149" s="12"/>
      <c r="I149" s="12"/>
      <c r="J149" s="12"/>
      <c r="P149" s="0" t="n">
        <v>255</v>
      </c>
      <c r="Q149" s="0" t="n">
        <v>80</v>
      </c>
      <c r="R149" s="13" t="n">
        <v>0</v>
      </c>
      <c r="S149" s="13" t="n">
        <v>0.82</v>
      </c>
      <c r="T149" s="13" t="n">
        <v>0.873</v>
      </c>
      <c r="U149" s="12" t="n">
        <f aca="false">SUM(R149:T149)</f>
        <v>1.693</v>
      </c>
    </row>
    <row r="150" customFormat="false" ht="12.8" hidden="false" customHeight="false" outlineLevel="0" collapsed="false">
      <c r="B150" s="0" t="n">
        <v>255</v>
      </c>
      <c r="C150" s="0" t="n">
        <v>70</v>
      </c>
      <c r="D150" s="13" t="n">
        <v>0.873</v>
      </c>
      <c r="E150" s="13" t="n">
        <v>0.955</v>
      </c>
      <c r="F150" s="13" t="n">
        <v>0.963</v>
      </c>
      <c r="G150" s="13" t="n">
        <f aca="false">( -0.000163199*C150*C150 + 0.0045179*C150 + 96.7558 )/100</f>
        <v>0.962723779</v>
      </c>
      <c r="H150" s="12"/>
      <c r="I150" s="12"/>
      <c r="J150" s="12"/>
      <c r="P150" s="0" t="n">
        <v>255</v>
      </c>
      <c r="Q150" s="0" t="n">
        <v>100</v>
      </c>
      <c r="R150" s="13" t="n">
        <v>0</v>
      </c>
      <c r="S150" s="13" t="n">
        <v>0.818</v>
      </c>
      <c r="T150" s="13" t="n">
        <v>0.822</v>
      </c>
      <c r="U150" s="12" t="n">
        <f aca="false">SUM(R150:T150)</f>
        <v>1.64</v>
      </c>
    </row>
    <row r="151" customFormat="false" ht="12.8" hidden="false" customHeight="false" outlineLevel="0" collapsed="false">
      <c r="B151" s="0" t="n">
        <v>255</v>
      </c>
      <c r="C151" s="0" t="n">
        <v>80</v>
      </c>
      <c r="D151" s="13" t="n">
        <v>0.873</v>
      </c>
      <c r="E151" s="13" t="n">
        <v>0.955</v>
      </c>
      <c r="F151" s="13" t="n">
        <v>0.96</v>
      </c>
      <c r="G151" s="13" t="n">
        <f aca="false">( -0.000163199*C151*C151 + 0.0045179*C151 + 96.7558 )/100</f>
        <v>0.960727584</v>
      </c>
      <c r="H151" s="12"/>
      <c r="I151" s="12"/>
      <c r="J151" s="12"/>
      <c r="P151" s="0" t="n">
        <v>255</v>
      </c>
      <c r="Q151" s="0" t="n">
        <v>110</v>
      </c>
      <c r="R151" s="13" t="n">
        <v>0</v>
      </c>
      <c r="S151" s="13" t="n">
        <v>0.817</v>
      </c>
      <c r="T151" s="13" t="n">
        <v>0.796</v>
      </c>
      <c r="U151" s="12" t="n">
        <f aca="false">SUM(R151:T151)</f>
        <v>1.613</v>
      </c>
    </row>
    <row r="152" customFormat="false" ht="12.8" hidden="false" customHeight="false" outlineLevel="0" collapsed="false">
      <c r="B152" s="0" t="n">
        <v>255</v>
      </c>
      <c r="C152" s="0" t="n">
        <v>100</v>
      </c>
      <c r="D152" s="13" t="n">
        <v>0.873</v>
      </c>
      <c r="E152" s="13" t="n">
        <v>0.955</v>
      </c>
      <c r="F152" s="13" t="n">
        <v>0.955</v>
      </c>
      <c r="G152" s="13" t="n">
        <f aca="false">( -0.000163199*C152*C152 + 0.0045179*C152 + 96.7558 )/100</f>
        <v>0.955756</v>
      </c>
      <c r="H152" s="12"/>
      <c r="I152" s="12"/>
      <c r="J152" s="12"/>
      <c r="P152" s="0" t="n">
        <v>255</v>
      </c>
      <c r="Q152" s="0" t="n">
        <v>120</v>
      </c>
      <c r="R152" s="13" t="n">
        <v>0</v>
      </c>
      <c r="S152" s="13" t="n">
        <v>0.816</v>
      </c>
      <c r="T152" s="13" t="n">
        <v>0.771</v>
      </c>
      <c r="U152" s="12" t="n">
        <f aca="false">SUM(R152:T152)</f>
        <v>1.587</v>
      </c>
    </row>
    <row r="153" customFormat="false" ht="12.8" hidden="false" customHeight="false" outlineLevel="0" collapsed="false">
      <c r="B153" s="0" t="n">
        <v>255</v>
      </c>
      <c r="C153" s="0" t="n">
        <v>110</v>
      </c>
      <c r="D153" s="13" t="n">
        <v>0.873</v>
      </c>
      <c r="E153" s="13" t="n">
        <v>0.955</v>
      </c>
      <c r="F153" s="13" t="n">
        <v>0.952</v>
      </c>
      <c r="G153" s="13" t="n">
        <f aca="false">( -0.000163199*C153*C153 + 0.0045179*C153 + 96.7558 )/100</f>
        <v>0.952780611</v>
      </c>
      <c r="H153" s="12"/>
      <c r="I153" s="12"/>
      <c r="J153" s="12"/>
      <c r="P153" s="0" t="n">
        <v>255</v>
      </c>
      <c r="Q153" s="0" t="n">
        <v>130</v>
      </c>
      <c r="R153" s="13" t="n">
        <v>0</v>
      </c>
      <c r="S153" s="13" t="n">
        <v>0.814</v>
      </c>
      <c r="T153" s="13" t="n">
        <v>0.724</v>
      </c>
      <c r="U153" s="12" t="n">
        <f aca="false">SUM(R153:T153)</f>
        <v>1.538</v>
      </c>
    </row>
    <row r="154" customFormat="false" ht="12.8" hidden="false" customHeight="false" outlineLevel="0" collapsed="false">
      <c r="B154" s="0" t="n">
        <v>255</v>
      </c>
      <c r="C154" s="0" t="n">
        <v>120</v>
      </c>
      <c r="D154" s="13" t="n">
        <v>0.873</v>
      </c>
      <c r="E154" s="13" t="n">
        <v>0.954</v>
      </c>
      <c r="F154" s="13" t="n">
        <v>0.95</v>
      </c>
      <c r="G154" s="13" t="n">
        <f aca="false">( -0.000163199*C154*C154 + 0.0045179*C154 + 96.7558 )/100</f>
        <v>0.949478824</v>
      </c>
      <c r="H154" s="12"/>
      <c r="I154" s="12"/>
      <c r="J154" s="12"/>
      <c r="P154" s="0" t="n">
        <v>255</v>
      </c>
      <c r="Q154" s="0" t="n">
        <v>140</v>
      </c>
      <c r="R154" s="13" t="n">
        <v>0</v>
      </c>
      <c r="S154" s="13" t="n">
        <v>0.813</v>
      </c>
      <c r="T154" s="13" t="n">
        <v>0.688</v>
      </c>
      <c r="U154" s="12" t="n">
        <f aca="false">SUM(R154:T154)</f>
        <v>1.501</v>
      </c>
    </row>
    <row r="155" customFormat="false" ht="12.8" hidden="false" customHeight="false" outlineLevel="0" collapsed="false">
      <c r="B155" s="0" t="n">
        <v>255</v>
      </c>
      <c r="C155" s="0" t="n">
        <v>130</v>
      </c>
      <c r="D155" s="13" t="n">
        <v>0.873</v>
      </c>
      <c r="E155" s="13" t="n">
        <v>0.954</v>
      </c>
      <c r="F155" s="13" t="n">
        <v>0.945</v>
      </c>
      <c r="G155" s="13" t="n">
        <f aca="false">( -0.000163199*C155*C155 + 0.0045179*C155 + 96.7558 )/100</f>
        <v>0.945850639</v>
      </c>
      <c r="H155" s="12"/>
      <c r="I155" s="12"/>
      <c r="J155" s="12"/>
      <c r="P155" s="0" t="n">
        <v>255</v>
      </c>
      <c r="Q155" s="0" t="n">
        <v>150</v>
      </c>
      <c r="R155" s="13" t="n">
        <v>0</v>
      </c>
      <c r="S155" s="13" t="n">
        <v>0.811</v>
      </c>
      <c r="T155" s="13" t="n">
        <v>0.654</v>
      </c>
      <c r="U155" s="12" t="n">
        <f aca="false">SUM(R155:T155)</f>
        <v>1.465</v>
      </c>
    </row>
    <row r="156" customFormat="false" ht="12.8" hidden="false" customHeight="false" outlineLevel="0" collapsed="false">
      <c r="B156" s="0" t="n">
        <v>255</v>
      </c>
      <c r="C156" s="0" t="n">
        <v>140</v>
      </c>
      <c r="D156" s="13" t="n">
        <v>0.873</v>
      </c>
      <c r="E156" s="13" t="n">
        <v>0.954</v>
      </c>
      <c r="F156" s="13" t="n">
        <v>0.942</v>
      </c>
      <c r="G156" s="13" t="n">
        <f aca="false">( -0.000163199*C156*C156 + 0.0045179*C156 + 96.7558 )/100</f>
        <v>0.941896056</v>
      </c>
      <c r="H156" s="12"/>
      <c r="I156" s="12"/>
      <c r="J156" s="12"/>
      <c r="P156" s="0" t="n">
        <v>255</v>
      </c>
      <c r="Q156" s="0" t="n">
        <v>160</v>
      </c>
      <c r="R156" s="13" t="n">
        <v>0</v>
      </c>
      <c r="S156" s="13" t="n">
        <v>0.809</v>
      </c>
      <c r="T156" s="13" t="n">
        <v>0.593</v>
      </c>
      <c r="U156" s="12" t="n">
        <f aca="false">SUM(R156:T156)</f>
        <v>1.402</v>
      </c>
    </row>
    <row r="157" customFormat="false" ht="12.8" hidden="false" customHeight="false" outlineLevel="0" collapsed="false">
      <c r="B157" s="0" t="n">
        <v>255</v>
      </c>
      <c r="C157" s="0" t="n">
        <v>150</v>
      </c>
      <c r="D157" s="13" t="n">
        <v>0.873</v>
      </c>
      <c r="E157" s="13" t="n">
        <v>0.954</v>
      </c>
      <c r="F157" s="13" t="n">
        <v>0.938</v>
      </c>
      <c r="G157" s="13" t="n">
        <f aca="false">( -0.000163199*C157*C157 + 0.0045179*C157 + 96.7558 )/100</f>
        <v>0.937615075</v>
      </c>
      <c r="H157" s="12"/>
      <c r="I157" s="12"/>
      <c r="J157" s="12"/>
      <c r="P157" s="0" t="n">
        <v>255</v>
      </c>
      <c r="Q157" s="0" t="n">
        <v>170</v>
      </c>
      <c r="R157" s="13" t="n">
        <v>0</v>
      </c>
      <c r="S157" s="13" t="n">
        <v>0.807</v>
      </c>
      <c r="T157" s="13" t="n">
        <v>0.552</v>
      </c>
      <c r="U157" s="12" t="n">
        <f aca="false">SUM(R157:T157)</f>
        <v>1.359</v>
      </c>
    </row>
    <row r="158" customFormat="false" ht="12.8" hidden="false" customHeight="false" outlineLevel="0" collapsed="false">
      <c r="B158" s="0" t="n">
        <v>255</v>
      </c>
      <c r="C158" s="0" t="n">
        <v>160</v>
      </c>
      <c r="D158" s="13" t="n">
        <v>0.873</v>
      </c>
      <c r="E158" s="13" t="n">
        <v>0.954</v>
      </c>
      <c r="F158" s="13" t="n">
        <v>0.932</v>
      </c>
      <c r="G158" s="13" t="n">
        <f aca="false">( -0.000163199*C158*C158 + 0.0045179*C158 + 96.7558 )/100</f>
        <v>0.933007696</v>
      </c>
      <c r="H158" s="12"/>
      <c r="I158" s="12"/>
      <c r="J158" s="12"/>
      <c r="P158" s="0" t="n">
        <v>255</v>
      </c>
      <c r="Q158" s="0" t="n">
        <v>180</v>
      </c>
      <c r="R158" s="13" t="n">
        <v>0</v>
      </c>
      <c r="S158" s="13" t="n">
        <v>0.805</v>
      </c>
      <c r="T158" s="13" t="n">
        <v>0.502</v>
      </c>
      <c r="U158" s="12" t="n">
        <f aca="false">SUM(R158:T158)</f>
        <v>1.307</v>
      </c>
    </row>
    <row r="159" customFormat="false" ht="12.8" hidden="false" customHeight="false" outlineLevel="0" collapsed="false">
      <c r="B159" s="0" t="n">
        <v>255</v>
      </c>
      <c r="C159" s="0" t="n">
        <v>170</v>
      </c>
      <c r="D159" s="13" t="n">
        <v>0.873</v>
      </c>
      <c r="E159" s="13" t="n">
        <v>0.954</v>
      </c>
      <c r="F159" s="13" t="n">
        <v>0.928</v>
      </c>
      <c r="G159" s="13" t="n">
        <f aca="false">( -0.000163199*C159*C159 + 0.0045179*C159 + 96.7558 )/100</f>
        <v>0.928073919</v>
      </c>
      <c r="H159" s="12"/>
      <c r="I159" s="12"/>
      <c r="J159" s="12"/>
      <c r="P159" s="0" t="n">
        <v>255</v>
      </c>
      <c r="Q159" s="0" t="n">
        <v>190</v>
      </c>
      <c r="R159" s="13" t="n">
        <v>0</v>
      </c>
      <c r="S159" s="13" t="n">
        <v>0.802</v>
      </c>
      <c r="T159" s="13" t="n">
        <v>0.425</v>
      </c>
      <c r="U159" s="12" t="n">
        <f aca="false">SUM(R159:T159)</f>
        <v>1.227</v>
      </c>
    </row>
    <row r="160" customFormat="false" ht="12.8" hidden="false" customHeight="false" outlineLevel="0" collapsed="false">
      <c r="B160" s="0" t="n">
        <v>255</v>
      </c>
      <c r="C160" s="0" t="n">
        <v>180</v>
      </c>
      <c r="D160" s="13" t="n">
        <v>0.873</v>
      </c>
      <c r="E160" s="13" t="n">
        <v>0.954</v>
      </c>
      <c r="F160" s="13" t="n">
        <v>0.923</v>
      </c>
      <c r="G160" s="13" t="n">
        <f aca="false">( -0.000163199*C160*C160 + 0.0045179*C160 + 96.7558 )/100</f>
        <v>0.922813744</v>
      </c>
      <c r="H160" s="12"/>
      <c r="I160" s="12"/>
      <c r="J160" s="12"/>
      <c r="P160" s="0" t="n">
        <v>255</v>
      </c>
      <c r="Q160" s="0" t="n">
        <v>200</v>
      </c>
      <c r="R160" s="13" t="n">
        <v>0</v>
      </c>
      <c r="S160" s="13" t="n">
        <v>0.8</v>
      </c>
      <c r="T160" s="13" t="n">
        <v>0.374</v>
      </c>
      <c r="U160" s="12" t="n">
        <f aca="false">SUM(R160:T160)</f>
        <v>1.174</v>
      </c>
    </row>
    <row r="161" customFormat="false" ht="12.8" hidden="false" customHeight="false" outlineLevel="0" collapsed="false">
      <c r="B161" s="0" t="n">
        <v>255</v>
      </c>
      <c r="C161" s="0" t="n">
        <v>190</v>
      </c>
      <c r="D161" s="13" t="n">
        <v>0.873</v>
      </c>
      <c r="E161" s="13" t="n">
        <v>0.953</v>
      </c>
      <c r="F161" s="13" t="n">
        <v>0.915</v>
      </c>
      <c r="G161" s="13" t="n">
        <f aca="false">( -0.000163199*C161*C161 + 0.0045179*C161 + 96.7558 )/100</f>
        <v>0.917227171</v>
      </c>
      <c r="H161" s="12"/>
      <c r="I161" s="12"/>
      <c r="J161" s="12"/>
      <c r="P161" s="0" t="n">
        <v>255</v>
      </c>
      <c r="Q161" s="0" t="n">
        <v>210</v>
      </c>
      <c r="R161" s="13" t="n">
        <v>0</v>
      </c>
      <c r="S161" s="13" t="n">
        <v>0.798</v>
      </c>
      <c r="T161" s="13" t="n">
        <v>0.313</v>
      </c>
      <c r="U161" s="12" t="n">
        <f aca="false">SUM(R161:T161)</f>
        <v>1.111</v>
      </c>
    </row>
    <row r="162" customFormat="false" ht="12.8" hidden="false" customHeight="false" outlineLevel="0" collapsed="false">
      <c r="B162" s="0" t="n">
        <v>255</v>
      </c>
      <c r="C162" s="0" t="n">
        <v>200</v>
      </c>
      <c r="D162" s="13" t="n">
        <v>0.873</v>
      </c>
      <c r="E162" s="13" t="n">
        <v>0.953</v>
      </c>
      <c r="F162" s="13" t="n">
        <v>0.91</v>
      </c>
      <c r="G162" s="13" t="n">
        <f aca="false">( -0.000163199*C162*C162 + 0.0045179*C162 + 96.7558 )/100</f>
        <v>0.9113142</v>
      </c>
      <c r="H162" s="12"/>
      <c r="I162" s="12"/>
      <c r="J162" s="12"/>
      <c r="P162" s="0" t="n">
        <v>255</v>
      </c>
      <c r="Q162" s="0" t="n">
        <v>220</v>
      </c>
      <c r="R162" s="13" t="n">
        <v>0</v>
      </c>
      <c r="S162" s="13" t="n">
        <v>0.794</v>
      </c>
      <c r="T162" s="13" t="n">
        <v>0.219</v>
      </c>
      <c r="U162" s="12" t="n">
        <f aca="false">SUM(R162:T162)</f>
        <v>1.013</v>
      </c>
    </row>
    <row r="163" customFormat="false" ht="12.8" hidden="false" customHeight="false" outlineLevel="0" collapsed="false">
      <c r="B163" s="0" t="n">
        <v>255</v>
      </c>
      <c r="C163" s="0" t="n">
        <v>210</v>
      </c>
      <c r="D163" s="13" t="n">
        <v>0.873</v>
      </c>
      <c r="E163" s="13" t="n">
        <v>0.953</v>
      </c>
      <c r="F163" s="13" t="n">
        <v>0.904</v>
      </c>
      <c r="G163" s="13" t="n">
        <f aca="false">( -0.000163199*C163*C163 + 0.0045179*C163 + 96.7558 )/100</f>
        <v>0.905074831</v>
      </c>
      <c r="H163" s="12"/>
      <c r="I163" s="12"/>
      <c r="J163" s="12"/>
      <c r="P163" s="0" t="n">
        <v>255</v>
      </c>
      <c r="Q163" s="0" t="n">
        <v>230</v>
      </c>
      <c r="R163" s="13" t="n">
        <v>0</v>
      </c>
      <c r="S163" s="13" t="n">
        <v>0.792</v>
      </c>
      <c r="T163" s="13" t="n">
        <v>0.158</v>
      </c>
      <c r="U163" s="12" t="n">
        <f aca="false">SUM(R163:T163)</f>
        <v>0.95</v>
      </c>
    </row>
    <row r="164" customFormat="false" ht="12.8" hidden="false" customHeight="false" outlineLevel="0" collapsed="false">
      <c r="B164" s="0" t="n">
        <v>255</v>
      </c>
      <c r="C164" s="0" t="n">
        <v>220</v>
      </c>
      <c r="D164" s="13" t="n">
        <v>0.873</v>
      </c>
      <c r="E164" s="13" t="n">
        <v>0.953</v>
      </c>
      <c r="F164" s="13" t="n">
        <v>0.895</v>
      </c>
      <c r="G164" s="13" t="n">
        <f aca="false">( -0.000163199*C164*C164 + 0.0045179*C164 + 96.7558 )/100</f>
        <v>0.898509064</v>
      </c>
      <c r="H164" s="12"/>
      <c r="I164" s="12"/>
      <c r="J164" s="12"/>
      <c r="P164" s="0" t="n">
        <v>255</v>
      </c>
      <c r="Q164" s="0" t="n">
        <v>248</v>
      </c>
      <c r="R164" s="13" t="n">
        <v>0</v>
      </c>
      <c r="S164" s="13" t="n">
        <v>0.787</v>
      </c>
      <c r="T164" s="13" t="n">
        <v>0.018</v>
      </c>
      <c r="U164" s="12" t="n">
        <f aca="false">SUM(R164:T164)</f>
        <v>0.805</v>
      </c>
    </row>
    <row r="165" customFormat="false" ht="12.8" hidden="false" customHeight="false" outlineLevel="0" collapsed="false">
      <c r="B165" s="0" t="n">
        <v>255</v>
      </c>
      <c r="C165" s="0" t="n">
        <v>230</v>
      </c>
      <c r="D165" s="13" t="n">
        <v>0.873</v>
      </c>
      <c r="E165" s="13" t="n">
        <v>0.953</v>
      </c>
      <c r="F165" s="13" t="n">
        <v>0.889</v>
      </c>
      <c r="G165" s="13" t="n">
        <f aca="false">( -0.000163199*C165*C165 + 0.0045179*C165 + 96.7558 )/100</f>
        <v>0.891616899</v>
      </c>
      <c r="H165" s="12"/>
      <c r="I165" s="12"/>
      <c r="J165" s="12"/>
      <c r="P165" s="0" t="n">
        <v>255</v>
      </c>
      <c r="Q165" s="0" t="n">
        <v>249</v>
      </c>
      <c r="R165" s="13" t="n">
        <v>0.017</v>
      </c>
      <c r="S165" s="13" t="n">
        <v>0.788</v>
      </c>
      <c r="T165" s="13" t="n">
        <v>0</v>
      </c>
      <c r="U165" s="12" t="n">
        <f aca="false">SUM(R165:T165)</f>
        <v>0.805</v>
      </c>
    </row>
    <row r="166" customFormat="false" ht="12.8" hidden="false" customHeight="false" outlineLevel="0" collapsed="false">
      <c r="B166" s="0" t="n">
        <v>255</v>
      </c>
      <c r="C166" s="0" t="n">
        <v>240</v>
      </c>
      <c r="D166" s="13" t="n">
        <v>0.873</v>
      </c>
      <c r="E166" s="13" t="n">
        <v>0.952</v>
      </c>
      <c r="F166" s="13" t="n">
        <v>0.881</v>
      </c>
      <c r="G166" s="13" t="n">
        <f aca="false">( -0.000163199*C166*C166 + 0.0045179*C166 + 96.7558 )/100</f>
        <v>0.884398336</v>
      </c>
      <c r="H166" s="12"/>
      <c r="I166" s="12"/>
      <c r="J166" s="12"/>
      <c r="P166" s="0" t="n">
        <v>255</v>
      </c>
      <c r="Q166" s="0" t="n">
        <v>250</v>
      </c>
      <c r="R166" s="13" t="n">
        <v>0.017</v>
      </c>
      <c r="S166" s="13" t="n">
        <v>0.788</v>
      </c>
      <c r="T166" s="13" t="n">
        <v>0</v>
      </c>
      <c r="U166" s="12" t="n">
        <f aca="false">SUM(R166:T166)</f>
        <v>0.805</v>
      </c>
    </row>
    <row r="167" customFormat="false" ht="12.8" hidden="false" customHeight="false" outlineLevel="0" collapsed="false">
      <c r="B167" s="0" t="n">
        <v>255</v>
      </c>
      <c r="C167" s="0" t="n">
        <v>255</v>
      </c>
      <c r="D167" s="13" t="n">
        <v>0.879</v>
      </c>
      <c r="E167" s="13" t="n">
        <v>0.952</v>
      </c>
      <c r="F167" s="13" t="n">
        <v>0.873</v>
      </c>
      <c r="G167" s="13" t="n">
        <f aca="false">( -0.000163199*C167*C167 + 0.0045179*C167 + 96.7558 )/100</f>
        <v>0.87295849525</v>
      </c>
      <c r="H167" s="12"/>
      <c r="I167" s="12"/>
      <c r="J167" s="12"/>
      <c r="P167" s="0" t="n">
        <v>255</v>
      </c>
      <c r="Q167" s="0" t="n">
        <v>255</v>
      </c>
      <c r="R167" s="13" t="n">
        <v>0.058</v>
      </c>
      <c r="S167" s="13" t="n">
        <v>0.795</v>
      </c>
      <c r="T167" s="13" t="n">
        <v>0</v>
      </c>
      <c r="U167" s="12" t="n">
        <f aca="false">SUM(R167:T167)</f>
        <v>0.853</v>
      </c>
    </row>
    <row r="168" customFormat="false" ht="12.8" hidden="false" customHeight="false" outlineLevel="0" collapsed="false">
      <c r="H168" s="15"/>
      <c r="I168" s="15"/>
      <c r="J168" s="15"/>
      <c r="AD168" s="2" t="s">
        <v>68</v>
      </c>
    </row>
    <row r="169" customFormat="false" ht="12.8" hidden="false" customHeight="false" outlineLevel="0" collapsed="false">
      <c r="H169" s="2"/>
      <c r="AD169" s="2" t="s">
        <v>69</v>
      </c>
      <c r="AG169" s="2" t="s">
        <v>70</v>
      </c>
      <c r="AH169" s="2"/>
      <c r="AI169" s="2"/>
    </row>
    <row r="170" customFormat="false" ht="12.8" hidden="false" customHeight="false" outlineLevel="0" collapsed="false">
      <c r="A170" s="2" t="s">
        <v>52</v>
      </c>
      <c r="B170" s="11" t="s">
        <v>53</v>
      </c>
      <c r="C170" s="11" t="s">
        <v>54</v>
      </c>
      <c r="D170" s="11" t="s">
        <v>57</v>
      </c>
      <c r="E170" s="11" t="s">
        <v>62</v>
      </c>
      <c r="F170" s="11" t="s">
        <v>63</v>
      </c>
      <c r="G170" s="11" t="s">
        <v>64</v>
      </c>
      <c r="H170" s="2" t="s">
        <v>65</v>
      </c>
      <c r="J170" s="2"/>
      <c r="K170" s="2"/>
      <c r="O170" s="11" t="s">
        <v>53</v>
      </c>
      <c r="P170" s="11" t="s">
        <v>54</v>
      </c>
      <c r="Q170" s="11" t="s">
        <v>57</v>
      </c>
      <c r="R170" s="11" t="s">
        <v>71</v>
      </c>
      <c r="S170" s="11" t="s">
        <v>62</v>
      </c>
      <c r="T170" s="11" t="s">
        <v>63</v>
      </c>
      <c r="U170" s="11" t="s">
        <v>64</v>
      </c>
      <c r="V170" s="2"/>
      <c r="AC170" s="16" t="s">
        <v>71</v>
      </c>
      <c r="AD170" s="16" t="s">
        <v>44</v>
      </c>
      <c r="AE170" s="16" t="s">
        <v>45</v>
      </c>
      <c r="AF170" s="16" t="s">
        <v>46</v>
      </c>
      <c r="AG170" s="16" t="s">
        <v>44</v>
      </c>
      <c r="AH170" s="16" t="s">
        <v>45</v>
      </c>
      <c r="AI170" s="16" t="s">
        <v>46</v>
      </c>
      <c r="AJ170" s="16" t="s">
        <v>67</v>
      </c>
    </row>
    <row r="171" customFormat="false" ht="12.8" hidden="false" customHeight="false" outlineLevel="0" collapsed="false">
      <c r="B171" s="1" t="n">
        <v>255</v>
      </c>
      <c r="C171" s="1" t="n">
        <v>1</v>
      </c>
      <c r="D171" s="0" t="n">
        <v>128</v>
      </c>
      <c r="E171" s="13" t="n">
        <v>0.873</v>
      </c>
      <c r="F171" s="13" t="n">
        <v>0.954</v>
      </c>
      <c r="G171" s="12" t="n">
        <v>0.947</v>
      </c>
      <c r="H171" s="14" t="n">
        <f aca="false">(-0.000348968*C171*C171 - 0.00095174*C171 + 95.456)/100</f>
        <v>0.95454699292</v>
      </c>
      <c r="J171" s="12"/>
      <c r="K171" s="12"/>
      <c r="O171" s="0" t="n">
        <v>255</v>
      </c>
      <c r="P171" s="0" t="n">
        <v>255</v>
      </c>
      <c r="Q171" s="0" t="n">
        <v>255</v>
      </c>
      <c r="R171" s="0" t="n">
        <v>1</v>
      </c>
      <c r="S171" s="13" t="n">
        <v>0.927</v>
      </c>
      <c r="T171" s="13" t="n">
        <v>0.873</v>
      </c>
      <c r="U171" s="13" t="n">
        <v>0.938</v>
      </c>
      <c r="V171" s="12"/>
      <c r="AC171" s="0" t="n">
        <v>1</v>
      </c>
      <c r="AD171" s="15" t="n">
        <f aca="false">1-S171</f>
        <v>0.073</v>
      </c>
      <c r="AE171" s="15" t="n">
        <f aca="false">1-T171</f>
        <v>0.127</v>
      </c>
      <c r="AF171" s="15" t="n">
        <f aca="false">1-U171</f>
        <v>0.0620000000000001</v>
      </c>
      <c r="AG171" s="15" t="n">
        <v>1</v>
      </c>
      <c r="AH171" s="15" t="n">
        <f aca="false">AG171*AE171/AD171</f>
        <v>1.73972602739726</v>
      </c>
      <c r="AI171" s="15" t="n">
        <f aca="false">AG171*AF171/AD171</f>
        <v>0.849315068493152</v>
      </c>
      <c r="AJ171" s="15" t="n">
        <f aca="false">SUM(AD171:AF171)</f>
        <v>0.262</v>
      </c>
    </row>
    <row r="172" customFormat="false" ht="12.8" hidden="false" customHeight="false" outlineLevel="0" collapsed="false">
      <c r="B172" s="0" t="n">
        <v>255</v>
      </c>
      <c r="C172" s="0" t="n">
        <v>10</v>
      </c>
      <c r="D172" s="0" t="n">
        <v>128</v>
      </c>
      <c r="E172" s="13" t="n">
        <v>0.873</v>
      </c>
      <c r="F172" s="13" t="n">
        <v>0.954</v>
      </c>
      <c r="G172" s="12" t="n">
        <v>0.947</v>
      </c>
      <c r="H172" s="14" t="n">
        <f aca="false">(-0.000348968*C172*C172 - 0.00095174*C172 + 95.456)/100</f>
        <v>0.954115858</v>
      </c>
      <c r="J172" s="12"/>
      <c r="K172" s="12"/>
      <c r="O172" s="0" t="n">
        <v>255</v>
      </c>
      <c r="P172" s="0" t="n">
        <v>255</v>
      </c>
      <c r="Q172" s="0" t="n">
        <v>255</v>
      </c>
      <c r="R172" s="0" t="n">
        <v>10</v>
      </c>
      <c r="S172" s="13" t="n">
        <v>0.92</v>
      </c>
      <c r="T172" s="13" t="n">
        <v>0.855</v>
      </c>
      <c r="U172" s="13" t="n">
        <v>0.933</v>
      </c>
      <c r="V172" s="12"/>
      <c r="AC172" s="0" t="n">
        <v>10</v>
      </c>
      <c r="AD172" s="15" t="n">
        <f aca="false">1-S172</f>
        <v>0.08</v>
      </c>
      <c r="AE172" s="15" t="n">
        <f aca="false">1-T172</f>
        <v>0.145</v>
      </c>
      <c r="AF172" s="15" t="n">
        <f aca="false">1-U172</f>
        <v>0.0670000000000001</v>
      </c>
      <c r="AG172" s="15" t="n">
        <v>1</v>
      </c>
      <c r="AH172" s="15" t="n">
        <f aca="false">AG172*AE172/AD172</f>
        <v>1.8125</v>
      </c>
      <c r="AI172" s="15" t="n">
        <f aca="false">AG172*AF172/AD172</f>
        <v>0.837500000000001</v>
      </c>
      <c r="AJ172" s="15" t="n">
        <f aca="false">SUM(AD172:AF172)</f>
        <v>0.292</v>
      </c>
    </row>
    <row r="173" customFormat="false" ht="12.8" hidden="false" customHeight="false" outlineLevel="0" collapsed="false">
      <c r="B173" s="0" t="n">
        <v>255</v>
      </c>
      <c r="C173" s="0" t="n">
        <v>20</v>
      </c>
      <c r="D173" s="0" t="n">
        <v>128</v>
      </c>
      <c r="E173" s="13" t="n">
        <v>0.873</v>
      </c>
      <c r="F173" s="13" t="n">
        <v>0.952</v>
      </c>
      <c r="G173" s="12" t="n">
        <v>0.946</v>
      </c>
      <c r="H173" s="14" t="n">
        <f aca="false">(-0.000348968*C173*C173 - 0.00095174*C173 + 95.456)/100</f>
        <v>0.95297378</v>
      </c>
      <c r="J173" s="12"/>
      <c r="K173" s="12"/>
      <c r="O173" s="0" t="n">
        <v>255</v>
      </c>
      <c r="P173" s="0" t="n">
        <v>255</v>
      </c>
      <c r="Q173" s="0" t="n">
        <v>255</v>
      </c>
      <c r="R173" s="0" t="n">
        <v>20</v>
      </c>
      <c r="S173" s="13" t="n">
        <v>0.904</v>
      </c>
      <c r="T173" s="13" t="n">
        <v>0.82</v>
      </c>
      <c r="U173" s="13" t="n">
        <v>0.921</v>
      </c>
      <c r="V173" s="12"/>
      <c r="AC173" s="0" t="n">
        <v>20</v>
      </c>
      <c r="AD173" s="15" t="n">
        <f aca="false">1-S173</f>
        <v>0.096</v>
      </c>
      <c r="AE173" s="15" t="n">
        <f aca="false">1-T173</f>
        <v>0.18</v>
      </c>
      <c r="AF173" s="15" t="n">
        <f aca="false">1-U173</f>
        <v>0.0790000000000001</v>
      </c>
      <c r="AG173" s="15" t="n">
        <v>1</v>
      </c>
      <c r="AH173" s="15" t="n">
        <f aca="false">AG173*AE173/AD173</f>
        <v>1.875</v>
      </c>
      <c r="AI173" s="15" t="n">
        <f aca="false">AG173*AF173/AD173</f>
        <v>0.822916666666668</v>
      </c>
      <c r="AJ173" s="15" t="n">
        <f aca="false">SUM(AD173:AF173)</f>
        <v>0.355</v>
      </c>
    </row>
    <row r="174" customFormat="false" ht="12.8" hidden="false" customHeight="false" outlineLevel="0" collapsed="false">
      <c r="B174" s="0" t="n">
        <v>255</v>
      </c>
      <c r="C174" s="0" t="n">
        <v>30</v>
      </c>
      <c r="D174" s="0" t="n">
        <v>128</v>
      </c>
      <c r="E174" s="13" t="n">
        <v>0.873</v>
      </c>
      <c r="F174" s="13" t="n">
        <v>0.95</v>
      </c>
      <c r="G174" s="12" t="n">
        <v>0.947</v>
      </c>
      <c r="H174" s="14" t="n">
        <f aca="false">(-0.000348968*C174*C174 - 0.00095174*C174 + 95.456)/100</f>
        <v>0.951133766</v>
      </c>
      <c r="J174" s="12"/>
      <c r="K174" s="12"/>
      <c r="O174" s="0" t="n">
        <v>255</v>
      </c>
      <c r="P174" s="0" t="n">
        <v>255</v>
      </c>
      <c r="Q174" s="0" t="n">
        <v>255</v>
      </c>
      <c r="R174" s="0" t="n">
        <v>30</v>
      </c>
      <c r="S174" s="13" t="n">
        <v>0.889</v>
      </c>
      <c r="T174" s="13" t="n">
        <v>0.785</v>
      </c>
      <c r="U174" s="13" t="n">
        <v>0.91</v>
      </c>
      <c r="V174" s="12"/>
      <c r="AC174" s="0" t="n">
        <v>30</v>
      </c>
      <c r="AD174" s="15" t="n">
        <f aca="false">1-S174</f>
        <v>0.111</v>
      </c>
      <c r="AE174" s="15" t="n">
        <f aca="false">1-T174</f>
        <v>0.215</v>
      </c>
      <c r="AF174" s="15" t="n">
        <f aca="false">1-U174</f>
        <v>0.09</v>
      </c>
      <c r="AG174" s="15" t="n">
        <v>1</v>
      </c>
      <c r="AH174" s="15" t="n">
        <f aca="false">AG174*AE174/AD174</f>
        <v>1.93693693693694</v>
      </c>
      <c r="AI174" s="15" t="n">
        <f aca="false">AG174*AF174/AD174</f>
        <v>0.810810810810811</v>
      </c>
      <c r="AJ174" s="15" t="n">
        <f aca="false">SUM(AD174:AF174)</f>
        <v>0.416</v>
      </c>
    </row>
    <row r="175" customFormat="false" ht="12.8" hidden="false" customHeight="false" outlineLevel="0" collapsed="false">
      <c r="B175" s="0" t="n">
        <v>255</v>
      </c>
      <c r="C175" s="0" t="n">
        <v>36</v>
      </c>
      <c r="D175" s="0" t="n">
        <v>128</v>
      </c>
      <c r="E175" s="13" t="n">
        <v>0.873</v>
      </c>
      <c r="F175" s="13" t="n">
        <v>0.949</v>
      </c>
      <c r="G175" s="12" t="n">
        <v>0.947</v>
      </c>
      <c r="H175" s="14" t="n">
        <f aca="false">(-0.000348968*C175*C175 - 0.00095174*C175 + 95.456)/100</f>
        <v>0.94969474832</v>
      </c>
      <c r="J175" s="12"/>
      <c r="K175" s="12"/>
      <c r="O175" s="0" t="n">
        <v>255</v>
      </c>
      <c r="P175" s="0" t="n">
        <v>255</v>
      </c>
      <c r="Q175" s="0" t="n">
        <v>255</v>
      </c>
      <c r="R175" s="0" t="n">
        <v>40</v>
      </c>
      <c r="S175" s="13" t="n">
        <v>0.874</v>
      </c>
      <c r="T175" s="13" t="n">
        <v>0.749</v>
      </c>
      <c r="U175" s="13" t="n">
        <v>0.899</v>
      </c>
      <c r="V175" s="12"/>
      <c r="AC175" s="0" t="n">
        <v>40</v>
      </c>
      <c r="AD175" s="15" t="n">
        <f aca="false">1-S175</f>
        <v>0.126</v>
      </c>
      <c r="AE175" s="15" t="n">
        <f aca="false">1-T175</f>
        <v>0.251</v>
      </c>
      <c r="AF175" s="15" t="n">
        <f aca="false">1-U175</f>
        <v>0.101</v>
      </c>
      <c r="AG175" s="15" t="n">
        <v>1</v>
      </c>
      <c r="AH175" s="15" t="n">
        <f aca="false">AG175*AE175/AD175</f>
        <v>1.99206349206349</v>
      </c>
      <c r="AI175" s="15" t="n">
        <f aca="false">AG175*AF175/AD175</f>
        <v>0.801587301587302</v>
      </c>
      <c r="AJ175" s="15" t="n">
        <f aca="false">SUM(AD175:AF175)</f>
        <v>0.478</v>
      </c>
    </row>
    <row r="176" customFormat="false" ht="12.8" hidden="false" customHeight="false" outlineLevel="0" collapsed="false">
      <c r="B176" s="0" t="n">
        <v>255</v>
      </c>
      <c r="C176" s="0" t="n">
        <v>37</v>
      </c>
      <c r="D176" s="0" t="n">
        <v>128</v>
      </c>
      <c r="E176" s="13" t="n">
        <v>0.873</v>
      </c>
      <c r="F176" s="13" t="n">
        <v>0.948</v>
      </c>
      <c r="G176" s="12" t="n">
        <v>0.946</v>
      </c>
      <c r="H176" s="14" t="n">
        <f aca="false">(-0.000348968*C176*C176 - 0.00095174*C176 + 95.456)/100</f>
        <v>0.94943048428</v>
      </c>
      <c r="J176" s="12"/>
      <c r="K176" s="12"/>
      <c r="O176" s="0" t="n">
        <v>255</v>
      </c>
      <c r="P176" s="0" t="n">
        <v>255</v>
      </c>
      <c r="Q176" s="0" t="n">
        <v>255</v>
      </c>
      <c r="R176" s="0" t="n">
        <v>50</v>
      </c>
      <c r="S176" s="13" t="n">
        <v>0.859</v>
      </c>
      <c r="T176" s="13" t="n">
        <v>0.714</v>
      </c>
      <c r="U176" s="13" t="n">
        <v>0.887</v>
      </c>
      <c r="V176" s="12"/>
      <c r="AC176" s="0" t="n">
        <v>50</v>
      </c>
      <c r="AD176" s="15" t="n">
        <f aca="false">1-S176</f>
        <v>0.141</v>
      </c>
      <c r="AE176" s="15" t="n">
        <f aca="false">1-T176</f>
        <v>0.286</v>
      </c>
      <c r="AF176" s="15" t="n">
        <f aca="false">1-U176</f>
        <v>0.113</v>
      </c>
      <c r="AG176" s="15" t="n">
        <v>1</v>
      </c>
      <c r="AH176" s="15" t="n">
        <f aca="false">AG176*AE176/AD176</f>
        <v>2.02836879432624</v>
      </c>
      <c r="AI176" s="15" t="n">
        <f aca="false">AG176*AF176/AD176</f>
        <v>0.801418439716312</v>
      </c>
      <c r="AJ176" s="15" t="n">
        <f aca="false">SUM(AD176:AF176)</f>
        <v>0.54</v>
      </c>
    </row>
    <row r="177" customFormat="false" ht="12.8" hidden="false" customHeight="false" outlineLevel="0" collapsed="false">
      <c r="B177" s="0" t="n">
        <v>255</v>
      </c>
      <c r="C177" s="0" t="n">
        <v>40</v>
      </c>
      <c r="D177" s="0" t="n">
        <v>128</v>
      </c>
      <c r="E177" s="13" t="n">
        <v>0.873</v>
      </c>
      <c r="F177" s="13" t="n">
        <v>0.948</v>
      </c>
      <c r="G177" s="12" t="n">
        <v>0.946</v>
      </c>
      <c r="H177" s="14" t="n">
        <f aca="false">(-0.000348968*C177*C177 - 0.00095174*C177 + 95.456)/100</f>
        <v>0.948595816</v>
      </c>
      <c r="J177" s="12"/>
      <c r="K177" s="12"/>
      <c r="O177" s="0" t="n">
        <v>255</v>
      </c>
      <c r="P177" s="0" t="n">
        <v>255</v>
      </c>
      <c r="Q177" s="0" t="n">
        <v>255</v>
      </c>
      <c r="R177" s="0" t="n">
        <v>60</v>
      </c>
      <c r="S177" s="13" t="n">
        <v>0.843</v>
      </c>
      <c r="T177" s="13" t="n">
        <v>0.679</v>
      </c>
      <c r="U177" s="13" t="n">
        <v>0.876</v>
      </c>
      <c r="V177" s="12"/>
      <c r="AC177" s="0" t="n">
        <v>60</v>
      </c>
      <c r="AD177" s="15" t="n">
        <f aca="false">1-S177</f>
        <v>0.157</v>
      </c>
      <c r="AE177" s="15" t="n">
        <f aca="false">1-T177</f>
        <v>0.321</v>
      </c>
      <c r="AF177" s="15" t="n">
        <f aca="false">1-U177</f>
        <v>0.124</v>
      </c>
      <c r="AG177" s="15" t="n">
        <v>1</v>
      </c>
      <c r="AH177" s="15" t="n">
        <f aca="false">AG177*AE177/AD177</f>
        <v>2.04458598726115</v>
      </c>
      <c r="AI177" s="15" t="n">
        <f aca="false">AG177*AF177/AD177</f>
        <v>0.789808917197452</v>
      </c>
      <c r="AJ177" s="15" t="n">
        <f aca="false">SUM(AD177:AF177)</f>
        <v>0.602</v>
      </c>
    </row>
    <row r="178" customFormat="false" ht="12.8" hidden="false" customHeight="false" outlineLevel="0" collapsed="false">
      <c r="B178" s="0" t="n">
        <v>255</v>
      </c>
      <c r="C178" s="0" t="n">
        <v>50</v>
      </c>
      <c r="D178" s="0" t="n">
        <v>128</v>
      </c>
      <c r="E178" s="13" t="n">
        <v>0.873</v>
      </c>
      <c r="F178" s="13" t="n">
        <v>0.945</v>
      </c>
      <c r="G178" s="12" t="n">
        <v>0.946</v>
      </c>
      <c r="H178" s="14" t="n">
        <f aca="false">(-0.000348968*C178*C178 - 0.00095174*C178 + 95.456)/100</f>
        <v>0.94535993</v>
      </c>
      <c r="J178" s="12"/>
      <c r="K178" s="12"/>
      <c r="O178" s="0" t="n">
        <v>255</v>
      </c>
      <c r="P178" s="0" t="n">
        <v>255</v>
      </c>
      <c r="Q178" s="0" t="n">
        <v>255</v>
      </c>
      <c r="R178" s="0" t="n">
        <v>70</v>
      </c>
      <c r="S178" s="13" t="n">
        <v>0.828</v>
      </c>
      <c r="T178" s="13" t="n">
        <v>0.644</v>
      </c>
      <c r="U178" s="13" t="n">
        <v>0.864</v>
      </c>
      <c r="V178" s="12"/>
      <c r="AC178" s="0" t="n">
        <v>70</v>
      </c>
      <c r="AD178" s="15" t="n">
        <f aca="false">1-S178</f>
        <v>0.172</v>
      </c>
      <c r="AE178" s="15" t="n">
        <f aca="false">1-T178</f>
        <v>0.356</v>
      </c>
      <c r="AF178" s="15" t="n">
        <f aca="false">1-U178</f>
        <v>0.136</v>
      </c>
      <c r="AG178" s="15" t="n">
        <v>1</v>
      </c>
      <c r="AH178" s="15" t="n">
        <f aca="false">AG178*AE178/AD178</f>
        <v>2.06976744186046</v>
      </c>
      <c r="AI178" s="15" t="n">
        <f aca="false">AG178*AF178/AD178</f>
        <v>0.790697674418605</v>
      </c>
      <c r="AJ178" s="15" t="n">
        <f aca="false">SUM(AD178:AF178)</f>
        <v>0.664</v>
      </c>
    </row>
    <row r="179" customFormat="false" ht="12.8" hidden="false" customHeight="false" outlineLevel="0" collapsed="false">
      <c r="B179" s="0" t="n">
        <v>255</v>
      </c>
      <c r="C179" s="0" t="n">
        <v>60</v>
      </c>
      <c r="D179" s="0" t="n">
        <v>128</v>
      </c>
      <c r="E179" s="13" t="n">
        <v>0.873</v>
      </c>
      <c r="F179" s="13" t="n">
        <v>0.94</v>
      </c>
      <c r="G179" s="12" t="n">
        <v>0.946</v>
      </c>
      <c r="H179" s="14" t="n">
        <f aca="false">(-0.000348968*C179*C179 - 0.00095174*C179 + 95.456)/100</f>
        <v>0.941426108</v>
      </c>
      <c r="J179" s="12"/>
      <c r="K179" s="12"/>
      <c r="O179" s="0" t="n">
        <v>255</v>
      </c>
      <c r="P179" s="0" t="n">
        <v>255</v>
      </c>
      <c r="Q179" s="0" t="n">
        <v>255</v>
      </c>
      <c r="R179" s="0" t="n">
        <v>80</v>
      </c>
      <c r="S179" s="17" t="n">
        <v>0.843</v>
      </c>
      <c r="T179" s="17" t="n">
        <v>0.679</v>
      </c>
      <c r="U179" s="17" t="n">
        <v>0.876</v>
      </c>
      <c r="V179" s="12"/>
      <c r="AC179" s="0" t="n">
        <v>80</v>
      </c>
      <c r="AD179" s="18" t="n">
        <f aca="false">1-S179</f>
        <v>0.157</v>
      </c>
      <c r="AE179" s="18" t="n">
        <f aca="false">1-T179</f>
        <v>0.321</v>
      </c>
      <c r="AF179" s="18" t="n">
        <f aca="false">1-U179</f>
        <v>0.124</v>
      </c>
      <c r="AG179" s="15" t="n">
        <v>1</v>
      </c>
      <c r="AH179" s="18" t="n">
        <f aca="false">AG179*AE179/AD179</f>
        <v>2.04458598726115</v>
      </c>
      <c r="AI179" s="18" t="n">
        <f aca="false">AG179*AF179/AD179</f>
        <v>0.789808917197452</v>
      </c>
      <c r="AJ179" s="15" t="n">
        <f aca="false">SUM(AD179:AF179)</f>
        <v>0.602</v>
      </c>
    </row>
    <row r="180" customFormat="false" ht="12.8" hidden="false" customHeight="false" outlineLevel="0" collapsed="false">
      <c r="B180" s="0" t="n">
        <v>255</v>
      </c>
      <c r="C180" s="0" t="n">
        <v>70</v>
      </c>
      <c r="D180" s="0" t="n">
        <v>128</v>
      </c>
      <c r="E180" s="13" t="n">
        <v>0.873</v>
      </c>
      <c r="F180" s="13" t="n">
        <v>0.937</v>
      </c>
      <c r="G180" s="12" t="n">
        <v>0.947</v>
      </c>
      <c r="H180" s="14" t="n">
        <f aca="false">(-0.000348968*C180*C180 - 0.00095174*C180 + 95.456)/100</f>
        <v>0.93679435</v>
      </c>
      <c r="J180" s="12"/>
      <c r="K180" s="12"/>
      <c r="O180" s="0" t="n">
        <v>255</v>
      </c>
      <c r="P180" s="0" t="n">
        <v>255</v>
      </c>
      <c r="Q180" s="0" t="n">
        <v>255</v>
      </c>
      <c r="R180" s="0" t="n">
        <v>90</v>
      </c>
      <c r="S180" s="17" t="n">
        <v>0.843</v>
      </c>
      <c r="T180" s="17" t="n">
        <v>0.679</v>
      </c>
      <c r="U180" s="17" t="n">
        <v>0.876</v>
      </c>
      <c r="V180" s="12"/>
      <c r="AC180" s="0" t="n">
        <v>90</v>
      </c>
      <c r="AD180" s="18" t="n">
        <f aca="false">1-S180</f>
        <v>0.157</v>
      </c>
      <c r="AE180" s="18" t="n">
        <f aca="false">1-T180</f>
        <v>0.321</v>
      </c>
      <c r="AF180" s="18" t="n">
        <f aca="false">1-U180</f>
        <v>0.124</v>
      </c>
      <c r="AG180" s="15" t="n">
        <v>1</v>
      </c>
      <c r="AH180" s="18" t="n">
        <f aca="false">AG180*AE180/AD180</f>
        <v>2.04458598726115</v>
      </c>
      <c r="AI180" s="18" t="n">
        <f aca="false">AG180*AF180/AD180</f>
        <v>0.789808917197452</v>
      </c>
      <c r="AJ180" s="15" t="n">
        <f aca="false">SUM(AD180:AF180)</f>
        <v>0.602</v>
      </c>
    </row>
    <row r="181" customFormat="false" ht="12.8" hidden="false" customHeight="false" outlineLevel="0" collapsed="false">
      <c r="B181" s="0" t="n">
        <v>255</v>
      </c>
      <c r="C181" s="0" t="n">
        <v>80</v>
      </c>
      <c r="D181" s="0" t="n">
        <v>128</v>
      </c>
      <c r="E181" s="13" t="n">
        <v>0.873</v>
      </c>
      <c r="F181" s="13" t="n">
        <v>0.931</v>
      </c>
      <c r="G181" s="12" t="n">
        <v>0.948</v>
      </c>
      <c r="H181" s="14" t="n">
        <f aca="false">(-0.000348968*C181*C181 - 0.00095174*C181 + 95.456)/100</f>
        <v>0.931464656</v>
      </c>
      <c r="J181" s="12"/>
      <c r="K181" s="12"/>
      <c r="O181" s="0" t="n">
        <v>255</v>
      </c>
      <c r="P181" s="0" t="n">
        <v>255</v>
      </c>
      <c r="Q181" s="0" t="n">
        <v>255</v>
      </c>
      <c r="R181" s="0" t="n">
        <v>100</v>
      </c>
      <c r="S181" s="13" t="n">
        <v>0.782</v>
      </c>
      <c r="T181" s="13" t="n">
        <v>0.538</v>
      </c>
      <c r="U181" s="13" t="n">
        <v>0.83</v>
      </c>
      <c r="V181" s="12"/>
      <c r="AC181" s="0" t="n">
        <v>100</v>
      </c>
      <c r="AD181" s="15" t="n">
        <f aca="false">1-S181</f>
        <v>0.218</v>
      </c>
      <c r="AE181" s="15" t="n">
        <f aca="false">1-T181</f>
        <v>0.462</v>
      </c>
      <c r="AF181" s="15" t="n">
        <f aca="false">1-U181</f>
        <v>0.17</v>
      </c>
      <c r="AG181" s="15" t="n">
        <v>1</v>
      </c>
      <c r="AH181" s="15" t="n">
        <f aca="false">AG181*AE181/AD181</f>
        <v>2.11926605504587</v>
      </c>
      <c r="AI181" s="15" t="n">
        <f aca="false">AG181*AF181/AD181</f>
        <v>0.779816513761468</v>
      </c>
      <c r="AJ181" s="15" t="n">
        <f aca="false">SUM(AD181:AF181)</f>
        <v>0.85</v>
      </c>
    </row>
    <row r="182" customFormat="false" ht="12.8" hidden="false" customHeight="false" outlineLevel="0" collapsed="false">
      <c r="B182" s="0" t="n">
        <v>255</v>
      </c>
      <c r="C182" s="0" t="n">
        <v>90</v>
      </c>
      <c r="D182" s="0" t="n">
        <v>128</v>
      </c>
      <c r="E182" s="13" t="n">
        <v>0.873</v>
      </c>
      <c r="F182" s="13" t="n">
        <v>0.926</v>
      </c>
      <c r="G182" s="12" t="n">
        <v>0.947</v>
      </c>
      <c r="H182" s="14" t="n">
        <f aca="false">(-0.000348968*C182*C182 - 0.00095174*C182 + 95.456)/100</f>
        <v>0.925437026</v>
      </c>
      <c r="J182" s="12"/>
      <c r="K182" s="12"/>
      <c r="O182" s="0" t="n">
        <v>255</v>
      </c>
      <c r="P182" s="0" t="n">
        <v>255</v>
      </c>
      <c r="Q182" s="0" t="n">
        <v>255</v>
      </c>
      <c r="R182" s="0" t="n">
        <v>110</v>
      </c>
      <c r="S182" s="13" t="n">
        <v>0.767</v>
      </c>
      <c r="T182" s="13" t="n">
        <v>0.503</v>
      </c>
      <c r="U182" s="13" t="n">
        <v>0.819</v>
      </c>
      <c r="V182" s="12"/>
      <c r="AC182" s="0" t="n">
        <v>110</v>
      </c>
      <c r="AD182" s="15" t="n">
        <f aca="false">1-S182</f>
        <v>0.233</v>
      </c>
      <c r="AE182" s="15" t="n">
        <f aca="false">1-T182</f>
        <v>0.497</v>
      </c>
      <c r="AF182" s="15" t="n">
        <f aca="false">1-U182</f>
        <v>0.181</v>
      </c>
      <c r="AG182" s="15" t="n">
        <v>1</v>
      </c>
      <c r="AH182" s="15" t="n">
        <f aca="false">AG182*AE182/AD182</f>
        <v>2.13304721030043</v>
      </c>
      <c r="AI182" s="15" t="n">
        <f aca="false">AG182*AF182/AD182</f>
        <v>0.776824034334764</v>
      </c>
      <c r="AJ182" s="15" t="n">
        <f aca="false">SUM(AD182:AF182)</f>
        <v>0.911</v>
      </c>
    </row>
    <row r="183" customFormat="false" ht="12.8" hidden="false" customHeight="false" outlineLevel="0" collapsed="false">
      <c r="B183" s="0" t="n">
        <v>255</v>
      </c>
      <c r="C183" s="0" t="n">
        <v>110</v>
      </c>
      <c r="D183" s="0" t="n">
        <v>128</v>
      </c>
      <c r="E183" s="13" t="n">
        <v>0.873</v>
      </c>
      <c r="F183" s="13" t="n">
        <v>0.911</v>
      </c>
      <c r="G183" s="13" t="n">
        <v>0.948</v>
      </c>
      <c r="H183" s="14" t="n">
        <f aca="false">(-0.000348968*C183*C183 - 0.00095174*C183 + 95.456)/100</f>
        <v>0.911287958</v>
      </c>
      <c r="J183" s="12"/>
      <c r="K183" s="12"/>
      <c r="O183" s="0" t="n">
        <v>255</v>
      </c>
      <c r="P183" s="0" t="n">
        <v>255</v>
      </c>
      <c r="Q183" s="0" t="n">
        <v>255</v>
      </c>
      <c r="R183" s="0" t="n">
        <v>120</v>
      </c>
      <c r="S183" s="13" t="n">
        <v>0.751</v>
      </c>
      <c r="T183" s="13" t="n">
        <v>0.467</v>
      </c>
      <c r="U183" s="13" t="n">
        <v>0.808</v>
      </c>
      <c r="V183" s="12"/>
      <c r="AC183" s="0" t="n">
        <v>120</v>
      </c>
      <c r="AD183" s="15" t="n">
        <f aca="false">1-S183</f>
        <v>0.249</v>
      </c>
      <c r="AE183" s="15" t="n">
        <f aca="false">1-T183</f>
        <v>0.533</v>
      </c>
      <c r="AF183" s="15" t="n">
        <f aca="false">1-U183</f>
        <v>0.192</v>
      </c>
      <c r="AG183" s="15" t="n">
        <v>1</v>
      </c>
      <c r="AH183" s="15" t="n">
        <f aca="false">AG183*AE183/AD183</f>
        <v>2.14056224899598</v>
      </c>
      <c r="AI183" s="15" t="n">
        <f aca="false">AG183*AF183/AD183</f>
        <v>0.771084337349398</v>
      </c>
      <c r="AJ183" s="15" t="n">
        <f aca="false">SUM(AD183:AF183)</f>
        <v>0.974</v>
      </c>
    </row>
    <row r="184" customFormat="false" ht="12.8" hidden="false" customHeight="false" outlineLevel="0" collapsed="false">
      <c r="B184" s="0" t="n">
        <v>255</v>
      </c>
      <c r="C184" s="0" t="n">
        <v>120</v>
      </c>
      <c r="D184" s="0" t="n">
        <v>128</v>
      </c>
      <c r="E184" s="13" t="n">
        <v>0.873</v>
      </c>
      <c r="F184" s="13" t="n">
        <v>0.903</v>
      </c>
      <c r="G184" s="13" t="n">
        <v>0.948</v>
      </c>
      <c r="H184" s="14" t="n">
        <f aca="false">(-0.000348968*C184*C184 - 0.00095174*C184 + 95.456)/100</f>
        <v>0.90316652</v>
      </c>
      <c r="J184" s="12"/>
      <c r="K184" s="12"/>
      <c r="O184" s="0" t="n">
        <v>255</v>
      </c>
      <c r="P184" s="0" t="n">
        <v>255</v>
      </c>
      <c r="Q184" s="0" t="n">
        <v>255</v>
      </c>
      <c r="R184" s="0" t="n">
        <v>130</v>
      </c>
      <c r="S184" s="13" t="n">
        <v>0.74</v>
      </c>
      <c r="T184" s="13" t="n">
        <v>0.441</v>
      </c>
      <c r="U184" s="13" t="n">
        <v>0.799</v>
      </c>
      <c r="V184" s="12"/>
      <c r="AC184" s="0" t="n">
        <v>130</v>
      </c>
      <c r="AD184" s="15" t="n">
        <f aca="false">1-S184</f>
        <v>0.26</v>
      </c>
      <c r="AE184" s="15" t="n">
        <f aca="false">1-T184</f>
        <v>0.559</v>
      </c>
      <c r="AF184" s="15" t="n">
        <f aca="false">1-U184</f>
        <v>0.201</v>
      </c>
      <c r="AG184" s="15" t="n">
        <v>1</v>
      </c>
      <c r="AH184" s="15" t="n">
        <f aca="false">AG184*AE184/AD184</f>
        <v>2.15</v>
      </c>
      <c r="AI184" s="15" t="n">
        <f aca="false">AG184*AF184/AD184</f>
        <v>0.773076923076923</v>
      </c>
      <c r="AJ184" s="15" t="n">
        <f aca="false">SUM(AD184:AF184)</f>
        <v>1.02</v>
      </c>
    </row>
    <row r="185" customFormat="false" ht="12.8" hidden="false" customHeight="false" outlineLevel="0" collapsed="false">
      <c r="B185" s="0" t="n">
        <v>255</v>
      </c>
      <c r="C185" s="0" t="n">
        <v>130</v>
      </c>
      <c r="D185" s="0" t="n">
        <v>128</v>
      </c>
      <c r="E185" s="13" t="n">
        <v>0.873</v>
      </c>
      <c r="F185" s="13" t="n">
        <v>0.894</v>
      </c>
      <c r="G185" s="13" t="n">
        <v>0.948</v>
      </c>
      <c r="H185" s="14" t="n">
        <f aca="false">(-0.000348968*C185*C185 - 0.00095174*C185 + 95.456)/100</f>
        <v>0.894347146</v>
      </c>
      <c r="J185" s="12"/>
      <c r="K185" s="12"/>
      <c r="O185" s="0" t="n">
        <v>255</v>
      </c>
      <c r="P185" s="0" t="n">
        <v>255</v>
      </c>
      <c r="Q185" s="0" t="n">
        <v>255</v>
      </c>
      <c r="R185" s="0" t="n">
        <v>140</v>
      </c>
      <c r="S185" s="13" t="n">
        <v>0.724</v>
      </c>
      <c r="T185" s="13" t="n">
        <v>0.405</v>
      </c>
      <c r="U185" s="13" t="n">
        <v>0.788</v>
      </c>
      <c r="V185" s="12"/>
      <c r="AC185" s="0" t="n">
        <v>140</v>
      </c>
      <c r="AD185" s="15" t="n">
        <f aca="false">1-S185</f>
        <v>0.276</v>
      </c>
      <c r="AE185" s="15" t="n">
        <f aca="false">1-T185</f>
        <v>0.595</v>
      </c>
      <c r="AF185" s="15" t="n">
        <f aca="false">1-U185</f>
        <v>0.212</v>
      </c>
      <c r="AG185" s="15" t="n">
        <v>1</v>
      </c>
      <c r="AH185" s="15" t="n">
        <f aca="false">AG185*AE185/AD185</f>
        <v>2.15579710144927</v>
      </c>
      <c r="AI185" s="15" t="n">
        <f aca="false">AG185*AF185/AD185</f>
        <v>0.768115942028985</v>
      </c>
      <c r="AJ185" s="15" t="n">
        <f aca="false">SUM(AD185:AF185)</f>
        <v>1.083</v>
      </c>
    </row>
    <row r="186" customFormat="false" ht="12.8" hidden="false" customHeight="false" outlineLevel="0" collapsed="false">
      <c r="B186" s="0" t="n">
        <v>255</v>
      </c>
      <c r="C186" s="0" t="n">
        <v>140</v>
      </c>
      <c r="D186" s="0" t="n">
        <v>128</v>
      </c>
      <c r="E186" s="13" t="n">
        <v>0.873</v>
      </c>
      <c r="F186" s="13" t="n">
        <v>0.884</v>
      </c>
      <c r="G186" s="13" t="n">
        <v>0.948</v>
      </c>
      <c r="H186" s="14" t="n">
        <f aca="false">(-0.000348968*C186*C186 - 0.00095174*C186 + 95.456)/100</f>
        <v>0.884829836</v>
      </c>
      <c r="J186" s="12"/>
      <c r="K186" s="12"/>
      <c r="O186" s="0" t="n">
        <v>255</v>
      </c>
      <c r="P186" s="0" t="n">
        <v>255</v>
      </c>
      <c r="Q186" s="0" t="n">
        <v>255</v>
      </c>
      <c r="R186" s="0" t="n">
        <v>150</v>
      </c>
      <c r="S186" s="13" t="n">
        <v>0.709</v>
      </c>
      <c r="T186" s="13" t="n">
        <v>0.37</v>
      </c>
      <c r="U186" s="13" t="n">
        <v>0.776</v>
      </c>
      <c r="V186" s="12"/>
      <c r="AC186" s="0" t="n">
        <v>150</v>
      </c>
      <c r="AD186" s="15" t="n">
        <f aca="false">1-S186</f>
        <v>0.291</v>
      </c>
      <c r="AE186" s="15" t="n">
        <f aca="false">1-T186</f>
        <v>0.63</v>
      </c>
      <c r="AF186" s="15" t="n">
        <f aca="false">1-U186</f>
        <v>0.224</v>
      </c>
      <c r="AG186" s="15" t="n">
        <v>1</v>
      </c>
      <c r="AH186" s="15" t="n">
        <f aca="false">AG186*AE186/AD186</f>
        <v>2.16494845360825</v>
      </c>
      <c r="AI186" s="15" t="n">
        <f aca="false">AG186*AF186/AD186</f>
        <v>0.769759450171821</v>
      </c>
      <c r="AJ186" s="15" t="n">
        <f aca="false">SUM(AD186:AF186)</f>
        <v>1.145</v>
      </c>
    </row>
    <row r="187" customFormat="false" ht="12.8" hidden="false" customHeight="false" outlineLevel="0" collapsed="false">
      <c r="B187" s="0" t="n">
        <v>255</v>
      </c>
      <c r="C187" s="0" t="n">
        <v>150</v>
      </c>
      <c r="D187" s="0" t="n">
        <v>128</v>
      </c>
      <c r="E187" s="13" t="n">
        <v>0.873</v>
      </c>
      <c r="F187" s="13" t="n">
        <v>0.876</v>
      </c>
      <c r="G187" s="13" t="n">
        <v>0.949</v>
      </c>
      <c r="H187" s="14" t="n">
        <f aca="false">(-0.000348968*C187*C187 - 0.00095174*C187 + 95.456)/100</f>
        <v>0.87461459</v>
      </c>
      <c r="J187" s="12"/>
      <c r="K187" s="12"/>
      <c r="O187" s="0" t="n">
        <v>255</v>
      </c>
      <c r="P187" s="0" t="n">
        <v>255</v>
      </c>
      <c r="Q187" s="0" t="n">
        <v>255</v>
      </c>
      <c r="R187" s="0" t="n">
        <v>160</v>
      </c>
      <c r="S187" s="13" t="n">
        <v>0.694</v>
      </c>
      <c r="T187" s="13" t="n">
        <v>0.335</v>
      </c>
      <c r="U187" s="13" t="n">
        <v>0.765</v>
      </c>
      <c r="V187" s="12"/>
      <c r="AC187" s="0" t="n">
        <v>160</v>
      </c>
      <c r="AD187" s="15" t="n">
        <f aca="false">1-S187</f>
        <v>0.306</v>
      </c>
      <c r="AE187" s="15" t="n">
        <f aca="false">1-T187</f>
        <v>0.665</v>
      </c>
      <c r="AF187" s="15" t="n">
        <f aca="false">1-U187</f>
        <v>0.235</v>
      </c>
      <c r="AG187" s="15" t="n">
        <v>1</v>
      </c>
      <c r="AH187" s="15" t="n">
        <f aca="false">AG187*AE187/AD187</f>
        <v>2.17320261437909</v>
      </c>
      <c r="AI187" s="15" t="n">
        <f aca="false">AG187*AF187/AD187</f>
        <v>0.76797385620915</v>
      </c>
      <c r="AJ187" s="15" t="n">
        <f aca="false">SUM(AD187:AF187)</f>
        <v>1.206</v>
      </c>
    </row>
    <row r="188" customFormat="false" ht="12.8" hidden="false" customHeight="false" outlineLevel="0" collapsed="false">
      <c r="B188" s="0" t="n">
        <v>255</v>
      </c>
      <c r="C188" s="0" t="n">
        <v>152</v>
      </c>
      <c r="D188" s="0" t="n">
        <v>128</v>
      </c>
      <c r="E188" s="13" t="n">
        <v>0.873</v>
      </c>
      <c r="F188" s="13" t="n">
        <v>0.873</v>
      </c>
      <c r="G188" s="13" t="n">
        <v>0.949</v>
      </c>
      <c r="H188" s="12"/>
      <c r="J188" s="12"/>
      <c r="K188" s="12"/>
      <c r="O188" s="0" t="n">
        <v>255</v>
      </c>
      <c r="P188" s="0" t="n">
        <v>255</v>
      </c>
      <c r="Q188" s="0" t="n">
        <v>255</v>
      </c>
      <c r="R188" s="0" t="n">
        <v>170</v>
      </c>
      <c r="S188" s="13" t="n">
        <v>0.678</v>
      </c>
      <c r="T188" s="13" t="n">
        <v>0.3</v>
      </c>
      <c r="U188" s="13" t="n">
        <v>0.753</v>
      </c>
      <c r="V188" s="12"/>
      <c r="AC188" s="0" t="n">
        <v>170</v>
      </c>
      <c r="AD188" s="15" t="n">
        <f aca="false">1-S188</f>
        <v>0.322</v>
      </c>
      <c r="AE188" s="15" t="n">
        <f aca="false">1-T188</f>
        <v>0.7</v>
      </c>
      <c r="AF188" s="15" t="n">
        <f aca="false">1-U188</f>
        <v>0.247</v>
      </c>
      <c r="AG188" s="15" t="n">
        <v>1</v>
      </c>
      <c r="AH188" s="15" t="n">
        <f aca="false">AG188*AE188/AD188</f>
        <v>2.17391304347826</v>
      </c>
      <c r="AI188" s="15" t="n">
        <f aca="false">AG188*AF188/AD188</f>
        <v>0.767080745341615</v>
      </c>
      <c r="AJ188" s="15" t="n">
        <f aca="false">SUM(AD188:AF188)</f>
        <v>1.269</v>
      </c>
    </row>
    <row r="189" customFormat="false" ht="12.8" hidden="false" customHeight="false" outlineLevel="0" collapsed="false">
      <c r="B189" s="0" t="n">
        <v>255</v>
      </c>
      <c r="C189" s="0" t="n">
        <v>153</v>
      </c>
      <c r="D189" s="0" t="n">
        <v>128</v>
      </c>
      <c r="E189" s="13" t="n">
        <v>0.875</v>
      </c>
      <c r="F189" s="13" t="n">
        <v>0.873</v>
      </c>
      <c r="G189" s="13" t="n">
        <v>0.949</v>
      </c>
      <c r="H189" s="12"/>
      <c r="J189" s="12"/>
      <c r="K189" s="12"/>
      <c r="O189" s="0" t="n">
        <v>255</v>
      </c>
      <c r="P189" s="0" t="n">
        <v>255</v>
      </c>
      <c r="Q189" s="0" t="n">
        <v>255</v>
      </c>
      <c r="R189" s="0" t="n">
        <v>180</v>
      </c>
      <c r="S189" s="13" t="n">
        <v>0.663</v>
      </c>
      <c r="T189" s="13" t="n">
        <v>0.264</v>
      </c>
      <c r="U189" s="13" t="n">
        <v>0.742</v>
      </c>
      <c r="V189" s="12"/>
      <c r="AC189" s="0" t="n">
        <v>180</v>
      </c>
      <c r="AD189" s="15" t="n">
        <f aca="false">1-S189</f>
        <v>0.337</v>
      </c>
      <c r="AE189" s="15" t="n">
        <f aca="false">1-T189</f>
        <v>0.736</v>
      </c>
      <c r="AF189" s="15" t="n">
        <f aca="false">1-U189</f>
        <v>0.258</v>
      </c>
      <c r="AG189" s="15" t="n">
        <v>1</v>
      </c>
      <c r="AH189" s="15" t="n">
        <f aca="false">AG189*AE189/AD189</f>
        <v>2.1839762611276</v>
      </c>
      <c r="AI189" s="15" t="n">
        <f aca="false">AG189*AF189/AD189</f>
        <v>0.765578635014837</v>
      </c>
      <c r="AJ189" s="15" t="n">
        <f aca="false">SUM(AD189:AF189)</f>
        <v>1.331</v>
      </c>
    </row>
    <row r="190" customFormat="false" ht="12.8" hidden="false" customHeight="false" outlineLevel="0" collapsed="false">
      <c r="B190" s="0" t="n">
        <v>255</v>
      </c>
      <c r="C190" s="0" t="n">
        <v>160</v>
      </c>
      <c r="D190" s="0" t="n">
        <v>128</v>
      </c>
      <c r="E190" s="13" t="n">
        <v>0.881</v>
      </c>
      <c r="F190" s="13" t="n">
        <v>0.873</v>
      </c>
      <c r="G190" s="13" t="n">
        <v>0.951</v>
      </c>
      <c r="H190" s="12"/>
      <c r="J190" s="12"/>
      <c r="K190" s="12"/>
      <c r="O190" s="0" t="n">
        <v>255</v>
      </c>
      <c r="P190" s="0" t="n">
        <v>255</v>
      </c>
      <c r="Q190" s="0" t="n">
        <v>255</v>
      </c>
      <c r="R190" s="0" t="n">
        <v>190</v>
      </c>
      <c r="S190" s="13" t="n">
        <v>0.648</v>
      </c>
      <c r="T190" s="13" t="n">
        <v>0.229</v>
      </c>
      <c r="U190" s="13" t="n">
        <v>0.731</v>
      </c>
      <c r="V190" s="12"/>
      <c r="AC190" s="0" t="n">
        <v>190</v>
      </c>
      <c r="AD190" s="15" t="n">
        <f aca="false">1-S190</f>
        <v>0.352</v>
      </c>
      <c r="AE190" s="15" t="n">
        <f aca="false">1-T190</f>
        <v>0.771</v>
      </c>
      <c r="AF190" s="15" t="n">
        <f aca="false">1-U190</f>
        <v>0.269</v>
      </c>
      <c r="AG190" s="15" t="n">
        <v>1</v>
      </c>
      <c r="AH190" s="15" t="n">
        <f aca="false">AG190*AE190/AD190</f>
        <v>2.19034090909091</v>
      </c>
      <c r="AI190" s="15" t="n">
        <f aca="false">AG190*AF190/AD190</f>
        <v>0.764204545454546</v>
      </c>
      <c r="AJ190" s="15" t="n">
        <f aca="false">SUM(AD190:AF190)</f>
        <v>1.392</v>
      </c>
    </row>
    <row r="191" customFormat="false" ht="12.8" hidden="false" customHeight="false" outlineLevel="0" collapsed="false">
      <c r="B191" s="0" t="n">
        <v>255</v>
      </c>
      <c r="C191" s="0" t="n">
        <v>180</v>
      </c>
      <c r="D191" s="0" t="n">
        <v>128</v>
      </c>
      <c r="E191" s="13" t="n">
        <v>0.897</v>
      </c>
      <c r="F191" s="13" t="n">
        <v>0.873</v>
      </c>
      <c r="G191" s="13" t="n">
        <v>0.955</v>
      </c>
      <c r="H191" s="12"/>
      <c r="J191" s="12"/>
      <c r="K191" s="12"/>
      <c r="O191" s="0" t="n">
        <v>255</v>
      </c>
      <c r="P191" s="0" t="n">
        <v>255</v>
      </c>
      <c r="Q191" s="0" t="n">
        <v>255</v>
      </c>
      <c r="R191" s="0" t="n">
        <v>200</v>
      </c>
      <c r="S191" s="13" t="n">
        <v>0.632</v>
      </c>
      <c r="T191" s="13" t="n">
        <v>0.194</v>
      </c>
      <c r="U191" s="13" t="n">
        <v>0.719</v>
      </c>
      <c r="V191" s="12"/>
      <c r="AC191" s="0" t="n">
        <v>200</v>
      </c>
      <c r="AD191" s="15" t="n">
        <f aca="false">1-S191</f>
        <v>0.368</v>
      </c>
      <c r="AE191" s="15" t="n">
        <f aca="false">1-T191</f>
        <v>0.806</v>
      </c>
      <c r="AF191" s="15" t="n">
        <f aca="false">1-U191</f>
        <v>0.281</v>
      </c>
      <c r="AG191" s="15" t="n">
        <v>1</v>
      </c>
      <c r="AH191" s="15" t="n">
        <f aca="false">AG191*AE191/AD191</f>
        <v>2.19021739130435</v>
      </c>
      <c r="AI191" s="15" t="n">
        <f aca="false">AG191*AF191/AD191</f>
        <v>0.763586956521739</v>
      </c>
      <c r="AJ191" s="15" t="n">
        <f aca="false">SUM(AD191:AF191)</f>
        <v>1.455</v>
      </c>
    </row>
    <row r="192" customFormat="false" ht="12.8" hidden="false" customHeight="false" outlineLevel="0" collapsed="false">
      <c r="B192" s="0" t="n">
        <v>255</v>
      </c>
      <c r="C192" s="0" t="n">
        <v>200</v>
      </c>
      <c r="D192" s="0" t="n">
        <v>128</v>
      </c>
      <c r="E192" s="13" t="n">
        <v>0.908</v>
      </c>
      <c r="F192" s="13" t="n">
        <v>0.873</v>
      </c>
      <c r="G192" s="13" t="n">
        <v>0.957</v>
      </c>
      <c r="H192" s="12"/>
      <c r="J192" s="12"/>
      <c r="K192" s="12"/>
      <c r="O192" s="0" t="n">
        <v>255</v>
      </c>
      <c r="P192" s="0" t="n">
        <v>255</v>
      </c>
      <c r="Q192" s="0" t="n">
        <v>255</v>
      </c>
      <c r="R192" s="0" t="n">
        <v>210</v>
      </c>
      <c r="S192" s="13" t="n">
        <v>0.617</v>
      </c>
      <c r="T192" s="13" t="n">
        <v>0.159</v>
      </c>
      <c r="U192" s="13" t="n">
        <v>0.708</v>
      </c>
      <c r="V192" s="12"/>
      <c r="AC192" s="0" t="n">
        <v>210</v>
      </c>
      <c r="AD192" s="15" t="n">
        <f aca="false">1-S192</f>
        <v>0.383</v>
      </c>
      <c r="AE192" s="15" t="n">
        <f aca="false">1-T192</f>
        <v>0.841</v>
      </c>
      <c r="AF192" s="15" t="n">
        <f aca="false">1-U192</f>
        <v>0.292</v>
      </c>
      <c r="AG192" s="15" t="n">
        <v>1</v>
      </c>
      <c r="AH192" s="15" t="n">
        <f aca="false">AG192*AE192/AD192</f>
        <v>2.19582245430809</v>
      </c>
      <c r="AI192" s="15" t="n">
        <f aca="false">AG192*AF192/AD192</f>
        <v>0.762402088772846</v>
      </c>
      <c r="AJ192" s="15" t="n">
        <f aca="false">SUM(AD192:AF192)</f>
        <v>1.516</v>
      </c>
    </row>
    <row r="193" customFormat="false" ht="12.8" hidden="false" customHeight="false" outlineLevel="0" collapsed="false">
      <c r="B193" s="0" t="n">
        <v>255</v>
      </c>
      <c r="C193" s="0" t="n">
        <v>210</v>
      </c>
      <c r="D193" s="0" t="n">
        <v>128</v>
      </c>
      <c r="E193" s="13" t="n">
        <v>0.913</v>
      </c>
      <c r="F193" s="13" t="n">
        <v>0.873</v>
      </c>
      <c r="G193" s="13" t="n">
        <v>0.959</v>
      </c>
      <c r="H193" s="12"/>
      <c r="J193" s="12"/>
      <c r="K193" s="12"/>
      <c r="O193" s="0" t="n">
        <v>255</v>
      </c>
      <c r="P193" s="0" t="n">
        <v>255</v>
      </c>
      <c r="Q193" s="0" t="n">
        <v>255</v>
      </c>
      <c r="R193" s="0" t="n">
        <v>220</v>
      </c>
      <c r="S193" s="13" t="n">
        <v>0.602</v>
      </c>
      <c r="T193" s="13" t="n">
        <v>0.124</v>
      </c>
      <c r="U193" s="13" t="n">
        <v>0.697</v>
      </c>
      <c r="V193" s="12"/>
      <c r="AC193" s="0" t="n">
        <v>220</v>
      </c>
      <c r="AD193" s="15" t="n">
        <f aca="false">1-S193</f>
        <v>0.398</v>
      </c>
      <c r="AE193" s="15" t="n">
        <f aca="false">1-T193</f>
        <v>0.876</v>
      </c>
      <c r="AF193" s="15" t="n">
        <f aca="false">1-U193</f>
        <v>0.303</v>
      </c>
      <c r="AG193" s="15" t="n">
        <v>1</v>
      </c>
      <c r="AH193" s="15" t="n">
        <f aca="false">AG193*AE193/AD193</f>
        <v>2.20100502512563</v>
      </c>
      <c r="AI193" s="15" t="n">
        <f aca="false">AG193*AF193/AD193</f>
        <v>0.761306532663317</v>
      </c>
      <c r="AJ193" s="15" t="n">
        <f aca="false">SUM(AD193:AF193)</f>
        <v>1.577</v>
      </c>
    </row>
    <row r="194" customFormat="false" ht="12.8" hidden="false" customHeight="false" outlineLevel="0" collapsed="false">
      <c r="B194" s="0" t="n">
        <v>255</v>
      </c>
      <c r="C194" s="0" t="n">
        <v>220</v>
      </c>
      <c r="D194" s="0" t="n">
        <v>128</v>
      </c>
      <c r="E194" s="13" t="n">
        <v>0.916</v>
      </c>
      <c r="F194" s="13" t="n">
        <v>0.873</v>
      </c>
      <c r="G194" s="13" t="n">
        <v>0.959</v>
      </c>
      <c r="H194" s="12"/>
      <c r="J194" s="12"/>
      <c r="K194" s="12"/>
      <c r="O194" s="0" t="n">
        <v>255</v>
      </c>
      <c r="P194" s="0" t="n">
        <v>255</v>
      </c>
      <c r="Q194" s="0" t="n">
        <v>255</v>
      </c>
      <c r="R194" s="0" t="n">
        <v>230</v>
      </c>
      <c r="S194" s="13" t="n">
        <v>0.586</v>
      </c>
      <c r="T194" s="13" t="n">
        <v>0.088</v>
      </c>
      <c r="U194" s="13" t="n">
        <v>0.685</v>
      </c>
      <c r="V194" s="12"/>
      <c r="AC194" s="0" t="n">
        <v>230</v>
      </c>
      <c r="AD194" s="15" t="n">
        <f aca="false">1-S194</f>
        <v>0.414</v>
      </c>
      <c r="AE194" s="15" t="n">
        <f aca="false">1-T194</f>
        <v>0.912</v>
      </c>
      <c r="AF194" s="15" t="n">
        <f aca="false">1-U194</f>
        <v>0.315</v>
      </c>
      <c r="AG194" s="15" t="n">
        <v>1</v>
      </c>
      <c r="AH194" s="15" t="n">
        <f aca="false">AG194*AE194/AD194</f>
        <v>2.20289855072464</v>
      </c>
      <c r="AI194" s="15" t="n">
        <f aca="false">AG194*AF194/AD194</f>
        <v>0.760869565217391</v>
      </c>
      <c r="AJ194" s="15" t="n">
        <f aca="false">SUM(AD194:AF194)</f>
        <v>1.641</v>
      </c>
    </row>
    <row r="195" customFormat="false" ht="12.8" hidden="false" customHeight="false" outlineLevel="0" collapsed="false">
      <c r="B195" s="0" t="n">
        <v>255</v>
      </c>
      <c r="C195" s="0" t="n">
        <v>230</v>
      </c>
      <c r="D195" s="0" t="n">
        <v>128</v>
      </c>
      <c r="E195" s="13" t="n">
        <v>0.92</v>
      </c>
      <c r="F195" s="13" t="n">
        <v>0.873</v>
      </c>
      <c r="G195" s="13" t="n">
        <v>0.96</v>
      </c>
      <c r="H195" s="12"/>
      <c r="J195" s="12"/>
      <c r="K195" s="12"/>
      <c r="O195" s="0" t="n">
        <v>255</v>
      </c>
      <c r="P195" s="0" t="n">
        <v>255</v>
      </c>
      <c r="Q195" s="0" t="n">
        <v>255</v>
      </c>
      <c r="R195" s="0" t="n">
        <v>240</v>
      </c>
      <c r="S195" s="13" t="n">
        <v>0.571</v>
      </c>
      <c r="T195" s="13" t="n">
        <v>0.053</v>
      </c>
      <c r="U195" s="13" t="n">
        <v>0.674</v>
      </c>
      <c r="V195" s="12"/>
      <c r="AC195" s="0" t="n">
        <v>240</v>
      </c>
      <c r="AD195" s="15" t="n">
        <f aca="false">1-S195</f>
        <v>0.429</v>
      </c>
      <c r="AE195" s="15" t="n">
        <f aca="false">1-T195</f>
        <v>0.947</v>
      </c>
      <c r="AF195" s="15" t="n">
        <f aca="false">1-U195</f>
        <v>0.326</v>
      </c>
      <c r="AG195" s="15" t="n">
        <v>1</v>
      </c>
      <c r="AH195" s="15" t="n">
        <f aca="false">AG195*AE195/AD195</f>
        <v>2.20745920745921</v>
      </c>
      <c r="AI195" s="15" t="n">
        <f aca="false">AG195*AF195/AD195</f>
        <v>0.75990675990676</v>
      </c>
      <c r="AJ195" s="15" t="n">
        <f aca="false">SUM(AD195:AF195)</f>
        <v>1.702</v>
      </c>
    </row>
    <row r="196" customFormat="false" ht="12.8" hidden="false" customHeight="false" outlineLevel="0" collapsed="false">
      <c r="B196" s="0" t="n">
        <v>255</v>
      </c>
      <c r="C196" s="0" t="n">
        <v>240</v>
      </c>
      <c r="D196" s="0" t="n">
        <v>128</v>
      </c>
      <c r="E196" s="13" t="n">
        <v>0.923</v>
      </c>
      <c r="F196" s="13" t="n">
        <v>0.873</v>
      </c>
      <c r="G196" s="13" t="n">
        <v>0.961</v>
      </c>
      <c r="H196" s="12"/>
      <c r="J196" s="12"/>
      <c r="K196" s="12"/>
      <c r="O196" s="0" t="n">
        <v>255</v>
      </c>
      <c r="P196" s="0" t="n">
        <v>255</v>
      </c>
      <c r="Q196" s="0" t="n">
        <v>255</v>
      </c>
      <c r="R196" s="0" t="n">
        <v>250</v>
      </c>
      <c r="S196" s="13" t="n">
        <v>0.556</v>
      </c>
      <c r="T196" s="13" t="n">
        <v>0.018</v>
      </c>
      <c r="U196" s="13" t="n">
        <v>0.662</v>
      </c>
      <c r="V196" s="12"/>
      <c r="AC196" s="0" t="n">
        <v>250</v>
      </c>
      <c r="AD196" s="15" t="n">
        <f aca="false">1-S196</f>
        <v>0.444</v>
      </c>
      <c r="AE196" s="15" t="n">
        <f aca="false">1-T196</f>
        <v>0.982</v>
      </c>
      <c r="AF196" s="15" t="n">
        <f aca="false">1-U196</f>
        <v>0.338</v>
      </c>
      <c r="AG196" s="15" t="n">
        <v>1</v>
      </c>
      <c r="AH196" s="15" t="n">
        <f aca="false">AG196*AE196/AD196</f>
        <v>2.21171171171171</v>
      </c>
      <c r="AI196" s="15" t="n">
        <f aca="false">AG196*AF196/AD196</f>
        <v>0.761261261261261</v>
      </c>
      <c r="AJ196" s="15" t="n">
        <f aca="false">SUM(AD196:AF196)</f>
        <v>1.764</v>
      </c>
    </row>
    <row r="197" customFormat="false" ht="12.8" hidden="false" customHeight="false" outlineLevel="0" collapsed="false">
      <c r="B197" s="0" t="n">
        <v>255</v>
      </c>
      <c r="C197" s="0" t="n">
        <v>255</v>
      </c>
      <c r="D197" s="0" t="n">
        <v>128</v>
      </c>
      <c r="E197" s="13" t="n">
        <v>0.927</v>
      </c>
      <c r="F197" s="13" t="n">
        <v>0.873</v>
      </c>
      <c r="G197" s="13" t="n">
        <v>0.962</v>
      </c>
      <c r="H197" s="12"/>
      <c r="J197" s="12"/>
      <c r="K197" s="12"/>
      <c r="O197" s="0" t="n">
        <v>255</v>
      </c>
      <c r="P197" s="0" t="n">
        <v>255</v>
      </c>
      <c r="Q197" s="0" t="n">
        <v>255</v>
      </c>
      <c r="R197" s="0" t="n">
        <v>255</v>
      </c>
      <c r="S197" s="13" t="n">
        <v>0.548</v>
      </c>
      <c r="T197" s="13" t="n">
        <v>0</v>
      </c>
      <c r="U197" s="13" t="n">
        <v>0.657</v>
      </c>
      <c r="V197" s="12"/>
      <c r="AC197" s="0" t="n">
        <v>255</v>
      </c>
      <c r="AD197" s="15" t="n">
        <f aca="false">1-S197</f>
        <v>0.452</v>
      </c>
      <c r="AE197" s="15" t="n">
        <f aca="false">1-T197</f>
        <v>1</v>
      </c>
      <c r="AF197" s="15" t="n">
        <f aca="false">1-U197</f>
        <v>0.343</v>
      </c>
      <c r="AG197" s="15" t="n">
        <v>1</v>
      </c>
      <c r="AH197" s="15" t="n">
        <f aca="false">AG197*AE197/AD197</f>
        <v>2.21238938053097</v>
      </c>
      <c r="AI197" s="15" t="n">
        <f aca="false">AG197*AF197/AD197</f>
        <v>0.758849557522124</v>
      </c>
      <c r="AJ197" s="15" t="n">
        <f aca="false">SUM(AD197:AF197)</f>
        <v>1.795</v>
      </c>
    </row>
    <row r="198" customFormat="false" ht="12.8" hidden="false" customHeight="false" outlineLevel="0" collapsed="false">
      <c r="AJ198" s="15"/>
    </row>
    <row r="199" customFormat="false" ht="12.8" hidden="false" customHeight="false" outlineLevel="0" collapsed="false">
      <c r="AF199" s="2" t="s">
        <v>72</v>
      </c>
      <c r="AG199" s="15" t="n">
        <f aca="false">AVERAGE(AG171:AG197)</f>
        <v>1</v>
      </c>
      <c r="AH199" s="15" t="n">
        <f aca="false">AVERAGE(AH171:AH197)</f>
        <v>2.0960991952966</v>
      </c>
      <c r="AI199" s="15" t="n">
        <f aca="false">AVERAGE(AI171:AI197)</f>
        <v>0.782050756218302</v>
      </c>
      <c r="AJ199" s="15" t="n">
        <f aca="false">SUM(AG199:AI199)</f>
        <v>3.8781499515149</v>
      </c>
    </row>
    <row r="200" customFormat="false" ht="12.8" hidden="false" customHeight="false" outlineLevel="0" collapsed="false">
      <c r="A200" s="2" t="s">
        <v>52</v>
      </c>
      <c r="B200" s="11" t="s">
        <v>53</v>
      </c>
      <c r="C200" s="11" t="s">
        <v>54</v>
      </c>
      <c r="D200" s="11" t="s">
        <v>57</v>
      </c>
      <c r="E200" s="11" t="s">
        <v>62</v>
      </c>
      <c r="F200" s="11" t="s">
        <v>63</v>
      </c>
      <c r="G200" s="11" t="s">
        <v>64</v>
      </c>
      <c r="H200" s="2" t="s">
        <v>65</v>
      </c>
      <c r="I200" s="2" t="s">
        <v>73</v>
      </c>
      <c r="Q200" s="2" t="s">
        <v>52</v>
      </c>
      <c r="R200" s="11" t="s">
        <v>53</v>
      </c>
      <c r="S200" s="11" t="s">
        <v>54</v>
      </c>
      <c r="T200" s="11" t="s">
        <v>57</v>
      </c>
      <c r="U200" s="11" t="s">
        <v>62</v>
      </c>
      <c r="V200" s="11" t="s">
        <v>63</v>
      </c>
      <c r="W200" s="11" t="s">
        <v>64</v>
      </c>
      <c r="X200" s="2" t="s">
        <v>74</v>
      </c>
      <c r="Y200" s="2" t="s">
        <v>75</v>
      </c>
      <c r="AF200" s="2" t="s">
        <v>76</v>
      </c>
      <c r="AG200" s="15" t="n">
        <f aca="false">AVERAGE(AG171:AG178,AG181:AG197)</f>
        <v>1</v>
      </c>
      <c r="AH200" s="15" t="n">
        <f aca="false">AVERAGE(AH171:AH178,AH181:AH197)</f>
        <v>2.10022025193943</v>
      </c>
      <c r="AI200" s="15" t="n">
        <f aca="false">AVERAGE(AI171:AI178,AI181:AI197)</f>
        <v>0.78143010333997</v>
      </c>
      <c r="AJ200" s="15" t="n">
        <f aca="false">SUM(AG200:AI200)</f>
        <v>3.8816503552794</v>
      </c>
    </row>
    <row r="201" customFormat="false" ht="12.8" hidden="false" customHeight="false" outlineLevel="0" collapsed="false">
      <c r="B201" s="1" t="n">
        <v>255</v>
      </c>
      <c r="C201" s="1" t="n">
        <v>1</v>
      </c>
      <c r="D201" s="1" t="n">
        <v>64</v>
      </c>
      <c r="E201" s="13" t="n">
        <v>0.873</v>
      </c>
      <c r="F201" s="13" t="n">
        <v>0.955</v>
      </c>
      <c r="G201" s="13" t="n">
        <v>0.963</v>
      </c>
      <c r="H201" s="14" t="n">
        <f aca="false">(-0.000348968*C201*C201 - 0.00095174*C201 + 95.456)/100</f>
        <v>0.95454699292</v>
      </c>
      <c r="Q201" s="0" t="n">
        <v>1</v>
      </c>
      <c r="R201" s="0" t="n">
        <v>255</v>
      </c>
      <c r="S201" s="0" t="n">
        <v>152</v>
      </c>
      <c r="T201" s="0" t="n">
        <v>64</v>
      </c>
      <c r="U201" s="12" t="n">
        <v>0.874</v>
      </c>
      <c r="V201" s="12" t="n">
        <v>0.873</v>
      </c>
      <c r="W201" s="12" t="n">
        <v>0.963</v>
      </c>
      <c r="X201" s="12" t="n">
        <f aca="false">MIN(U201:W201)</f>
        <v>0.873</v>
      </c>
      <c r="Y201" s="13" t="n">
        <f aca="false">(87.6437 - 0.343701 * Q201) / 100</f>
        <v>0.87299999</v>
      </c>
    </row>
    <row r="202" customFormat="false" ht="12.8" hidden="false" customHeight="false" outlineLevel="0" collapsed="false">
      <c r="B202" s="0" t="n">
        <v>255</v>
      </c>
      <c r="C202" s="0" t="n">
        <v>10</v>
      </c>
      <c r="D202" s="1" t="n">
        <v>64</v>
      </c>
      <c r="E202" s="13" t="n">
        <v>0.873</v>
      </c>
      <c r="F202" s="13" t="n">
        <v>0.954</v>
      </c>
      <c r="G202" s="13" t="n">
        <v>0.963</v>
      </c>
      <c r="H202" s="14" t="n">
        <f aca="false">(-0.000348968*C202*C202 - 0.00095174*C202 + 95.456)/100</f>
        <v>0.954115858</v>
      </c>
      <c r="Q202" s="0" t="n">
        <v>10</v>
      </c>
      <c r="R202" s="0" t="n">
        <v>255</v>
      </c>
      <c r="S202" s="0" t="n">
        <v>152</v>
      </c>
      <c r="T202" s="0" t="n">
        <v>64</v>
      </c>
      <c r="X202" s="12"/>
      <c r="Y202" s="13" t="n">
        <f aca="false">(87.6437 - 0.343701 * Q202) / 100</f>
        <v>0.8420669</v>
      </c>
      <c r="AC202" s="2"/>
    </row>
    <row r="203" customFormat="false" ht="12.8" hidden="false" customHeight="false" outlineLevel="0" collapsed="false">
      <c r="B203" s="0" t="n">
        <v>255</v>
      </c>
      <c r="C203" s="0" t="n">
        <v>20</v>
      </c>
      <c r="D203" s="1" t="n">
        <v>64</v>
      </c>
      <c r="E203" s="13" t="n">
        <v>0.873</v>
      </c>
      <c r="F203" s="13" t="n">
        <v>0.953</v>
      </c>
      <c r="G203" s="13" t="n">
        <v>0.963</v>
      </c>
      <c r="H203" s="14" t="n">
        <f aca="false">(-0.000348968*C203*C203 - 0.00095174*C203 + 95.456)/100</f>
        <v>0.95297378</v>
      </c>
      <c r="Q203" s="0" t="n">
        <v>20</v>
      </c>
      <c r="R203" s="0" t="n">
        <v>255</v>
      </c>
      <c r="S203" s="0" t="n">
        <v>152</v>
      </c>
      <c r="T203" s="0" t="n">
        <v>64</v>
      </c>
      <c r="X203" s="12"/>
      <c r="Y203" s="13" t="n">
        <f aca="false">(87.6437 - 0.343701 * Q203) / 100</f>
        <v>0.8076968</v>
      </c>
      <c r="AC203" s="2"/>
    </row>
    <row r="204" customFormat="false" ht="12.8" hidden="false" customHeight="false" outlineLevel="0" collapsed="false">
      <c r="B204" s="0" t="n">
        <v>255</v>
      </c>
      <c r="C204" s="0" t="n">
        <v>30</v>
      </c>
      <c r="D204" s="1" t="n">
        <v>64</v>
      </c>
      <c r="E204" s="13" t="n">
        <v>0.873</v>
      </c>
      <c r="F204" s="13" t="n">
        <v>0.951</v>
      </c>
      <c r="G204" s="13" t="n">
        <v>0.963</v>
      </c>
      <c r="H204" s="14" t="n">
        <f aca="false">(-0.000348968*C204*C204 - 0.00095174*C204 + 95.456)/100</f>
        <v>0.951133766</v>
      </c>
      <c r="Q204" s="0" t="n">
        <v>30</v>
      </c>
      <c r="R204" s="0" t="n">
        <v>255</v>
      </c>
      <c r="S204" s="0" t="n">
        <v>152</v>
      </c>
      <c r="T204" s="0" t="n">
        <v>64</v>
      </c>
      <c r="X204" s="12"/>
      <c r="Y204" s="13" t="n">
        <f aca="false">(87.6437 - 0.343701 * Q204) / 100</f>
        <v>0.7733267</v>
      </c>
      <c r="AC204" s="2"/>
    </row>
    <row r="205" customFormat="false" ht="12.8" hidden="false" customHeight="false" outlineLevel="0" collapsed="false">
      <c r="B205" s="0" t="n">
        <v>255</v>
      </c>
      <c r="C205" s="0" t="n">
        <v>36</v>
      </c>
      <c r="D205" s="1" t="n">
        <v>64</v>
      </c>
      <c r="E205" s="13" t="n">
        <v>0.873</v>
      </c>
      <c r="F205" s="13" t="n">
        <v>0.95</v>
      </c>
      <c r="G205" s="13" t="n">
        <v>0.963</v>
      </c>
      <c r="H205" s="14" t="n">
        <f aca="false">(-0.000348968*C205*C205 - 0.00095174*C205 + 95.456)/100</f>
        <v>0.94969474832</v>
      </c>
      <c r="Q205" s="0" t="n">
        <v>40</v>
      </c>
      <c r="R205" s="0" t="n">
        <v>255</v>
      </c>
      <c r="S205" s="0" t="n">
        <v>152</v>
      </c>
      <c r="T205" s="0" t="n">
        <v>64</v>
      </c>
      <c r="X205" s="12"/>
      <c r="Y205" s="13" t="n">
        <f aca="false">(87.6437 - 0.343701 * Q205) / 100</f>
        <v>0.7389566</v>
      </c>
      <c r="AC205" s="2"/>
    </row>
    <row r="206" customFormat="false" ht="12.8" hidden="false" customHeight="false" outlineLevel="0" collapsed="false">
      <c r="B206" s="0" t="n">
        <v>255</v>
      </c>
      <c r="C206" s="0" t="n">
        <v>37</v>
      </c>
      <c r="D206" s="1" t="n">
        <v>64</v>
      </c>
      <c r="E206" s="13" t="n">
        <v>0.873</v>
      </c>
      <c r="F206" s="13" t="n">
        <v>0.949</v>
      </c>
      <c r="G206" s="13" t="n">
        <v>0.963</v>
      </c>
      <c r="H206" s="14" t="n">
        <f aca="false">(-0.000348968*C206*C206 - 0.00095174*C206 + 95.456)/100</f>
        <v>0.94943048428</v>
      </c>
      <c r="Q206" s="0" t="n">
        <v>50</v>
      </c>
      <c r="R206" s="0" t="n">
        <v>255</v>
      </c>
      <c r="S206" s="0" t="n">
        <v>152</v>
      </c>
      <c r="T206" s="0" t="n">
        <v>64</v>
      </c>
      <c r="U206" s="12" t="n">
        <v>0.718</v>
      </c>
      <c r="V206" s="12" t="n">
        <v>0.714</v>
      </c>
      <c r="W206" s="12" t="n">
        <v>0.953</v>
      </c>
      <c r="X206" s="12" t="n">
        <f aca="false">MIN(U206:W206)</f>
        <v>0.714</v>
      </c>
      <c r="Y206" s="13" t="n">
        <f aca="false">(87.6437 - 0.343701 * Q206) / 100</f>
        <v>0.7045865</v>
      </c>
    </row>
    <row r="207" customFormat="false" ht="12.8" hidden="false" customHeight="false" outlineLevel="0" collapsed="false">
      <c r="B207" s="0" t="n">
        <v>255</v>
      </c>
      <c r="C207" s="0" t="n">
        <v>40</v>
      </c>
      <c r="D207" s="1" t="n">
        <v>64</v>
      </c>
      <c r="E207" s="13" t="n">
        <v>0.873</v>
      </c>
      <c r="F207" s="13" t="n">
        <v>0.948</v>
      </c>
      <c r="G207" s="13" t="n">
        <v>0.963</v>
      </c>
      <c r="H207" s="14" t="n">
        <f aca="false">(-0.000348968*C207*C207 - 0.00095174*C207 + 95.456)/100</f>
        <v>0.948595816</v>
      </c>
      <c r="Q207" s="0" t="n">
        <v>60</v>
      </c>
      <c r="R207" s="0" t="n">
        <v>255</v>
      </c>
      <c r="S207" s="0" t="n">
        <v>152</v>
      </c>
      <c r="T207" s="0" t="n">
        <v>64</v>
      </c>
      <c r="X207" s="12"/>
      <c r="Y207" s="13" t="n">
        <f aca="false">(87.6437 - 0.343701 * Q207) / 100</f>
        <v>0.6702164</v>
      </c>
    </row>
    <row r="208" customFormat="false" ht="12.8" hidden="false" customHeight="false" outlineLevel="0" collapsed="false">
      <c r="B208" s="0" t="n">
        <v>255</v>
      </c>
      <c r="C208" s="0" t="n">
        <v>50</v>
      </c>
      <c r="D208" s="1" t="n">
        <v>64</v>
      </c>
      <c r="E208" s="13" t="n">
        <v>0.873</v>
      </c>
      <c r="F208" s="13" t="n">
        <v>0.945</v>
      </c>
      <c r="G208" s="13" t="n">
        <v>0.963</v>
      </c>
      <c r="H208" s="14" t="n">
        <f aca="false">(-0.000348968*C208*C208 - 0.00095174*C208 + 95.456)/100</f>
        <v>0.94535993</v>
      </c>
      <c r="Q208" s="0" t="n">
        <v>70</v>
      </c>
      <c r="R208" s="0" t="n">
        <v>255</v>
      </c>
      <c r="S208" s="0" t="n">
        <v>152</v>
      </c>
      <c r="T208" s="0" t="n">
        <v>64</v>
      </c>
      <c r="X208" s="12"/>
      <c r="Y208" s="13" t="n">
        <f aca="false">(87.6437 - 0.343701 * Q208) / 100</f>
        <v>0.6358463</v>
      </c>
    </row>
    <row r="209" customFormat="false" ht="12.8" hidden="false" customHeight="false" outlineLevel="0" collapsed="false">
      <c r="B209" s="0" t="n">
        <v>255</v>
      </c>
      <c r="C209" s="0" t="n">
        <v>60</v>
      </c>
      <c r="D209" s="1" t="n">
        <v>64</v>
      </c>
      <c r="E209" s="13" t="n">
        <v>0.873</v>
      </c>
      <c r="F209" s="13" t="n">
        <v>0.941</v>
      </c>
      <c r="G209" s="13" t="n">
        <v>0.963</v>
      </c>
      <c r="H209" s="14" t="n">
        <f aca="false">(-0.000348968*C209*C209 - 0.00095174*C209 + 95.456)/100</f>
        <v>0.941426108</v>
      </c>
      <c r="Q209" s="0" t="n">
        <v>80</v>
      </c>
      <c r="R209" s="0" t="n">
        <v>255</v>
      </c>
      <c r="S209" s="0" t="n">
        <v>152</v>
      </c>
      <c r="T209" s="0" t="n">
        <v>64</v>
      </c>
      <c r="X209" s="12"/>
      <c r="Y209" s="13" t="n">
        <f aca="false">(87.6437 - 0.343701 * Q209) / 100</f>
        <v>0.6014762</v>
      </c>
    </row>
    <row r="210" customFormat="false" ht="12.8" hidden="false" customHeight="false" outlineLevel="0" collapsed="false">
      <c r="B210" s="0" t="n">
        <v>255</v>
      </c>
      <c r="C210" s="0" t="n">
        <v>70</v>
      </c>
      <c r="D210" s="1" t="n">
        <v>64</v>
      </c>
      <c r="E210" s="13" t="n">
        <v>0.873</v>
      </c>
      <c r="F210" s="13" t="n">
        <v>0.937</v>
      </c>
      <c r="G210" s="13" t="n">
        <v>0.963</v>
      </c>
      <c r="H210" s="14" t="n">
        <f aca="false">(-0.000348968*C210*C210 - 0.00095174*C210 + 95.456)/100</f>
        <v>0.93679435</v>
      </c>
      <c r="Q210" s="0" t="n">
        <v>90</v>
      </c>
      <c r="R210" s="0" t="n">
        <v>255</v>
      </c>
      <c r="S210" s="0" t="n">
        <v>152</v>
      </c>
      <c r="T210" s="0" t="n">
        <v>64</v>
      </c>
      <c r="X210" s="12"/>
      <c r="Y210" s="13" t="n">
        <f aca="false">(87.6437 - 0.343701 * Q210) / 100</f>
        <v>0.5671061</v>
      </c>
    </row>
    <row r="211" customFormat="false" ht="12.8" hidden="false" customHeight="false" outlineLevel="0" collapsed="false">
      <c r="B211" s="0" t="n">
        <v>255</v>
      </c>
      <c r="C211" s="0" t="n">
        <v>80</v>
      </c>
      <c r="D211" s="1" t="n">
        <v>64</v>
      </c>
      <c r="E211" s="13" t="n">
        <v>0.873</v>
      </c>
      <c r="F211" s="13" t="n">
        <v>0.932</v>
      </c>
      <c r="G211" s="13" t="n">
        <v>0.963</v>
      </c>
      <c r="H211" s="14" t="n">
        <f aca="false">(-0.000348968*C211*C211 - 0.00095174*C211 + 95.456)/100</f>
        <v>0.931464656</v>
      </c>
      <c r="Q211" s="0" t="n">
        <v>100</v>
      </c>
      <c r="R211" s="0" t="n">
        <v>255</v>
      </c>
      <c r="S211" s="0" t="n">
        <v>152</v>
      </c>
      <c r="T211" s="0" t="n">
        <v>64</v>
      </c>
      <c r="U211" s="12" t="n">
        <v>0.545</v>
      </c>
      <c r="V211" s="12" t="n">
        <v>0.538</v>
      </c>
      <c r="W211" s="12" t="n">
        <v>0.941</v>
      </c>
      <c r="X211" s="12" t="n">
        <f aca="false">MIN(U211:W211)</f>
        <v>0.538</v>
      </c>
      <c r="Y211" s="13" t="n">
        <f aca="false">(87.6437 - 0.343701 * Q211) / 100</f>
        <v>0.532736</v>
      </c>
    </row>
    <row r="212" customFormat="false" ht="12.8" hidden="false" customHeight="false" outlineLevel="0" collapsed="false">
      <c r="B212" s="0" t="n">
        <v>255</v>
      </c>
      <c r="C212" s="0" t="n">
        <v>90</v>
      </c>
      <c r="D212" s="1" t="n">
        <v>64</v>
      </c>
      <c r="E212" s="13" t="n">
        <v>0.873</v>
      </c>
      <c r="F212" s="13" t="n">
        <v>0.926</v>
      </c>
      <c r="G212" s="13" t="n">
        <v>0.963</v>
      </c>
      <c r="H212" s="14" t="n">
        <f aca="false">(-0.000348968*C212*C212 - 0.00095174*C212 + 95.456)/100</f>
        <v>0.925437026</v>
      </c>
      <c r="Q212" s="0" t="n">
        <v>110</v>
      </c>
      <c r="R212" s="0" t="n">
        <v>255</v>
      </c>
      <c r="S212" s="0" t="n">
        <v>152</v>
      </c>
      <c r="T212" s="0" t="n">
        <v>64</v>
      </c>
      <c r="X212" s="12"/>
      <c r="Y212" s="13" t="n">
        <f aca="false">(87.6437 - 0.343701 * Q212) / 100</f>
        <v>0.4983659</v>
      </c>
    </row>
    <row r="213" customFormat="false" ht="12.8" hidden="false" customHeight="false" outlineLevel="0" collapsed="false">
      <c r="B213" s="0" t="n">
        <v>255</v>
      </c>
      <c r="C213" s="0" t="n">
        <v>100</v>
      </c>
      <c r="D213" s="1" t="n">
        <v>64</v>
      </c>
      <c r="E213" s="13" t="n">
        <v>0.873</v>
      </c>
      <c r="F213" s="13" t="n">
        <v>0.92</v>
      </c>
      <c r="G213" s="13" t="n">
        <v>0.963</v>
      </c>
      <c r="H213" s="14" t="n">
        <f aca="false">(-0.000348968*C213*C213 - 0.00095174*C213 + 95.456)/100</f>
        <v>0.91871146</v>
      </c>
      <c r="Q213" s="0" t="n">
        <v>120</v>
      </c>
      <c r="R213" s="0" t="n">
        <v>255</v>
      </c>
      <c r="S213" s="0" t="n">
        <v>152</v>
      </c>
      <c r="T213" s="0" t="n">
        <v>64</v>
      </c>
      <c r="X213" s="12"/>
      <c r="Y213" s="13" t="n">
        <f aca="false">(87.6437 - 0.343701 * Q213) / 100</f>
        <v>0.4639958</v>
      </c>
    </row>
    <row r="214" customFormat="false" ht="12.8" hidden="false" customHeight="false" outlineLevel="0" collapsed="false">
      <c r="B214" s="0" t="n">
        <v>255</v>
      </c>
      <c r="C214" s="0" t="n">
        <v>120</v>
      </c>
      <c r="D214" s="1" t="n">
        <v>64</v>
      </c>
      <c r="E214" s="13" t="n">
        <v>0.873</v>
      </c>
      <c r="F214" s="13" t="n">
        <v>0.902</v>
      </c>
      <c r="G214" s="13" t="n">
        <v>0.963</v>
      </c>
      <c r="H214" s="14" t="n">
        <f aca="false">(-0.000348968*C214*C214 - 0.00095174*C214 + 95.456)/100</f>
        <v>0.90316652</v>
      </c>
      <c r="Q214" s="0" t="n">
        <v>130</v>
      </c>
      <c r="R214" s="0" t="n">
        <v>255</v>
      </c>
      <c r="S214" s="0" t="n">
        <v>152</v>
      </c>
      <c r="T214" s="0" t="n">
        <v>64</v>
      </c>
      <c r="X214" s="12"/>
      <c r="Y214" s="13" t="n">
        <f aca="false">(87.6437 - 0.343701 * Q214) / 100</f>
        <v>0.4296257</v>
      </c>
    </row>
    <row r="215" customFormat="false" ht="12.8" hidden="false" customHeight="false" outlineLevel="0" collapsed="false">
      <c r="B215" s="0" t="n">
        <v>255</v>
      </c>
      <c r="C215" s="0" t="n">
        <v>130</v>
      </c>
      <c r="D215" s="1" t="n">
        <v>64</v>
      </c>
      <c r="E215" s="13" t="n">
        <v>0.873</v>
      </c>
      <c r="F215" s="13" t="n">
        <v>0.894</v>
      </c>
      <c r="G215" s="13" t="n">
        <v>0.963</v>
      </c>
      <c r="H215" s="14" t="n">
        <f aca="false">(-0.000348968*C215*C215 - 0.00095174*C215 + 95.456)/100</f>
        <v>0.894347146</v>
      </c>
      <c r="Q215" s="0" t="n">
        <v>140</v>
      </c>
      <c r="R215" s="0" t="n">
        <v>255</v>
      </c>
      <c r="S215" s="0" t="n">
        <v>152</v>
      </c>
      <c r="T215" s="0" t="n">
        <v>64</v>
      </c>
      <c r="X215" s="12"/>
      <c r="Y215" s="13" t="n">
        <f aca="false">(87.6437 - 0.343701 * Q215) / 100</f>
        <v>0.3952556</v>
      </c>
    </row>
    <row r="216" customFormat="false" ht="12.8" hidden="false" customHeight="false" outlineLevel="0" collapsed="false">
      <c r="B216" s="0" t="n">
        <v>255</v>
      </c>
      <c r="C216" s="0" t="n">
        <v>140</v>
      </c>
      <c r="D216" s="1" t="n">
        <v>64</v>
      </c>
      <c r="E216" s="13" t="n">
        <v>0.873</v>
      </c>
      <c r="F216" s="13" t="n">
        <v>0.884</v>
      </c>
      <c r="G216" s="13" t="n">
        <v>0.963</v>
      </c>
      <c r="H216" s="14" t="n">
        <f aca="false">(-0.000348968*C216*C216 - 0.00095174*C216 + 95.456)/100</f>
        <v>0.884829836</v>
      </c>
      <c r="Q216" s="0" t="n">
        <v>150</v>
      </c>
      <c r="R216" s="0" t="n">
        <v>255</v>
      </c>
      <c r="S216" s="0" t="n">
        <v>152</v>
      </c>
      <c r="T216" s="0" t="n">
        <v>64</v>
      </c>
      <c r="U216" s="12" t="n">
        <v>0.381</v>
      </c>
      <c r="V216" s="12" t="n">
        <v>0.37</v>
      </c>
      <c r="W216" s="12" t="n">
        <v>0.93</v>
      </c>
      <c r="X216" s="12" t="n">
        <f aca="false">MIN(U216:W216)</f>
        <v>0.37</v>
      </c>
      <c r="Y216" s="13" t="n">
        <f aca="false">(87.6437 - 0.343701 * Q216) / 100</f>
        <v>0.3608855</v>
      </c>
    </row>
    <row r="217" customFormat="false" ht="12.8" hidden="false" customHeight="false" outlineLevel="0" collapsed="false">
      <c r="B217" s="0" t="n">
        <v>255</v>
      </c>
      <c r="C217" s="0" t="n">
        <v>150</v>
      </c>
      <c r="D217" s="1" t="n">
        <v>64</v>
      </c>
      <c r="E217" s="13" t="n">
        <v>0.873</v>
      </c>
      <c r="F217" s="13" t="n">
        <v>0.875</v>
      </c>
      <c r="G217" s="13" t="n">
        <v>0.963</v>
      </c>
      <c r="H217" s="14" t="n">
        <f aca="false">(-0.000348968*C217*C217 - 0.00095174*C217 + 95.456)/100</f>
        <v>0.87461459</v>
      </c>
      <c r="Q217" s="0" t="n">
        <v>160</v>
      </c>
      <c r="R217" s="0" t="n">
        <v>255</v>
      </c>
      <c r="S217" s="0" t="n">
        <v>152</v>
      </c>
      <c r="T217" s="0" t="n">
        <v>64</v>
      </c>
      <c r="X217" s="12"/>
      <c r="Y217" s="13" t="n">
        <f aca="false">(87.6437 - 0.343701 * Q217) / 100</f>
        <v>0.3265154</v>
      </c>
    </row>
    <row r="218" customFormat="false" ht="12.8" hidden="false" customHeight="false" outlineLevel="0" collapsed="false">
      <c r="B218" s="0" t="n">
        <v>255</v>
      </c>
      <c r="C218" s="0" t="n">
        <v>152</v>
      </c>
      <c r="D218" s="1" t="n">
        <v>64</v>
      </c>
      <c r="E218" s="13" t="n">
        <v>0.874</v>
      </c>
      <c r="F218" s="13" t="n">
        <v>0.873</v>
      </c>
      <c r="G218" s="13" t="n">
        <v>0.963</v>
      </c>
      <c r="H218" s="14" t="n">
        <f aca="false">(-0.000348968*C218*C218 - 0.00095174*C218 + 95.456)/100</f>
        <v>0.87248778848</v>
      </c>
      <c r="Q218" s="0" t="n">
        <v>170</v>
      </c>
      <c r="R218" s="0" t="n">
        <v>255</v>
      </c>
      <c r="S218" s="0" t="n">
        <v>152</v>
      </c>
      <c r="T218" s="0" t="n">
        <v>64</v>
      </c>
      <c r="X218" s="12"/>
      <c r="Y218" s="13" t="n">
        <f aca="false">(87.6437 - 0.343701 * Q218) / 100</f>
        <v>0.2921453</v>
      </c>
    </row>
    <row r="219" customFormat="false" ht="12.8" hidden="false" customHeight="false" outlineLevel="0" collapsed="false">
      <c r="B219" s="0" t="n">
        <v>255</v>
      </c>
      <c r="C219" s="0" t="n">
        <v>153</v>
      </c>
      <c r="D219" s="1" t="n">
        <v>64</v>
      </c>
      <c r="E219" s="13" t="n">
        <v>0.874</v>
      </c>
      <c r="F219" s="13" t="n">
        <v>0.873</v>
      </c>
      <c r="G219" s="13" t="n">
        <v>0.963</v>
      </c>
      <c r="H219" s="12"/>
      <c r="I219" s="13" t="n">
        <f aca="false">(-0.0000419722*C219*C219 + 0.0208469*C219 + 94.1124)/100</f>
        <v>0.963194484702</v>
      </c>
      <c r="Q219" s="0" t="n">
        <v>180</v>
      </c>
      <c r="R219" s="0" t="n">
        <v>255</v>
      </c>
      <c r="S219" s="0" t="n">
        <v>152</v>
      </c>
      <c r="T219" s="0" t="n">
        <v>64</v>
      </c>
      <c r="X219" s="12"/>
      <c r="Y219" s="13" t="n">
        <f aca="false">(87.6437 - 0.343701 * Q219) / 100</f>
        <v>0.2577752</v>
      </c>
    </row>
    <row r="220" customFormat="false" ht="12.8" hidden="false" customHeight="false" outlineLevel="0" collapsed="false">
      <c r="B220" s="0" t="n">
        <v>255</v>
      </c>
      <c r="C220" s="0" t="n">
        <v>160</v>
      </c>
      <c r="D220" s="1" t="n">
        <v>64</v>
      </c>
      <c r="E220" s="13" t="n">
        <v>0.88</v>
      </c>
      <c r="F220" s="13" t="n">
        <v>0.873</v>
      </c>
      <c r="G220" s="13" t="n">
        <v>0.964</v>
      </c>
      <c r="H220" s="12"/>
      <c r="I220" s="13" t="n">
        <f aca="false">(-0.0000419722*C220*C220 + 0.0208469*C220 + 94.1124)/100</f>
        <v>0.9637341568</v>
      </c>
      <c r="Q220" s="0" t="n">
        <v>190</v>
      </c>
      <c r="R220" s="0" t="n">
        <v>255</v>
      </c>
      <c r="S220" s="0" t="n">
        <v>152</v>
      </c>
      <c r="T220" s="0" t="n">
        <v>64</v>
      </c>
      <c r="X220" s="12"/>
      <c r="Y220" s="13" t="n">
        <f aca="false">(87.6437 - 0.343701 * Q220) / 100</f>
        <v>0.2234051</v>
      </c>
    </row>
    <row r="221" customFormat="false" ht="12.8" hidden="false" customHeight="false" outlineLevel="0" collapsed="false">
      <c r="B221" s="0" t="n">
        <v>255</v>
      </c>
      <c r="C221" s="0" t="n">
        <v>180</v>
      </c>
      <c r="D221" s="1" t="n">
        <v>64</v>
      </c>
      <c r="E221" s="13" t="n">
        <v>0.895</v>
      </c>
      <c r="F221" s="13" t="n">
        <v>0.873</v>
      </c>
      <c r="G221" s="13" t="n">
        <v>0.965</v>
      </c>
      <c r="H221" s="12"/>
      <c r="I221" s="13" t="n">
        <f aca="false">(-0.0000419722*C221*C221 + 0.0208469*C221 + 94.1124)/100</f>
        <v>0.9650494272</v>
      </c>
      <c r="Q221" s="0" t="n">
        <v>200</v>
      </c>
      <c r="R221" s="0" t="n">
        <v>255</v>
      </c>
      <c r="S221" s="0" t="n">
        <v>152</v>
      </c>
      <c r="T221" s="0" t="n">
        <v>255</v>
      </c>
      <c r="U221" s="12" t="n">
        <v>0.232</v>
      </c>
      <c r="V221" s="12" t="n">
        <v>0.194</v>
      </c>
      <c r="W221" s="12" t="n">
        <v>0.281</v>
      </c>
      <c r="X221" s="12" t="n">
        <f aca="false">MIN(U221:W221)</f>
        <v>0.194</v>
      </c>
      <c r="Y221" s="13" t="n">
        <f aca="false">(87.6437 - 0.343701 * Q221) / 100</f>
        <v>0.189035</v>
      </c>
    </row>
    <row r="222" customFormat="false" ht="12.8" hidden="false" customHeight="false" outlineLevel="0" collapsed="false">
      <c r="B222" s="0" t="n">
        <v>255</v>
      </c>
      <c r="C222" s="0" t="n">
        <v>200</v>
      </c>
      <c r="D222" s="1" t="n">
        <v>64</v>
      </c>
      <c r="E222" s="13" t="n">
        <v>0.908</v>
      </c>
      <c r="F222" s="13" t="n">
        <v>0.873</v>
      </c>
      <c r="G222" s="13" t="n">
        <v>0.966</v>
      </c>
      <c r="H222" s="12"/>
      <c r="I222" s="13" t="n">
        <f aca="false">(-0.0000419722*C222*C222 + 0.0208469*C222 + 94.1124)/100</f>
        <v>0.96602892</v>
      </c>
      <c r="Q222" s="0" t="n">
        <v>210</v>
      </c>
      <c r="R222" s="0" t="n">
        <v>255</v>
      </c>
      <c r="S222" s="0" t="n">
        <v>152</v>
      </c>
      <c r="T222" s="0" t="n">
        <v>64</v>
      </c>
      <c r="X222" s="12"/>
      <c r="Y222" s="13" t="n">
        <f aca="false">(87.6437 - 0.343701 * Q222) / 100</f>
        <v>0.1546649</v>
      </c>
    </row>
    <row r="223" customFormat="false" ht="12.8" hidden="false" customHeight="false" outlineLevel="0" collapsed="false">
      <c r="B223" s="0" t="n">
        <v>255</v>
      </c>
      <c r="C223" s="0" t="n">
        <v>210</v>
      </c>
      <c r="D223" s="1" t="n">
        <v>64</v>
      </c>
      <c r="E223" s="13" t="n">
        <v>0.913</v>
      </c>
      <c r="F223" s="13" t="n">
        <v>0.873</v>
      </c>
      <c r="G223" s="13" t="n">
        <v>0.966</v>
      </c>
      <c r="H223" s="12"/>
      <c r="I223" s="13" t="n">
        <f aca="false">(-0.0000419722*C223*C223 + 0.0208469*C223 + 94.1124)/100</f>
        <v>0.9663927498</v>
      </c>
      <c r="Q223" s="0" t="n">
        <v>220</v>
      </c>
      <c r="R223" s="0" t="n">
        <v>255</v>
      </c>
      <c r="S223" s="0" t="n">
        <v>152</v>
      </c>
      <c r="T223" s="0" t="n">
        <v>64</v>
      </c>
      <c r="X223" s="12"/>
      <c r="Y223" s="13" t="n">
        <f aca="false">(87.6437 - 0.343701 * Q223) / 100</f>
        <v>0.1202948</v>
      </c>
    </row>
    <row r="224" customFormat="false" ht="12.8" hidden="false" customHeight="false" outlineLevel="0" collapsed="false">
      <c r="B224" s="0" t="n">
        <v>255</v>
      </c>
      <c r="C224" s="0" t="n">
        <v>220</v>
      </c>
      <c r="D224" s="1" t="n">
        <v>64</v>
      </c>
      <c r="E224" s="13" t="n">
        <v>0.916</v>
      </c>
      <c r="F224" s="13" t="n">
        <v>0.873</v>
      </c>
      <c r="G224" s="13" t="n">
        <v>0.966</v>
      </c>
      <c r="H224" s="12"/>
      <c r="I224" s="13" t="n">
        <f aca="false">(-0.0000419722*C224*C224 + 0.0208469*C224 + 94.1124)/100</f>
        <v>0.9666726352</v>
      </c>
      <c r="Q224" s="0" t="n">
        <v>230</v>
      </c>
      <c r="R224" s="0" t="n">
        <v>255</v>
      </c>
      <c r="S224" s="0" t="n">
        <v>152</v>
      </c>
      <c r="T224" s="0" t="n">
        <v>255</v>
      </c>
      <c r="U224" s="12" t="n">
        <v>0.131</v>
      </c>
      <c r="V224" s="12" t="n">
        <v>0.088</v>
      </c>
      <c r="W224" s="12" t="n">
        <v>0.188</v>
      </c>
      <c r="X224" s="12" t="n">
        <f aca="false">MIN(U224:W224)</f>
        <v>0.088</v>
      </c>
      <c r="Y224" s="13" t="n">
        <f aca="false">(87.6437 - 0.343701 * Q224) / 100</f>
        <v>0.0859247000000001</v>
      </c>
    </row>
    <row r="225" customFormat="false" ht="12.8" hidden="false" customHeight="false" outlineLevel="0" collapsed="false">
      <c r="B225" s="0" t="n">
        <v>255</v>
      </c>
      <c r="C225" s="0" t="n">
        <v>230</v>
      </c>
      <c r="D225" s="1" t="n">
        <v>64</v>
      </c>
      <c r="E225" s="13" t="n">
        <v>0.92</v>
      </c>
      <c r="F225" s="13" t="n">
        <v>0.873</v>
      </c>
      <c r="G225" s="13" t="n">
        <v>0.966</v>
      </c>
      <c r="H225" s="12"/>
      <c r="I225" s="13" t="n">
        <f aca="false">(-0.0000419722*C225*C225 + 0.0208469*C225 + 94.1124)/100</f>
        <v>0.9668685762</v>
      </c>
      <c r="Q225" s="0" t="n">
        <v>240</v>
      </c>
      <c r="R225" s="0" t="n">
        <v>255</v>
      </c>
      <c r="S225" s="0" t="n">
        <v>152</v>
      </c>
      <c r="T225" s="0" t="n">
        <v>64</v>
      </c>
      <c r="X225" s="12"/>
      <c r="Y225" s="13" t="n">
        <f aca="false">(87.6437 - 0.343701 * Q225) / 100</f>
        <v>0.0515546000000001</v>
      </c>
    </row>
    <row r="226" customFormat="false" ht="12.8" hidden="false" customHeight="false" outlineLevel="0" collapsed="false">
      <c r="B226" s="0" t="n">
        <v>255</v>
      </c>
      <c r="C226" s="0" t="n">
        <v>240</v>
      </c>
      <c r="D226" s="1" t="n">
        <v>64</v>
      </c>
      <c r="E226" s="13" t="n">
        <v>0.923</v>
      </c>
      <c r="F226" s="13" t="n">
        <v>0.873</v>
      </c>
      <c r="G226" s="13" t="n">
        <v>0.967</v>
      </c>
      <c r="H226" s="12"/>
      <c r="I226" s="13" t="n">
        <f aca="false">(-0.0000419722*C226*C226 + 0.0208469*C226 + 94.1124)/100</f>
        <v>0.9669805728</v>
      </c>
      <c r="Q226" s="0" t="n">
        <v>250</v>
      </c>
      <c r="R226" s="0" t="n">
        <v>255</v>
      </c>
      <c r="S226" s="0" t="n">
        <v>152</v>
      </c>
      <c r="T226" s="0" t="n">
        <v>64</v>
      </c>
      <c r="X226" s="12"/>
      <c r="Y226" s="13" t="n">
        <f aca="false">(87.6437 - 0.343701 * Q226) / 100</f>
        <v>0.0171845</v>
      </c>
    </row>
    <row r="227" customFormat="false" ht="12.8" hidden="false" customHeight="false" outlineLevel="0" collapsed="false">
      <c r="B227" s="0" t="n">
        <v>255</v>
      </c>
      <c r="C227" s="0" t="n">
        <v>255</v>
      </c>
      <c r="D227" s="1" t="n">
        <v>64</v>
      </c>
      <c r="E227" s="13" t="n">
        <v>0.927</v>
      </c>
      <c r="F227" s="13" t="n">
        <v>0.873</v>
      </c>
      <c r="G227" s="13" t="n">
        <v>0.967</v>
      </c>
      <c r="H227" s="12"/>
      <c r="I227" s="13" t="n">
        <f aca="false">(-0.0000419722*C227*C227 + 0.0208469*C227 + 94.1124)/100</f>
        <v>0.96699117195</v>
      </c>
      <c r="Q227" s="0" t="n">
        <v>255</v>
      </c>
      <c r="R227" s="0" t="n">
        <v>255</v>
      </c>
      <c r="S227" s="0" t="n">
        <v>152</v>
      </c>
      <c r="T227" s="0" t="n">
        <v>255</v>
      </c>
      <c r="U227" s="12" t="n">
        <v>0.048</v>
      </c>
      <c r="V227" s="12" t="n">
        <v>0</v>
      </c>
      <c r="W227" s="12" t="n">
        <v>0.11</v>
      </c>
      <c r="X227" s="12" t="n">
        <f aca="false">MIN(U227:W227)</f>
        <v>0</v>
      </c>
      <c r="Y227" s="13" t="n">
        <f aca="false">(87.6437 - 0.343701 * Q227) / 100</f>
        <v>-5.50000000032469E-007</v>
      </c>
      <c r="AF227" s="13"/>
    </row>
    <row r="228" customFormat="false" ht="12.8" hidden="false" customHeight="false" outlineLevel="0" collapsed="false">
      <c r="Q228" s="0" t="n">
        <v>255</v>
      </c>
      <c r="R228" s="0" t="n">
        <v>255</v>
      </c>
      <c r="S228" s="0" t="n">
        <v>160</v>
      </c>
      <c r="T228" s="0" t="n">
        <v>255</v>
      </c>
      <c r="U228" s="12" t="n">
        <v>0.11</v>
      </c>
      <c r="V228" s="12" t="n">
        <v>0</v>
      </c>
      <c r="W228" s="12" t="n">
        <v>0.178</v>
      </c>
      <c r="X228" s="12" t="n">
        <f aca="false">MIN(U228:W228)</f>
        <v>0</v>
      </c>
      <c r="Y228" s="13"/>
    </row>
    <row r="229" customFormat="false" ht="12.8" hidden="false" customHeight="false" outlineLevel="0" collapsed="false">
      <c r="Q229" s="0" t="n">
        <v>255</v>
      </c>
      <c r="R229" s="0" t="n">
        <v>255</v>
      </c>
      <c r="S229" s="0" t="n">
        <v>180</v>
      </c>
      <c r="T229" s="0" t="n">
        <v>255</v>
      </c>
      <c r="U229" s="12" t="n">
        <v>0.262</v>
      </c>
      <c r="V229" s="12" t="n">
        <v>0</v>
      </c>
      <c r="W229" s="12" t="n">
        <v>0.343</v>
      </c>
      <c r="X229" s="12" t="n">
        <f aca="false">MIN(U229:W229)</f>
        <v>0</v>
      </c>
      <c r="Y229" s="13"/>
    </row>
    <row r="230" customFormat="false" ht="12.8" hidden="false" customHeight="false" outlineLevel="0" collapsed="false">
      <c r="A230" s="2" t="s">
        <v>52</v>
      </c>
      <c r="B230" s="11" t="s">
        <v>53</v>
      </c>
      <c r="C230" s="11" t="s">
        <v>54</v>
      </c>
      <c r="D230" s="11" t="s">
        <v>57</v>
      </c>
      <c r="E230" s="11" t="s">
        <v>62</v>
      </c>
      <c r="F230" s="11" t="s">
        <v>63</v>
      </c>
      <c r="G230" s="11" t="s">
        <v>64</v>
      </c>
      <c r="H230" s="2" t="s">
        <v>66</v>
      </c>
      <c r="Q230" s="0" t="n">
        <v>255</v>
      </c>
      <c r="R230" s="0" t="n">
        <v>255</v>
      </c>
      <c r="S230" s="0" t="n">
        <v>220</v>
      </c>
      <c r="T230" s="0" t="n">
        <v>255</v>
      </c>
      <c r="U230" s="12" t="n">
        <v>0.443</v>
      </c>
      <c r="V230" s="12" t="n">
        <v>0</v>
      </c>
      <c r="W230" s="12" t="n">
        <v>0.541</v>
      </c>
      <c r="X230" s="12" t="n">
        <f aca="false">MIN(U230:W230)</f>
        <v>0</v>
      </c>
      <c r="Y230" s="13"/>
    </row>
    <row r="231" customFormat="false" ht="12.8" hidden="false" customHeight="false" outlineLevel="0" collapsed="false">
      <c r="B231" s="1" t="n">
        <v>255</v>
      </c>
      <c r="C231" s="0" t="n">
        <v>64</v>
      </c>
      <c r="D231" s="1" t="n">
        <v>1</v>
      </c>
      <c r="E231" s="13" t="n">
        <v>0.873</v>
      </c>
      <c r="F231" s="13" t="n">
        <v>0.94</v>
      </c>
      <c r="G231" s="13" t="n">
        <v>0.968</v>
      </c>
      <c r="H231" s="13" t="n">
        <f aca="false">( -0.000163199*D231*D231 + 0.0045179*D231 + 96.7558 )/100</f>
        <v>0.96760154701</v>
      </c>
      <c r="Q231" s="0" t="n">
        <v>255</v>
      </c>
      <c r="R231" s="0" t="n">
        <v>255</v>
      </c>
      <c r="S231" s="0" t="n">
        <v>255</v>
      </c>
      <c r="T231" s="0" t="n">
        <v>255</v>
      </c>
      <c r="U231" s="12" t="n">
        <v>0.548</v>
      </c>
      <c r="V231" s="12" t="n">
        <v>0</v>
      </c>
      <c r="W231" s="12" t="n">
        <v>0.657</v>
      </c>
      <c r="X231" s="12" t="n">
        <f aca="false">MIN(U231:W231)</f>
        <v>0</v>
      </c>
      <c r="Y231" s="13"/>
    </row>
    <row r="232" customFormat="false" ht="12.8" hidden="false" customHeight="false" outlineLevel="0" collapsed="false">
      <c r="B232" s="0" t="n">
        <v>255</v>
      </c>
      <c r="C232" s="0" t="n">
        <v>64</v>
      </c>
      <c r="D232" s="0" t="n">
        <v>10</v>
      </c>
      <c r="E232" s="13" t="n">
        <v>0.873</v>
      </c>
      <c r="F232" s="13" t="n">
        <v>0.94</v>
      </c>
      <c r="G232" s="13" t="n">
        <v>0.968</v>
      </c>
      <c r="H232" s="13" t="n">
        <f aca="false">( -0.000163199*D232*D232 + 0.0045179*D232 + 96.7558 )/100</f>
        <v>0.967846591</v>
      </c>
    </row>
    <row r="233" customFormat="false" ht="12.8" hidden="false" customHeight="false" outlineLevel="0" collapsed="false">
      <c r="B233" s="0" t="n">
        <v>255</v>
      </c>
      <c r="C233" s="0" t="n">
        <v>64</v>
      </c>
      <c r="D233" s="0" t="n">
        <v>20</v>
      </c>
      <c r="E233" s="13" t="n">
        <v>0.873</v>
      </c>
      <c r="F233" s="13" t="n">
        <v>0.94</v>
      </c>
      <c r="G233" s="13" t="n">
        <v>0.967</v>
      </c>
      <c r="H233" s="13" t="n">
        <f aca="false">( -0.000163199*D233*D233 + 0.0045179*D233 + 96.7558 )/100</f>
        <v>0.967808784</v>
      </c>
    </row>
    <row r="234" customFormat="false" ht="12.8" hidden="false" customHeight="false" outlineLevel="0" collapsed="false">
      <c r="B234" s="0" t="n">
        <v>255</v>
      </c>
      <c r="C234" s="0" t="n">
        <v>64</v>
      </c>
      <c r="D234" s="0" t="n">
        <v>30</v>
      </c>
      <c r="E234" s="13" t="n">
        <v>0.873</v>
      </c>
      <c r="F234" s="13" t="n">
        <v>0.94</v>
      </c>
      <c r="G234" s="13" t="n">
        <v>0.967</v>
      </c>
      <c r="H234" s="13" t="n">
        <f aca="false">( -0.000163199*D234*D234 + 0.0045179*D234 + 96.7558 )/100</f>
        <v>0.967444579</v>
      </c>
      <c r="R234" s="2" t="s">
        <v>77</v>
      </c>
    </row>
    <row r="235" customFormat="false" ht="12.8" hidden="false" customHeight="false" outlineLevel="0" collapsed="false">
      <c r="B235" s="0" t="n">
        <v>255</v>
      </c>
      <c r="C235" s="0" t="n">
        <v>64</v>
      </c>
      <c r="D235" s="0" t="n">
        <v>36</v>
      </c>
      <c r="E235" s="13" t="n">
        <v>0.873</v>
      </c>
      <c r="F235" s="13" t="n">
        <v>0.94</v>
      </c>
      <c r="G235" s="13" t="n">
        <v>0.967</v>
      </c>
      <c r="H235" s="13" t="n">
        <f aca="false">( -0.000163199*D235*D235 + 0.0045179*D235 + 96.7558 )/100</f>
        <v>0.96706938496</v>
      </c>
      <c r="R235" s="0" t="s">
        <v>78</v>
      </c>
    </row>
    <row r="236" customFormat="false" ht="12.8" hidden="false" customHeight="false" outlineLevel="0" collapsed="false">
      <c r="B236" s="0" t="n">
        <v>255</v>
      </c>
      <c r="C236" s="0" t="n">
        <v>64</v>
      </c>
      <c r="D236" s="0" t="n">
        <v>37</v>
      </c>
      <c r="E236" s="13" t="n">
        <v>0.873</v>
      </c>
      <c r="F236" s="13" t="n">
        <v>0.94</v>
      </c>
      <c r="G236" s="13" t="n">
        <v>0.966</v>
      </c>
      <c r="H236" s="13" t="n">
        <f aca="false">( -0.000163199*D236*D236 + 0.0045179*D236 + 96.7558 )/100</f>
        <v>0.96699542869</v>
      </c>
    </row>
    <row r="237" customFormat="false" ht="12.8" hidden="false" customHeight="false" outlineLevel="0" collapsed="false">
      <c r="B237" s="0" t="n">
        <v>255</v>
      </c>
      <c r="C237" s="0" t="n">
        <v>64</v>
      </c>
      <c r="D237" s="0" t="n">
        <v>40</v>
      </c>
      <c r="E237" s="13" t="n">
        <v>0.873</v>
      </c>
      <c r="F237" s="13" t="n">
        <v>0.939</v>
      </c>
      <c r="G237" s="13" t="n">
        <v>0.966</v>
      </c>
      <c r="H237" s="13" t="n">
        <f aca="false">( -0.000163199*D237*D237 + 0.0045179*D237 + 96.7558 )/100</f>
        <v>0.966753976</v>
      </c>
    </row>
    <row r="238" customFormat="false" ht="12.8" hidden="false" customHeight="false" outlineLevel="0" collapsed="false">
      <c r="B238" s="0" t="n">
        <v>255</v>
      </c>
      <c r="C238" s="0" t="n">
        <v>64</v>
      </c>
      <c r="D238" s="0" t="n">
        <v>50</v>
      </c>
      <c r="E238" s="13" t="n">
        <v>0.873</v>
      </c>
      <c r="F238" s="13" t="n">
        <v>0.94</v>
      </c>
      <c r="G238" s="13" t="n">
        <v>0.965</v>
      </c>
      <c r="H238" s="13" t="n">
        <f aca="false">( -0.000163199*D238*D238 + 0.0045179*D238 + 96.7558 )/100</f>
        <v>0.965736975</v>
      </c>
    </row>
    <row r="239" customFormat="false" ht="12.8" hidden="false" customHeight="false" outlineLevel="0" collapsed="false">
      <c r="B239" s="0" t="n">
        <v>255</v>
      </c>
      <c r="C239" s="0" t="n">
        <v>64</v>
      </c>
      <c r="D239" s="0" t="n">
        <v>60</v>
      </c>
      <c r="E239" s="13" t="n">
        <v>0.873</v>
      </c>
      <c r="F239" s="13" t="n">
        <v>0.94</v>
      </c>
      <c r="G239" s="13" t="n">
        <v>0.964</v>
      </c>
      <c r="H239" s="13" t="n">
        <f aca="false">( -0.000163199*D239*D239 + 0.0045179*D239 + 96.7558 )/100</f>
        <v>0.964393576</v>
      </c>
    </row>
    <row r="240" customFormat="false" ht="12.8" hidden="false" customHeight="false" outlineLevel="0" collapsed="false">
      <c r="B240" s="0" t="n">
        <v>255</v>
      </c>
      <c r="C240" s="0" t="n">
        <v>64</v>
      </c>
      <c r="D240" s="0" t="n">
        <v>70</v>
      </c>
      <c r="E240" s="13" t="n">
        <v>0.873</v>
      </c>
      <c r="F240" s="13" t="n">
        <v>0.94</v>
      </c>
      <c r="G240" s="13" t="n">
        <v>0.962</v>
      </c>
      <c r="H240" s="13" t="n">
        <f aca="false">( -0.000163199*D240*D240 + 0.0045179*D240 + 96.7558 )/100</f>
        <v>0.962723779</v>
      </c>
    </row>
    <row r="241" customFormat="false" ht="12.8" hidden="false" customHeight="false" outlineLevel="0" collapsed="false">
      <c r="B241" s="0" t="n">
        <v>255</v>
      </c>
      <c r="C241" s="0" t="n">
        <v>64</v>
      </c>
      <c r="D241" s="0" t="n">
        <v>80</v>
      </c>
      <c r="E241" s="13" t="n">
        <v>0.873</v>
      </c>
      <c r="F241" s="13" t="n">
        <v>0.94</v>
      </c>
      <c r="G241" s="13" t="n">
        <v>0.96</v>
      </c>
      <c r="H241" s="13" t="n">
        <f aca="false">( -0.000163199*D241*D241 + 0.0045179*D241 + 96.7558 )/100</f>
        <v>0.960727584</v>
      </c>
    </row>
    <row r="242" customFormat="false" ht="12.8" hidden="false" customHeight="false" outlineLevel="0" collapsed="false">
      <c r="B242" s="0" t="n">
        <v>255</v>
      </c>
      <c r="C242" s="0" t="n">
        <v>64</v>
      </c>
      <c r="D242" s="0" t="n">
        <v>90</v>
      </c>
      <c r="E242" s="13" t="n">
        <v>0.873</v>
      </c>
      <c r="F242" s="13" t="n">
        <v>0.94</v>
      </c>
      <c r="G242" s="13" t="n">
        <v>0.958</v>
      </c>
      <c r="H242" s="13" t="n">
        <f aca="false">( -0.000163199*D242*D242 + 0.0045179*D242 + 96.7558 )/100</f>
        <v>0.958404991</v>
      </c>
    </row>
    <row r="243" customFormat="false" ht="12.8" hidden="false" customHeight="false" outlineLevel="0" collapsed="false">
      <c r="B243" s="0" t="n">
        <v>255</v>
      </c>
      <c r="C243" s="0" t="n">
        <v>64</v>
      </c>
      <c r="D243" s="0" t="n">
        <v>100</v>
      </c>
      <c r="E243" s="13" t="n">
        <v>0.873</v>
      </c>
      <c r="F243" s="13" t="n">
        <v>0.94</v>
      </c>
      <c r="G243" s="13" t="n">
        <v>0.956</v>
      </c>
      <c r="H243" s="13" t="n">
        <f aca="false">( -0.000163199*D243*D243 + 0.0045179*D243 + 96.7558 )/100</f>
        <v>0.955756</v>
      </c>
    </row>
    <row r="244" customFormat="false" ht="12.8" hidden="false" customHeight="false" outlineLevel="0" collapsed="false">
      <c r="B244" s="0" t="n">
        <v>255</v>
      </c>
      <c r="C244" s="0" t="n">
        <v>64</v>
      </c>
      <c r="D244" s="0" t="n">
        <v>120</v>
      </c>
      <c r="E244" s="13" t="n">
        <v>0.873</v>
      </c>
      <c r="F244" s="13" t="n">
        <v>0.94</v>
      </c>
      <c r="G244" s="13" t="n">
        <v>0.949</v>
      </c>
      <c r="H244" s="13" t="n">
        <f aca="false">( -0.000163199*D244*D244 + 0.0045179*D244 + 96.7558 )/100</f>
        <v>0.949478824</v>
      </c>
    </row>
    <row r="245" customFormat="false" ht="12.8" hidden="false" customHeight="false" outlineLevel="0" collapsed="false">
      <c r="B245" s="0" t="n">
        <v>255</v>
      </c>
      <c r="C245" s="0" t="n">
        <v>64</v>
      </c>
      <c r="D245" s="0" t="n">
        <v>130</v>
      </c>
      <c r="E245" s="13" t="n">
        <v>0.873</v>
      </c>
      <c r="F245" s="13" t="n">
        <v>0.94</v>
      </c>
      <c r="G245" s="13" t="n">
        <v>0.946</v>
      </c>
      <c r="H245" s="13" t="n">
        <f aca="false">( -0.000163199*D245*D245 + 0.0045179*D245 + 96.7558 )/100</f>
        <v>0.945850639</v>
      </c>
    </row>
    <row r="246" customFormat="false" ht="12.8" hidden="false" customHeight="false" outlineLevel="0" collapsed="false">
      <c r="B246" s="0" t="n">
        <v>255</v>
      </c>
      <c r="C246" s="0" t="n">
        <v>64</v>
      </c>
      <c r="D246" s="0" t="n">
        <v>140</v>
      </c>
      <c r="E246" s="13" t="n">
        <v>0.873</v>
      </c>
      <c r="F246" s="13" t="n">
        <v>0.939</v>
      </c>
      <c r="G246" s="13" t="n">
        <v>0.942</v>
      </c>
      <c r="H246" s="13" t="n">
        <f aca="false">( -0.000163199*D246*D246 + 0.0045179*D246 + 96.7558 )/100</f>
        <v>0.941896056</v>
      </c>
    </row>
    <row r="247" customFormat="false" ht="12.8" hidden="false" customHeight="false" outlineLevel="0" collapsed="false">
      <c r="B247" s="0" t="n">
        <v>255</v>
      </c>
      <c r="C247" s="0" t="n">
        <v>64</v>
      </c>
      <c r="D247" s="0" t="n">
        <v>150</v>
      </c>
      <c r="E247" s="13" t="n">
        <v>0.873</v>
      </c>
      <c r="F247" s="13" t="n">
        <v>0.939</v>
      </c>
      <c r="G247" s="13" t="n">
        <v>0.938</v>
      </c>
      <c r="H247" s="13" t="n">
        <f aca="false">( -0.000163199*D247*D247 + 0.0045179*D247 + 96.7558 )/100</f>
        <v>0.937615075</v>
      </c>
    </row>
    <row r="248" customFormat="false" ht="12.8" hidden="false" customHeight="false" outlineLevel="0" collapsed="false">
      <c r="B248" s="0" t="n">
        <v>255</v>
      </c>
      <c r="C248" s="0" t="n">
        <v>64</v>
      </c>
      <c r="D248" s="0" t="n">
        <v>152</v>
      </c>
      <c r="E248" s="13" t="n">
        <v>0.873</v>
      </c>
      <c r="F248" s="13" t="n">
        <v>0.939</v>
      </c>
      <c r="G248" s="13" t="n">
        <v>0.937</v>
      </c>
      <c r="H248" s="13" t="n">
        <f aca="false">( -0.000163199*D248*D248 + 0.0045179*D248 + 96.7558 )/100</f>
        <v>0.93671971104</v>
      </c>
    </row>
    <row r="249" customFormat="false" ht="12.8" hidden="false" customHeight="false" outlineLevel="0" collapsed="false">
      <c r="B249" s="0" t="n">
        <v>255</v>
      </c>
      <c r="C249" s="0" t="n">
        <v>64</v>
      </c>
      <c r="D249" s="0" t="n">
        <v>153</v>
      </c>
      <c r="E249" s="13" t="n">
        <v>0.873</v>
      </c>
      <c r="F249" s="13" t="n">
        <v>0.939</v>
      </c>
      <c r="G249" s="13" t="n">
        <v>0.937</v>
      </c>
      <c r="H249" s="13" t="n">
        <f aca="false">( -0.000163199*D249*D249 + 0.0045179*D249 + 96.7558 )/100</f>
        <v>0.93626713309</v>
      </c>
    </row>
    <row r="250" customFormat="false" ht="12.8" hidden="false" customHeight="false" outlineLevel="0" collapsed="false">
      <c r="B250" s="0" t="n">
        <v>255</v>
      </c>
      <c r="C250" s="0" t="n">
        <v>64</v>
      </c>
      <c r="D250" s="0" t="n">
        <v>160</v>
      </c>
      <c r="E250" s="13" t="n">
        <v>0.873</v>
      </c>
      <c r="F250" s="13" t="n">
        <v>0.939</v>
      </c>
      <c r="G250" s="13" t="n">
        <v>0.934</v>
      </c>
      <c r="H250" s="13" t="n">
        <f aca="false">( -0.000163199*D250*D250 + 0.0045179*D250 + 96.7558 )/100</f>
        <v>0.933007696</v>
      </c>
    </row>
    <row r="251" customFormat="false" ht="12.8" hidden="false" customHeight="false" outlineLevel="0" collapsed="false">
      <c r="B251" s="0" t="n">
        <v>255</v>
      </c>
      <c r="C251" s="0" t="n">
        <v>64</v>
      </c>
      <c r="D251" s="0" t="n">
        <v>180</v>
      </c>
      <c r="E251" s="13" t="n">
        <v>0.873</v>
      </c>
      <c r="F251" s="13" t="n">
        <v>0.939</v>
      </c>
      <c r="G251" s="13" t="n">
        <v>0.924</v>
      </c>
      <c r="H251" s="13" t="n">
        <f aca="false">( -0.000163199*D251*D251 + 0.0045179*D251 + 96.7558 )/100</f>
        <v>0.922813744</v>
      </c>
    </row>
    <row r="252" customFormat="false" ht="12.8" hidden="false" customHeight="false" outlineLevel="0" collapsed="false">
      <c r="B252" s="0" t="n">
        <v>255</v>
      </c>
      <c r="C252" s="0" t="n">
        <v>64</v>
      </c>
      <c r="D252" s="0" t="n">
        <v>200</v>
      </c>
      <c r="E252" s="13" t="n">
        <v>0.873</v>
      </c>
      <c r="F252" s="13" t="n">
        <v>0.938</v>
      </c>
      <c r="G252" s="13" t="n">
        <v>0.911</v>
      </c>
      <c r="H252" s="13" t="n">
        <f aca="false">( -0.000163199*D252*D252 + 0.0045179*D252 + 96.7558 )/100</f>
        <v>0.9113142</v>
      </c>
    </row>
    <row r="253" customFormat="false" ht="12.8" hidden="false" customHeight="false" outlineLevel="0" collapsed="false">
      <c r="B253" s="0" t="n">
        <v>255</v>
      </c>
      <c r="C253" s="0" t="n">
        <v>64</v>
      </c>
      <c r="D253" s="0" t="n">
        <v>210</v>
      </c>
      <c r="E253" s="13" t="n">
        <v>0.873</v>
      </c>
      <c r="F253" s="13" t="n">
        <v>0.938</v>
      </c>
      <c r="G253" s="13" t="n">
        <v>0.904</v>
      </c>
      <c r="H253" s="13" t="n">
        <f aca="false">( -0.000163199*D253*D253 + 0.0045179*D253 + 96.7558 )/100</f>
        <v>0.905074831</v>
      </c>
    </row>
    <row r="254" customFormat="false" ht="12.8" hidden="false" customHeight="false" outlineLevel="0" collapsed="false">
      <c r="B254" s="0" t="n">
        <v>255</v>
      </c>
      <c r="C254" s="0" t="n">
        <v>64</v>
      </c>
      <c r="D254" s="0" t="n">
        <v>220</v>
      </c>
      <c r="E254" s="13" t="n">
        <v>0.873</v>
      </c>
      <c r="F254" s="13" t="n">
        <v>0.938</v>
      </c>
      <c r="G254" s="13" t="n">
        <v>0.898</v>
      </c>
      <c r="H254" s="13" t="n">
        <f aca="false">( -0.000163199*D254*D254 + 0.0045179*D254 + 96.7558 )/100</f>
        <v>0.898509064</v>
      </c>
    </row>
    <row r="255" customFormat="false" ht="12.8" hidden="false" customHeight="false" outlineLevel="0" collapsed="false">
      <c r="B255" s="0" t="n">
        <v>255</v>
      </c>
      <c r="C255" s="0" t="n">
        <v>64</v>
      </c>
      <c r="D255" s="0" t="n">
        <v>230</v>
      </c>
      <c r="E255" s="13" t="n">
        <v>0.873</v>
      </c>
      <c r="F255" s="13" t="n">
        <v>0.937</v>
      </c>
      <c r="G255" s="13" t="n">
        <v>0.89</v>
      </c>
      <c r="H255" s="13" t="n">
        <f aca="false">( -0.000163199*D255*D255 + 0.0045179*D255 + 96.7558 )/100</f>
        <v>0.891616899</v>
      </c>
    </row>
    <row r="256" customFormat="false" ht="12.8" hidden="false" customHeight="false" outlineLevel="0" collapsed="false">
      <c r="B256" s="0" t="n">
        <v>255</v>
      </c>
      <c r="C256" s="0" t="n">
        <v>64</v>
      </c>
      <c r="D256" s="0" t="n">
        <v>240</v>
      </c>
      <c r="E256" s="13" t="n">
        <v>0.873</v>
      </c>
      <c r="F256" s="13" t="n">
        <v>0.937</v>
      </c>
      <c r="G256" s="13" t="n">
        <v>0.882</v>
      </c>
      <c r="H256" s="13" t="n">
        <f aca="false">( -0.000163199*D256*D256 + 0.0045179*D256 + 96.7558 )/100</f>
        <v>0.884398336</v>
      </c>
    </row>
    <row r="257" customFormat="false" ht="12.8" hidden="false" customHeight="false" outlineLevel="0" collapsed="false">
      <c r="B257" s="0" t="n">
        <v>255</v>
      </c>
      <c r="C257" s="0" t="n">
        <v>64</v>
      </c>
      <c r="D257" s="0" t="n">
        <v>255</v>
      </c>
      <c r="E257" s="13" t="n">
        <v>0.873</v>
      </c>
      <c r="F257" s="13" t="n">
        <v>0.937</v>
      </c>
      <c r="G257" s="13" t="n">
        <v>0.873</v>
      </c>
      <c r="H257" s="13" t="n">
        <f aca="false">( -0.000163199*D257*D257 + 0.0045179*D257 + 96.7558 )/100</f>
        <v>0.87295849525</v>
      </c>
    </row>
    <row r="259" customFormat="false" ht="12.8" hidden="false" customHeight="false" outlineLevel="0" collapsed="false">
      <c r="O259" s="19" t="s">
        <v>79</v>
      </c>
      <c r="P259" s="11"/>
      <c r="Q259" s="11"/>
    </row>
    <row r="260" customFormat="false" ht="12.8" hidden="false" customHeight="false" outlineLevel="0" collapsed="false">
      <c r="A260" s="2" t="s">
        <v>52</v>
      </c>
      <c r="B260" s="11" t="s">
        <v>53</v>
      </c>
      <c r="C260" s="11" t="s">
        <v>54</v>
      </c>
      <c r="D260" s="11" t="s">
        <v>57</v>
      </c>
      <c r="E260" s="11" t="s">
        <v>62</v>
      </c>
      <c r="F260" s="11" t="s">
        <v>63</v>
      </c>
      <c r="G260" s="11" t="s">
        <v>64</v>
      </c>
      <c r="H260" s="2" t="s">
        <v>65</v>
      </c>
      <c r="O260" s="11" t="s">
        <v>80</v>
      </c>
      <c r="P260" s="11" t="s">
        <v>81</v>
      </c>
      <c r="Q260" s="11" t="s">
        <v>82</v>
      </c>
    </row>
    <row r="261" customFormat="false" ht="12.8" hidden="false" customHeight="false" outlineLevel="0" collapsed="false">
      <c r="B261" s="1" t="n">
        <v>255</v>
      </c>
      <c r="C261" s="0" t="n">
        <v>1</v>
      </c>
      <c r="D261" s="0" t="n">
        <v>255</v>
      </c>
      <c r="E261" s="13" t="n">
        <v>0.879</v>
      </c>
      <c r="F261" s="13" t="n">
        <v>0.952</v>
      </c>
      <c r="G261" s="13" t="n">
        <v>0.873</v>
      </c>
      <c r="H261" s="20" t="n">
        <f aca="false">(-1/2850*C261*C261 + 95.2) /100</f>
        <v>0.95199649122807</v>
      </c>
      <c r="O261" s="12" t="n">
        <f aca="false">100%-E261</f>
        <v>0.121</v>
      </c>
      <c r="P261" s="12" t="n">
        <f aca="false">100%-F261</f>
        <v>0.0479999999999999</v>
      </c>
      <c r="Q261" s="12" t="n">
        <f aca="false">100%-G261</f>
        <v>0.127</v>
      </c>
    </row>
    <row r="262" customFormat="false" ht="12.8" hidden="false" customHeight="false" outlineLevel="0" collapsed="false">
      <c r="B262" s="0" t="n">
        <v>255</v>
      </c>
      <c r="C262" s="0" t="n">
        <v>10</v>
      </c>
      <c r="D262" s="0" t="n">
        <v>255</v>
      </c>
      <c r="E262" s="13" t="n">
        <v>0.878</v>
      </c>
      <c r="F262" s="13" t="n">
        <v>0.951</v>
      </c>
      <c r="G262" s="13" t="n">
        <v>0.873</v>
      </c>
      <c r="H262" s="20" t="n">
        <f aca="false">(-1/2850*C262*C262 + 95.2) /100</f>
        <v>0.951649122807017</v>
      </c>
      <c r="O262" s="12" t="n">
        <f aca="false">100%-E262</f>
        <v>0.122</v>
      </c>
      <c r="P262" s="12" t="n">
        <f aca="false">100%-F262</f>
        <v>0.049</v>
      </c>
      <c r="Q262" s="12" t="n">
        <f aca="false">100%-G262</f>
        <v>0.127</v>
      </c>
    </row>
    <row r="263" customFormat="false" ht="12.8" hidden="false" customHeight="false" outlineLevel="0" collapsed="false">
      <c r="B263" s="0" t="n">
        <v>255</v>
      </c>
      <c r="C263" s="0" t="n">
        <v>20</v>
      </c>
      <c r="D263" s="0" t="n">
        <v>255</v>
      </c>
      <c r="E263" s="13" t="n">
        <v>0.878</v>
      </c>
      <c r="F263" s="13" t="n">
        <v>0.95</v>
      </c>
      <c r="G263" s="13" t="n">
        <v>0.873</v>
      </c>
      <c r="H263" s="20" t="n">
        <f aca="false">(-1/2850*C263*C263 + 95.2) /100</f>
        <v>0.95059649122807</v>
      </c>
      <c r="O263" s="12" t="n">
        <f aca="false">100%-E263</f>
        <v>0.122</v>
      </c>
      <c r="P263" s="12" t="n">
        <f aca="false">100%-F263</f>
        <v>0.05</v>
      </c>
      <c r="Q263" s="12" t="n">
        <f aca="false">100%-G263</f>
        <v>0.127</v>
      </c>
    </row>
    <row r="264" customFormat="false" ht="12.8" hidden="false" customHeight="false" outlineLevel="0" collapsed="false">
      <c r="B264" s="0" t="n">
        <v>255</v>
      </c>
      <c r="C264" s="0" t="n">
        <v>30</v>
      </c>
      <c r="D264" s="0" t="n">
        <v>255</v>
      </c>
      <c r="E264" s="13" t="n">
        <v>0.878</v>
      </c>
      <c r="F264" s="13" t="n">
        <v>0.948</v>
      </c>
      <c r="G264" s="13" t="n">
        <v>0.873</v>
      </c>
      <c r="H264" s="20" t="n">
        <f aca="false">(-1/2850*C264*C264 + 95.2) /100</f>
        <v>0.948842105263158</v>
      </c>
      <c r="O264" s="12" t="n">
        <f aca="false">100%-E264</f>
        <v>0.122</v>
      </c>
      <c r="P264" s="12" t="n">
        <f aca="false">100%-F264</f>
        <v>0.052</v>
      </c>
      <c r="Q264" s="12" t="n">
        <f aca="false">100%-G264</f>
        <v>0.127</v>
      </c>
    </row>
    <row r="265" customFormat="false" ht="12.8" hidden="false" customHeight="false" outlineLevel="0" collapsed="false">
      <c r="B265" s="0" t="n">
        <v>255</v>
      </c>
      <c r="C265" s="0" t="n">
        <v>40</v>
      </c>
      <c r="D265" s="0" t="n">
        <v>255</v>
      </c>
      <c r="E265" s="13" t="n">
        <v>0.878</v>
      </c>
      <c r="F265" s="13" t="n">
        <v>0.946</v>
      </c>
      <c r="G265" s="13" t="n">
        <v>0.873</v>
      </c>
      <c r="H265" s="20" t="n">
        <f aca="false">(-1/2850*C265*C265 + 95.2) /100</f>
        <v>0.946385964912281</v>
      </c>
      <c r="O265" s="12" t="n">
        <f aca="false">100%-E265</f>
        <v>0.122</v>
      </c>
      <c r="P265" s="12" t="n">
        <f aca="false">100%-F265</f>
        <v>0.0540000000000001</v>
      </c>
      <c r="Q265" s="12" t="n">
        <f aca="false">100%-G265</f>
        <v>0.127</v>
      </c>
    </row>
    <row r="266" customFormat="false" ht="12.8" hidden="false" customHeight="false" outlineLevel="0" collapsed="false">
      <c r="B266" s="0" t="n">
        <v>255</v>
      </c>
      <c r="C266" s="0" t="n">
        <v>50</v>
      </c>
      <c r="D266" s="0" t="n">
        <v>255</v>
      </c>
      <c r="E266" s="13" t="n">
        <v>0.877</v>
      </c>
      <c r="F266" s="13" t="n">
        <v>0.943</v>
      </c>
      <c r="G266" s="13" t="n">
        <v>0.873</v>
      </c>
      <c r="H266" s="20" t="n">
        <f aca="false">(-1/2850*C266*C266 + 95.2) /100</f>
        <v>0.943228070175439</v>
      </c>
      <c r="O266" s="12" t="n">
        <f aca="false">100%-E266</f>
        <v>0.123</v>
      </c>
      <c r="P266" s="12" t="n">
        <f aca="false">100%-F266</f>
        <v>0.057</v>
      </c>
      <c r="Q266" s="12" t="n">
        <f aca="false">100%-G266</f>
        <v>0.127</v>
      </c>
    </row>
    <row r="267" customFormat="false" ht="12.8" hidden="false" customHeight="false" outlineLevel="0" collapsed="false">
      <c r="B267" s="0" t="n">
        <v>255</v>
      </c>
      <c r="C267" s="0" t="n">
        <v>60</v>
      </c>
      <c r="D267" s="0" t="n">
        <v>255</v>
      </c>
      <c r="E267" s="13" t="n">
        <v>0.877</v>
      </c>
      <c r="F267" s="13" t="n">
        <v>0.939</v>
      </c>
      <c r="G267" s="13" t="n">
        <v>0.873</v>
      </c>
      <c r="H267" s="20" t="n">
        <f aca="false">(-1/2850*C267*C267 + 95.2) /100</f>
        <v>0.939368421052632</v>
      </c>
      <c r="O267" s="12" t="n">
        <f aca="false">100%-E267</f>
        <v>0.123</v>
      </c>
      <c r="P267" s="12" t="n">
        <f aca="false">100%-F267</f>
        <v>0.0609999999999999</v>
      </c>
      <c r="Q267" s="12" t="n">
        <f aca="false">100%-G267</f>
        <v>0.127</v>
      </c>
    </row>
    <row r="268" customFormat="false" ht="12.8" hidden="false" customHeight="false" outlineLevel="0" collapsed="false">
      <c r="B268" s="0" t="n">
        <v>255</v>
      </c>
      <c r="C268" s="0" t="n">
        <v>70</v>
      </c>
      <c r="D268" s="0" t="n">
        <v>255</v>
      </c>
      <c r="E268" s="13" t="n">
        <v>0.876</v>
      </c>
      <c r="F268" s="13" t="n">
        <v>0.936</v>
      </c>
      <c r="G268" s="13" t="n">
        <v>0.873</v>
      </c>
      <c r="H268" s="20" t="n">
        <f aca="false">(-1/2850*C268*C268 + 95.2) /100</f>
        <v>0.93480701754386</v>
      </c>
      <c r="O268" s="12" t="n">
        <f aca="false">100%-E268</f>
        <v>0.124</v>
      </c>
      <c r="P268" s="12" t="n">
        <f aca="false">100%-F268</f>
        <v>0.0640000000000001</v>
      </c>
      <c r="Q268" s="12" t="n">
        <f aca="false">100%-G268</f>
        <v>0.127</v>
      </c>
    </row>
    <row r="269" customFormat="false" ht="12.8" hidden="false" customHeight="false" outlineLevel="0" collapsed="false">
      <c r="B269" s="0" t="n">
        <v>255</v>
      </c>
      <c r="C269" s="0" t="n">
        <v>80</v>
      </c>
      <c r="D269" s="0" t="n">
        <v>255</v>
      </c>
      <c r="E269" s="13" t="n">
        <v>0.876</v>
      </c>
      <c r="F269" s="13" t="n">
        <v>0.93</v>
      </c>
      <c r="G269" s="13" t="n">
        <v>0.873</v>
      </c>
      <c r="H269" s="20" t="n">
        <f aca="false">(-1/2850*C269*C269 + 95.2) /100</f>
        <v>0.929543859649123</v>
      </c>
      <c r="O269" s="12" t="n">
        <f aca="false">100%-E269</f>
        <v>0.124</v>
      </c>
      <c r="P269" s="12" t="n">
        <f aca="false">100%-F269</f>
        <v>0.07</v>
      </c>
      <c r="Q269" s="12" t="n">
        <f aca="false">100%-G269</f>
        <v>0.127</v>
      </c>
    </row>
    <row r="270" customFormat="false" ht="12.8" hidden="false" customHeight="false" outlineLevel="0" collapsed="false">
      <c r="B270" s="0" t="n">
        <v>255</v>
      </c>
      <c r="C270" s="0" t="n">
        <v>90</v>
      </c>
      <c r="D270" s="0" t="n">
        <v>255</v>
      </c>
      <c r="E270" s="13" t="n">
        <v>0.874</v>
      </c>
      <c r="F270" s="13" t="n">
        <v>0.923</v>
      </c>
      <c r="G270" s="13" t="n">
        <v>0.873</v>
      </c>
      <c r="H270" s="20" t="n">
        <f aca="false">(-1/2850*C270*C270 + 95.2) /100</f>
        <v>0.923578947368421</v>
      </c>
      <c r="O270" s="12" t="n">
        <f aca="false">100%-E270</f>
        <v>0.126</v>
      </c>
      <c r="P270" s="12" t="n">
        <f aca="false">100%-F270</f>
        <v>0.0770000000000001</v>
      </c>
      <c r="Q270" s="12" t="n">
        <f aca="false">100%-G270</f>
        <v>0.127</v>
      </c>
    </row>
    <row r="271" customFormat="false" ht="12.8" hidden="false" customHeight="false" outlineLevel="0" collapsed="false">
      <c r="B271" s="0" t="n">
        <v>255</v>
      </c>
      <c r="C271" s="0" t="n">
        <v>100</v>
      </c>
      <c r="D271" s="0" t="n">
        <v>255</v>
      </c>
      <c r="E271" s="13" t="n">
        <v>0.873</v>
      </c>
      <c r="F271" s="13" t="n">
        <v>0.916</v>
      </c>
      <c r="G271" s="13" t="n">
        <v>0.873</v>
      </c>
      <c r="H271" s="20" t="n">
        <f aca="false">(-1/2850*C271*C271 + 95.2) /100</f>
        <v>0.916912280701754</v>
      </c>
      <c r="O271" s="12" t="n">
        <f aca="false">100%-E271</f>
        <v>0.127</v>
      </c>
      <c r="P271" s="12" t="n">
        <f aca="false">100%-F271</f>
        <v>0.0840000000000001</v>
      </c>
      <c r="Q271" s="12" t="n">
        <f aca="false">100%-G271</f>
        <v>0.127</v>
      </c>
    </row>
    <row r="272" customFormat="false" ht="12.8" hidden="false" customHeight="false" outlineLevel="0" collapsed="false">
      <c r="B272" s="0" t="n">
        <v>255</v>
      </c>
      <c r="C272" s="0" t="n">
        <v>110</v>
      </c>
      <c r="D272" s="0" t="n">
        <v>255</v>
      </c>
      <c r="E272" s="13" t="n">
        <v>0.873</v>
      </c>
      <c r="F272" s="13" t="n">
        <v>0.908</v>
      </c>
      <c r="G272" s="13" t="n">
        <v>0.873</v>
      </c>
      <c r="H272" s="20" t="n">
        <f aca="false">(-1/2850*C272*C272 + 95.2) /100</f>
        <v>0.909543859649123</v>
      </c>
      <c r="O272" s="12" t="n">
        <f aca="false">100%-E272</f>
        <v>0.127</v>
      </c>
      <c r="P272" s="12" t="n">
        <f aca="false">100%-F272</f>
        <v>0.0920000000000001</v>
      </c>
      <c r="Q272" s="12" t="n">
        <f aca="false">100%-G272</f>
        <v>0.127</v>
      </c>
    </row>
    <row r="273" customFormat="false" ht="12.8" hidden="false" customHeight="false" outlineLevel="0" collapsed="false">
      <c r="B273" s="0" t="n">
        <v>255</v>
      </c>
      <c r="C273" s="0" t="n">
        <v>120</v>
      </c>
      <c r="D273" s="0" t="n">
        <v>255</v>
      </c>
      <c r="E273" s="13" t="n">
        <v>0.873</v>
      </c>
      <c r="F273" s="13" t="n">
        <v>0.9</v>
      </c>
      <c r="G273" s="13" t="n">
        <v>0.874</v>
      </c>
      <c r="H273" s="20" t="n">
        <f aca="false">(-1/2850*C273*C273 + 95.2) /100</f>
        <v>0.901473684210526</v>
      </c>
      <c r="O273" s="12" t="n">
        <f aca="false">100%-E273</f>
        <v>0.127</v>
      </c>
      <c r="P273" s="12" t="n">
        <f aca="false">100%-F273</f>
        <v>0.1</v>
      </c>
      <c r="Q273" s="12" t="n">
        <f aca="false">100%-G273</f>
        <v>0.126</v>
      </c>
    </row>
    <row r="274" customFormat="false" ht="12.8" hidden="false" customHeight="false" outlineLevel="0" collapsed="false">
      <c r="B274" s="0" t="n">
        <v>255</v>
      </c>
      <c r="C274" s="0" t="n">
        <v>130</v>
      </c>
      <c r="D274" s="0" t="n">
        <v>255</v>
      </c>
      <c r="E274" s="13" t="n">
        <v>0.873</v>
      </c>
      <c r="F274" s="13" t="n">
        <v>0.89</v>
      </c>
      <c r="G274" s="13" t="n">
        <v>0.876</v>
      </c>
      <c r="H274" s="20" t="n">
        <f aca="false">(-1/2850*C274*C274 + 95.2) /100</f>
        <v>0.892701754385965</v>
      </c>
      <c r="O274" s="12" t="n">
        <f aca="false">100%-E274</f>
        <v>0.127</v>
      </c>
      <c r="P274" s="12" t="n">
        <f aca="false">100%-F274</f>
        <v>0.11</v>
      </c>
      <c r="Q274" s="12" t="n">
        <f aca="false">100%-G274</f>
        <v>0.124</v>
      </c>
    </row>
    <row r="275" customFormat="false" ht="12.8" hidden="false" customHeight="false" outlineLevel="0" collapsed="false">
      <c r="B275" s="0" t="n">
        <v>255</v>
      </c>
      <c r="C275" s="0" t="n">
        <v>140</v>
      </c>
      <c r="D275" s="0" t="n">
        <v>255</v>
      </c>
      <c r="E275" s="13" t="n">
        <v>0.873</v>
      </c>
      <c r="F275" s="13" t="n">
        <v>0.881</v>
      </c>
      <c r="G275" s="13" t="n">
        <v>0.877</v>
      </c>
      <c r="H275" s="20" t="n">
        <f aca="false">(-1/2850*C275*C275 + 95.2) /100</f>
        <v>0.883228070175439</v>
      </c>
      <c r="O275" s="12" t="n">
        <f aca="false">100%-E275</f>
        <v>0.127</v>
      </c>
      <c r="P275" s="12" t="n">
        <f aca="false">100%-F275</f>
        <v>0.119</v>
      </c>
      <c r="Q275" s="12" t="n">
        <f aca="false">100%-G275</f>
        <v>0.123</v>
      </c>
    </row>
    <row r="276" customFormat="false" ht="12.8" hidden="false" customHeight="false" outlineLevel="0" collapsed="false">
      <c r="B276" s="0" t="n">
        <v>255</v>
      </c>
      <c r="C276" s="0" t="n">
        <v>150</v>
      </c>
      <c r="D276" s="0" t="n">
        <v>255</v>
      </c>
      <c r="E276" s="13" t="n">
        <v>0.875</v>
      </c>
      <c r="F276" s="13" t="n">
        <v>0.873</v>
      </c>
      <c r="G276" s="13" t="n">
        <v>0.881</v>
      </c>
      <c r="H276" s="20" t="n">
        <f aca="false">(-1/2850*C276*C276 + 95.2) /100</f>
        <v>0.873052631578947</v>
      </c>
      <c r="I276" s="2" t="s">
        <v>66</v>
      </c>
      <c r="J276" s="2" t="s">
        <v>73</v>
      </c>
      <c r="O276" s="12" t="n">
        <f aca="false">100%-E276</f>
        <v>0.125</v>
      </c>
      <c r="P276" s="12" t="n">
        <f aca="false">100%-F276</f>
        <v>0.127</v>
      </c>
      <c r="Q276" s="12" t="n">
        <f aca="false">100%-G276</f>
        <v>0.119</v>
      </c>
    </row>
    <row r="277" customFormat="false" ht="12.8" hidden="false" customHeight="false" outlineLevel="0" collapsed="false">
      <c r="B277" s="0" t="n">
        <v>255</v>
      </c>
      <c r="C277" s="0" t="n">
        <v>160</v>
      </c>
      <c r="D277" s="0" t="n">
        <v>255</v>
      </c>
      <c r="E277" s="13" t="n">
        <v>0.884</v>
      </c>
      <c r="F277" s="13" t="n">
        <v>0.873</v>
      </c>
      <c r="G277" s="13" t="n">
        <v>0.891</v>
      </c>
      <c r="H277" s="20"/>
      <c r="I277" s="14" t="n">
        <f aca="false">( -0.000290159*C277*C277 + 0.170037*C277 + 69.3175)/100</f>
        <v>0.890953496</v>
      </c>
      <c r="J277" s="13" t="n">
        <f aca="false">( -0.00026109*C277*C277 + 0.153487*C277 + 70.53)/100</f>
        <v>0.88404016</v>
      </c>
      <c r="O277" s="12" t="n">
        <f aca="false">100%-E277</f>
        <v>0.116</v>
      </c>
      <c r="P277" s="12" t="n">
        <f aca="false">100%-F277</f>
        <v>0.127</v>
      </c>
      <c r="Q277" s="12" t="n">
        <f aca="false">100%-G277</f>
        <v>0.109</v>
      </c>
    </row>
    <row r="278" customFormat="false" ht="12.8" hidden="false" customHeight="false" outlineLevel="0" collapsed="false">
      <c r="B278" s="0" t="n">
        <v>255</v>
      </c>
      <c r="C278" s="0" t="n">
        <v>170</v>
      </c>
      <c r="D278" s="0" t="n">
        <v>255</v>
      </c>
      <c r="E278" s="13" t="n">
        <v>0.892</v>
      </c>
      <c r="F278" s="13" t="n">
        <v>0.873</v>
      </c>
      <c r="G278" s="13" t="n">
        <v>0.9</v>
      </c>
      <c r="H278" s="20"/>
      <c r="I278" s="14" t="n">
        <f aca="false">( -0.000290159*C278*C278 + 0.170037*C278 + 69.3175)/100</f>
        <v>0.898381949</v>
      </c>
      <c r="J278" s="13" t="n">
        <f aca="false">( -0.00026109*C278*C278 + 0.153487*C278 + 70.53)/100</f>
        <v>0.89077289</v>
      </c>
      <c r="O278" s="12" t="n">
        <f aca="false">100%-E278</f>
        <v>0.108</v>
      </c>
      <c r="P278" s="12" t="n">
        <f aca="false">100%-F278</f>
        <v>0.127</v>
      </c>
      <c r="Q278" s="12" t="n">
        <f aca="false">100%-G278</f>
        <v>0.1</v>
      </c>
    </row>
    <row r="279" customFormat="false" ht="12.8" hidden="false" customHeight="false" outlineLevel="0" collapsed="false">
      <c r="B279" s="0" t="n">
        <v>255</v>
      </c>
      <c r="C279" s="0" t="n">
        <v>180</v>
      </c>
      <c r="D279" s="0" t="n">
        <v>255</v>
      </c>
      <c r="E279" s="13" t="n">
        <v>0.899</v>
      </c>
      <c r="F279" s="13" t="n">
        <v>0.873</v>
      </c>
      <c r="G279" s="13" t="n">
        <v>0.907</v>
      </c>
      <c r="H279" s="20"/>
      <c r="I279" s="14" t="n">
        <f aca="false">( -0.000290159*C279*C279 + 0.170037*C279 + 69.3175)/100</f>
        <v>0.905230084</v>
      </c>
      <c r="J279" s="13" t="n">
        <f aca="false">( -0.00026109*C279*C279 + 0.153487*C279 + 70.53)/100</f>
        <v>0.89698344</v>
      </c>
      <c r="O279" s="12" t="n">
        <f aca="false">100%-E279</f>
        <v>0.101</v>
      </c>
      <c r="P279" s="12" t="n">
        <f aca="false">100%-F279</f>
        <v>0.127</v>
      </c>
      <c r="Q279" s="12" t="n">
        <f aca="false">100%-G279</f>
        <v>0.093</v>
      </c>
    </row>
    <row r="280" customFormat="false" ht="12.8" hidden="false" customHeight="false" outlineLevel="0" collapsed="false">
      <c r="B280" s="0" t="n">
        <v>255</v>
      </c>
      <c r="C280" s="0" t="n">
        <v>190</v>
      </c>
      <c r="D280" s="0" t="n">
        <v>255</v>
      </c>
      <c r="E280" s="13" t="n">
        <v>0.905</v>
      </c>
      <c r="F280" s="13" t="n">
        <v>0.873</v>
      </c>
      <c r="G280" s="13" t="n">
        <v>0.913</v>
      </c>
      <c r="H280" s="20"/>
      <c r="I280" s="14" t="n">
        <f aca="false">( -0.000290159*C280*C280 + 0.170037*C280 + 69.3175)/100</f>
        <v>0.911497901</v>
      </c>
      <c r="J280" s="13" t="n">
        <f aca="false">( -0.00026109*C280*C280 + 0.153487*C280 + 70.53)/100</f>
        <v>0.90267181</v>
      </c>
      <c r="O280" s="12" t="n">
        <f aca="false">100%-E280</f>
        <v>0.095</v>
      </c>
      <c r="P280" s="12" t="n">
        <f aca="false">100%-F280</f>
        <v>0.127</v>
      </c>
      <c r="Q280" s="12" t="n">
        <f aca="false">100%-G280</f>
        <v>0.0870000000000001</v>
      </c>
    </row>
    <row r="281" customFormat="false" ht="12.8" hidden="false" customHeight="false" outlineLevel="0" collapsed="false">
      <c r="B281" s="0" t="n">
        <v>255</v>
      </c>
      <c r="C281" s="0" t="n">
        <v>200</v>
      </c>
      <c r="D281" s="0" t="n">
        <v>255</v>
      </c>
      <c r="E281" s="13" t="n">
        <v>0.908</v>
      </c>
      <c r="F281" s="13" t="n">
        <v>0.873</v>
      </c>
      <c r="G281" s="13" t="n">
        <v>0.917</v>
      </c>
      <c r="H281" s="20"/>
      <c r="I281" s="14" t="n">
        <f aca="false">( -0.000290159*C281*C281 + 0.170037*C281 + 69.3175)/100</f>
        <v>0.9171854</v>
      </c>
      <c r="J281" s="13" t="n">
        <f aca="false">( -0.00026109*C281*C281 + 0.153487*C281 + 70.53)/100</f>
        <v>0.907838</v>
      </c>
      <c r="L281" s="21"/>
      <c r="O281" s="12" t="n">
        <f aca="false">100%-E281</f>
        <v>0.0920000000000001</v>
      </c>
      <c r="P281" s="12" t="n">
        <f aca="false">100%-F281</f>
        <v>0.127</v>
      </c>
      <c r="Q281" s="12" t="n">
        <f aca="false">100%-G281</f>
        <v>0.083</v>
      </c>
    </row>
    <row r="282" customFormat="false" ht="12.8" hidden="false" customHeight="false" outlineLevel="0" collapsed="false">
      <c r="A282" s="0" t="s">
        <v>83</v>
      </c>
      <c r="B282" s="0" t="n">
        <v>255</v>
      </c>
      <c r="C282" s="0" t="n">
        <v>210</v>
      </c>
      <c r="D282" s="0" t="n">
        <v>255</v>
      </c>
      <c r="E282" s="13" t="n">
        <v>0.913</v>
      </c>
      <c r="F282" s="13" t="n">
        <v>0.873</v>
      </c>
      <c r="G282" s="13" t="n">
        <v>0.923</v>
      </c>
      <c r="H282" s="20"/>
      <c r="I282" s="14" t="n">
        <f aca="false">( -0.000290159*C282*C282 + 0.170037*C282 + 69.3175)/100</f>
        <v>0.922292581</v>
      </c>
      <c r="J282" s="13" t="n">
        <f aca="false">( -0.00026109*C282*C282 + 0.153487*C282 + 70.53)/100</f>
        <v>0.91248201</v>
      </c>
      <c r="L282" s="21"/>
      <c r="O282" s="12" t="n">
        <f aca="false">100%-E282</f>
        <v>0.0870000000000001</v>
      </c>
      <c r="P282" s="12" t="n">
        <f aca="false">100%-F282</f>
        <v>0.127</v>
      </c>
      <c r="Q282" s="12" t="n">
        <f aca="false">100%-G282</f>
        <v>0.0770000000000001</v>
      </c>
    </row>
    <row r="283" customFormat="false" ht="12.8" hidden="false" customHeight="false" outlineLevel="0" collapsed="false">
      <c r="B283" s="0" t="n">
        <v>255</v>
      </c>
      <c r="C283" s="0" t="n">
        <v>220</v>
      </c>
      <c r="D283" s="0" t="n">
        <v>255</v>
      </c>
      <c r="E283" s="13" t="n">
        <v>0.917</v>
      </c>
      <c r="F283" s="13" t="n">
        <v>0.873</v>
      </c>
      <c r="G283" s="13" t="n">
        <v>0.927</v>
      </c>
      <c r="H283" s="20"/>
      <c r="I283" s="14" t="n">
        <f aca="false">( -0.000290159*C283*C283 + 0.170037*C283 + 69.3175)/100</f>
        <v>0.926819444</v>
      </c>
      <c r="J283" s="13" t="n">
        <f aca="false">( -0.00026109*C283*C283 + 0.153487*C283 + 70.53)/100</f>
        <v>0.91660384</v>
      </c>
      <c r="L283" s="21"/>
      <c r="O283" s="12" t="n">
        <f aca="false">100%-E283</f>
        <v>0.083</v>
      </c>
      <c r="P283" s="12" t="n">
        <f aca="false">100%-F283</f>
        <v>0.127</v>
      </c>
      <c r="Q283" s="12" t="n">
        <f aca="false">100%-G283</f>
        <v>0.073</v>
      </c>
    </row>
    <row r="284" customFormat="false" ht="12.8" hidden="false" customHeight="false" outlineLevel="0" collapsed="false">
      <c r="B284" s="0" t="n">
        <v>255</v>
      </c>
      <c r="C284" s="0" t="n">
        <v>230</v>
      </c>
      <c r="D284" s="0" t="n">
        <v>255</v>
      </c>
      <c r="E284" s="13" t="n">
        <v>0.92</v>
      </c>
      <c r="F284" s="13" t="n">
        <v>0.873</v>
      </c>
      <c r="G284" s="13" t="n">
        <v>0.931</v>
      </c>
      <c r="H284" s="20"/>
      <c r="I284" s="14" t="n">
        <f aca="false">( -0.000290159*C284*C284 + 0.170037*C284 + 69.3175)/100</f>
        <v>0.930765989</v>
      </c>
      <c r="J284" s="13" t="n">
        <f aca="false">( -0.00026109*C284*C284 + 0.153487*C284 + 70.53)/100</f>
        <v>0.92020349</v>
      </c>
      <c r="L284" s="21"/>
      <c r="O284" s="12" t="n">
        <f aca="false">100%-E284</f>
        <v>0.08</v>
      </c>
      <c r="P284" s="12" t="n">
        <f aca="false">100%-F284</f>
        <v>0.127</v>
      </c>
      <c r="Q284" s="12" t="n">
        <f aca="false">100%-G284</f>
        <v>0.0690000000000001</v>
      </c>
    </row>
    <row r="285" customFormat="false" ht="12.8" hidden="false" customHeight="false" outlineLevel="0" collapsed="false">
      <c r="B285" s="0" t="n">
        <v>255</v>
      </c>
      <c r="C285" s="0" t="n">
        <v>240</v>
      </c>
      <c r="D285" s="0" t="n">
        <v>255</v>
      </c>
      <c r="E285" s="13" t="n">
        <v>0.923</v>
      </c>
      <c r="F285" s="13" t="n">
        <v>0.873</v>
      </c>
      <c r="G285" s="13" t="n">
        <v>0.934</v>
      </c>
      <c r="H285" s="20"/>
      <c r="I285" s="14" t="n">
        <f aca="false">( -0.000290159*C285*C285 + 0.170037*C285 + 69.3175)/100</f>
        <v>0.934132216</v>
      </c>
      <c r="J285" s="13" t="n">
        <f aca="false">( -0.00026109*C285*C285 + 0.153487*C285 + 70.53)/100</f>
        <v>0.92328096</v>
      </c>
      <c r="L285" s="21"/>
      <c r="O285" s="12" t="n">
        <f aca="false">100%-E285</f>
        <v>0.0770000000000001</v>
      </c>
      <c r="P285" s="12" t="n">
        <f aca="false">100%-F285</f>
        <v>0.127</v>
      </c>
      <c r="Q285" s="12" t="n">
        <f aca="false">100%-G285</f>
        <v>0.0659999999999999</v>
      </c>
    </row>
    <row r="286" customFormat="false" ht="12.8" hidden="false" customHeight="false" outlineLevel="0" collapsed="false">
      <c r="B286" s="0" t="n">
        <v>255</v>
      </c>
      <c r="C286" s="0" t="n">
        <v>250</v>
      </c>
      <c r="D286" s="0" t="n">
        <v>255</v>
      </c>
      <c r="E286" s="13" t="n">
        <v>0.926</v>
      </c>
      <c r="F286" s="13" t="n">
        <v>0.873</v>
      </c>
      <c r="G286" s="13" t="n">
        <v>0.937</v>
      </c>
      <c r="H286" s="20"/>
      <c r="I286" s="14" t="n">
        <f aca="false">( -0.000290159*C286*C286 + 0.170037*C286 + 69.3175)/100</f>
        <v>0.936918125</v>
      </c>
      <c r="J286" s="13" t="n">
        <f aca="false">( -0.00026109*C286*C286 + 0.153487*C286 + 70.53)/100</f>
        <v>0.92583625</v>
      </c>
      <c r="O286" s="12" t="n">
        <f aca="false">100%-E286</f>
        <v>0.0740000000000001</v>
      </c>
      <c r="P286" s="12" t="n">
        <f aca="false">100%-F286</f>
        <v>0.127</v>
      </c>
      <c r="Q286" s="12" t="n">
        <f aca="false">100%-G286</f>
        <v>0.0629999999999999</v>
      </c>
    </row>
    <row r="287" customFormat="false" ht="12.8" hidden="false" customHeight="false" outlineLevel="0" collapsed="false">
      <c r="B287" s="0" t="n">
        <v>255</v>
      </c>
      <c r="C287" s="0" t="n">
        <v>255</v>
      </c>
      <c r="D287" s="0" t="n">
        <v>255</v>
      </c>
      <c r="E287" s="13" t="n">
        <v>0.927</v>
      </c>
      <c r="F287" s="13" t="n">
        <v>0.873</v>
      </c>
      <c r="G287" s="13" t="n">
        <v>0.938</v>
      </c>
      <c r="H287" s="20"/>
      <c r="I287" s="14" t="n">
        <f aca="false">( -0.000290159*C287*C287 + 0.170037*C287 + 69.3175)/100</f>
        <v>0.93809346025</v>
      </c>
      <c r="J287" s="13" t="n">
        <f aca="false">( -0.00026109*C287*C287 + 0.153487*C287 + 70.53)/100</f>
        <v>0.9269180775</v>
      </c>
      <c r="O287" s="12" t="n">
        <f aca="false">100%-E287</f>
        <v>0.073</v>
      </c>
      <c r="P287" s="12" t="n">
        <f aca="false">100%-F287</f>
        <v>0.127</v>
      </c>
      <c r="Q287" s="12" t="n">
        <f aca="false">100%-G287</f>
        <v>0.0620000000000001</v>
      </c>
    </row>
    <row r="292" customFormat="false" ht="12.8" hidden="false" customHeight="false" outlineLevel="0" collapsed="false">
      <c r="B292" s="2"/>
    </row>
    <row r="293" customFormat="false" ht="12.8" hidden="false" customHeight="false" outlineLevel="0" collapsed="false">
      <c r="B293" s="11"/>
      <c r="C293" s="11"/>
      <c r="D293" s="11"/>
      <c r="E293" s="11"/>
      <c r="F293" s="11"/>
      <c r="G293" s="11"/>
    </row>
    <row r="294" customFormat="false" ht="12.8" hidden="false" customHeight="false" outlineLevel="0" collapsed="false">
      <c r="A294" s="2" t="s">
        <v>52</v>
      </c>
      <c r="B294" s="11" t="s">
        <v>53</v>
      </c>
      <c r="C294" s="11" t="s">
        <v>54</v>
      </c>
      <c r="D294" s="11" t="s">
        <v>57</v>
      </c>
      <c r="E294" s="11" t="s">
        <v>62</v>
      </c>
      <c r="F294" s="11" t="s">
        <v>63</v>
      </c>
      <c r="G294" s="11" t="s">
        <v>64</v>
      </c>
      <c r="H294" s="2" t="s">
        <v>73</v>
      </c>
      <c r="P294" s="2" t="s">
        <v>52</v>
      </c>
      <c r="Q294" s="11" t="s">
        <v>53</v>
      </c>
      <c r="R294" s="11" t="s">
        <v>54</v>
      </c>
      <c r="S294" s="11" t="s">
        <v>57</v>
      </c>
      <c r="T294" s="11" t="s">
        <v>62</v>
      </c>
      <c r="U294" s="11" t="s">
        <v>63</v>
      </c>
      <c r="V294" s="11" t="s">
        <v>64</v>
      </c>
    </row>
    <row r="295" customFormat="false" ht="12.8" hidden="false" customHeight="false" outlineLevel="0" collapsed="false">
      <c r="B295" s="0" t="n">
        <v>1</v>
      </c>
      <c r="C295" s="0" t="n">
        <v>255</v>
      </c>
      <c r="D295" s="0" t="n">
        <v>255</v>
      </c>
      <c r="E295" s="13" t="n">
        <v>0.956</v>
      </c>
      <c r="F295" s="13" t="n">
        <v>0.873</v>
      </c>
      <c r="G295" s="13" t="n">
        <v>0.937</v>
      </c>
      <c r="H295" s="13" t="n">
        <f aca="false">( -0.000048185*B295*B295 + 0.00110266*B295 + 95.5844)/100</f>
        <v>0.95585454475</v>
      </c>
      <c r="Q295" s="0" t="n">
        <v>1</v>
      </c>
      <c r="R295" s="0" t="n">
        <v>0</v>
      </c>
      <c r="S295" s="0" t="n">
        <v>255</v>
      </c>
      <c r="T295" s="12" t="n">
        <v>1</v>
      </c>
      <c r="U295" s="12" t="n">
        <v>1</v>
      </c>
      <c r="V295" s="12" t="n">
        <v>0.9</v>
      </c>
    </row>
    <row r="296" customFormat="false" ht="12.8" hidden="false" customHeight="false" outlineLevel="0" collapsed="false">
      <c r="B296" s="0" t="n">
        <v>10</v>
      </c>
      <c r="C296" s="0" t="n">
        <v>255</v>
      </c>
      <c r="D296" s="0" t="n">
        <v>255</v>
      </c>
      <c r="E296" s="13"/>
      <c r="F296" s="13" t="n">
        <v>0.873</v>
      </c>
      <c r="G296" s="13" t="n">
        <v>0.938</v>
      </c>
      <c r="H296" s="13" t="n">
        <f aca="false">( -0.000048185*B296*B296 + 0.00110266*B296 + 95.5844)/100</f>
        <v>0.955906081</v>
      </c>
      <c r="Q296" s="0" t="n">
        <v>5</v>
      </c>
      <c r="R296" s="0" t="n">
        <v>0</v>
      </c>
      <c r="S296" s="0" t="n">
        <v>255</v>
      </c>
    </row>
    <row r="297" customFormat="false" ht="12.8" hidden="false" customHeight="false" outlineLevel="0" collapsed="false">
      <c r="B297" s="0" t="n">
        <v>20</v>
      </c>
      <c r="C297" s="0" t="n">
        <v>255</v>
      </c>
      <c r="D297" s="0" t="n">
        <v>255</v>
      </c>
      <c r="E297" s="13"/>
      <c r="F297" s="13" t="n">
        <v>0.873</v>
      </c>
      <c r="G297" s="13" t="n">
        <v>0.938</v>
      </c>
      <c r="H297" s="13" t="n">
        <f aca="false">( -0.000048185*B297*B297 + 0.00110266*B297 + 95.5844)/100</f>
        <v>0.955871792</v>
      </c>
      <c r="Q297" s="0" t="n">
        <v>10</v>
      </c>
      <c r="R297" s="0" t="n">
        <v>0</v>
      </c>
      <c r="S297" s="0" t="n">
        <v>255</v>
      </c>
      <c r="T297" s="12" t="n">
        <v>1</v>
      </c>
      <c r="U297" s="12" t="n">
        <v>1</v>
      </c>
      <c r="V297" s="12" t="n">
        <v>0.9</v>
      </c>
    </row>
    <row r="298" customFormat="false" ht="12.8" hidden="false" customHeight="false" outlineLevel="0" collapsed="false">
      <c r="B298" s="0" t="n">
        <v>30</v>
      </c>
      <c r="C298" s="0" t="n">
        <v>255</v>
      </c>
      <c r="D298" s="0" t="n">
        <v>255</v>
      </c>
      <c r="E298" s="13"/>
      <c r="F298" s="13" t="n">
        <v>0.873</v>
      </c>
      <c r="G298" s="13" t="n">
        <v>0.938</v>
      </c>
      <c r="H298" s="13" t="n">
        <f aca="false">( -0.000048185*B298*B298 + 0.00110266*B298 + 95.5844)/100</f>
        <v>0.955741133</v>
      </c>
      <c r="Q298" s="0" t="n">
        <v>20</v>
      </c>
      <c r="R298" s="0" t="n">
        <v>0</v>
      </c>
      <c r="S298" s="0" t="n">
        <v>255</v>
      </c>
      <c r="T298" s="13"/>
      <c r="U298" s="13"/>
      <c r="V298" s="13"/>
    </row>
    <row r="299" customFormat="false" ht="12.8" hidden="false" customHeight="false" outlineLevel="0" collapsed="false">
      <c r="B299" s="0" t="n">
        <v>40</v>
      </c>
      <c r="C299" s="0" t="n">
        <v>255</v>
      </c>
      <c r="D299" s="0" t="n">
        <v>255</v>
      </c>
      <c r="E299" s="13"/>
      <c r="F299" s="13" t="n">
        <v>0.873</v>
      </c>
      <c r="G299" s="13" t="n">
        <v>0.938</v>
      </c>
      <c r="H299" s="13" t="n">
        <f aca="false">( -0.000048185*B299*B299 + 0.00110266*B299 + 95.5844)/100</f>
        <v>0.955514104</v>
      </c>
      <c r="Q299" s="0" t="n">
        <v>30</v>
      </c>
      <c r="R299" s="0" t="n">
        <v>0</v>
      </c>
      <c r="S299" s="0" t="n">
        <v>255</v>
      </c>
      <c r="T299" s="13" t="n">
        <v>1</v>
      </c>
      <c r="U299" s="13" t="n">
        <v>1</v>
      </c>
      <c r="V299" s="13" t="n">
        <v>0.9</v>
      </c>
    </row>
    <row r="300" customFormat="false" ht="12.8" hidden="false" customHeight="false" outlineLevel="0" collapsed="false">
      <c r="B300" s="0" t="n">
        <v>50</v>
      </c>
      <c r="C300" s="0" t="n">
        <v>255</v>
      </c>
      <c r="D300" s="0" t="n">
        <v>255</v>
      </c>
      <c r="E300" s="13" t="n">
        <v>0.955</v>
      </c>
      <c r="F300" s="13" t="n">
        <v>0.873</v>
      </c>
      <c r="G300" s="13" t="n">
        <v>0.938</v>
      </c>
      <c r="H300" s="13" t="n">
        <f aca="false">( -0.000048185*B300*B300 + 0.00110266*B300 + 95.5844)/100</f>
        <v>0.955190705</v>
      </c>
      <c r="Q300" s="0" t="n">
        <v>40</v>
      </c>
      <c r="R300" s="0" t="n">
        <v>0</v>
      </c>
      <c r="S300" s="0" t="n">
        <v>255</v>
      </c>
      <c r="T300" s="13"/>
      <c r="U300" s="13"/>
      <c r="V300" s="13"/>
    </row>
    <row r="301" customFormat="false" ht="12.8" hidden="false" customHeight="false" outlineLevel="0" collapsed="false">
      <c r="B301" s="0" t="n">
        <v>60</v>
      </c>
      <c r="C301" s="0" t="n">
        <v>255</v>
      </c>
      <c r="D301" s="0" t="n">
        <v>255</v>
      </c>
      <c r="E301" s="13"/>
      <c r="F301" s="13" t="n">
        <v>0.873</v>
      </c>
      <c r="G301" s="13" t="n">
        <v>0.938</v>
      </c>
      <c r="H301" s="13" t="n">
        <f aca="false">( -0.000048185*B301*B301 + 0.00110266*B301 + 95.5844)/100</f>
        <v>0.954770936</v>
      </c>
      <c r="Q301" s="0" t="n">
        <v>50</v>
      </c>
      <c r="R301" s="0" t="n">
        <v>0</v>
      </c>
      <c r="S301" s="0" t="n">
        <v>255</v>
      </c>
      <c r="T301" s="13" t="n">
        <v>1</v>
      </c>
      <c r="U301" s="13" t="n">
        <v>1</v>
      </c>
      <c r="V301" s="13" t="n">
        <v>0.9</v>
      </c>
    </row>
    <row r="302" customFormat="false" ht="12.8" hidden="false" customHeight="false" outlineLevel="0" collapsed="false">
      <c r="B302" s="0" t="n">
        <v>70</v>
      </c>
      <c r="C302" s="0" t="n">
        <v>255</v>
      </c>
      <c r="D302" s="0" t="n">
        <v>255</v>
      </c>
      <c r="E302" s="13"/>
      <c r="F302" s="13" t="n">
        <v>0.873</v>
      </c>
      <c r="G302" s="13" t="n">
        <v>0.938</v>
      </c>
      <c r="H302" s="13" t="n">
        <f aca="false">( -0.000048185*B302*B302 + 0.00110266*B302 + 95.5844)/100</f>
        <v>0.954254797</v>
      </c>
      <c r="Q302" s="0" t="n">
        <v>60</v>
      </c>
      <c r="R302" s="0" t="n">
        <v>0</v>
      </c>
      <c r="S302" s="0" t="n">
        <v>255</v>
      </c>
      <c r="T302" s="13" t="n">
        <v>0.966</v>
      </c>
      <c r="U302" s="13" t="n">
        <v>0.965</v>
      </c>
      <c r="V302" s="13" t="n">
        <v>0.873</v>
      </c>
    </row>
    <row r="303" customFormat="false" ht="12.8" hidden="false" customHeight="false" outlineLevel="0" collapsed="false">
      <c r="B303" s="0" t="n">
        <v>80</v>
      </c>
      <c r="C303" s="0" t="n">
        <v>255</v>
      </c>
      <c r="D303" s="0" t="n">
        <v>255</v>
      </c>
      <c r="E303" s="13"/>
      <c r="F303" s="13" t="n">
        <v>0.873</v>
      </c>
      <c r="G303" s="13" t="n">
        <v>0.938</v>
      </c>
      <c r="H303" s="13" t="n">
        <f aca="false">( -0.000048185*B303*B303 + 0.00110266*B303 + 95.5844)/100</f>
        <v>0.953642288</v>
      </c>
      <c r="Q303" s="0" t="n">
        <v>70</v>
      </c>
      <c r="R303" s="0" t="n">
        <v>0</v>
      </c>
      <c r="S303" s="0" t="n">
        <v>255</v>
      </c>
      <c r="T303" s="13" t="n">
        <v>0.965</v>
      </c>
      <c r="U303" s="13" t="n">
        <v>0.965</v>
      </c>
      <c r="V303" s="13" t="n">
        <v>0.873</v>
      </c>
    </row>
    <row r="304" customFormat="false" ht="12.8" hidden="false" customHeight="false" outlineLevel="0" collapsed="false">
      <c r="B304" s="0" t="n">
        <v>90</v>
      </c>
      <c r="C304" s="0" t="n">
        <v>255</v>
      </c>
      <c r="D304" s="0" t="n">
        <v>255</v>
      </c>
      <c r="E304" s="13"/>
      <c r="F304" s="13" t="n">
        <v>0.873</v>
      </c>
      <c r="G304" s="13" t="n">
        <v>0.938</v>
      </c>
      <c r="H304" s="13" t="n">
        <f aca="false">( -0.000048185*B304*B304 + 0.00110266*B304 + 95.5844)/100</f>
        <v>0.952933409</v>
      </c>
      <c r="Q304" s="0" t="n">
        <v>80</v>
      </c>
      <c r="R304" s="0" t="n">
        <v>0</v>
      </c>
      <c r="S304" s="0" t="n">
        <v>255</v>
      </c>
      <c r="T304" s="13"/>
      <c r="U304" s="13"/>
      <c r="V304" s="13"/>
    </row>
    <row r="305" customFormat="false" ht="12.8" hidden="false" customHeight="false" outlineLevel="0" collapsed="false">
      <c r="B305" s="0" t="n">
        <v>100</v>
      </c>
      <c r="C305" s="0" t="n">
        <v>255</v>
      </c>
      <c r="D305" s="0" t="n">
        <v>255</v>
      </c>
      <c r="E305" s="13" t="n">
        <v>0.952</v>
      </c>
      <c r="F305" s="13" t="n">
        <v>0.873</v>
      </c>
      <c r="G305" s="13" t="n">
        <v>0.938</v>
      </c>
      <c r="H305" s="13" t="n">
        <f aca="false">( -0.000048185*B305*B305 + 0.00110266*B305 + 95.5844)/100</f>
        <v>0.95212816</v>
      </c>
      <c r="Q305" s="0" t="n">
        <v>90</v>
      </c>
      <c r="R305" s="0" t="n">
        <v>0</v>
      </c>
      <c r="S305" s="0" t="n">
        <v>255</v>
      </c>
      <c r="T305" s="13"/>
      <c r="U305" s="13"/>
      <c r="V305" s="13"/>
    </row>
    <row r="306" customFormat="false" ht="12.8" hidden="false" customHeight="false" outlineLevel="0" collapsed="false">
      <c r="B306" s="0" t="n">
        <v>110</v>
      </c>
      <c r="C306" s="0" t="n">
        <v>255</v>
      </c>
      <c r="D306" s="0" t="n">
        <v>255</v>
      </c>
      <c r="E306" s="13"/>
      <c r="F306" s="13" t="n">
        <v>0.873</v>
      </c>
      <c r="G306" s="13" t="n">
        <v>0.938</v>
      </c>
      <c r="H306" s="13" t="n">
        <f aca="false">( -0.000048185*B306*B306 + 0.00110266*B306 + 95.5844)/100</f>
        <v>0.951226541</v>
      </c>
      <c r="Q306" s="0" t="n">
        <v>100</v>
      </c>
      <c r="R306" s="0" t="n">
        <v>0</v>
      </c>
      <c r="S306" s="0" t="n">
        <v>255</v>
      </c>
      <c r="T306" s="13" t="n">
        <v>0.958</v>
      </c>
      <c r="U306" s="13" t="n">
        <v>0.964</v>
      </c>
      <c r="V306" s="13" t="n">
        <v>0.873</v>
      </c>
    </row>
    <row r="307" customFormat="false" ht="12.8" hidden="false" customHeight="false" outlineLevel="0" collapsed="false">
      <c r="B307" s="0" t="n">
        <v>120</v>
      </c>
      <c r="C307" s="0" t="n">
        <v>255</v>
      </c>
      <c r="D307" s="0" t="n">
        <v>255</v>
      </c>
      <c r="E307" s="13"/>
      <c r="F307" s="13" t="n">
        <v>0.873</v>
      </c>
      <c r="G307" s="13" t="n">
        <v>0.938</v>
      </c>
      <c r="H307" s="13" t="n">
        <f aca="false">( -0.000048185*B307*B307 + 0.00110266*B307 + 95.5844)/100</f>
        <v>0.950228552</v>
      </c>
      <c r="Q307" s="0" t="n">
        <v>120</v>
      </c>
      <c r="R307" s="0" t="n">
        <v>0</v>
      </c>
      <c r="S307" s="0" t="n">
        <v>255</v>
      </c>
      <c r="T307" s="13"/>
      <c r="U307" s="13"/>
      <c r="V307" s="13"/>
    </row>
    <row r="308" customFormat="false" ht="12.8" hidden="false" customHeight="false" outlineLevel="0" collapsed="false">
      <c r="B308" s="0" t="n">
        <v>130</v>
      </c>
      <c r="C308" s="0" t="n">
        <v>255</v>
      </c>
      <c r="D308" s="0" t="n">
        <v>255</v>
      </c>
      <c r="E308" s="13"/>
      <c r="F308" s="13" t="n">
        <v>0.873</v>
      </c>
      <c r="G308" s="13" t="n">
        <v>0.938</v>
      </c>
      <c r="H308" s="13" t="n">
        <f aca="false">( -0.000048185*B308*B308 + 0.00110266*B308 + 95.5844)/100</f>
        <v>0.949134193</v>
      </c>
      <c r="Q308" s="0" t="n">
        <v>130</v>
      </c>
      <c r="R308" s="0" t="n">
        <v>0</v>
      </c>
      <c r="S308" s="0" t="n">
        <v>255</v>
      </c>
      <c r="T308" s="13"/>
      <c r="U308" s="13"/>
      <c r="V308" s="13"/>
    </row>
    <row r="309" customFormat="false" ht="12.8" hidden="false" customHeight="false" outlineLevel="0" collapsed="false">
      <c r="B309" s="0" t="n">
        <v>140</v>
      </c>
      <c r="C309" s="0" t="n">
        <v>255</v>
      </c>
      <c r="D309" s="0" t="n">
        <v>255</v>
      </c>
      <c r="E309" s="13"/>
      <c r="F309" s="13" t="n">
        <v>0.873</v>
      </c>
      <c r="G309" s="13" t="n">
        <v>0.938</v>
      </c>
      <c r="H309" s="13" t="n">
        <f aca="false">( -0.000048185*B309*B309 + 0.00110266*B309 + 95.5844)/100</f>
        <v>0.947943464</v>
      </c>
      <c r="Q309" s="0" t="n">
        <v>140</v>
      </c>
      <c r="R309" s="0" t="n">
        <v>0</v>
      </c>
      <c r="S309" s="0" t="n">
        <v>255</v>
      </c>
      <c r="T309" s="13"/>
      <c r="U309" s="13"/>
      <c r="V309" s="13"/>
    </row>
    <row r="310" customFormat="false" ht="12.8" hidden="false" customHeight="false" outlineLevel="0" collapsed="false">
      <c r="B310" s="0" t="n">
        <v>150</v>
      </c>
      <c r="C310" s="0" t="n">
        <v>255</v>
      </c>
      <c r="D310" s="0" t="n">
        <v>255</v>
      </c>
      <c r="E310" s="13" t="n">
        <v>0.947</v>
      </c>
      <c r="F310" s="13" t="n">
        <v>0.873</v>
      </c>
      <c r="G310" s="13" t="n">
        <v>0.938</v>
      </c>
      <c r="H310" s="13" t="n">
        <f aca="false">( -0.000048185*B310*B310 + 0.00110266*B310 + 95.5844)/100</f>
        <v>0.946656365</v>
      </c>
      <c r="Q310" s="0" t="n">
        <v>150</v>
      </c>
      <c r="R310" s="0" t="n">
        <v>0</v>
      </c>
      <c r="S310" s="0" t="n">
        <v>255</v>
      </c>
      <c r="T310" s="13" t="n">
        <v>0.943</v>
      </c>
      <c r="U310" s="13" t="n">
        <v>0.962</v>
      </c>
      <c r="V310" s="13" t="n">
        <v>0.873</v>
      </c>
    </row>
    <row r="311" customFormat="false" ht="12.8" hidden="false" customHeight="false" outlineLevel="0" collapsed="false">
      <c r="B311" s="0" t="n">
        <v>160</v>
      </c>
      <c r="C311" s="0" t="n">
        <v>255</v>
      </c>
      <c r="D311" s="0" t="n">
        <v>255</v>
      </c>
      <c r="E311" s="13"/>
      <c r="F311" s="13" t="n">
        <v>0.873</v>
      </c>
      <c r="G311" s="13" t="n">
        <v>0.938</v>
      </c>
      <c r="H311" s="13" t="n">
        <f aca="false">( -0.000048185*B311*B311 + 0.00110266*B311 + 95.5844)/100</f>
        <v>0.945272896</v>
      </c>
      <c r="Q311" s="0" t="n">
        <v>160</v>
      </c>
      <c r="R311" s="0" t="n">
        <v>0</v>
      </c>
      <c r="S311" s="0" t="n">
        <v>255</v>
      </c>
      <c r="T311" s="13"/>
      <c r="U311" s="13"/>
      <c r="V311" s="13"/>
    </row>
    <row r="312" customFormat="false" ht="12.8" hidden="false" customHeight="false" outlineLevel="0" collapsed="false">
      <c r="B312" s="0" t="n">
        <v>170</v>
      </c>
      <c r="C312" s="0" t="n">
        <v>255</v>
      </c>
      <c r="D312" s="0" t="n">
        <v>255</v>
      </c>
      <c r="E312" s="13"/>
      <c r="F312" s="13" t="n">
        <v>0.873</v>
      </c>
      <c r="G312" s="13" t="n">
        <v>0.938</v>
      </c>
      <c r="H312" s="13" t="n">
        <f aca="false">( -0.000048185*B312*B312 + 0.00110266*B312 + 95.5844)/100</f>
        <v>0.943793057</v>
      </c>
      <c r="Q312" s="0" t="n">
        <v>170</v>
      </c>
      <c r="R312" s="0" t="n">
        <v>0</v>
      </c>
      <c r="S312" s="0" t="n">
        <v>255</v>
      </c>
      <c r="T312" s="13"/>
      <c r="U312" s="13"/>
      <c r="V312" s="13"/>
    </row>
    <row r="313" customFormat="false" ht="12.8" hidden="false" customHeight="false" outlineLevel="0" collapsed="false">
      <c r="B313" s="0" t="n">
        <v>180</v>
      </c>
      <c r="C313" s="0" t="n">
        <v>255</v>
      </c>
      <c r="D313" s="0" t="n">
        <v>255</v>
      </c>
      <c r="E313" s="13"/>
      <c r="F313" s="13" t="n">
        <v>0.873</v>
      </c>
      <c r="G313" s="13" t="n">
        <v>0.938</v>
      </c>
      <c r="H313" s="13" t="n">
        <f aca="false">( -0.000048185*B313*B313 + 0.00110266*B313 + 95.5844)/100</f>
        <v>0.942216848</v>
      </c>
      <c r="Q313" s="0" t="n">
        <v>180</v>
      </c>
      <c r="R313" s="0" t="n">
        <v>0</v>
      </c>
      <c r="S313" s="0" t="n">
        <v>255</v>
      </c>
      <c r="T313" s="13"/>
      <c r="U313" s="13"/>
      <c r="V313" s="13"/>
    </row>
    <row r="314" customFormat="false" ht="12.8" hidden="false" customHeight="false" outlineLevel="0" collapsed="false">
      <c r="B314" s="0" t="n">
        <v>190</v>
      </c>
      <c r="C314" s="0" t="n">
        <v>255</v>
      </c>
      <c r="D314" s="0" t="n">
        <v>255</v>
      </c>
      <c r="E314" s="13"/>
      <c r="F314" s="13" t="n">
        <v>0.873</v>
      </c>
      <c r="G314" s="13" t="n">
        <v>0.938</v>
      </c>
      <c r="H314" s="13" t="n">
        <f aca="false">( -0.000048185*B314*B314 + 0.00110266*B314 + 95.5844)/100</f>
        <v>0.940544269</v>
      </c>
      <c r="Q314" s="0" t="n">
        <v>190</v>
      </c>
      <c r="R314" s="0" t="n">
        <v>0</v>
      </c>
      <c r="S314" s="0" t="n">
        <v>255</v>
      </c>
      <c r="T314" s="13"/>
      <c r="U314" s="13"/>
      <c r="V314" s="13"/>
    </row>
    <row r="315" customFormat="false" ht="12.8" hidden="false" customHeight="false" outlineLevel="0" collapsed="false">
      <c r="B315" s="0" t="n">
        <v>200</v>
      </c>
      <c r="C315" s="0" t="n">
        <v>255</v>
      </c>
      <c r="D315" s="0" t="n">
        <v>255</v>
      </c>
      <c r="E315" s="13" t="n">
        <v>0.939</v>
      </c>
      <c r="F315" s="13" t="n">
        <v>0.873</v>
      </c>
      <c r="G315" s="13" t="n">
        <v>0.938</v>
      </c>
      <c r="H315" s="13" t="n">
        <f aca="false">( -0.000048185*B315*B315 + 0.00110266*B315 + 95.5844)/100</f>
        <v>0.93877532</v>
      </c>
      <c r="Q315" s="0" t="n">
        <v>200</v>
      </c>
      <c r="R315" s="0" t="n">
        <v>0</v>
      </c>
      <c r="S315" s="0" t="n">
        <v>255</v>
      </c>
      <c r="T315" s="13" t="n">
        <v>0.917</v>
      </c>
      <c r="U315" s="13" t="n">
        <v>0.958</v>
      </c>
      <c r="V315" s="13" t="n">
        <v>0.873</v>
      </c>
    </row>
    <row r="316" customFormat="false" ht="12.8" hidden="false" customHeight="false" outlineLevel="0" collapsed="false">
      <c r="B316" s="0" t="n">
        <v>210</v>
      </c>
      <c r="C316" s="0" t="n">
        <v>255</v>
      </c>
      <c r="D316" s="0" t="n">
        <v>255</v>
      </c>
      <c r="E316" s="13"/>
      <c r="F316" s="13" t="n">
        <v>0.873</v>
      </c>
      <c r="G316" s="13" t="n">
        <v>0.938</v>
      </c>
      <c r="H316" s="13" t="n">
        <f aca="false">( -0.000048185*B316*B316 + 0.00110266*B316 + 95.5844)/100</f>
        <v>0.936910001</v>
      </c>
      <c r="Q316" s="0" t="n">
        <v>210</v>
      </c>
      <c r="R316" s="0" t="n">
        <v>0</v>
      </c>
      <c r="S316" s="0" t="n">
        <v>255</v>
      </c>
      <c r="T316" s="13"/>
      <c r="U316" s="13"/>
      <c r="V316" s="13"/>
    </row>
    <row r="317" customFormat="false" ht="12.8" hidden="false" customHeight="false" outlineLevel="0" collapsed="false">
      <c r="B317" s="0" t="n">
        <v>220</v>
      </c>
      <c r="C317" s="0" t="n">
        <v>255</v>
      </c>
      <c r="D317" s="0" t="n">
        <v>255</v>
      </c>
      <c r="E317" s="13"/>
      <c r="F317" s="13" t="n">
        <v>0.873</v>
      </c>
      <c r="G317" s="13" t="n">
        <v>0.938</v>
      </c>
      <c r="H317" s="13" t="n">
        <f aca="false">( -0.000048185*B317*B317 + 0.00110266*B317 + 95.5844)/100</f>
        <v>0.934948312</v>
      </c>
      <c r="Q317" s="0" t="n">
        <v>220</v>
      </c>
      <c r="R317" s="0" t="n">
        <v>0</v>
      </c>
      <c r="S317" s="0" t="n">
        <v>255</v>
      </c>
      <c r="T317" s="13"/>
      <c r="U317" s="13"/>
      <c r="V317" s="13"/>
    </row>
    <row r="318" customFormat="false" ht="12.8" hidden="false" customHeight="false" outlineLevel="0" collapsed="false">
      <c r="B318" s="0" t="n">
        <v>230</v>
      </c>
      <c r="C318" s="0" t="n">
        <v>255</v>
      </c>
      <c r="D318" s="0" t="n">
        <v>255</v>
      </c>
      <c r="E318" s="13"/>
      <c r="F318" s="13" t="n">
        <v>0.873</v>
      </c>
      <c r="G318" s="13" t="n">
        <v>0.938</v>
      </c>
      <c r="H318" s="13" t="n">
        <f aca="false">( -0.000048185*B318*B318 + 0.00110266*B318 + 95.5844)/100</f>
        <v>0.932890253</v>
      </c>
      <c r="Q318" s="0" t="n">
        <v>230</v>
      </c>
      <c r="R318" s="0" t="n">
        <v>0</v>
      </c>
      <c r="S318" s="0" t="n">
        <v>255</v>
      </c>
      <c r="T318" s="13"/>
      <c r="U318" s="13"/>
      <c r="V318" s="13"/>
    </row>
    <row r="319" customFormat="false" ht="12.8" hidden="false" customHeight="false" outlineLevel="0" collapsed="false">
      <c r="B319" s="0" t="n">
        <v>240</v>
      </c>
      <c r="C319" s="0" t="n">
        <v>255</v>
      </c>
      <c r="D319" s="0" t="n">
        <v>255</v>
      </c>
      <c r="E319" s="13"/>
      <c r="F319" s="13" t="n">
        <v>0.873</v>
      </c>
      <c r="G319" s="13" t="n">
        <v>0.938</v>
      </c>
      <c r="H319" s="13" t="n">
        <f aca="false">( -0.000048185*B319*B319 + 0.00110266*B319 + 95.5844)/100</f>
        <v>0.930735824</v>
      </c>
      <c r="Q319" s="0" t="n">
        <v>240</v>
      </c>
      <c r="R319" s="0" t="n">
        <v>0</v>
      </c>
      <c r="S319" s="0" t="n">
        <v>255</v>
      </c>
      <c r="T319" s="13"/>
      <c r="U319" s="13"/>
      <c r="V319" s="13"/>
    </row>
    <row r="320" customFormat="false" ht="12.8" hidden="false" customHeight="false" outlineLevel="0" collapsed="false">
      <c r="B320" s="0" t="n">
        <v>250</v>
      </c>
      <c r="C320" s="0" t="n">
        <v>255</v>
      </c>
      <c r="D320" s="0" t="n">
        <v>255</v>
      </c>
      <c r="E320" s="13"/>
      <c r="F320" s="13" t="n">
        <v>0.873</v>
      </c>
      <c r="G320" s="13" t="n">
        <v>0.938</v>
      </c>
      <c r="H320" s="13" t="n">
        <f aca="false">( -0.000048185*B320*B320 + 0.00110266*B320 + 95.5844)/100</f>
        <v>0.928485025</v>
      </c>
      <c r="Q320" s="0" t="n">
        <v>250</v>
      </c>
      <c r="R320" s="0" t="n">
        <v>0</v>
      </c>
      <c r="S320" s="0" t="n">
        <v>255</v>
      </c>
      <c r="T320" s="13"/>
      <c r="U320" s="13"/>
      <c r="V320" s="13"/>
    </row>
    <row r="321" customFormat="false" ht="12.8" hidden="false" customHeight="false" outlineLevel="0" collapsed="false">
      <c r="B321" s="0" t="n">
        <v>255</v>
      </c>
      <c r="C321" s="0" t="n">
        <v>255</v>
      </c>
      <c r="D321" s="0" t="n">
        <v>255</v>
      </c>
      <c r="E321" s="13" t="n">
        <v>0.927</v>
      </c>
      <c r="F321" s="13" t="n">
        <v>0.873</v>
      </c>
      <c r="G321" s="13" t="n">
        <v>0.938</v>
      </c>
      <c r="H321" s="13" t="n">
        <f aca="false">( -0.000048185*B321*B321 + 0.00110266*B321 + 95.5844)/100</f>
        <v>0.92732348675</v>
      </c>
      <c r="Q321" s="0" t="n">
        <v>255</v>
      </c>
      <c r="R321" s="0" t="n">
        <v>0</v>
      </c>
      <c r="S321" s="0" t="n">
        <v>255</v>
      </c>
      <c r="T321" s="13" t="n">
        <v>0.879</v>
      </c>
      <c r="U321" s="13" t="n">
        <v>0.952</v>
      </c>
      <c r="V321" s="13" t="n">
        <v>0.873</v>
      </c>
    </row>
    <row r="323" customFormat="false" ht="12.8" hidden="false" customHeight="false" outlineLevel="0" collapsed="false">
      <c r="A323" s="2" t="s">
        <v>52</v>
      </c>
      <c r="B323" s="11" t="s">
        <v>53</v>
      </c>
      <c r="C323" s="11" t="s">
        <v>54</v>
      </c>
      <c r="D323" s="11" t="s">
        <v>57</v>
      </c>
      <c r="E323" s="11" t="s">
        <v>62</v>
      </c>
      <c r="F323" s="11" t="s">
        <v>63</v>
      </c>
      <c r="G323" s="11" t="s">
        <v>64</v>
      </c>
      <c r="H323" s="2" t="s">
        <v>65</v>
      </c>
      <c r="P323" s="2" t="s">
        <v>52</v>
      </c>
      <c r="Q323" s="11" t="s">
        <v>53</v>
      </c>
      <c r="R323" s="11" t="s">
        <v>54</v>
      </c>
      <c r="S323" s="11" t="s">
        <v>57</v>
      </c>
      <c r="T323" s="11" t="s">
        <v>62</v>
      </c>
      <c r="U323" s="11" t="s">
        <v>63</v>
      </c>
      <c r="V323" s="11" t="s">
        <v>64</v>
      </c>
    </row>
    <row r="324" customFormat="false" ht="12.8" hidden="false" customHeight="false" outlineLevel="0" collapsed="false">
      <c r="B324" s="0" t="n">
        <v>255</v>
      </c>
      <c r="C324" s="0" t="n">
        <v>1</v>
      </c>
      <c r="D324" s="0" t="n">
        <v>255</v>
      </c>
      <c r="E324" s="12" t="n">
        <v>0.879</v>
      </c>
      <c r="F324" s="12" t="n">
        <v>0.952</v>
      </c>
      <c r="G324" s="12" t="n">
        <v>0.873</v>
      </c>
      <c r="H324" s="20" t="n">
        <f aca="false">(-1/2850*C324*C324 + 95.2) /100</f>
        <v>0.95199649122807</v>
      </c>
      <c r="Q324" s="0" t="n">
        <v>255</v>
      </c>
      <c r="R324" s="0" t="n">
        <v>0</v>
      </c>
      <c r="S324" s="0" t="n">
        <v>1</v>
      </c>
      <c r="T324" s="12"/>
      <c r="U324" s="12"/>
      <c r="V324" s="12"/>
    </row>
    <row r="325" customFormat="false" ht="12.8" hidden="false" customHeight="false" outlineLevel="0" collapsed="false">
      <c r="B325" s="0" t="n">
        <v>255</v>
      </c>
      <c r="C325" s="0" t="n">
        <v>10</v>
      </c>
      <c r="D325" s="0" t="n">
        <v>255</v>
      </c>
      <c r="E325" s="13"/>
      <c r="F325" s="13"/>
      <c r="G325" s="13"/>
      <c r="H325" s="20" t="n">
        <f aca="false">(-1/2850*C325*C325 + 95.2) /100</f>
        <v>0.951649122807017</v>
      </c>
      <c r="Q325" s="0" t="n">
        <v>255</v>
      </c>
      <c r="R325" s="0" t="n">
        <v>0</v>
      </c>
      <c r="S325" s="0" t="n">
        <v>10</v>
      </c>
      <c r="T325" s="13"/>
      <c r="U325" s="13"/>
      <c r="V325" s="13"/>
    </row>
    <row r="326" customFormat="false" ht="12.8" hidden="false" customHeight="false" outlineLevel="0" collapsed="false">
      <c r="B326" s="0" t="n">
        <v>255</v>
      </c>
      <c r="C326" s="0" t="n">
        <v>20</v>
      </c>
      <c r="D326" s="0" t="n">
        <v>255</v>
      </c>
      <c r="E326" s="13"/>
      <c r="F326" s="13"/>
      <c r="G326" s="13"/>
      <c r="H326" s="20" t="n">
        <f aca="false">(-1/2850*C326*C326 + 95.2) /100</f>
        <v>0.95059649122807</v>
      </c>
      <c r="Q326" s="0" t="n">
        <v>255</v>
      </c>
      <c r="R326" s="0" t="n">
        <v>0</v>
      </c>
      <c r="S326" s="0" t="n">
        <v>20</v>
      </c>
      <c r="T326" s="13"/>
      <c r="U326" s="13"/>
      <c r="V326" s="13"/>
    </row>
    <row r="327" customFormat="false" ht="12.8" hidden="false" customHeight="false" outlineLevel="0" collapsed="false">
      <c r="B327" s="0" t="n">
        <v>255</v>
      </c>
      <c r="C327" s="0" t="n">
        <v>30</v>
      </c>
      <c r="D327" s="0" t="n">
        <v>255</v>
      </c>
      <c r="E327" s="13"/>
      <c r="F327" s="13"/>
      <c r="G327" s="13"/>
      <c r="H327" s="20" t="n">
        <f aca="false">(-1/2850*C327*C327 + 95.2) /100</f>
        <v>0.948842105263158</v>
      </c>
      <c r="Q327" s="0" t="n">
        <v>255</v>
      </c>
      <c r="R327" s="0" t="n">
        <v>0</v>
      </c>
      <c r="S327" s="0" t="n">
        <v>30</v>
      </c>
      <c r="T327" s="13"/>
      <c r="U327" s="13"/>
      <c r="V327" s="13"/>
    </row>
    <row r="328" customFormat="false" ht="12.8" hidden="false" customHeight="false" outlineLevel="0" collapsed="false">
      <c r="B328" s="0" t="n">
        <v>255</v>
      </c>
      <c r="C328" s="0" t="n">
        <v>40</v>
      </c>
      <c r="D328" s="0" t="n">
        <v>255</v>
      </c>
      <c r="E328" s="13"/>
      <c r="F328" s="13"/>
      <c r="G328" s="13"/>
      <c r="H328" s="20" t="n">
        <f aca="false">(-1/2850*C328*C328 + 95.2) /100</f>
        <v>0.946385964912281</v>
      </c>
      <c r="Q328" s="0" t="n">
        <v>255</v>
      </c>
      <c r="R328" s="0" t="n">
        <v>0</v>
      </c>
      <c r="S328" s="0" t="n">
        <v>40</v>
      </c>
      <c r="T328" s="13"/>
      <c r="U328" s="13"/>
      <c r="V328" s="13"/>
    </row>
    <row r="329" customFormat="false" ht="12.8" hidden="false" customHeight="false" outlineLevel="0" collapsed="false">
      <c r="B329" s="0" t="n">
        <v>255</v>
      </c>
      <c r="C329" s="0" t="n">
        <v>50</v>
      </c>
      <c r="D329" s="0" t="n">
        <v>255</v>
      </c>
      <c r="E329" s="13"/>
      <c r="F329" s="13"/>
      <c r="G329" s="13"/>
      <c r="H329" s="20" t="n">
        <f aca="false">(-1/2850*C329*C329 + 95.2) /100</f>
        <v>0.943228070175439</v>
      </c>
      <c r="Q329" s="0" t="n">
        <v>255</v>
      </c>
      <c r="R329" s="0" t="n">
        <v>0</v>
      </c>
      <c r="S329" s="0" t="n">
        <v>50</v>
      </c>
      <c r="T329" s="13"/>
      <c r="U329" s="13"/>
      <c r="V329" s="13"/>
    </row>
    <row r="330" customFormat="false" ht="12.8" hidden="false" customHeight="false" outlineLevel="0" collapsed="false">
      <c r="B330" s="0" t="n">
        <v>255</v>
      </c>
      <c r="C330" s="0" t="n">
        <v>60</v>
      </c>
      <c r="D330" s="0" t="n">
        <v>255</v>
      </c>
      <c r="E330" s="13"/>
      <c r="F330" s="13"/>
      <c r="G330" s="13"/>
      <c r="H330" s="20" t="n">
        <f aca="false">(-1/2850*C330*C330 + 95.2) /100</f>
        <v>0.939368421052632</v>
      </c>
      <c r="Q330" s="0" t="n">
        <v>255</v>
      </c>
      <c r="R330" s="0" t="n">
        <v>0</v>
      </c>
      <c r="S330" s="0" t="n">
        <v>60</v>
      </c>
      <c r="T330" s="13"/>
      <c r="U330" s="13"/>
      <c r="V330" s="13"/>
    </row>
    <row r="331" customFormat="false" ht="12.8" hidden="false" customHeight="false" outlineLevel="0" collapsed="false">
      <c r="B331" s="0" t="n">
        <v>255</v>
      </c>
      <c r="C331" s="0" t="n">
        <v>70</v>
      </c>
      <c r="D331" s="0" t="n">
        <v>255</v>
      </c>
      <c r="E331" s="13"/>
      <c r="F331" s="13"/>
      <c r="G331" s="13"/>
      <c r="H331" s="20" t="n">
        <f aca="false">(-1/2850*C331*C331 + 95.2) /100</f>
        <v>0.93480701754386</v>
      </c>
      <c r="Q331" s="0" t="n">
        <v>255</v>
      </c>
      <c r="R331" s="0" t="n">
        <v>0</v>
      </c>
      <c r="S331" s="0" t="n">
        <v>70</v>
      </c>
      <c r="T331" s="13"/>
      <c r="U331" s="13"/>
      <c r="V331" s="13"/>
    </row>
    <row r="332" customFormat="false" ht="12.8" hidden="false" customHeight="false" outlineLevel="0" collapsed="false">
      <c r="B332" s="0" t="n">
        <v>255</v>
      </c>
      <c r="C332" s="0" t="n">
        <v>80</v>
      </c>
      <c r="D332" s="0" t="n">
        <v>255</v>
      </c>
      <c r="E332" s="13"/>
      <c r="F332" s="13"/>
      <c r="G332" s="13"/>
      <c r="H332" s="20" t="n">
        <f aca="false">(-1/2850*C332*C332 + 95.2) /100</f>
        <v>0.929543859649123</v>
      </c>
      <c r="Q332" s="0" t="n">
        <v>255</v>
      </c>
      <c r="R332" s="0" t="n">
        <v>0</v>
      </c>
      <c r="S332" s="0" t="n">
        <v>80</v>
      </c>
      <c r="T332" s="13"/>
      <c r="U332" s="13"/>
      <c r="V332" s="13"/>
    </row>
    <row r="333" customFormat="false" ht="12.8" hidden="false" customHeight="false" outlineLevel="0" collapsed="false">
      <c r="B333" s="0" t="n">
        <v>255</v>
      </c>
      <c r="C333" s="0" t="n">
        <v>90</v>
      </c>
      <c r="D333" s="0" t="n">
        <v>255</v>
      </c>
      <c r="E333" s="13"/>
      <c r="F333" s="13"/>
      <c r="G333" s="13"/>
      <c r="H333" s="20" t="n">
        <f aca="false">(-1/2850*C333*C333 + 95.2) /100</f>
        <v>0.923578947368421</v>
      </c>
      <c r="Q333" s="0" t="n">
        <v>255</v>
      </c>
      <c r="R333" s="0" t="n">
        <v>0</v>
      </c>
      <c r="S333" s="0" t="n">
        <v>90</v>
      </c>
      <c r="T333" s="13"/>
      <c r="U333" s="13"/>
      <c r="V333" s="13"/>
    </row>
    <row r="334" customFormat="false" ht="12.8" hidden="false" customHeight="false" outlineLevel="0" collapsed="false">
      <c r="B334" s="0" t="n">
        <v>255</v>
      </c>
      <c r="C334" s="0" t="n">
        <v>100</v>
      </c>
      <c r="D334" s="0" t="n">
        <v>255</v>
      </c>
      <c r="E334" s="13" t="n">
        <v>0.873</v>
      </c>
      <c r="F334" s="13" t="n">
        <v>0.916</v>
      </c>
      <c r="G334" s="13" t="n">
        <v>0.873</v>
      </c>
      <c r="H334" s="20" t="n">
        <f aca="false">(-1/2850*C334*C334 + 95.2) /100</f>
        <v>0.916912280701754</v>
      </c>
      <c r="Q334" s="0" t="n">
        <v>255</v>
      </c>
      <c r="R334" s="0" t="n">
        <v>0</v>
      </c>
      <c r="S334" s="0" t="n">
        <v>100</v>
      </c>
      <c r="T334" s="13"/>
      <c r="U334" s="13"/>
      <c r="V334" s="13"/>
    </row>
    <row r="335" customFormat="false" ht="12.8" hidden="false" customHeight="false" outlineLevel="0" collapsed="false">
      <c r="B335" s="0" t="n">
        <v>255</v>
      </c>
      <c r="C335" s="0" t="n">
        <v>110</v>
      </c>
      <c r="D335" s="0" t="n">
        <v>255</v>
      </c>
      <c r="E335" s="13"/>
      <c r="F335" s="13"/>
      <c r="G335" s="13"/>
      <c r="H335" s="20" t="n">
        <f aca="false">(-1/2850*C335*C335 + 95.2) /100</f>
        <v>0.909543859649123</v>
      </c>
      <c r="Q335" s="0" t="n">
        <v>255</v>
      </c>
      <c r="R335" s="0" t="n">
        <v>0</v>
      </c>
      <c r="S335" s="0" t="n">
        <v>110</v>
      </c>
      <c r="T335" s="13"/>
      <c r="U335" s="13"/>
      <c r="V335" s="13"/>
    </row>
    <row r="336" customFormat="false" ht="12.8" hidden="false" customHeight="false" outlineLevel="0" collapsed="false">
      <c r="B336" s="0" t="n">
        <v>255</v>
      </c>
      <c r="C336" s="0" t="n">
        <v>120</v>
      </c>
      <c r="D336" s="0" t="n">
        <v>255</v>
      </c>
      <c r="E336" s="13"/>
      <c r="F336" s="13"/>
      <c r="G336" s="13"/>
      <c r="H336" s="20" t="n">
        <f aca="false">(-1/2850*C336*C336 + 95.2) /100</f>
        <v>0.901473684210526</v>
      </c>
      <c r="Q336" s="0" t="n">
        <v>255</v>
      </c>
      <c r="R336" s="0" t="n">
        <v>0</v>
      </c>
      <c r="S336" s="0" t="n">
        <v>120</v>
      </c>
      <c r="T336" s="13"/>
      <c r="U336" s="13"/>
      <c r="V336" s="13"/>
    </row>
    <row r="337" customFormat="false" ht="12.8" hidden="false" customHeight="false" outlineLevel="0" collapsed="false">
      <c r="B337" s="0" t="n">
        <v>255</v>
      </c>
      <c r="C337" s="0" t="n">
        <v>130</v>
      </c>
      <c r="D337" s="0" t="n">
        <v>255</v>
      </c>
      <c r="E337" s="13"/>
      <c r="F337" s="13"/>
      <c r="G337" s="13"/>
      <c r="H337" s="20" t="n">
        <f aca="false">(-1/2850*C337*C337 + 95.2) /100</f>
        <v>0.892701754385965</v>
      </c>
      <c r="Q337" s="0" t="n">
        <v>255</v>
      </c>
      <c r="R337" s="0" t="n">
        <v>0</v>
      </c>
      <c r="S337" s="0" t="n">
        <v>130</v>
      </c>
      <c r="T337" s="13"/>
      <c r="U337" s="13"/>
      <c r="V337" s="13"/>
    </row>
    <row r="338" customFormat="false" ht="12.8" hidden="false" customHeight="false" outlineLevel="0" collapsed="false">
      <c r="B338" s="0" t="n">
        <v>255</v>
      </c>
      <c r="C338" s="0" t="n">
        <v>140</v>
      </c>
      <c r="D338" s="0" t="n">
        <v>255</v>
      </c>
      <c r="E338" s="13"/>
      <c r="F338" s="13"/>
      <c r="G338" s="13"/>
      <c r="H338" s="20" t="n">
        <f aca="false">(-1/2850*C338*C338 + 95.2) /100</f>
        <v>0.883228070175439</v>
      </c>
      <c r="Q338" s="0" t="n">
        <v>255</v>
      </c>
      <c r="R338" s="0" t="n">
        <v>0</v>
      </c>
      <c r="S338" s="0" t="n">
        <v>140</v>
      </c>
      <c r="T338" s="13"/>
      <c r="U338" s="13"/>
      <c r="V338" s="13"/>
    </row>
    <row r="339" customFormat="false" ht="12.8" hidden="false" customHeight="false" outlineLevel="0" collapsed="false">
      <c r="B339" s="0" t="n">
        <v>255</v>
      </c>
      <c r="C339" s="0" t="n">
        <v>150</v>
      </c>
      <c r="D339" s="0" t="n">
        <v>255</v>
      </c>
      <c r="E339" s="13" t="n">
        <v>0.875</v>
      </c>
      <c r="F339" s="13" t="n">
        <v>0.873</v>
      </c>
      <c r="G339" s="13" t="n">
        <v>0.881</v>
      </c>
      <c r="H339" s="20" t="n">
        <f aca="false">(-1/2850*C339*C339 + 95.2) /100</f>
        <v>0.873052631578947</v>
      </c>
      <c r="Q339" s="0" t="n">
        <v>255</v>
      </c>
      <c r="R339" s="0" t="n">
        <v>0</v>
      </c>
      <c r="S339" s="0" t="n">
        <v>150</v>
      </c>
      <c r="T339" s="13"/>
      <c r="U339" s="13"/>
      <c r="V339" s="13"/>
    </row>
    <row r="340" customFormat="false" ht="12.8" hidden="false" customHeight="false" outlineLevel="0" collapsed="false">
      <c r="B340" s="0" t="n">
        <v>255</v>
      </c>
      <c r="C340" s="0" t="n">
        <v>160</v>
      </c>
      <c r="D340" s="0" t="n">
        <v>255</v>
      </c>
      <c r="E340" s="13"/>
      <c r="F340" s="13"/>
      <c r="G340" s="13"/>
      <c r="H340" s="20"/>
      <c r="Q340" s="0" t="n">
        <v>255</v>
      </c>
      <c r="R340" s="0" t="n">
        <v>0</v>
      </c>
      <c r="S340" s="0" t="n">
        <v>160</v>
      </c>
      <c r="T340" s="13"/>
      <c r="U340" s="13"/>
      <c r="V340" s="13"/>
    </row>
    <row r="341" customFormat="false" ht="12.8" hidden="false" customHeight="false" outlineLevel="0" collapsed="false">
      <c r="B341" s="0" t="n">
        <v>255</v>
      </c>
      <c r="C341" s="0" t="n">
        <v>170</v>
      </c>
      <c r="D341" s="0" t="n">
        <v>255</v>
      </c>
      <c r="E341" s="13"/>
      <c r="F341" s="13"/>
      <c r="G341" s="13"/>
      <c r="H341" s="20"/>
      <c r="Q341" s="0" t="n">
        <v>255</v>
      </c>
      <c r="R341" s="0" t="n">
        <v>0</v>
      </c>
      <c r="S341" s="0" t="n">
        <v>170</v>
      </c>
      <c r="T341" s="13"/>
      <c r="U341" s="13"/>
      <c r="V341" s="13"/>
    </row>
    <row r="342" customFormat="false" ht="12.8" hidden="false" customHeight="false" outlineLevel="0" collapsed="false">
      <c r="B342" s="0" t="n">
        <v>255</v>
      </c>
      <c r="C342" s="0" t="n">
        <v>180</v>
      </c>
      <c r="D342" s="0" t="n">
        <v>255</v>
      </c>
      <c r="E342" s="13"/>
      <c r="F342" s="13"/>
      <c r="G342" s="13"/>
      <c r="H342" s="20"/>
      <c r="Q342" s="0" t="n">
        <v>255</v>
      </c>
      <c r="R342" s="0" t="n">
        <v>0</v>
      </c>
      <c r="S342" s="0" t="n">
        <v>180</v>
      </c>
      <c r="T342" s="13"/>
      <c r="U342" s="13"/>
      <c r="V342" s="13"/>
    </row>
    <row r="343" customFormat="false" ht="12.8" hidden="false" customHeight="false" outlineLevel="0" collapsed="false">
      <c r="B343" s="0" t="n">
        <v>255</v>
      </c>
      <c r="C343" s="0" t="n">
        <v>190</v>
      </c>
      <c r="D343" s="0" t="n">
        <v>255</v>
      </c>
      <c r="E343" s="13"/>
      <c r="F343" s="13"/>
      <c r="G343" s="13"/>
      <c r="H343" s="20"/>
      <c r="Q343" s="0" t="n">
        <v>255</v>
      </c>
      <c r="R343" s="0" t="n">
        <v>0</v>
      </c>
      <c r="S343" s="0" t="n">
        <v>190</v>
      </c>
      <c r="T343" s="13"/>
      <c r="U343" s="13"/>
      <c r="V343" s="13"/>
    </row>
    <row r="344" customFormat="false" ht="12.8" hidden="false" customHeight="false" outlineLevel="0" collapsed="false">
      <c r="B344" s="0" t="n">
        <v>255</v>
      </c>
      <c r="C344" s="0" t="n">
        <v>200</v>
      </c>
      <c r="D344" s="0" t="n">
        <v>255</v>
      </c>
      <c r="E344" s="13"/>
      <c r="F344" s="13"/>
      <c r="G344" s="13"/>
      <c r="H344" s="20"/>
      <c r="Q344" s="0" t="n">
        <v>255</v>
      </c>
      <c r="R344" s="0" t="n">
        <v>0</v>
      </c>
      <c r="S344" s="0" t="n">
        <v>200</v>
      </c>
      <c r="T344" s="13"/>
      <c r="U344" s="13"/>
      <c r="V344" s="13"/>
    </row>
    <row r="345" customFormat="false" ht="12.8" hidden="false" customHeight="false" outlineLevel="0" collapsed="false">
      <c r="B345" s="0" t="n">
        <v>255</v>
      </c>
      <c r="C345" s="0" t="n">
        <v>210</v>
      </c>
      <c r="D345" s="0" t="n">
        <v>255</v>
      </c>
      <c r="E345" s="13"/>
      <c r="F345" s="13"/>
      <c r="G345" s="13"/>
      <c r="H345" s="20"/>
      <c r="Q345" s="0" t="n">
        <v>255</v>
      </c>
      <c r="R345" s="0" t="n">
        <v>0</v>
      </c>
      <c r="S345" s="0" t="n">
        <v>210</v>
      </c>
      <c r="T345" s="13"/>
      <c r="U345" s="13"/>
      <c r="V345" s="13"/>
    </row>
    <row r="346" customFormat="false" ht="12.8" hidden="false" customHeight="false" outlineLevel="0" collapsed="false">
      <c r="B346" s="0" t="n">
        <v>255</v>
      </c>
      <c r="C346" s="0" t="n">
        <v>220</v>
      </c>
      <c r="D346" s="0" t="n">
        <v>255</v>
      </c>
      <c r="E346" s="13"/>
      <c r="F346" s="13"/>
      <c r="G346" s="13"/>
      <c r="H346" s="20"/>
      <c r="Q346" s="0" t="n">
        <v>255</v>
      </c>
      <c r="R346" s="0" t="n">
        <v>0</v>
      </c>
      <c r="S346" s="0" t="n">
        <v>220</v>
      </c>
      <c r="T346" s="13"/>
      <c r="U346" s="13"/>
      <c r="V346" s="13"/>
    </row>
    <row r="347" customFormat="false" ht="12.8" hidden="false" customHeight="false" outlineLevel="0" collapsed="false">
      <c r="B347" s="0" t="n">
        <v>255</v>
      </c>
      <c r="C347" s="0" t="n">
        <v>230</v>
      </c>
      <c r="D347" s="0" t="n">
        <v>255</v>
      </c>
      <c r="E347" s="13"/>
      <c r="F347" s="13"/>
      <c r="G347" s="13"/>
      <c r="H347" s="20"/>
      <c r="Q347" s="0" t="n">
        <v>255</v>
      </c>
      <c r="R347" s="0" t="n">
        <v>0</v>
      </c>
      <c r="S347" s="0" t="n">
        <v>230</v>
      </c>
      <c r="T347" s="13"/>
      <c r="U347" s="13"/>
      <c r="V347" s="13"/>
    </row>
    <row r="348" customFormat="false" ht="12.8" hidden="false" customHeight="false" outlineLevel="0" collapsed="false">
      <c r="B348" s="0" t="n">
        <v>255</v>
      </c>
      <c r="C348" s="0" t="n">
        <v>240</v>
      </c>
      <c r="D348" s="0" t="n">
        <v>255</v>
      </c>
      <c r="E348" s="13"/>
      <c r="F348" s="13"/>
      <c r="G348" s="13"/>
      <c r="H348" s="20"/>
      <c r="Q348" s="0" t="n">
        <v>255</v>
      </c>
      <c r="R348" s="0" t="n">
        <v>0</v>
      </c>
      <c r="S348" s="0" t="n">
        <v>240</v>
      </c>
      <c r="T348" s="13"/>
      <c r="U348" s="13"/>
      <c r="V348" s="13"/>
    </row>
    <row r="349" customFormat="false" ht="12.8" hidden="false" customHeight="false" outlineLevel="0" collapsed="false">
      <c r="B349" s="0" t="n">
        <v>255</v>
      </c>
      <c r="C349" s="0" t="n">
        <v>250</v>
      </c>
      <c r="D349" s="0" t="n">
        <v>255</v>
      </c>
      <c r="E349" s="13"/>
      <c r="F349" s="13"/>
      <c r="G349" s="13"/>
      <c r="H349" s="20"/>
      <c r="Q349" s="0" t="n">
        <v>255</v>
      </c>
      <c r="R349" s="0" t="n">
        <v>0</v>
      </c>
      <c r="S349" s="0" t="n">
        <v>250</v>
      </c>
      <c r="T349" s="13"/>
      <c r="U349" s="13"/>
      <c r="V349" s="13"/>
    </row>
    <row r="350" customFormat="false" ht="12.8" hidden="false" customHeight="false" outlineLevel="0" collapsed="false">
      <c r="B350" s="0" t="n">
        <v>255</v>
      </c>
      <c r="C350" s="0" t="n">
        <v>255</v>
      </c>
      <c r="D350" s="0" t="n">
        <v>255</v>
      </c>
      <c r="E350" s="13" t="n">
        <v>0.927</v>
      </c>
      <c r="F350" s="13" t="n">
        <v>0.873</v>
      </c>
      <c r="G350" s="13" t="n">
        <v>0.938</v>
      </c>
      <c r="H350" s="20"/>
      <c r="Q350" s="0" t="n">
        <v>255</v>
      </c>
      <c r="R350" s="0" t="n">
        <v>0</v>
      </c>
      <c r="S350" s="0" t="n">
        <v>255</v>
      </c>
      <c r="T350" s="13"/>
      <c r="U350" s="13"/>
      <c r="V350" s="13"/>
    </row>
    <row r="352" customFormat="false" ht="12.8" hidden="false" customHeight="false" outlineLevel="0" collapsed="false">
      <c r="A352" s="2" t="s">
        <v>52</v>
      </c>
      <c r="B352" s="11" t="s">
        <v>53</v>
      </c>
      <c r="C352" s="11" t="s">
        <v>54</v>
      </c>
      <c r="D352" s="11" t="s">
        <v>57</v>
      </c>
      <c r="E352" s="11" t="s">
        <v>62</v>
      </c>
      <c r="F352" s="11" t="s">
        <v>63</v>
      </c>
      <c r="G352" s="11" t="s">
        <v>64</v>
      </c>
      <c r="H352" s="2" t="s">
        <v>66</v>
      </c>
    </row>
    <row r="353" customFormat="false" ht="12.8" hidden="false" customHeight="false" outlineLevel="0" collapsed="false">
      <c r="B353" s="0" t="n">
        <v>255</v>
      </c>
      <c r="C353" s="0" t="n">
        <v>255</v>
      </c>
      <c r="D353" s="0" t="n">
        <v>1</v>
      </c>
      <c r="E353" s="12" t="n">
        <v>0.927</v>
      </c>
      <c r="F353" s="12" t="n">
        <v>0.873</v>
      </c>
      <c r="G353" s="12" t="n">
        <v>0.968</v>
      </c>
      <c r="H353" s="13" t="n">
        <f aca="false">(-0.0000573592*D353*D353 + 0.00292071*D353 + 96.7935)/100</f>
        <v>0.967963633508</v>
      </c>
    </row>
    <row r="354" customFormat="false" ht="12.8" hidden="false" customHeight="false" outlineLevel="0" collapsed="false">
      <c r="B354" s="0" t="n">
        <v>255</v>
      </c>
      <c r="C354" s="0" t="n">
        <v>255</v>
      </c>
      <c r="D354" s="0" t="n">
        <v>10</v>
      </c>
      <c r="E354" s="13"/>
      <c r="F354" s="13"/>
      <c r="G354" s="13"/>
      <c r="H354" s="13" t="n">
        <f aca="false">(-0.0000573592*D354*D354 + 0.00292071*D354 + 96.7935)/100</f>
        <v>0.9681697118</v>
      </c>
    </row>
    <row r="355" customFormat="false" ht="12.8" hidden="false" customHeight="false" outlineLevel="0" collapsed="false">
      <c r="B355" s="0" t="n">
        <v>255</v>
      </c>
      <c r="C355" s="0" t="n">
        <v>255</v>
      </c>
      <c r="D355" s="0" t="n">
        <v>20</v>
      </c>
      <c r="E355" s="13"/>
      <c r="F355" s="13"/>
      <c r="G355" s="13"/>
      <c r="H355" s="13" t="n">
        <f aca="false">(-0.0000573592*D355*D355 + 0.00292071*D355 + 96.7935)/100</f>
        <v>0.9682897052</v>
      </c>
    </row>
    <row r="356" customFormat="false" ht="12.8" hidden="false" customHeight="false" outlineLevel="0" collapsed="false">
      <c r="B356" s="0" t="n">
        <v>255</v>
      </c>
      <c r="C356" s="0" t="n">
        <v>255</v>
      </c>
      <c r="D356" s="0" t="n">
        <v>30</v>
      </c>
      <c r="E356" s="13"/>
      <c r="F356" s="13"/>
      <c r="G356" s="13"/>
      <c r="H356" s="13" t="n">
        <f aca="false">(-0.0000573592*D356*D356 + 0.00292071*D356 + 96.7935)/100</f>
        <v>0.9682949802</v>
      </c>
    </row>
    <row r="357" customFormat="false" ht="12.8" hidden="false" customHeight="false" outlineLevel="0" collapsed="false">
      <c r="B357" s="0" t="n">
        <v>255</v>
      </c>
      <c r="C357" s="0" t="n">
        <v>255</v>
      </c>
      <c r="D357" s="0" t="n">
        <v>40</v>
      </c>
      <c r="E357" s="13"/>
      <c r="F357" s="13"/>
      <c r="G357" s="13"/>
      <c r="H357" s="13" t="n">
        <f aca="false">(-0.0000573592*D357*D357 + 0.00292071*D357 + 96.7935)/100</f>
        <v>0.9681855368</v>
      </c>
    </row>
    <row r="358" customFormat="false" ht="12.8" hidden="false" customHeight="false" outlineLevel="0" collapsed="false">
      <c r="B358" s="0" t="n">
        <v>255</v>
      </c>
      <c r="C358" s="0" t="n">
        <v>255</v>
      </c>
      <c r="D358" s="0" t="n">
        <v>50</v>
      </c>
      <c r="E358" s="13"/>
      <c r="F358" s="13"/>
      <c r="G358" s="13"/>
      <c r="H358" s="13" t="n">
        <f aca="false">(-0.0000573592*D358*D358 + 0.00292071*D358 + 96.7935)/100</f>
        <v>0.967961375</v>
      </c>
    </row>
    <row r="359" customFormat="false" ht="12.8" hidden="false" customHeight="false" outlineLevel="0" collapsed="false">
      <c r="B359" s="0" t="n">
        <v>255</v>
      </c>
      <c r="C359" s="0" t="n">
        <v>255</v>
      </c>
      <c r="D359" s="0" t="n">
        <v>60</v>
      </c>
      <c r="E359" s="13"/>
      <c r="F359" s="13"/>
      <c r="G359" s="13"/>
      <c r="H359" s="13" t="n">
        <f aca="false">(-0.0000573592*D359*D359 + 0.00292071*D359 + 96.7935)/100</f>
        <v>0.9676224948</v>
      </c>
    </row>
    <row r="360" customFormat="false" ht="12.8" hidden="false" customHeight="false" outlineLevel="0" collapsed="false">
      <c r="B360" s="0" t="n">
        <v>255</v>
      </c>
      <c r="C360" s="0" t="n">
        <v>255</v>
      </c>
      <c r="D360" s="0" t="n">
        <v>70</v>
      </c>
      <c r="E360" s="13"/>
      <c r="F360" s="13"/>
      <c r="G360" s="13"/>
      <c r="H360" s="13" t="n">
        <f aca="false">(-0.0000573592*D360*D360 + 0.00292071*D360 + 96.7935)/100</f>
        <v>0.9671688962</v>
      </c>
    </row>
    <row r="361" customFormat="false" ht="12.8" hidden="false" customHeight="false" outlineLevel="0" collapsed="false">
      <c r="B361" s="0" t="n">
        <v>255</v>
      </c>
      <c r="C361" s="0" t="n">
        <v>255</v>
      </c>
      <c r="D361" s="0" t="n">
        <v>80</v>
      </c>
      <c r="E361" s="13"/>
      <c r="F361" s="13"/>
      <c r="G361" s="13"/>
      <c r="H361" s="13" t="n">
        <f aca="false">(-0.0000573592*D361*D361 + 0.00292071*D361 + 96.7935)/100</f>
        <v>0.9666005792</v>
      </c>
    </row>
    <row r="362" customFormat="false" ht="12.8" hidden="false" customHeight="false" outlineLevel="0" collapsed="false">
      <c r="B362" s="0" t="n">
        <v>255</v>
      </c>
      <c r="C362" s="0" t="n">
        <v>255</v>
      </c>
      <c r="D362" s="0" t="n">
        <v>90</v>
      </c>
      <c r="E362" s="13"/>
      <c r="F362" s="13"/>
      <c r="G362" s="13"/>
      <c r="H362" s="13" t="n">
        <f aca="false">(-0.0000573592*D362*D362 + 0.00292071*D362 + 96.7935)/100</f>
        <v>0.9659175438</v>
      </c>
    </row>
    <row r="363" customFormat="false" ht="12.8" hidden="false" customHeight="false" outlineLevel="0" collapsed="false">
      <c r="B363" s="0" t="n">
        <v>255</v>
      </c>
      <c r="C363" s="0" t="n">
        <v>255</v>
      </c>
      <c r="D363" s="0" t="n">
        <v>100</v>
      </c>
      <c r="E363" s="13" t="n">
        <v>0.927</v>
      </c>
      <c r="F363" s="13" t="n">
        <v>0.873</v>
      </c>
      <c r="G363" s="13" t="n">
        <v>0.965</v>
      </c>
      <c r="H363" s="13" t="n">
        <f aca="false">(-0.0000573592*D363*D363 + 0.00292071*D363 + 96.7935)/100</f>
        <v>0.96511979</v>
      </c>
    </row>
    <row r="364" customFormat="false" ht="12.8" hidden="false" customHeight="false" outlineLevel="0" collapsed="false">
      <c r="B364" s="0" t="n">
        <v>255</v>
      </c>
      <c r="C364" s="0" t="n">
        <v>255</v>
      </c>
      <c r="D364" s="0" t="n">
        <v>110</v>
      </c>
      <c r="E364" s="13"/>
      <c r="F364" s="13"/>
      <c r="G364" s="13"/>
      <c r="H364" s="13" t="n">
        <f aca="false">(-0.0000573592*D364*D364 + 0.00292071*D364 + 96.7935)/100</f>
        <v>0.9642073178</v>
      </c>
    </row>
    <row r="365" customFormat="false" ht="12.8" hidden="false" customHeight="false" outlineLevel="0" collapsed="false">
      <c r="B365" s="0" t="n">
        <v>255</v>
      </c>
      <c r="C365" s="0" t="n">
        <v>255</v>
      </c>
      <c r="D365" s="0" t="n">
        <v>120</v>
      </c>
      <c r="E365" s="13"/>
      <c r="F365" s="13"/>
      <c r="G365" s="13"/>
      <c r="H365" s="13" t="n">
        <f aca="false">(-0.0000573592*D365*D365 + 0.00292071*D365 + 96.7935)/100</f>
        <v>0.9631801272</v>
      </c>
    </row>
    <row r="366" customFormat="false" ht="12.8" hidden="false" customHeight="false" outlineLevel="0" collapsed="false">
      <c r="B366" s="0" t="n">
        <v>255</v>
      </c>
      <c r="C366" s="0" t="n">
        <v>255</v>
      </c>
      <c r="D366" s="0" t="n">
        <v>130</v>
      </c>
      <c r="E366" s="13"/>
      <c r="F366" s="13"/>
      <c r="G366" s="13"/>
      <c r="H366" s="13" t="n">
        <f aca="false">(-0.0000573592*D366*D366 + 0.00292071*D366 + 96.7935)/100</f>
        <v>0.9620382182</v>
      </c>
    </row>
    <row r="367" customFormat="false" ht="12.8" hidden="false" customHeight="false" outlineLevel="0" collapsed="false">
      <c r="B367" s="0" t="n">
        <v>255</v>
      </c>
      <c r="C367" s="0" t="n">
        <v>255</v>
      </c>
      <c r="D367" s="0" t="n">
        <v>140</v>
      </c>
      <c r="E367" s="13"/>
      <c r="F367" s="13"/>
      <c r="G367" s="13"/>
      <c r="H367" s="13" t="n">
        <f aca="false">(-0.0000573592*D367*D367 + 0.00292071*D367 + 96.7935)/100</f>
        <v>0.9607815908</v>
      </c>
    </row>
    <row r="368" customFormat="false" ht="12.8" hidden="false" customHeight="false" outlineLevel="0" collapsed="false">
      <c r="B368" s="0" t="n">
        <v>255</v>
      </c>
      <c r="C368" s="0" t="n">
        <v>255</v>
      </c>
      <c r="D368" s="0" t="n">
        <v>150</v>
      </c>
      <c r="E368" s="13"/>
      <c r="F368" s="13"/>
      <c r="G368" s="13"/>
      <c r="H368" s="13" t="n">
        <f aca="false">(-0.0000573592*D368*D368 + 0.00292071*D368 + 96.7935)/100</f>
        <v>0.959410245</v>
      </c>
    </row>
    <row r="369" customFormat="false" ht="12.8" hidden="false" customHeight="false" outlineLevel="0" collapsed="false">
      <c r="B369" s="0" t="n">
        <v>255</v>
      </c>
      <c r="C369" s="0" t="n">
        <v>255</v>
      </c>
      <c r="D369" s="0" t="n">
        <v>160</v>
      </c>
      <c r="E369" s="13"/>
      <c r="F369" s="13"/>
      <c r="G369" s="13"/>
      <c r="H369" s="13" t="n">
        <f aca="false">(-0.0000573592*D369*D369 + 0.00292071*D369 + 96.7935)/100</f>
        <v>0.9579241808</v>
      </c>
    </row>
    <row r="370" customFormat="false" ht="12.8" hidden="false" customHeight="false" outlineLevel="0" collapsed="false">
      <c r="B370" s="0" t="n">
        <v>255</v>
      </c>
      <c r="C370" s="0" t="n">
        <v>255</v>
      </c>
      <c r="D370" s="0" t="n">
        <v>170</v>
      </c>
      <c r="E370" s="13"/>
      <c r="F370" s="13"/>
      <c r="G370" s="13"/>
      <c r="H370" s="13" t="n">
        <f aca="false">(-0.0000573592*D370*D370 + 0.00292071*D370 + 96.7935)/100</f>
        <v>0.9563233982</v>
      </c>
    </row>
    <row r="371" customFormat="false" ht="12.8" hidden="false" customHeight="false" outlineLevel="0" collapsed="false">
      <c r="B371" s="0" t="n">
        <v>255</v>
      </c>
      <c r="C371" s="0" t="n">
        <v>255</v>
      </c>
      <c r="D371" s="0" t="n">
        <v>180</v>
      </c>
      <c r="E371" s="13"/>
      <c r="F371" s="13"/>
      <c r="G371" s="13"/>
      <c r="H371" s="13" t="n">
        <f aca="false">(-0.0000573592*D371*D371 + 0.00292071*D371 + 96.7935)/100</f>
        <v>0.9546078972</v>
      </c>
    </row>
    <row r="372" customFormat="false" ht="12.8" hidden="false" customHeight="false" outlineLevel="0" collapsed="false">
      <c r="B372" s="0" t="n">
        <v>255</v>
      </c>
      <c r="C372" s="0" t="n">
        <v>255</v>
      </c>
      <c r="D372" s="0" t="n">
        <v>190</v>
      </c>
      <c r="E372" s="13"/>
      <c r="F372" s="13"/>
      <c r="G372" s="13"/>
      <c r="H372" s="13" t="n">
        <f aca="false">(-0.0000573592*D372*D372 + 0.00292071*D372 + 96.7935)/100</f>
        <v>0.9527776778</v>
      </c>
    </row>
    <row r="373" customFormat="false" ht="12.8" hidden="false" customHeight="false" outlineLevel="0" collapsed="false">
      <c r="B373" s="0" t="n">
        <v>255</v>
      </c>
      <c r="C373" s="0" t="n">
        <v>255</v>
      </c>
      <c r="D373" s="0" t="n">
        <v>200</v>
      </c>
      <c r="E373" s="13" t="n">
        <v>0.927</v>
      </c>
      <c r="F373" s="13" t="n">
        <v>0.873</v>
      </c>
      <c r="G373" s="13" t="n">
        <v>0.951</v>
      </c>
      <c r="H373" s="13" t="n">
        <f aca="false">(-0.0000573592*D373*D373 + 0.00292071*D373 + 96.7935)/100</f>
        <v>0.95083274</v>
      </c>
    </row>
    <row r="374" customFormat="false" ht="12.8" hidden="false" customHeight="false" outlineLevel="0" collapsed="false">
      <c r="B374" s="0" t="n">
        <v>255</v>
      </c>
      <c r="C374" s="0" t="n">
        <v>255</v>
      </c>
      <c r="D374" s="0" t="n">
        <v>210</v>
      </c>
      <c r="E374" s="13"/>
      <c r="F374" s="13"/>
      <c r="G374" s="13"/>
      <c r="H374" s="13" t="n">
        <f aca="false">(-0.0000573592*D374*D374 + 0.00292071*D374 + 96.7935)/100</f>
        <v>0.9487730838</v>
      </c>
    </row>
    <row r="375" customFormat="false" ht="12.8" hidden="false" customHeight="false" outlineLevel="0" collapsed="false">
      <c r="B375" s="0" t="n">
        <v>255</v>
      </c>
      <c r="C375" s="0" t="n">
        <v>255</v>
      </c>
      <c r="D375" s="0" t="n">
        <v>220</v>
      </c>
      <c r="E375" s="13"/>
      <c r="F375" s="13"/>
      <c r="G375" s="13"/>
      <c r="H375" s="13" t="n">
        <f aca="false">(-0.0000573592*D375*D375 + 0.00292071*D375 + 96.7935)/100</f>
        <v>0.9465987092</v>
      </c>
    </row>
    <row r="376" customFormat="false" ht="12.8" hidden="false" customHeight="false" outlineLevel="0" collapsed="false">
      <c r="B376" s="0" t="n">
        <v>255</v>
      </c>
      <c r="C376" s="0" t="n">
        <v>255</v>
      </c>
      <c r="D376" s="0" t="n">
        <v>230</v>
      </c>
      <c r="E376" s="13"/>
      <c r="F376" s="13"/>
      <c r="G376" s="13"/>
      <c r="H376" s="13" t="n">
        <f aca="false">(-0.0000573592*D376*D376 + 0.00292071*D376 + 96.7935)/100</f>
        <v>0.9443096162</v>
      </c>
    </row>
    <row r="377" customFormat="false" ht="12.8" hidden="false" customHeight="false" outlineLevel="0" collapsed="false">
      <c r="B377" s="0" t="n">
        <v>255</v>
      </c>
      <c r="C377" s="0" t="n">
        <v>255</v>
      </c>
      <c r="D377" s="0" t="n">
        <v>240</v>
      </c>
      <c r="E377" s="13"/>
      <c r="F377" s="13"/>
      <c r="G377" s="13"/>
      <c r="H377" s="13" t="n">
        <f aca="false">(-0.0000573592*D377*D377 + 0.00292071*D377 + 96.7935)/100</f>
        <v>0.9419058048</v>
      </c>
    </row>
    <row r="378" customFormat="false" ht="12.8" hidden="false" customHeight="false" outlineLevel="0" collapsed="false">
      <c r="B378" s="0" t="n">
        <v>255</v>
      </c>
      <c r="C378" s="0" t="n">
        <v>255</v>
      </c>
      <c r="D378" s="0" t="n">
        <v>250</v>
      </c>
      <c r="E378" s="13"/>
      <c r="F378" s="13"/>
      <c r="G378" s="13"/>
      <c r="H378" s="13" t="n">
        <f aca="false">(-0.0000573592*D378*D378 + 0.00292071*D378 + 96.7935)/100</f>
        <v>0.939387275</v>
      </c>
    </row>
    <row r="379" customFormat="false" ht="12.8" hidden="false" customHeight="false" outlineLevel="0" collapsed="false">
      <c r="B379" s="0" t="n">
        <v>255</v>
      </c>
      <c r="C379" s="0" t="n">
        <v>255</v>
      </c>
      <c r="D379" s="0" t="n">
        <v>255</v>
      </c>
      <c r="E379" s="13" t="n">
        <v>0.927</v>
      </c>
      <c r="F379" s="13" t="n">
        <v>0.873</v>
      </c>
      <c r="G379" s="13" t="n">
        <v>0.938</v>
      </c>
      <c r="H379" s="13" t="n">
        <f aca="false">(-0.0000573592*D379*D379 + 0.00292071*D379 + 96.7935)/100</f>
        <v>0.9380849907</v>
      </c>
    </row>
    <row r="382" customFormat="false" ht="12.8" hidden="false" customHeight="false" outlineLevel="0" collapsed="false">
      <c r="A382" s="2" t="s">
        <v>52</v>
      </c>
      <c r="B382" s="11" t="s">
        <v>53</v>
      </c>
      <c r="C382" s="11" t="s">
        <v>54</v>
      </c>
      <c r="D382" s="11" t="s">
        <v>57</v>
      </c>
      <c r="E382" s="11" t="s">
        <v>62</v>
      </c>
      <c r="F382" s="11" t="s">
        <v>63</v>
      </c>
      <c r="G382" s="11" t="s">
        <v>64</v>
      </c>
      <c r="H382" s="11" t="s">
        <v>84</v>
      </c>
    </row>
    <row r="383" customFormat="false" ht="12.8" hidden="false" customHeight="false" outlineLevel="0" collapsed="false">
      <c r="B383" s="0" t="n">
        <v>255</v>
      </c>
      <c r="C383" s="0" t="n">
        <v>0</v>
      </c>
      <c r="D383" s="0" t="n">
        <v>0</v>
      </c>
      <c r="E383" s="12" t="n">
        <v>0.9</v>
      </c>
      <c r="F383" s="12" t="n">
        <v>1</v>
      </c>
      <c r="G383" s="12" t="n">
        <v>1</v>
      </c>
      <c r="H383" s="12" t="n">
        <f aca="false">MIN(E383:G383)</f>
        <v>0.9</v>
      </c>
      <c r="J383" s="0" t="s">
        <v>85</v>
      </c>
    </row>
    <row r="384" customFormat="false" ht="12.8" hidden="false" customHeight="false" outlineLevel="0" collapsed="false">
      <c r="B384" s="0" t="n">
        <v>0</v>
      </c>
      <c r="C384" s="0" t="n">
        <v>255</v>
      </c>
      <c r="D384" s="0" t="n">
        <v>0</v>
      </c>
      <c r="E384" s="12" t="n">
        <v>1</v>
      </c>
      <c r="F384" s="12" t="n">
        <v>0.9</v>
      </c>
      <c r="G384" s="12" t="n">
        <v>1</v>
      </c>
      <c r="H384" s="12" t="n">
        <f aca="false">MIN(E384:G384)</f>
        <v>0.9</v>
      </c>
    </row>
    <row r="385" customFormat="false" ht="12.8" hidden="false" customHeight="false" outlineLevel="0" collapsed="false">
      <c r="B385" s="0" t="n">
        <v>0</v>
      </c>
      <c r="C385" s="0" t="n">
        <v>0</v>
      </c>
      <c r="D385" s="0" t="n">
        <v>255</v>
      </c>
      <c r="E385" s="12" t="n">
        <v>1</v>
      </c>
      <c r="F385" s="12" t="n">
        <v>1</v>
      </c>
      <c r="G385" s="12" t="n">
        <v>0.9</v>
      </c>
      <c r="H385" s="12" t="n">
        <f aca="false">MIN(E385:G385)</f>
        <v>0.9</v>
      </c>
    </row>
    <row r="387" customFormat="false" ht="12.8" hidden="false" customHeight="false" outlineLevel="0" collapsed="false">
      <c r="B387" s="0" t="n">
        <v>255</v>
      </c>
      <c r="C387" s="0" t="n">
        <v>255</v>
      </c>
      <c r="D387" s="0" t="n">
        <v>0</v>
      </c>
      <c r="E387" s="12" t="n">
        <v>0.927</v>
      </c>
      <c r="F387" s="12" t="n">
        <v>0.873</v>
      </c>
      <c r="G387" s="12" t="n">
        <v>0.968</v>
      </c>
      <c r="H387" s="12" t="n">
        <f aca="false">MIN(E387:G387)</f>
        <v>0.873</v>
      </c>
      <c r="J387" s="0" t="s">
        <v>86</v>
      </c>
    </row>
    <row r="388" customFormat="false" ht="12.8" hidden="false" customHeight="false" outlineLevel="0" collapsed="false">
      <c r="B388" s="0" t="n">
        <v>255</v>
      </c>
      <c r="C388" s="0" t="n">
        <v>0</v>
      </c>
      <c r="D388" s="0" t="n">
        <v>255</v>
      </c>
      <c r="E388" s="12" t="n">
        <v>0.879</v>
      </c>
      <c r="F388" s="12" t="n">
        <v>0.952</v>
      </c>
      <c r="G388" s="12" t="n">
        <v>0.873</v>
      </c>
      <c r="H388" s="12" t="n">
        <f aca="false">MIN(E388:G388)</f>
        <v>0.873</v>
      </c>
    </row>
    <row r="389" customFormat="false" ht="12.8" hidden="false" customHeight="false" outlineLevel="0" collapsed="false">
      <c r="B389" s="0" t="n">
        <v>0</v>
      </c>
      <c r="C389" s="0" t="n">
        <v>255</v>
      </c>
      <c r="D389" s="0" t="n">
        <v>255</v>
      </c>
      <c r="E389" s="12" t="n">
        <v>0.956</v>
      </c>
      <c r="F389" s="12" t="n">
        <v>0.873</v>
      </c>
      <c r="G389" s="12" t="n">
        <v>0.937</v>
      </c>
      <c r="H389" s="12" t="n">
        <f aca="false">MIN(E389:G389)</f>
        <v>0.873</v>
      </c>
    </row>
    <row r="390" customFormat="false" ht="12.8" hidden="false" customHeight="false" outlineLevel="0" collapsed="false">
      <c r="B390" s="0" t="n">
        <v>255</v>
      </c>
      <c r="C390" s="0" t="n">
        <v>255</v>
      </c>
      <c r="D390" s="0" t="n">
        <v>255</v>
      </c>
      <c r="E390" s="12" t="n">
        <v>0.927</v>
      </c>
      <c r="F390" s="12" t="n">
        <v>0.873</v>
      </c>
      <c r="G390" s="12" t="n">
        <v>0.938</v>
      </c>
      <c r="H390" s="12" t="n">
        <f aca="false">MIN(E390:G390)</f>
        <v>0.873</v>
      </c>
    </row>
    <row r="391" customFormat="false" ht="12.8" hidden="false" customHeight="false" outlineLevel="0" collapsed="false">
      <c r="B391" s="0" t="n">
        <v>255</v>
      </c>
      <c r="C391" s="0" t="n">
        <v>64</v>
      </c>
      <c r="D391" s="0" t="n">
        <v>64</v>
      </c>
      <c r="E391" s="12" t="n">
        <v>0.873</v>
      </c>
      <c r="F391" s="12" t="n">
        <v>0.94</v>
      </c>
      <c r="G391" s="12" t="n">
        <v>0.963</v>
      </c>
      <c r="H391" s="12" t="n">
        <f aca="false">MIN(E391:G391)</f>
        <v>0.873</v>
      </c>
    </row>
    <row r="392" customFormat="false" ht="12.8" hidden="false" customHeight="false" outlineLevel="0" collapsed="false">
      <c r="B392" s="0" t="n">
        <v>255</v>
      </c>
      <c r="C392" s="0" t="n">
        <v>128</v>
      </c>
      <c r="D392" s="0" t="n">
        <v>128</v>
      </c>
      <c r="E392" s="12" t="n">
        <v>0.873</v>
      </c>
      <c r="F392" s="12" t="n">
        <v>0.896</v>
      </c>
      <c r="G392" s="12" t="n">
        <v>0.948</v>
      </c>
      <c r="H392" s="12" t="n">
        <f aca="false">MIN(E392:G392)</f>
        <v>0.873</v>
      </c>
    </row>
    <row r="393" customFormat="false" ht="12.8" hidden="false" customHeight="false" outlineLevel="0" collapsed="false">
      <c r="B393" s="0" t="n">
        <v>255</v>
      </c>
      <c r="C393" s="0" t="n">
        <v>192</v>
      </c>
      <c r="D393" s="0" t="n">
        <v>192</v>
      </c>
      <c r="E393" s="12" t="n">
        <v>0.904</v>
      </c>
      <c r="F393" s="12" t="n">
        <v>0.873</v>
      </c>
      <c r="G393" s="12" t="n">
        <v>0.939</v>
      </c>
      <c r="H393" s="12" t="n">
        <f aca="false">MIN(E393:G393)</f>
        <v>0.873</v>
      </c>
      <c r="N393" s="22" t="s">
        <v>87</v>
      </c>
    </row>
    <row r="394" customFormat="false" ht="12.8" hidden="false" customHeight="false" outlineLevel="0" collapsed="false">
      <c r="B394" s="0" t="n">
        <v>255</v>
      </c>
      <c r="C394" s="0" t="n">
        <v>64</v>
      </c>
      <c r="D394" s="0" t="n">
        <v>128</v>
      </c>
      <c r="E394" s="12" t="n">
        <v>0.873</v>
      </c>
      <c r="F394" s="12" t="n">
        <v>0.94</v>
      </c>
      <c r="G394" s="12" t="n">
        <v>0.947</v>
      </c>
      <c r="H394" s="12" t="n">
        <f aca="false">MIN(E394:G394)</f>
        <v>0.873</v>
      </c>
      <c r="N394" s="2" t="s">
        <v>88</v>
      </c>
      <c r="R394" s="0" t="s">
        <v>89</v>
      </c>
      <c r="T394" s="0" t="s">
        <v>90</v>
      </c>
      <c r="W394" s="0" t="n">
        <f aca="false">92.7/152</f>
        <v>0.609868421052632</v>
      </c>
    </row>
    <row r="395" customFormat="false" ht="12.8" hidden="false" customHeight="false" outlineLevel="0" collapsed="false">
      <c r="B395" s="0" t="n">
        <v>128</v>
      </c>
      <c r="C395" s="0" t="n">
        <v>255</v>
      </c>
      <c r="D395" s="0" t="n">
        <v>64</v>
      </c>
      <c r="E395" s="12" t="n">
        <v>0.949</v>
      </c>
      <c r="F395" s="12" t="n">
        <v>0.873</v>
      </c>
      <c r="G395" s="12" t="n">
        <v>0.967</v>
      </c>
      <c r="H395" s="12" t="n">
        <f aca="false">MIN(E395:G395)</f>
        <v>0.873</v>
      </c>
      <c r="N395" s="2" t="s">
        <v>91</v>
      </c>
      <c r="R395" s="0" t="s">
        <v>92</v>
      </c>
      <c r="T395" s="0" t="n">
        <f aca="false">-95.2/(152*152)</f>
        <v>-0.00412049861495845</v>
      </c>
    </row>
    <row r="396" customFormat="false" ht="12.8" hidden="false" customHeight="false" outlineLevel="0" collapsed="false">
      <c r="N396" s="2" t="s">
        <v>93</v>
      </c>
      <c r="R396" s="0" t="s">
        <v>94</v>
      </c>
      <c r="T396" s="0" t="n">
        <f aca="false">1/T395</f>
        <v>-242.689075630252</v>
      </c>
      <c r="U396" s="23" t="n">
        <f aca="false">-1/250</f>
        <v>-0.004</v>
      </c>
    </row>
    <row r="397" customFormat="false" ht="12.8" hidden="false" customHeight="false" outlineLevel="0" collapsed="false">
      <c r="A397" s="2" t="s">
        <v>95</v>
      </c>
      <c r="B397" s="11" t="s">
        <v>53</v>
      </c>
      <c r="C397" s="11" t="s">
        <v>54</v>
      </c>
      <c r="D397" s="11" t="s">
        <v>57</v>
      </c>
      <c r="E397" s="11" t="s">
        <v>62</v>
      </c>
      <c r="F397" s="11" t="s">
        <v>63</v>
      </c>
      <c r="G397" s="11" t="s">
        <v>64</v>
      </c>
      <c r="H397" s="11"/>
      <c r="I397" s="2"/>
      <c r="N397" s="2" t="s">
        <v>96</v>
      </c>
      <c r="O397" s="2" t="s">
        <v>63</v>
      </c>
      <c r="P397" s="2" t="s">
        <v>97</v>
      </c>
      <c r="R397" s="2"/>
      <c r="S397" s="2"/>
    </row>
    <row r="398" customFormat="false" ht="12.8" hidden="false" customHeight="false" outlineLevel="0" collapsed="false">
      <c r="A398" s="0" t="n">
        <v>1</v>
      </c>
      <c r="B398" s="0" t="n">
        <v>255</v>
      </c>
      <c r="C398" s="0" t="n">
        <v>64</v>
      </c>
      <c r="D398" s="0" t="n">
        <v>64</v>
      </c>
      <c r="E398" s="12" t="n">
        <v>0.873</v>
      </c>
      <c r="F398" s="12" t="n">
        <v>0.94</v>
      </c>
      <c r="G398" s="12" t="n">
        <v>0.963</v>
      </c>
      <c r="H398" s="12"/>
      <c r="I398" s="12"/>
      <c r="N398" s="0" t="n">
        <v>1</v>
      </c>
      <c r="O398" s="12" t="n">
        <v>0.927</v>
      </c>
      <c r="P398" s="20" t="n">
        <f aca="false">(-0.00245441*N398*N398 - 0.235338*N398 + 92.8418)/100</f>
        <v>0.9260400759</v>
      </c>
      <c r="R398" s="12"/>
      <c r="S398" s="12"/>
    </row>
    <row r="399" customFormat="false" ht="12.8" hidden="false" customHeight="false" outlineLevel="0" collapsed="false">
      <c r="A399" s="0" t="n">
        <v>80</v>
      </c>
      <c r="B399" s="0" t="n">
        <v>255</v>
      </c>
      <c r="C399" s="0" t="n">
        <v>64</v>
      </c>
      <c r="D399" s="0" t="n">
        <v>64</v>
      </c>
      <c r="E399" s="12" t="n">
        <v>0.608</v>
      </c>
      <c r="F399" s="12" t="n">
        <v>0.859</v>
      </c>
      <c r="G399" s="12" t="n">
        <v>0.945</v>
      </c>
      <c r="H399" s="12"/>
      <c r="I399" s="12"/>
      <c r="N399" s="0" t="n">
        <v>32</v>
      </c>
      <c r="P399" s="20" t="n">
        <f aca="false">(-0.00245441*N399*N399 - 0.235338*N399 + 92.8418)/100</f>
        <v>0.8279766816</v>
      </c>
    </row>
    <row r="400" customFormat="false" ht="12.8" hidden="false" customHeight="false" outlineLevel="0" collapsed="false">
      <c r="A400" s="0" t="n">
        <v>160</v>
      </c>
      <c r="B400" s="0" t="n">
        <v>255</v>
      </c>
      <c r="C400" s="0" t="n">
        <v>64</v>
      </c>
      <c r="D400" s="0" t="n">
        <v>64</v>
      </c>
      <c r="E400" s="12" t="n">
        <v>0.335</v>
      </c>
      <c r="F400" s="12" t="n">
        <v>0.77</v>
      </c>
      <c r="G400" s="12" t="n">
        <v>0.927</v>
      </c>
      <c r="H400" s="12"/>
      <c r="I400" s="12"/>
      <c r="N400" s="0" t="n">
        <f aca="false">C401</f>
        <v>64</v>
      </c>
      <c r="O400" s="12" t="n">
        <f aca="false">F401</f>
        <v>0.674</v>
      </c>
      <c r="P400" s="20" t="n">
        <f aca="false">(-0.00245441*N400*N400 - 0.235338*N400 + 92.8418)/100</f>
        <v>0.6772690464</v>
      </c>
      <c r="R400" s="12"/>
      <c r="S400" s="12"/>
    </row>
    <row r="401" customFormat="false" ht="12.8" hidden="false" customHeight="false" outlineLevel="0" collapsed="false">
      <c r="A401" s="0" t="n">
        <v>255</v>
      </c>
      <c r="B401" s="0" t="n">
        <v>255</v>
      </c>
      <c r="C401" s="0" t="n">
        <v>64</v>
      </c>
      <c r="D401" s="0" t="n">
        <v>64</v>
      </c>
      <c r="E401" s="12" t="n">
        <v>0</v>
      </c>
      <c r="F401" s="12" t="n">
        <v>0.674</v>
      </c>
      <c r="G401" s="12" t="n">
        <v>0.904</v>
      </c>
      <c r="H401" s="12"/>
      <c r="I401" s="12"/>
      <c r="N401" s="0" t="n">
        <v>96</v>
      </c>
      <c r="P401" s="20" t="n">
        <f aca="false">(-0.00245441*N401*N401 - 0.235338*N401 + 92.8418)/100</f>
        <v>0.4762950944</v>
      </c>
    </row>
    <row r="402" customFormat="false" ht="12.8" hidden="false" customHeight="false" outlineLevel="0" collapsed="false">
      <c r="N402" s="0" t="n">
        <f aca="false">C416</f>
        <v>128</v>
      </c>
      <c r="O402" s="12" t="n">
        <f aca="false">F416</f>
        <v>0.231</v>
      </c>
      <c r="P402" s="20" t="n">
        <f aca="false">(-0.00245441*N402*N402 - 0.235338*N402 + 92.8418)/100</f>
        <v>0.2250548256</v>
      </c>
      <c r="R402" s="12"/>
      <c r="S402" s="12"/>
    </row>
    <row r="403" customFormat="false" ht="12.8" hidden="false" customHeight="false" outlineLevel="0" collapsed="false">
      <c r="N403" s="0" t="n">
        <v>140</v>
      </c>
      <c r="P403" s="20" t="n">
        <f aca="false">(-0.00245441*N403*N403 - 0.235338*N403 + 92.8418)/100</f>
        <v>0.11788044</v>
      </c>
    </row>
    <row r="404" customFormat="false" ht="12.8" hidden="false" customHeight="false" outlineLevel="0" collapsed="false">
      <c r="N404" s="0" t="n">
        <v>152</v>
      </c>
      <c r="O404" s="12" t="n">
        <v>0</v>
      </c>
      <c r="P404" s="20" t="n">
        <f aca="false">(-0.00245441*N404*N404 - 0.235338*N404 + 92.8418)/100</f>
        <v>0.00363735360000007</v>
      </c>
      <c r="R404" s="12"/>
      <c r="S404" s="12"/>
    </row>
    <row r="412" customFormat="false" ht="12.8" hidden="false" customHeight="false" outlineLevel="0" collapsed="false">
      <c r="A412" s="2" t="s">
        <v>95</v>
      </c>
      <c r="B412" s="11" t="s">
        <v>53</v>
      </c>
      <c r="C412" s="11" t="s">
        <v>54</v>
      </c>
      <c r="D412" s="11" t="s">
        <v>57</v>
      </c>
      <c r="E412" s="11" t="s">
        <v>62</v>
      </c>
      <c r="F412" s="11" t="s">
        <v>63</v>
      </c>
      <c r="G412" s="11" t="s">
        <v>64</v>
      </c>
      <c r="H412" s="15"/>
      <c r="I412" s="15"/>
      <c r="J412" s="15"/>
    </row>
    <row r="413" customFormat="false" ht="12.8" hidden="false" customHeight="false" outlineLevel="0" collapsed="false">
      <c r="A413" s="0" t="n">
        <v>1</v>
      </c>
      <c r="B413" s="0" t="n">
        <v>255</v>
      </c>
      <c r="C413" s="0" t="n">
        <v>128</v>
      </c>
      <c r="D413" s="0" t="n">
        <v>128</v>
      </c>
      <c r="E413" s="12" t="n">
        <v>0.873</v>
      </c>
      <c r="F413" s="12" t="n">
        <v>0.896</v>
      </c>
      <c r="G413" s="12" t="n">
        <v>0.948</v>
      </c>
      <c r="H413" s="12"/>
    </row>
    <row r="414" customFormat="false" ht="12.8" hidden="false" customHeight="false" outlineLevel="0" collapsed="false">
      <c r="A414" s="0" t="n">
        <v>80</v>
      </c>
      <c r="B414" s="0" t="n">
        <v>255</v>
      </c>
      <c r="C414" s="0" t="n">
        <v>128</v>
      </c>
      <c r="D414" s="0" t="n">
        <v>128</v>
      </c>
      <c r="E414" s="12" t="n">
        <v>0.608</v>
      </c>
      <c r="F414" s="12" t="n">
        <v>0.695</v>
      </c>
      <c r="G414" s="12" t="n">
        <v>0.89</v>
      </c>
      <c r="H414" s="12"/>
    </row>
    <row r="415" customFormat="false" ht="12.8" hidden="false" customHeight="false" outlineLevel="0" collapsed="false">
      <c r="A415" s="0" t="n">
        <v>160</v>
      </c>
      <c r="B415" s="0" t="n">
        <v>255</v>
      </c>
      <c r="C415" s="0" t="n">
        <v>128</v>
      </c>
      <c r="D415" s="0" t="n">
        <v>128</v>
      </c>
      <c r="E415" s="12" t="n">
        <v>0.335</v>
      </c>
      <c r="F415" s="12" t="n">
        <v>0.486</v>
      </c>
      <c r="G415" s="12" t="n">
        <v>0.829</v>
      </c>
    </row>
    <row r="416" customFormat="false" ht="12.8" hidden="false" customHeight="false" outlineLevel="0" collapsed="false">
      <c r="A416" s="0" t="n">
        <v>255</v>
      </c>
      <c r="B416" s="0" t="n">
        <v>255</v>
      </c>
      <c r="C416" s="0" t="n">
        <v>128</v>
      </c>
      <c r="D416" s="0" t="n">
        <v>128</v>
      </c>
      <c r="E416" s="12" t="n">
        <v>0</v>
      </c>
      <c r="F416" s="12" t="n">
        <v>0.231</v>
      </c>
      <c r="G416" s="12" t="n">
        <v>0.755</v>
      </c>
    </row>
    <row r="418" customFormat="false" ht="12.8" hidden="false" customHeight="false" outlineLevel="0" collapsed="false">
      <c r="A418" s="1" t="s">
        <v>98</v>
      </c>
      <c r="B418" s="11"/>
      <c r="C418" s="11"/>
      <c r="D418" s="11"/>
      <c r="E418" s="11"/>
      <c r="F418" s="11"/>
      <c r="G418" s="11"/>
    </row>
    <row r="419" customFormat="false" ht="12.8" hidden="false" customHeight="false" outlineLevel="0" collapsed="false">
      <c r="A419" s="0" t="s">
        <v>99</v>
      </c>
      <c r="E419" s="12"/>
      <c r="F419" s="12"/>
      <c r="G419" s="12"/>
    </row>
    <row r="420" customFormat="false" ht="12.8" hidden="false" customHeight="false" outlineLevel="0" collapsed="false">
      <c r="A420" s="0" t="s">
        <v>100</v>
      </c>
      <c r="E420" s="12"/>
      <c r="F420" s="12"/>
      <c r="G420" s="12"/>
    </row>
    <row r="421" customFormat="false" ht="12.8" hidden="false" customHeight="false" outlineLevel="0" collapsed="false">
      <c r="A421" s="0" t="s">
        <v>101</v>
      </c>
      <c r="E421" s="12"/>
      <c r="F421" s="12"/>
      <c r="G421" s="12"/>
    </row>
    <row r="422" customFormat="false" ht="12.8" hidden="false" customHeight="false" outlineLevel="0" collapsed="false">
      <c r="A422" s="0" t="s">
        <v>102</v>
      </c>
      <c r="E422" s="12"/>
      <c r="F422" s="12"/>
      <c r="G422" s="12"/>
    </row>
    <row r="425" customFormat="false" ht="12.8" hidden="false" customHeight="false" outlineLevel="0" collapsed="false">
      <c r="A425" s="2" t="s">
        <v>95</v>
      </c>
      <c r="B425" s="11" t="s">
        <v>53</v>
      </c>
      <c r="C425" s="11" t="s">
        <v>54</v>
      </c>
      <c r="D425" s="11" t="s">
        <v>57</v>
      </c>
      <c r="E425" s="11" t="s">
        <v>62</v>
      </c>
      <c r="F425" s="11" t="s">
        <v>63</v>
      </c>
      <c r="G425" s="11" t="s">
        <v>64</v>
      </c>
    </row>
    <row r="426" customFormat="false" ht="12.8" hidden="false" customHeight="false" outlineLevel="0" collapsed="false">
      <c r="A426" s="0" t="n">
        <v>1</v>
      </c>
      <c r="B426" s="0" t="n">
        <v>255</v>
      </c>
      <c r="C426" s="0" t="n">
        <v>192</v>
      </c>
      <c r="D426" s="0" t="n">
        <v>192</v>
      </c>
      <c r="E426" s="12" t="n">
        <v>0.904</v>
      </c>
      <c r="F426" s="12" t="n">
        <v>0.873</v>
      </c>
      <c r="G426" s="12" t="n">
        <v>0.939</v>
      </c>
    </row>
    <row r="427" customFormat="false" ht="12.8" hidden="false" customHeight="false" outlineLevel="0" collapsed="false">
      <c r="A427" s="0" t="n">
        <v>80</v>
      </c>
      <c r="B427" s="0" t="n">
        <v>255</v>
      </c>
      <c r="C427" s="0" t="n">
        <v>192</v>
      </c>
      <c r="D427" s="0" t="n">
        <v>192</v>
      </c>
      <c r="E427" s="12" t="n">
        <v>0.725</v>
      </c>
      <c r="F427" s="12" t="n">
        <v>0.608</v>
      </c>
      <c r="G427" s="12" t="n">
        <v>0.856</v>
      </c>
    </row>
    <row r="428" customFormat="false" ht="12.8" hidden="false" customHeight="false" outlineLevel="0" collapsed="false">
      <c r="A428" s="0" t="n">
        <v>160</v>
      </c>
      <c r="B428" s="0" t="n">
        <v>255</v>
      </c>
      <c r="C428" s="0" t="n">
        <v>192</v>
      </c>
      <c r="D428" s="0" t="n">
        <v>192</v>
      </c>
      <c r="E428" s="12" t="n">
        <v>0.539</v>
      </c>
      <c r="F428" s="12" t="n">
        <v>0.335</v>
      </c>
      <c r="G428" s="12" t="n">
        <v>0.771</v>
      </c>
    </row>
    <row r="429" customFormat="false" ht="12.8" hidden="false" customHeight="false" outlineLevel="0" collapsed="false">
      <c r="A429" s="0" t="n">
        <v>255</v>
      </c>
      <c r="B429" s="0" t="n">
        <v>255</v>
      </c>
      <c r="C429" s="0" t="n">
        <v>192</v>
      </c>
      <c r="D429" s="0" t="n">
        <v>192</v>
      </c>
      <c r="E429" s="12" t="n">
        <v>0.312</v>
      </c>
      <c r="F429" s="12" t="n">
        <v>0</v>
      </c>
      <c r="G429" s="12" t="n">
        <v>0.665</v>
      </c>
    </row>
    <row r="439" customFormat="false" ht="12.8" hidden="false" customHeight="false" outlineLevel="0" collapsed="false">
      <c r="A439" s="2" t="s">
        <v>95</v>
      </c>
      <c r="B439" s="11" t="s">
        <v>53</v>
      </c>
      <c r="C439" s="11" t="s">
        <v>54</v>
      </c>
      <c r="D439" s="11" t="s">
        <v>57</v>
      </c>
      <c r="E439" s="11" t="s">
        <v>62</v>
      </c>
      <c r="F439" s="11" t="s">
        <v>63</v>
      </c>
      <c r="G439" s="11" t="s">
        <v>64</v>
      </c>
    </row>
    <row r="440" customFormat="false" ht="12.8" hidden="false" customHeight="false" outlineLevel="0" collapsed="false">
      <c r="A440" s="0" t="n">
        <v>1</v>
      </c>
      <c r="B440" s="0" t="n">
        <v>255</v>
      </c>
      <c r="C440" s="0" t="n">
        <v>224</v>
      </c>
      <c r="D440" s="0" t="n">
        <v>224</v>
      </c>
      <c r="E440" s="12" t="n">
        <v>0.919</v>
      </c>
      <c r="F440" s="12" t="n">
        <v>0.873</v>
      </c>
      <c r="G440" s="12" t="n">
        <v>0.939</v>
      </c>
    </row>
    <row r="441" customFormat="false" ht="12.8" hidden="false" customHeight="false" outlineLevel="0" collapsed="false">
      <c r="A441" s="0" t="n">
        <v>60</v>
      </c>
      <c r="B441" s="0" t="n">
        <v>255</v>
      </c>
      <c r="C441" s="0" t="n">
        <v>224</v>
      </c>
      <c r="D441" s="0" t="n">
        <v>224</v>
      </c>
      <c r="E441" s="12" t="n">
        <v>0.816</v>
      </c>
      <c r="F441" s="12" t="n">
        <v>0.679</v>
      </c>
      <c r="G441" s="12" t="n">
        <v>0.877</v>
      </c>
    </row>
    <row r="442" customFormat="false" ht="12.8" hidden="false" customHeight="false" outlineLevel="0" collapsed="false">
      <c r="A442" s="0" t="n">
        <v>160</v>
      </c>
      <c r="B442" s="0" t="n">
        <v>255</v>
      </c>
      <c r="C442" s="0" t="n">
        <v>224</v>
      </c>
      <c r="D442" s="0" t="n">
        <v>224</v>
      </c>
      <c r="E442" s="12" t="n">
        <v>0.635</v>
      </c>
      <c r="F442" s="12" t="n">
        <v>0.335</v>
      </c>
      <c r="G442" s="12" t="n">
        <v>0.767</v>
      </c>
    </row>
    <row r="443" customFormat="false" ht="12.8" hidden="false" customHeight="false" outlineLevel="0" collapsed="false">
      <c r="A443" s="0" t="n">
        <v>255</v>
      </c>
      <c r="B443" s="0" t="n">
        <v>255</v>
      </c>
      <c r="C443" s="0" t="n">
        <v>224</v>
      </c>
      <c r="D443" s="0" t="n">
        <v>224</v>
      </c>
      <c r="E443" s="12" t="n">
        <v>0.458</v>
      </c>
      <c r="F443" s="12" t="n">
        <v>0</v>
      </c>
      <c r="G443" s="12" t="n">
        <v>0.66</v>
      </c>
    </row>
    <row r="445" customFormat="false" ht="12.8" hidden="false" customHeight="false" outlineLevel="0" collapsed="false">
      <c r="C445" s="0" t="s">
        <v>103</v>
      </c>
    </row>
    <row r="446" customFormat="false" ht="12.8" hidden="false" customHeight="false" outlineLevel="0" collapsed="false">
      <c r="C446" s="0" t="n">
        <f aca="false">C443-150</f>
        <v>74</v>
      </c>
    </row>
    <row r="454" customFormat="false" ht="12.8" hidden="false" customHeight="false" outlineLevel="0" collapsed="false">
      <c r="O454" s="2" t="s">
        <v>104</v>
      </c>
    </row>
    <row r="455" customFormat="false" ht="12.8" hidden="false" customHeight="false" outlineLevel="0" collapsed="false">
      <c r="A455" s="2"/>
      <c r="B455" s="11"/>
      <c r="C455" s="11"/>
      <c r="D455" s="11"/>
      <c r="E455" s="11"/>
      <c r="F455" s="11"/>
      <c r="G455" s="11"/>
      <c r="H455" s="2"/>
      <c r="O455" s="11" t="s">
        <v>71</v>
      </c>
      <c r="P455" s="11" t="s">
        <v>105</v>
      </c>
    </row>
    <row r="456" customFormat="false" ht="12.8" hidden="false" customHeight="false" outlineLevel="0" collapsed="false">
      <c r="A456" s="2" t="s">
        <v>52</v>
      </c>
      <c r="B456" s="11" t="s">
        <v>53</v>
      </c>
      <c r="C456" s="11" t="s">
        <v>54</v>
      </c>
      <c r="D456" s="11" t="s">
        <v>57</v>
      </c>
      <c r="E456" s="11" t="s">
        <v>62</v>
      </c>
      <c r="F456" s="11" t="s">
        <v>63</v>
      </c>
      <c r="G456" s="11" t="s">
        <v>64</v>
      </c>
      <c r="H456" s="13"/>
      <c r="O456" s="0" t="n">
        <v>1</v>
      </c>
      <c r="P456" s="13" t="n">
        <f aca="false">E483</f>
        <v>0.927</v>
      </c>
    </row>
    <row r="457" customFormat="false" ht="12.8" hidden="false" customHeight="false" outlineLevel="0" collapsed="false">
      <c r="B457" s="1" t="n">
        <v>255</v>
      </c>
      <c r="C457" s="0" t="n">
        <v>1</v>
      </c>
      <c r="D457" s="0" t="n">
        <v>255</v>
      </c>
      <c r="E457" s="13" t="n">
        <v>0.878</v>
      </c>
      <c r="F457" s="13" t="n">
        <v>0.952</v>
      </c>
      <c r="G457" s="13" t="n">
        <v>0.873</v>
      </c>
      <c r="H457" s="13"/>
      <c r="O457" s="0" t="n">
        <v>64</v>
      </c>
      <c r="P457" s="13" t="n">
        <f aca="false">E541</f>
        <v>0.834</v>
      </c>
    </row>
    <row r="458" customFormat="false" ht="12.8" hidden="false" customHeight="false" outlineLevel="0" collapsed="false">
      <c r="B458" s="0" t="n">
        <v>255</v>
      </c>
      <c r="C458" s="0" t="n">
        <v>10</v>
      </c>
      <c r="D458" s="0" t="n">
        <v>250</v>
      </c>
      <c r="E458" s="13" t="n">
        <v>0.874</v>
      </c>
      <c r="F458" s="13" t="n">
        <v>0.951</v>
      </c>
      <c r="G458" s="13" t="n">
        <v>0.873</v>
      </c>
      <c r="H458" s="13"/>
      <c r="O458" s="0" t="n">
        <v>128</v>
      </c>
      <c r="P458" s="13" t="n">
        <f aca="false">E512</f>
        <v>0.737</v>
      </c>
    </row>
    <row r="459" customFormat="false" ht="12.8" hidden="false" customHeight="false" outlineLevel="0" collapsed="false">
      <c r="B459" s="0" t="n">
        <v>255</v>
      </c>
      <c r="C459" s="0" t="n">
        <v>20</v>
      </c>
      <c r="D459" s="0" t="n">
        <v>240</v>
      </c>
      <c r="E459" s="13" t="n">
        <v>0.873</v>
      </c>
      <c r="F459" s="13" t="n">
        <v>0.95</v>
      </c>
      <c r="G459" s="13" t="n">
        <v>0.881</v>
      </c>
      <c r="H459" s="13"/>
      <c r="O459" s="0" t="n">
        <v>255</v>
      </c>
      <c r="P459" s="12" t="n">
        <v>0.543</v>
      </c>
    </row>
    <row r="460" customFormat="false" ht="12.8" hidden="false" customHeight="false" outlineLevel="0" collapsed="false">
      <c r="B460" s="0" t="n">
        <v>255</v>
      </c>
      <c r="C460" s="0" t="n">
        <v>30</v>
      </c>
      <c r="D460" s="0" t="n">
        <v>230</v>
      </c>
      <c r="E460" s="13" t="n">
        <v>0.873</v>
      </c>
      <c r="F460" s="13" t="n">
        <v>0.948</v>
      </c>
      <c r="G460" s="13" t="n">
        <v>0.89</v>
      </c>
      <c r="H460" s="13"/>
    </row>
    <row r="461" customFormat="false" ht="12.8" hidden="false" customHeight="false" outlineLevel="0" collapsed="false">
      <c r="B461" s="0" t="n">
        <v>255</v>
      </c>
      <c r="C461" s="0" t="n">
        <v>40</v>
      </c>
      <c r="D461" s="0" t="n">
        <v>220</v>
      </c>
      <c r="E461" s="13" t="n">
        <v>0.873</v>
      </c>
      <c r="F461" s="13" t="n">
        <v>0.946</v>
      </c>
      <c r="G461" s="13" t="n">
        <v>0.897</v>
      </c>
      <c r="H461" s="13"/>
    </row>
    <row r="462" customFormat="false" ht="12.8" hidden="false" customHeight="false" outlineLevel="0" collapsed="false">
      <c r="B462" s="0" t="n">
        <v>255</v>
      </c>
      <c r="C462" s="0" t="n">
        <v>50</v>
      </c>
      <c r="D462" s="0" t="n">
        <v>210</v>
      </c>
      <c r="E462" s="13" t="n">
        <v>0.873</v>
      </c>
      <c r="F462" s="13" t="n">
        <v>0.943</v>
      </c>
      <c r="G462" s="13" t="n">
        <v>0.903</v>
      </c>
      <c r="H462" s="13"/>
    </row>
    <row r="463" customFormat="false" ht="12.8" hidden="false" customHeight="false" outlineLevel="0" collapsed="false">
      <c r="B463" s="0" t="n">
        <v>255</v>
      </c>
      <c r="C463" s="0" t="n">
        <v>60</v>
      </c>
      <c r="D463" s="0" t="n">
        <v>200</v>
      </c>
      <c r="E463" s="13" t="n">
        <v>0.873</v>
      </c>
      <c r="F463" s="13" t="n">
        <v>0.939</v>
      </c>
      <c r="G463" s="13" t="n">
        <v>0.911</v>
      </c>
      <c r="H463" s="13"/>
    </row>
    <row r="464" customFormat="false" ht="12.8" hidden="false" customHeight="false" outlineLevel="0" collapsed="false">
      <c r="B464" s="0" t="n">
        <v>255</v>
      </c>
      <c r="C464" s="0" t="n">
        <v>70</v>
      </c>
      <c r="D464" s="0" t="n">
        <v>190</v>
      </c>
      <c r="E464" s="13"/>
      <c r="F464" s="13"/>
      <c r="G464" s="13"/>
      <c r="H464" s="13"/>
    </row>
    <row r="465" customFormat="false" ht="12.8" hidden="false" customHeight="false" outlineLevel="0" collapsed="false">
      <c r="B465" s="0" t="n">
        <v>255</v>
      </c>
      <c r="C465" s="0" t="n">
        <v>80</v>
      </c>
      <c r="D465" s="0" t="n">
        <v>180</v>
      </c>
      <c r="E465" s="13"/>
      <c r="F465" s="13"/>
      <c r="G465" s="13"/>
      <c r="H465" s="13"/>
    </row>
    <row r="466" customFormat="false" ht="12.8" hidden="false" customHeight="false" outlineLevel="0" collapsed="false">
      <c r="B466" s="0" t="n">
        <v>255</v>
      </c>
      <c r="C466" s="0" t="n">
        <v>90</v>
      </c>
      <c r="D466" s="0" t="n">
        <v>170</v>
      </c>
      <c r="E466" s="13"/>
      <c r="F466" s="13"/>
      <c r="G466" s="13"/>
      <c r="H466" s="13"/>
    </row>
    <row r="467" customFormat="false" ht="12.8" hidden="false" customHeight="false" outlineLevel="0" collapsed="false">
      <c r="B467" s="0" t="n">
        <v>255</v>
      </c>
      <c r="C467" s="0" t="n">
        <v>100</v>
      </c>
      <c r="D467" s="0" t="n">
        <v>160</v>
      </c>
      <c r="E467" s="13" t="n">
        <v>0.873</v>
      </c>
      <c r="F467" s="13" t="n">
        <v>0.918</v>
      </c>
      <c r="G467" s="13" t="n">
        <v>0.935</v>
      </c>
      <c r="H467" s="13"/>
    </row>
    <row r="468" customFormat="false" ht="12.8" hidden="false" customHeight="false" outlineLevel="0" collapsed="false">
      <c r="B468" s="0" t="n">
        <v>255</v>
      </c>
      <c r="C468" s="0" t="n">
        <v>110</v>
      </c>
      <c r="D468" s="0" t="n">
        <v>150</v>
      </c>
      <c r="E468" s="13"/>
      <c r="F468" s="13"/>
      <c r="G468" s="13"/>
      <c r="H468" s="13"/>
    </row>
    <row r="469" customFormat="false" ht="12.8" hidden="false" customHeight="false" outlineLevel="0" collapsed="false">
      <c r="B469" s="0" t="n">
        <v>255</v>
      </c>
      <c r="C469" s="0" t="n">
        <v>120</v>
      </c>
      <c r="D469" s="0" t="n">
        <v>140</v>
      </c>
      <c r="E469" s="13"/>
      <c r="F469" s="13"/>
      <c r="G469" s="13"/>
      <c r="H469" s="13"/>
    </row>
    <row r="470" customFormat="false" ht="12.8" hidden="false" customHeight="false" outlineLevel="0" collapsed="false">
      <c r="B470" s="0" t="n">
        <v>255</v>
      </c>
      <c r="C470" s="0" t="n">
        <v>130</v>
      </c>
      <c r="D470" s="0" t="n">
        <v>130</v>
      </c>
      <c r="E470" s="13"/>
      <c r="F470" s="13"/>
      <c r="G470" s="13"/>
      <c r="H470" s="13"/>
    </row>
    <row r="471" customFormat="false" ht="12.8" hidden="false" customHeight="false" outlineLevel="0" collapsed="false">
      <c r="B471" s="0" t="n">
        <v>255</v>
      </c>
      <c r="C471" s="0" t="n">
        <v>140</v>
      </c>
      <c r="D471" s="0" t="n">
        <v>120</v>
      </c>
      <c r="E471" s="13"/>
      <c r="F471" s="13"/>
      <c r="G471" s="13"/>
      <c r="H471" s="13"/>
    </row>
    <row r="472" customFormat="false" ht="12.8" hidden="false" customHeight="false" outlineLevel="0" collapsed="false">
      <c r="B472" s="0" t="n">
        <v>255</v>
      </c>
      <c r="C472" s="0" t="n">
        <v>150</v>
      </c>
      <c r="D472" s="0" t="n">
        <v>110</v>
      </c>
      <c r="E472" s="13" t="n">
        <v>0.873</v>
      </c>
      <c r="F472" s="13" t="n">
        <v>0.874</v>
      </c>
      <c r="G472" s="13" t="n">
        <v>0.954</v>
      </c>
      <c r="H472" s="13"/>
    </row>
    <row r="473" customFormat="false" ht="12.8" hidden="false" customHeight="false" outlineLevel="0" collapsed="false">
      <c r="B473" s="0" t="n">
        <v>255</v>
      </c>
      <c r="C473" s="0" t="n">
        <v>160</v>
      </c>
      <c r="D473" s="0" t="n">
        <v>100</v>
      </c>
      <c r="E473" s="13" t="n">
        <v>0.88</v>
      </c>
      <c r="F473" s="13" t="n">
        <v>0.873</v>
      </c>
      <c r="G473" s="13" t="n">
        <v>0.958</v>
      </c>
      <c r="H473" s="13"/>
    </row>
    <row r="474" customFormat="false" ht="12.8" hidden="false" customHeight="false" outlineLevel="0" collapsed="false">
      <c r="B474" s="0" t="n">
        <v>255</v>
      </c>
      <c r="C474" s="0" t="n">
        <v>170</v>
      </c>
      <c r="D474" s="0" t="n">
        <v>90</v>
      </c>
      <c r="E474" s="13"/>
      <c r="F474" s="13"/>
      <c r="G474" s="13"/>
      <c r="H474" s="13"/>
    </row>
    <row r="475" customFormat="false" ht="12.8" hidden="false" customHeight="false" outlineLevel="0" collapsed="false">
      <c r="B475" s="0" t="n">
        <v>255</v>
      </c>
      <c r="C475" s="0" t="n">
        <v>180</v>
      </c>
      <c r="D475" s="0" t="n">
        <v>80</v>
      </c>
      <c r="E475" s="13"/>
      <c r="F475" s="13"/>
      <c r="G475" s="13"/>
      <c r="H475" s="13"/>
    </row>
    <row r="476" customFormat="false" ht="12.8" hidden="false" customHeight="false" outlineLevel="0" collapsed="false">
      <c r="B476" s="0" t="n">
        <v>255</v>
      </c>
      <c r="C476" s="0" t="n">
        <v>190</v>
      </c>
      <c r="D476" s="0" t="n">
        <v>70</v>
      </c>
      <c r="E476" s="13"/>
      <c r="F476" s="13"/>
      <c r="G476" s="13"/>
      <c r="H476" s="13"/>
    </row>
    <row r="477" customFormat="false" ht="12.8" hidden="false" customHeight="false" outlineLevel="0" collapsed="false">
      <c r="B477" s="0" t="n">
        <v>255</v>
      </c>
      <c r="C477" s="0" t="n">
        <v>200</v>
      </c>
      <c r="D477" s="0" t="n">
        <v>60</v>
      </c>
      <c r="E477" s="13" t="n">
        <v>0.908</v>
      </c>
      <c r="F477" s="13" t="n">
        <v>0.873</v>
      </c>
      <c r="G477" s="13" t="n">
        <v>0.966</v>
      </c>
      <c r="H477" s="13"/>
    </row>
    <row r="478" customFormat="false" ht="12.8" hidden="false" customHeight="false" outlineLevel="0" collapsed="false">
      <c r="B478" s="0" t="n">
        <v>255</v>
      </c>
      <c r="C478" s="0" t="n">
        <v>210</v>
      </c>
      <c r="D478" s="0" t="n">
        <v>50</v>
      </c>
      <c r="E478" s="13"/>
      <c r="F478" s="13"/>
      <c r="G478" s="13"/>
      <c r="H478" s="13"/>
      <c r="O478" s="2" t="s">
        <v>106</v>
      </c>
    </row>
    <row r="479" customFormat="false" ht="12.8" hidden="false" customHeight="false" outlineLevel="0" collapsed="false">
      <c r="B479" s="0" t="n">
        <v>255</v>
      </c>
      <c r="C479" s="0" t="n">
        <v>220</v>
      </c>
      <c r="D479" s="0" t="n">
        <v>40</v>
      </c>
      <c r="E479" s="13"/>
      <c r="F479" s="13"/>
      <c r="G479" s="13"/>
      <c r="H479" s="13"/>
      <c r="O479" s="11" t="s">
        <v>71</v>
      </c>
      <c r="P479" s="11" t="s">
        <v>107</v>
      </c>
    </row>
    <row r="480" customFormat="false" ht="12.8" hidden="false" customHeight="false" outlineLevel="0" collapsed="false">
      <c r="B480" s="0" t="n">
        <v>255</v>
      </c>
      <c r="C480" s="0" t="n">
        <v>230</v>
      </c>
      <c r="D480" s="0" t="n">
        <v>30</v>
      </c>
      <c r="E480" s="13"/>
      <c r="F480" s="13"/>
      <c r="G480" s="13"/>
      <c r="H480" s="13"/>
      <c r="O480" s="0" t="n">
        <v>1</v>
      </c>
      <c r="P480" s="13" t="n">
        <f aca="false">G483</f>
        <v>0.968</v>
      </c>
    </row>
    <row r="481" customFormat="false" ht="12.8" hidden="false" customHeight="false" outlineLevel="0" collapsed="false">
      <c r="B481" s="0" t="n">
        <v>255</v>
      </c>
      <c r="C481" s="0" t="n">
        <v>240</v>
      </c>
      <c r="D481" s="0" t="n">
        <v>20</v>
      </c>
      <c r="E481" s="13"/>
      <c r="F481" s="13"/>
      <c r="G481" s="13"/>
      <c r="H481" s="13"/>
      <c r="O481" s="0" t="n">
        <v>64</v>
      </c>
      <c r="P481" s="13" t="n">
        <f aca="false">G541</f>
        <v>0.966</v>
      </c>
    </row>
    <row r="482" customFormat="false" ht="12.8" hidden="false" customHeight="false" outlineLevel="0" collapsed="false">
      <c r="B482" s="0" t="n">
        <v>255</v>
      </c>
      <c r="C482" s="0" t="n">
        <v>250</v>
      </c>
      <c r="D482" s="0" t="n">
        <v>10</v>
      </c>
      <c r="E482" s="13"/>
      <c r="F482" s="13"/>
      <c r="G482" s="13"/>
      <c r="H482" s="13"/>
      <c r="O482" s="0" t="n">
        <v>128</v>
      </c>
      <c r="P482" s="13" t="n">
        <f aca="false">G512</f>
        <v>0.963</v>
      </c>
    </row>
    <row r="483" customFormat="false" ht="12.8" hidden="false" customHeight="false" outlineLevel="0" collapsed="false">
      <c r="B483" s="0" t="n">
        <v>255</v>
      </c>
      <c r="C483" s="0" t="n">
        <v>255</v>
      </c>
      <c r="D483" s="0" t="n">
        <v>1</v>
      </c>
      <c r="E483" s="13" t="n">
        <v>0.927</v>
      </c>
      <c r="F483" s="13" t="n">
        <v>0.873</v>
      </c>
      <c r="G483" s="13" t="n">
        <v>0.968</v>
      </c>
      <c r="O483" s="0" t="n">
        <v>200</v>
      </c>
      <c r="P483" s="12" t="n">
        <v>0.959</v>
      </c>
    </row>
    <row r="484" customFormat="false" ht="12.8" hidden="false" customHeight="false" outlineLevel="0" collapsed="false">
      <c r="O484" s="0" t="n">
        <v>255</v>
      </c>
      <c r="P484" s="12" t="n">
        <v>0.957</v>
      </c>
    </row>
    <row r="485" customFormat="false" ht="12.8" hidden="false" customHeight="false" outlineLevel="0" collapsed="false">
      <c r="A485" s="2" t="s">
        <v>108</v>
      </c>
      <c r="B485" s="11" t="s">
        <v>53</v>
      </c>
      <c r="C485" s="11" t="s">
        <v>54</v>
      </c>
      <c r="D485" s="11" t="s">
        <v>57</v>
      </c>
      <c r="E485" s="11" t="s">
        <v>62</v>
      </c>
      <c r="F485" s="11" t="s">
        <v>63</v>
      </c>
      <c r="G485" s="11" t="s">
        <v>64</v>
      </c>
    </row>
    <row r="486" customFormat="false" ht="12.8" hidden="false" customHeight="false" outlineLevel="0" collapsed="false">
      <c r="B486" s="1" t="n">
        <v>255</v>
      </c>
      <c r="C486" s="0" t="n">
        <v>1</v>
      </c>
      <c r="D486" s="0" t="n">
        <v>255</v>
      </c>
      <c r="E486" s="13" t="n">
        <v>0.473</v>
      </c>
      <c r="F486" s="13" t="n">
        <v>0.874</v>
      </c>
      <c r="G486" s="13" t="n">
        <v>0.441</v>
      </c>
      <c r="O486" s="0" t="s">
        <v>109</v>
      </c>
    </row>
    <row r="487" customFormat="false" ht="12.8" hidden="false" customHeight="false" outlineLevel="0" collapsed="false">
      <c r="B487" s="0" t="n">
        <v>255</v>
      </c>
      <c r="C487" s="0" t="n">
        <v>10</v>
      </c>
      <c r="D487" s="0" t="n">
        <v>250</v>
      </c>
      <c r="E487" s="13"/>
      <c r="F487" s="13"/>
      <c r="G487" s="13"/>
    </row>
    <row r="488" customFormat="false" ht="12.8" hidden="false" customHeight="false" outlineLevel="0" collapsed="false">
      <c r="B488" s="0" t="n">
        <v>255</v>
      </c>
      <c r="C488" s="0" t="n">
        <v>20</v>
      </c>
      <c r="D488" s="0" t="n">
        <v>240</v>
      </c>
      <c r="E488" s="13"/>
      <c r="F488" s="13"/>
      <c r="G488" s="13"/>
    </row>
    <row r="489" customFormat="false" ht="12.8" hidden="false" customHeight="false" outlineLevel="0" collapsed="false">
      <c r="B489" s="0" t="n">
        <v>255</v>
      </c>
      <c r="C489" s="0" t="n">
        <v>30</v>
      </c>
      <c r="D489" s="0" t="n">
        <v>230</v>
      </c>
      <c r="E489" s="13" t="n">
        <v>0.441</v>
      </c>
      <c r="F489" s="13" t="n">
        <v>0.852</v>
      </c>
      <c r="G489" s="13" t="n">
        <v>0.534</v>
      </c>
    </row>
    <row r="490" customFormat="false" ht="12.8" hidden="false" customHeight="false" outlineLevel="0" collapsed="false">
      <c r="B490" s="0" t="n">
        <v>255</v>
      </c>
      <c r="C490" s="0" t="n">
        <v>40</v>
      </c>
      <c r="D490" s="0" t="n">
        <v>220</v>
      </c>
      <c r="E490" s="13"/>
      <c r="F490" s="13"/>
      <c r="G490" s="13"/>
    </row>
    <row r="491" customFormat="false" ht="12.8" hidden="false" customHeight="false" outlineLevel="0" collapsed="false">
      <c r="B491" s="0" t="n">
        <v>255</v>
      </c>
      <c r="C491" s="0" t="n">
        <v>50</v>
      </c>
      <c r="D491" s="0" t="n">
        <v>210</v>
      </c>
      <c r="E491" s="13"/>
      <c r="F491" s="13"/>
      <c r="G491" s="13"/>
    </row>
    <row r="492" customFormat="false" ht="12.8" hidden="false" customHeight="false" outlineLevel="0" collapsed="false">
      <c r="B492" s="0" t="n">
        <v>255</v>
      </c>
      <c r="C492" s="0" t="n">
        <v>60</v>
      </c>
      <c r="D492" s="0" t="n">
        <v>200</v>
      </c>
      <c r="E492" s="13" t="n">
        <v>0.441</v>
      </c>
      <c r="F492" s="13" t="n">
        <v>0.802</v>
      </c>
      <c r="G492" s="13" t="n">
        <v>0.648</v>
      </c>
    </row>
    <row r="493" customFormat="false" ht="12.8" hidden="false" customHeight="false" outlineLevel="0" collapsed="false">
      <c r="B493" s="0" t="n">
        <v>255</v>
      </c>
      <c r="C493" s="0" t="n">
        <v>70</v>
      </c>
      <c r="D493" s="0" t="n">
        <v>190</v>
      </c>
      <c r="E493" s="13"/>
      <c r="F493" s="13"/>
      <c r="G493" s="13"/>
    </row>
    <row r="494" customFormat="false" ht="12.8" hidden="false" customHeight="false" outlineLevel="0" collapsed="false">
      <c r="B494" s="0" t="n">
        <v>255</v>
      </c>
      <c r="C494" s="0" t="n">
        <v>80</v>
      </c>
      <c r="D494" s="0" t="n">
        <v>180</v>
      </c>
      <c r="E494" s="13"/>
      <c r="F494" s="13"/>
      <c r="G494" s="13"/>
    </row>
    <row r="495" customFormat="false" ht="12.8" hidden="false" customHeight="false" outlineLevel="0" collapsed="false">
      <c r="B495" s="0" t="n">
        <v>255</v>
      </c>
      <c r="C495" s="0" t="n">
        <v>90</v>
      </c>
      <c r="D495" s="0" t="n">
        <v>170</v>
      </c>
      <c r="E495" s="13"/>
      <c r="F495" s="13"/>
      <c r="G495" s="13"/>
    </row>
    <row r="496" customFormat="false" ht="12.8" hidden="false" customHeight="false" outlineLevel="0" collapsed="false">
      <c r="B496" s="0" t="n">
        <v>255</v>
      </c>
      <c r="C496" s="0" t="n">
        <v>100</v>
      </c>
      <c r="D496" s="0" t="n">
        <v>160</v>
      </c>
      <c r="E496" s="13" t="n">
        <v>0.441</v>
      </c>
      <c r="F496" s="13" t="n">
        <v>0.688</v>
      </c>
      <c r="G496" s="13" t="n">
        <v>0.779</v>
      </c>
    </row>
    <row r="497" customFormat="false" ht="12.8" hidden="false" customHeight="false" outlineLevel="0" collapsed="false">
      <c r="B497" s="0" t="n">
        <v>255</v>
      </c>
      <c r="C497" s="0" t="n">
        <v>110</v>
      </c>
      <c r="D497" s="0" t="n">
        <v>150</v>
      </c>
      <c r="E497" s="13"/>
      <c r="F497" s="13"/>
      <c r="G497" s="13"/>
    </row>
    <row r="498" customFormat="false" ht="12.8" hidden="false" customHeight="false" outlineLevel="0" collapsed="false">
      <c r="B498" s="0" t="n">
        <v>255</v>
      </c>
      <c r="C498" s="0" t="n">
        <v>120</v>
      </c>
      <c r="D498" s="0" t="n">
        <v>140</v>
      </c>
      <c r="E498" s="13"/>
      <c r="F498" s="13"/>
      <c r="G498" s="13"/>
    </row>
    <row r="499" customFormat="false" ht="12.8" hidden="false" customHeight="false" outlineLevel="0" collapsed="false">
      <c r="B499" s="0" t="n">
        <v>255</v>
      </c>
      <c r="C499" s="0" t="n">
        <v>130</v>
      </c>
      <c r="D499" s="0" t="n">
        <v>130</v>
      </c>
      <c r="E499" s="13" t="n">
        <v>0.441</v>
      </c>
      <c r="F499" s="13" t="n">
        <v>0.552</v>
      </c>
      <c r="G499" s="13" t="n">
        <v>0.847</v>
      </c>
    </row>
    <row r="500" customFormat="false" ht="12.8" hidden="false" customHeight="false" outlineLevel="0" collapsed="false">
      <c r="B500" s="0" t="n">
        <v>255</v>
      </c>
      <c r="C500" s="0" t="n">
        <v>140</v>
      </c>
      <c r="D500" s="0" t="n">
        <v>120</v>
      </c>
      <c r="E500" s="13"/>
      <c r="F500" s="13"/>
      <c r="G500" s="13"/>
    </row>
    <row r="501" customFormat="false" ht="12.8" hidden="false" customHeight="false" outlineLevel="0" collapsed="false">
      <c r="B501" s="0" t="n">
        <v>255</v>
      </c>
      <c r="C501" s="0" t="n">
        <v>150</v>
      </c>
      <c r="D501" s="0" t="n">
        <v>110</v>
      </c>
      <c r="E501" s="13"/>
      <c r="F501" s="13"/>
      <c r="G501" s="13"/>
    </row>
    <row r="502" customFormat="false" ht="12.8" hidden="false" customHeight="false" outlineLevel="0" collapsed="false">
      <c r="B502" s="0" t="n">
        <v>255</v>
      </c>
      <c r="C502" s="0" t="n">
        <v>160</v>
      </c>
      <c r="D502" s="0" t="n">
        <v>100</v>
      </c>
      <c r="E502" s="13" t="n">
        <v>0.483</v>
      </c>
      <c r="F502" s="13" t="n">
        <v>0.441</v>
      </c>
      <c r="G502" s="13" t="n">
        <v>0.904</v>
      </c>
    </row>
    <row r="503" customFormat="false" ht="12.8" hidden="false" customHeight="false" outlineLevel="0" collapsed="false">
      <c r="B503" s="0" t="n">
        <v>255</v>
      </c>
      <c r="C503" s="0" t="n">
        <v>170</v>
      </c>
      <c r="D503" s="0" t="n">
        <v>90</v>
      </c>
      <c r="E503" s="13"/>
      <c r="F503" s="13"/>
      <c r="G503" s="13"/>
    </row>
    <row r="504" customFormat="false" ht="12.8" hidden="false" customHeight="false" outlineLevel="0" collapsed="false">
      <c r="B504" s="0" t="n">
        <v>255</v>
      </c>
      <c r="C504" s="0" t="n">
        <v>180</v>
      </c>
      <c r="D504" s="0" t="n">
        <v>80</v>
      </c>
      <c r="E504" s="13"/>
      <c r="F504" s="13"/>
      <c r="G504" s="13"/>
    </row>
    <row r="505" customFormat="false" ht="12.8" hidden="false" customHeight="false" outlineLevel="0" collapsed="false">
      <c r="B505" s="0" t="n">
        <v>255</v>
      </c>
      <c r="C505" s="0" t="n">
        <v>190</v>
      </c>
      <c r="D505" s="0" t="n">
        <v>70</v>
      </c>
      <c r="E505" s="13"/>
      <c r="F505" s="13"/>
      <c r="G505" s="13"/>
    </row>
    <row r="506" customFormat="false" ht="12.8" hidden="false" customHeight="false" outlineLevel="0" collapsed="false">
      <c r="B506" s="0" t="n">
        <v>255</v>
      </c>
      <c r="C506" s="0" t="n">
        <v>200</v>
      </c>
      <c r="D506" s="0" t="n">
        <v>60</v>
      </c>
      <c r="E506" s="13"/>
      <c r="F506" s="13"/>
      <c r="G506" s="13"/>
    </row>
    <row r="507" customFormat="false" ht="12.8" hidden="false" customHeight="false" outlineLevel="0" collapsed="false">
      <c r="B507" s="0" t="n">
        <v>255</v>
      </c>
      <c r="C507" s="0" t="n">
        <v>210</v>
      </c>
      <c r="D507" s="0" t="n">
        <v>50</v>
      </c>
      <c r="E507" s="13"/>
      <c r="F507" s="13"/>
      <c r="G507" s="13"/>
    </row>
    <row r="508" customFormat="false" ht="12.8" hidden="false" customHeight="false" outlineLevel="0" collapsed="false">
      <c r="B508" s="0" t="n">
        <v>255</v>
      </c>
      <c r="C508" s="0" t="n">
        <v>220</v>
      </c>
      <c r="D508" s="0" t="n">
        <v>40</v>
      </c>
      <c r="E508" s="13" t="n">
        <v>0.677</v>
      </c>
      <c r="F508" s="13" t="n">
        <v>0.441</v>
      </c>
      <c r="G508" s="13" t="n">
        <v>0.957</v>
      </c>
    </row>
    <row r="509" customFormat="false" ht="12.8" hidden="false" customHeight="false" outlineLevel="0" collapsed="false">
      <c r="B509" s="0" t="n">
        <v>255</v>
      </c>
      <c r="C509" s="0" t="n">
        <v>230</v>
      </c>
      <c r="D509" s="0" t="n">
        <v>30</v>
      </c>
      <c r="E509" s="13"/>
      <c r="F509" s="13"/>
      <c r="G509" s="13"/>
    </row>
    <row r="510" customFormat="false" ht="12.8" hidden="false" customHeight="false" outlineLevel="0" collapsed="false">
      <c r="B510" s="0" t="n">
        <v>255</v>
      </c>
      <c r="C510" s="0" t="n">
        <v>240</v>
      </c>
      <c r="D510" s="0" t="n">
        <v>20</v>
      </c>
      <c r="E510" s="13"/>
      <c r="F510" s="13"/>
      <c r="G510" s="13"/>
    </row>
    <row r="511" customFormat="false" ht="12.8" hidden="false" customHeight="false" outlineLevel="0" collapsed="false">
      <c r="B511" s="0" t="n">
        <v>255</v>
      </c>
      <c r="C511" s="0" t="n">
        <v>250</v>
      </c>
      <c r="D511" s="0" t="n">
        <v>10</v>
      </c>
      <c r="E511" s="13"/>
      <c r="F511" s="13"/>
      <c r="G511" s="13"/>
    </row>
    <row r="512" customFormat="false" ht="12.8" hidden="false" customHeight="false" outlineLevel="0" collapsed="false">
      <c r="B512" s="0" t="n">
        <v>255</v>
      </c>
      <c r="C512" s="0" t="n">
        <v>255</v>
      </c>
      <c r="D512" s="0" t="n">
        <v>1</v>
      </c>
      <c r="E512" s="13" t="n">
        <v>0.737</v>
      </c>
      <c r="F512" s="13" t="n">
        <v>0.441</v>
      </c>
      <c r="G512" s="13" t="n">
        <v>0.963</v>
      </c>
    </row>
    <row r="514" customFormat="false" ht="12.8" hidden="false" customHeight="false" outlineLevel="0" collapsed="false">
      <c r="A514" s="2" t="s">
        <v>110</v>
      </c>
      <c r="B514" s="11" t="s">
        <v>53</v>
      </c>
      <c r="C514" s="11" t="s">
        <v>54</v>
      </c>
      <c r="D514" s="11" t="s">
        <v>57</v>
      </c>
      <c r="E514" s="11" t="s">
        <v>62</v>
      </c>
      <c r="F514" s="11" t="s">
        <v>63</v>
      </c>
      <c r="G514" s="11" t="s">
        <v>64</v>
      </c>
    </row>
    <row r="515" customFormat="false" ht="12.8" hidden="false" customHeight="false" outlineLevel="0" collapsed="false">
      <c r="B515" s="1" t="n">
        <v>255</v>
      </c>
      <c r="C515" s="0" t="n">
        <v>1</v>
      </c>
      <c r="D515" s="0" t="n">
        <v>255</v>
      </c>
      <c r="E515" s="13" t="n">
        <v>0.68</v>
      </c>
      <c r="F515" s="13" t="n">
        <v>0.914</v>
      </c>
      <c r="G515" s="13" t="n">
        <v>0.661</v>
      </c>
    </row>
    <row r="516" customFormat="false" ht="12.8" hidden="false" customHeight="false" outlineLevel="0" collapsed="false">
      <c r="B516" s="0" t="n">
        <v>255</v>
      </c>
      <c r="C516" s="0" t="n">
        <v>10</v>
      </c>
      <c r="D516" s="0" t="n">
        <v>250</v>
      </c>
      <c r="E516" s="13"/>
      <c r="F516" s="13"/>
      <c r="G516" s="13"/>
    </row>
    <row r="517" customFormat="false" ht="12.8" hidden="false" customHeight="false" outlineLevel="0" collapsed="false">
      <c r="B517" s="0" t="n">
        <v>255</v>
      </c>
      <c r="C517" s="0" t="n">
        <v>20</v>
      </c>
      <c r="D517" s="0" t="n">
        <v>240</v>
      </c>
      <c r="E517" s="13"/>
      <c r="F517" s="13"/>
      <c r="G517" s="13"/>
    </row>
    <row r="518" customFormat="false" ht="12.8" hidden="false" customHeight="false" outlineLevel="0" collapsed="false">
      <c r="B518" s="0" t="n">
        <v>255</v>
      </c>
      <c r="C518" s="0" t="n">
        <v>30</v>
      </c>
      <c r="D518" s="0" t="n">
        <v>230</v>
      </c>
      <c r="E518" s="13"/>
      <c r="F518" s="13"/>
      <c r="G518" s="13"/>
    </row>
    <row r="519" customFormat="false" ht="12.8" hidden="false" customHeight="false" outlineLevel="0" collapsed="false">
      <c r="B519" s="0" t="n">
        <v>255</v>
      </c>
      <c r="C519" s="0" t="n">
        <v>40</v>
      </c>
      <c r="D519" s="0" t="n">
        <v>220</v>
      </c>
      <c r="E519" s="13"/>
      <c r="F519" s="13"/>
      <c r="G519" s="13"/>
    </row>
    <row r="520" customFormat="false" ht="12.8" hidden="false" customHeight="false" outlineLevel="0" collapsed="false">
      <c r="B520" s="0" t="n">
        <v>255</v>
      </c>
      <c r="C520" s="0" t="n">
        <v>50</v>
      </c>
      <c r="D520" s="0" t="n">
        <v>210</v>
      </c>
      <c r="E520" s="13" t="n">
        <v>0.661</v>
      </c>
      <c r="F520" s="13" t="n">
        <v>0.885</v>
      </c>
      <c r="G520" s="13" t="n">
        <v>0.759</v>
      </c>
    </row>
    <row r="521" customFormat="false" ht="12.8" hidden="false" customHeight="false" outlineLevel="0" collapsed="false">
      <c r="B521" s="0" t="n">
        <v>255</v>
      </c>
      <c r="C521" s="0" t="n">
        <v>60</v>
      </c>
      <c r="D521" s="0" t="n">
        <v>200</v>
      </c>
      <c r="E521" s="13"/>
      <c r="F521" s="13"/>
      <c r="G521" s="13"/>
    </row>
    <row r="522" customFormat="false" ht="12.8" hidden="false" customHeight="false" outlineLevel="0" collapsed="false">
      <c r="B522" s="0" t="n">
        <v>255</v>
      </c>
      <c r="C522" s="0" t="n">
        <v>70</v>
      </c>
      <c r="D522" s="0" t="n">
        <v>190</v>
      </c>
      <c r="E522" s="13"/>
      <c r="F522" s="13"/>
      <c r="G522" s="13"/>
    </row>
    <row r="523" customFormat="false" ht="12.8" hidden="false" customHeight="false" outlineLevel="0" collapsed="false">
      <c r="B523" s="0" t="n">
        <v>255</v>
      </c>
      <c r="C523" s="0" t="n">
        <v>80</v>
      </c>
      <c r="D523" s="0" t="n">
        <v>180</v>
      </c>
      <c r="E523" s="13"/>
      <c r="F523" s="13"/>
      <c r="G523" s="13"/>
    </row>
    <row r="524" customFormat="false" ht="12.8" hidden="false" customHeight="false" outlineLevel="0" collapsed="false">
      <c r="B524" s="0" t="n">
        <v>255</v>
      </c>
      <c r="C524" s="0" t="n">
        <v>90</v>
      </c>
      <c r="D524" s="0" t="n">
        <v>170</v>
      </c>
      <c r="E524" s="13"/>
      <c r="F524" s="13"/>
      <c r="G524" s="13"/>
    </row>
    <row r="525" customFormat="false" ht="12.8" hidden="false" customHeight="false" outlineLevel="0" collapsed="false">
      <c r="B525" s="0" t="n">
        <v>255</v>
      </c>
      <c r="C525" s="0" t="n">
        <v>100</v>
      </c>
      <c r="D525" s="0" t="n">
        <v>160</v>
      </c>
      <c r="E525" s="13" t="n">
        <v>0.661</v>
      </c>
      <c r="F525" s="13" t="n">
        <v>0.805</v>
      </c>
      <c r="G525" s="13" t="n">
        <v>0.858</v>
      </c>
    </row>
    <row r="526" customFormat="false" ht="12.8" hidden="false" customHeight="false" outlineLevel="0" collapsed="false">
      <c r="B526" s="0" t="n">
        <v>255</v>
      </c>
      <c r="C526" s="0" t="n">
        <v>110</v>
      </c>
      <c r="D526" s="0" t="n">
        <v>150</v>
      </c>
      <c r="E526" s="13"/>
      <c r="F526" s="13"/>
      <c r="G526" s="13"/>
    </row>
    <row r="527" customFormat="false" ht="12.8" hidden="false" customHeight="false" outlineLevel="0" collapsed="false">
      <c r="B527" s="0" t="n">
        <v>255</v>
      </c>
      <c r="C527" s="0" t="n">
        <v>120</v>
      </c>
      <c r="D527" s="0" t="n">
        <v>140</v>
      </c>
      <c r="E527" s="13"/>
      <c r="F527" s="13"/>
      <c r="G527" s="13"/>
    </row>
    <row r="528" customFormat="false" ht="12.8" hidden="false" customHeight="false" outlineLevel="0" collapsed="false">
      <c r="B528" s="0" t="n">
        <v>255</v>
      </c>
      <c r="C528" s="0" t="n">
        <v>130</v>
      </c>
      <c r="D528" s="0" t="n">
        <v>130</v>
      </c>
      <c r="E528" s="13"/>
      <c r="F528" s="13"/>
      <c r="G528" s="13"/>
    </row>
    <row r="529" customFormat="false" ht="12.8" hidden="false" customHeight="false" outlineLevel="0" collapsed="false">
      <c r="B529" s="0" t="n">
        <v>255</v>
      </c>
      <c r="C529" s="0" t="n">
        <v>140</v>
      </c>
      <c r="D529" s="0" t="n">
        <v>120</v>
      </c>
      <c r="E529" s="13"/>
      <c r="F529" s="13"/>
      <c r="G529" s="13"/>
    </row>
    <row r="530" customFormat="false" ht="12.8" hidden="false" customHeight="false" outlineLevel="0" collapsed="false">
      <c r="B530" s="0" t="n">
        <v>255</v>
      </c>
      <c r="C530" s="0" t="n">
        <v>150</v>
      </c>
      <c r="D530" s="0" t="n">
        <v>110</v>
      </c>
      <c r="E530" s="13" t="n">
        <v>0.661</v>
      </c>
      <c r="F530" s="13" t="n">
        <v>0.665</v>
      </c>
      <c r="G530" s="13" t="n">
        <v>0.92</v>
      </c>
    </row>
    <row r="531" customFormat="false" ht="12.8" hidden="false" customHeight="false" outlineLevel="0" collapsed="false">
      <c r="B531" s="0" t="n">
        <v>255</v>
      </c>
      <c r="C531" s="0" t="n">
        <v>160</v>
      </c>
      <c r="D531" s="0" t="n">
        <v>100</v>
      </c>
      <c r="E531" s="13"/>
      <c r="F531" s="13"/>
      <c r="G531" s="13"/>
    </row>
    <row r="532" customFormat="false" ht="12.8" hidden="false" customHeight="false" outlineLevel="0" collapsed="false">
      <c r="B532" s="0" t="n">
        <v>255</v>
      </c>
      <c r="C532" s="0" t="n">
        <v>170</v>
      </c>
      <c r="D532" s="0" t="n">
        <v>90</v>
      </c>
      <c r="E532" s="13" t="n">
        <v>0.712</v>
      </c>
      <c r="F532" s="13" t="n">
        <v>0.661</v>
      </c>
      <c r="G532" s="13" t="n">
        <v>0.941</v>
      </c>
    </row>
    <row r="533" customFormat="false" ht="12.8" hidden="false" customHeight="false" outlineLevel="0" collapsed="false">
      <c r="B533" s="0" t="n">
        <v>255</v>
      </c>
      <c r="C533" s="0" t="n">
        <v>180</v>
      </c>
      <c r="D533" s="0" t="n">
        <v>80</v>
      </c>
      <c r="E533" s="13"/>
      <c r="F533" s="13"/>
      <c r="G533" s="13"/>
    </row>
    <row r="534" customFormat="false" ht="12.8" hidden="false" customHeight="false" outlineLevel="0" collapsed="false">
      <c r="B534" s="0" t="n">
        <v>255</v>
      </c>
      <c r="C534" s="0" t="n">
        <v>190</v>
      </c>
      <c r="D534" s="0" t="n">
        <v>70</v>
      </c>
      <c r="E534" s="13"/>
      <c r="F534" s="13"/>
      <c r="G534" s="13"/>
    </row>
    <row r="535" customFormat="false" ht="12.8" hidden="false" customHeight="false" outlineLevel="0" collapsed="false">
      <c r="B535" s="0" t="n">
        <v>255</v>
      </c>
      <c r="C535" s="0" t="n">
        <v>200</v>
      </c>
      <c r="D535" s="0" t="n">
        <v>60</v>
      </c>
      <c r="E535" s="13"/>
      <c r="F535" s="13"/>
      <c r="G535" s="13"/>
    </row>
    <row r="536" customFormat="false" ht="12.8" hidden="false" customHeight="false" outlineLevel="0" collapsed="false">
      <c r="B536" s="0" t="n">
        <v>255</v>
      </c>
      <c r="C536" s="0" t="n">
        <v>210</v>
      </c>
      <c r="D536" s="0" t="n">
        <v>50</v>
      </c>
      <c r="E536" s="13"/>
      <c r="F536" s="13"/>
      <c r="G536" s="13"/>
    </row>
    <row r="537" customFormat="false" ht="12.8" hidden="false" customHeight="false" outlineLevel="0" collapsed="false">
      <c r="B537" s="0" t="n">
        <v>255</v>
      </c>
      <c r="C537" s="0" t="n">
        <v>220</v>
      </c>
      <c r="D537" s="0" t="n">
        <v>40</v>
      </c>
      <c r="E537" s="13" t="n">
        <v>0.8</v>
      </c>
      <c r="F537" s="13" t="n">
        <v>0.661</v>
      </c>
      <c r="G537" s="13" t="n">
        <v>0.962</v>
      </c>
    </row>
    <row r="538" customFormat="false" ht="12.8" hidden="false" customHeight="false" outlineLevel="0" collapsed="false">
      <c r="B538" s="0" t="n">
        <v>255</v>
      </c>
      <c r="C538" s="0" t="n">
        <v>230</v>
      </c>
      <c r="D538" s="0" t="n">
        <v>30</v>
      </c>
      <c r="E538" s="13"/>
      <c r="F538" s="13"/>
      <c r="G538" s="13"/>
    </row>
    <row r="539" customFormat="false" ht="12.8" hidden="false" customHeight="false" outlineLevel="0" collapsed="false">
      <c r="B539" s="0" t="n">
        <v>255</v>
      </c>
      <c r="C539" s="0" t="n">
        <v>240</v>
      </c>
      <c r="D539" s="0" t="n">
        <v>20</v>
      </c>
      <c r="E539" s="13"/>
      <c r="F539" s="13"/>
      <c r="G539" s="13"/>
    </row>
    <row r="540" customFormat="false" ht="12.8" hidden="false" customHeight="false" outlineLevel="0" collapsed="false">
      <c r="B540" s="0" t="n">
        <v>255</v>
      </c>
      <c r="C540" s="0" t="n">
        <v>250</v>
      </c>
      <c r="D540" s="0" t="n">
        <v>10</v>
      </c>
      <c r="E540" s="13"/>
      <c r="F540" s="13"/>
      <c r="G540" s="13"/>
    </row>
    <row r="541" customFormat="false" ht="12.8" hidden="false" customHeight="false" outlineLevel="0" collapsed="false">
      <c r="B541" s="0" t="n">
        <v>255</v>
      </c>
      <c r="C541" s="0" t="n">
        <v>255</v>
      </c>
      <c r="D541" s="0" t="n">
        <v>1</v>
      </c>
      <c r="E541" s="13" t="n">
        <v>0.834</v>
      </c>
      <c r="F541" s="13" t="n">
        <v>0.661</v>
      </c>
      <c r="G541" s="13" t="n">
        <v>0.966</v>
      </c>
    </row>
    <row r="543" customFormat="false" ht="12.8" hidden="false" customHeight="false" outlineLevel="0" collapsed="false">
      <c r="A543" s="2" t="s">
        <v>108</v>
      </c>
      <c r="B543" s="11" t="s">
        <v>53</v>
      </c>
      <c r="C543" s="11" t="s">
        <v>54</v>
      </c>
      <c r="D543" s="11" t="s">
        <v>57</v>
      </c>
      <c r="E543" s="11" t="s">
        <v>62</v>
      </c>
      <c r="F543" s="11" t="s">
        <v>63</v>
      </c>
      <c r="G543" s="11" t="s">
        <v>64</v>
      </c>
    </row>
    <row r="544" customFormat="false" ht="12.8" hidden="false" customHeight="false" outlineLevel="0" collapsed="false">
      <c r="B544" s="1" t="n">
        <v>255</v>
      </c>
      <c r="C544" s="0" t="n">
        <v>255</v>
      </c>
      <c r="D544" s="0" t="n">
        <v>1</v>
      </c>
      <c r="E544" s="13"/>
      <c r="F544" s="13"/>
      <c r="G544" s="13"/>
    </row>
    <row r="545" customFormat="false" ht="12.8" hidden="false" customHeight="false" outlineLevel="0" collapsed="false">
      <c r="B545" s="0" t="n">
        <v>255</v>
      </c>
      <c r="C545" s="0" t="n">
        <v>255</v>
      </c>
      <c r="D545" s="0" t="n">
        <v>10</v>
      </c>
      <c r="E545" s="13"/>
      <c r="F545" s="13"/>
      <c r="G545" s="13"/>
    </row>
    <row r="546" customFormat="false" ht="12.8" hidden="false" customHeight="false" outlineLevel="0" collapsed="false">
      <c r="B546" s="0" t="n">
        <v>255</v>
      </c>
      <c r="C546" s="0" t="n">
        <v>255</v>
      </c>
      <c r="D546" s="0" t="n">
        <v>20</v>
      </c>
      <c r="E546" s="13"/>
      <c r="F546" s="13"/>
      <c r="G546" s="13"/>
    </row>
    <row r="547" customFormat="false" ht="12.8" hidden="false" customHeight="false" outlineLevel="0" collapsed="false">
      <c r="B547" s="0" t="n">
        <v>255</v>
      </c>
      <c r="C547" s="0" t="n">
        <v>255</v>
      </c>
      <c r="D547" s="0" t="n">
        <v>30</v>
      </c>
      <c r="E547" s="13"/>
      <c r="F547" s="13"/>
      <c r="G547" s="13"/>
    </row>
    <row r="548" customFormat="false" ht="12.8" hidden="false" customHeight="false" outlineLevel="0" collapsed="false">
      <c r="B548" s="0" t="n">
        <v>255</v>
      </c>
      <c r="C548" s="0" t="n">
        <v>255</v>
      </c>
      <c r="D548" s="0" t="n">
        <v>40</v>
      </c>
      <c r="E548" s="13"/>
      <c r="F548" s="13"/>
      <c r="G548" s="13"/>
    </row>
    <row r="549" customFormat="false" ht="12.8" hidden="false" customHeight="false" outlineLevel="0" collapsed="false">
      <c r="B549" s="0" t="n">
        <v>255</v>
      </c>
      <c r="C549" s="0" t="n">
        <v>255</v>
      </c>
      <c r="D549" s="0" t="n">
        <v>50</v>
      </c>
      <c r="E549" s="13"/>
      <c r="F549" s="13"/>
      <c r="G549" s="13"/>
    </row>
    <row r="550" customFormat="false" ht="12.8" hidden="false" customHeight="false" outlineLevel="0" collapsed="false">
      <c r="B550" s="0" t="n">
        <v>255</v>
      </c>
      <c r="C550" s="0" t="n">
        <v>255</v>
      </c>
      <c r="D550" s="0" t="n">
        <v>60</v>
      </c>
      <c r="E550" s="13"/>
      <c r="F550" s="13"/>
      <c r="G550" s="13"/>
    </row>
    <row r="551" customFormat="false" ht="12.8" hidden="false" customHeight="false" outlineLevel="0" collapsed="false">
      <c r="B551" s="0" t="n">
        <v>255</v>
      </c>
      <c r="C551" s="0" t="n">
        <v>255</v>
      </c>
      <c r="D551" s="0" t="n">
        <v>70</v>
      </c>
      <c r="E551" s="13"/>
      <c r="F551" s="13"/>
      <c r="G551" s="13"/>
    </row>
    <row r="552" customFormat="false" ht="12.8" hidden="false" customHeight="false" outlineLevel="0" collapsed="false">
      <c r="B552" s="0" t="n">
        <v>255</v>
      </c>
      <c r="C552" s="0" t="n">
        <v>255</v>
      </c>
      <c r="D552" s="0" t="n">
        <v>80</v>
      </c>
      <c r="E552" s="13"/>
      <c r="F552" s="13"/>
      <c r="G552" s="13"/>
    </row>
    <row r="553" customFormat="false" ht="12.8" hidden="false" customHeight="false" outlineLevel="0" collapsed="false">
      <c r="B553" s="0" t="n">
        <v>255</v>
      </c>
      <c r="C553" s="0" t="n">
        <v>255</v>
      </c>
      <c r="D553" s="0" t="n">
        <v>90</v>
      </c>
      <c r="E553" s="13"/>
      <c r="F553" s="13"/>
      <c r="G553" s="13"/>
    </row>
    <row r="554" customFormat="false" ht="12.8" hidden="false" customHeight="false" outlineLevel="0" collapsed="false">
      <c r="B554" s="0" t="n">
        <v>255</v>
      </c>
      <c r="C554" s="0" t="n">
        <v>255</v>
      </c>
      <c r="D554" s="0" t="n">
        <v>100</v>
      </c>
      <c r="E554" s="13" t="n">
        <v>0.543</v>
      </c>
      <c r="F554" s="13" t="n">
        <v>0</v>
      </c>
      <c r="G554" s="13" t="n">
        <v>0.92</v>
      </c>
    </row>
    <row r="555" customFormat="false" ht="12.8" hidden="false" customHeight="false" outlineLevel="0" collapsed="false">
      <c r="B555" s="0" t="n">
        <v>255</v>
      </c>
      <c r="C555" s="0" t="n">
        <v>255</v>
      </c>
      <c r="D555" s="0" t="n">
        <v>110</v>
      </c>
      <c r="E555" s="13"/>
      <c r="F555" s="13"/>
      <c r="G555" s="13"/>
    </row>
    <row r="556" customFormat="false" ht="12.8" hidden="false" customHeight="false" outlineLevel="0" collapsed="false">
      <c r="B556" s="0" t="n">
        <v>255</v>
      </c>
      <c r="C556" s="0" t="n">
        <v>255</v>
      </c>
      <c r="D556" s="0" t="n">
        <v>120</v>
      </c>
      <c r="E556" s="13"/>
      <c r="F556" s="13"/>
      <c r="G556" s="13"/>
    </row>
    <row r="557" customFormat="false" ht="12.8" hidden="false" customHeight="false" outlineLevel="0" collapsed="false">
      <c r="B557" s="0" t="n">
        <v>255</v>
      </c>
      <c r="C557" s="0" t="n">
        <v>255</v>
      </c>
      <c r="D557" s="0" t="n">
        <v>130</v>
      </c>
      <c r="E557" s="13"/>
      <c r="F557" s="13"/>
      <c r="G557" s="13"/>
    </row>
    <row r="558" customFormat="false" ht="12.8" hidden="false" customHeight="false" outlineLevel="0" collapsed="false">
      <c r="B558" s="0" t="n">
        <v>255</v>
      </c>
      <c r="C558" s="0" t="n">
        <v>255</v>
      </c>
      <c r="D558" s="0" t="n">
        <v>140</v>
      </c>
      <c r="E558" s="13"/>
      <c r="F558" s="13"/>
      <c r="G558" s="13"/>
    </row>
    <row r="559" customFormat="false" ht="12.8" hidden="false" customHeight="false" outlineLevel="0" collapsed="false">
      <c r="B559" s="0" t="n">
        <v>255</v>
      </c>
      <c r="C559" s="0" t="n">
        <v>255</v>
      </c>
      <c r="D559" s="0" t="n">
        <v>150</v>
      </c>
      <c r="E559" s="13" t="n">
        <v>0.544</v>
      </c>
      <c r="F559" s="13" t="n">
        <v>0</v>
      </c>
      <c r="G559" s="13" t="n">
        <v>0.865</v>
      </c>
    </row>
    <row r="560" customFormat="false" ht="12.8" hidden="false" customHeight="false" outlineLevel="0" collapsed="false">
      <c r="B560" s="0" t="n">
        <v>255</v>
      </c>
      <c r="C560" s="0" t="n">
        <v>255</v>
      </c>
      <c r="D560" s="0" t="n">
        <v>160</v>
      </c>
      <c r="E560" s="13" t="n">
        <v>0.545</v>
      </c>
      <c r="F560" s="13" t="n">
        <v>0</v>
      </c>
      <c r="G560" s="13" t="n">
        <v>0.851</v>
      </c>
    </row>
    <row r="561" customFormat="false" ht="12.8" hidden="false" customHeight="false" outlineLevel="0" collapsed="false">
      <c r="B561" s="0" t="n">
        <v>255</v>
      </c>
      <c r="C561" s="0" t="n">
        <v>255</v>
      </c>
      <c r="D561" s="0" t="n">
        <v>170</v>
      </c>
      <c r="E561" s="13"/>
      <c r="F561" s="13"/>
      <c r="G561" s="13"/>
    </row>
    <row r="562" customFormat="false" ht="12.8" hidden="false" customHeight="false" outlineLevel="0" collapsed="false">
      <c r="B562" s="0" t="n">
        <v>255</v>
      </c>
      <c r="C562" s="0" t="n">
        <v>255</v>
      </c>
      <c r="D562" s="0" t="n">
        <v>180</v>
      </c>
      <c r="E562" s="13"/>
      <c r="F562" s="13"/>
      <c r="G562" s="13"/>
    </row>
    <row r="563" customFormat="false" ht="12.8" hidden="false" customHeight="false" outlineLevel="0" collapsed="false">
      <c r="B563" s="0" t="n">
        <v>255</v>
      </c>
      <c r="C563" s="0" t="n">
        <v>255</v>
      </c>
      <c r="D563" s="0" t="n">
        <v>190</v>
      </c>
      <c r="E563" s="13" t="n">
        <v>0.546</v>
      </c>
      <c r="F563" s="13" t="n">
        <v>0</v>
      </c>
      <c r="G563" s="13" t="n">
        <v>0.8</v>
      </c>
    </row>
    <row r="564" customFormat="false" ht="12.8" hidden="false" customHeight="false" outlineLevel="0" collapsed="false">
      <c r="B564" s="0" t="n">
        <v>255</v>
      </c>
      <c r="C564" s="0" t="n">
        <v>255</v>
      </c>
      <c r="D564" s="0" t="n">
        <v>200</v>
      </c>
      <c r="E564" s="13" t="n">
        <v>0.546</v>
      </c>
      <c r="F564" s="13" t="n">
        <v>0</v>
      </c>
      <c r="G564" s="13" t="n">
        <v>0.787</v>
      </c>
    </row>
    <row r="565" customFormat="false" ht="12.8" hidden="false" customHeight="false" outlineLevel="0" collapsed="false">
      <c r="B565" s="0" t="n">
        <v>255</v>
      </c>
      <c r="C565" s="0" t="n">
        <v>255</v>
      </c>
      <c r="D565" s="0" t="n">
        <v>210</v>
      </c>
      <c r="E565" s="13" t="n">
        <v>0.546</v>
      </c>
      <c r="F565" s="13" t="n">
        <v>0</v>
      </c>
      <c r="G565" s="13" t="n">
        <v>0.765</v>
      </c>
    </row>
    <row r="566" customFormat="false" ht="12.8" hidden="false" customHeight="false" outlineLevel="0" collapsed="false">
      <c r="B566" s="0" t="n">
        <v>255</v>
      </c>
      <c r="C566" s="0" t="n">
        <v>255</v>
      </c>
      <c r="D566" s="0" t="n">
        <v>220</v>
      </c>
      <c r="E566" s="13"/>
      <c r="F566" s="13"/>
      <c r="G566" s="13"/>
    </row>
    <row r="567" customFormat="false" ht="12.8" hidden="false" customHeight="false" outlineLevel="0" collapsed="false">
      <c r="B567" s="0" t="n">
        <v>255</v>
      </c>
      <c r="C567" s="0" t="n">
        <v>255</v>
      </c>
      <c r="D567" s="0" t="n">
        <v>230</v>
      </c>
      <c r="E567" s="13" t="n">
        <v>0.547</v>
      </c>
      <c r="F567" s="13" t="n">
        <v>0</v>
      </c>
      <c r="G567" s="13" t="n">
        <v>0.721</v>
      </c>
    </row>
    <row r="568" customFormat="false" ht="12.8" hidden="false" customHeight="false" outlineLevel="0" collapsed="false">
      <c r="B568" s="0" t="n">
        <v>255</v>
      </c>
      <c r="C568" s="0" t="n">
        <v>255</v>
      </c>
      <c r="D568" s="0" t="n">
        <v>240</v>
      </c>
      <c r="E568" s="13"/>
      <c r="F568" s="13"/>
      <c r="G568" s="13"/>
    </row>
    <row r="569" customFormat="false" ht="12.8" hidden="false" customHeight="false" outlineLevel="0" collapsed="false">
      <c r="B569" s="0" t="n">
        <v>255</v>
      </c>
      <c r="C569" s="0" t="n">
        <v>255</v>
      </c>
      <c r="D569" s="0" t="n">
        <v>250</v>
      </c>
      <c r="E569" s="13"/>
      <c r="F569" s="13"/>
      <c r="G569" s="13"/>
    </row>
    <row r="570" customFormat="false" ht="12.8" hidden="false" customHeight="false" outlineLevel="0" collapsed="false">
      <c r="B570" s="0" t="n">
        <v>255</v>
      </c>
      <c r="C570" s="0" t="n">
        <v>255</v>
      </c>
      <c r="D570" s="0" t="n">
        <v>255</v>
      </c>
      <c r="E570" s="13" t="n">
        <v>0.548</v>
      </c>
      <c r="F570" s="13" t="n">
        <v>0</v>
      </c>
      <c r="G570" s="13" t="n">
        <v>0.657</v>
      </c>
    </row>
    <row r="572" customFormat="false" ht="12.8" hidden="false" customHeight="false" outlineLevel="0" collapsed="false">
      <c r="A572" s="2" t="s">
        <v>56</v>
      </c>
      <c r="B572" s="11" t="s">
        <v>53</v>
      </c>
      <c r="C572" s="11" t="s">
        <v>54</v>
      </c>
      <c r="D572" s="11" t="s">
        <v>57</v>
      </c>
      <c r="E572" s="11" t="s">
        <v>111</v>
      </c>
      <c r="F572" s="11" t="s">
        <v>112</v>
      </c>
      <c r="G572" s="11" t="s">
        <v>113</v>
      </c>
      <c r="H572" s="11" t="s">
        <v>114</v>
      </c>
    </row>
    <row r="573" customFormat="false" ht="12.8" hidden="false" customHeight="false" outlineLevel="0" collapsed="false">
      <c r="B573" s="1" t="n">
        <v>255</v>
      </c>
      <c r="D573" s="0" t="n">
        <v>255</v>
      </c>
      <c r="E573" s="13"/>
      <c r="F573" s="13"/>
      <c r="G573" s="13"/>
      <c r="H573" s="12"/>
    </row>
    <row r="574" customFormat="false" ht="12.8" hidden="false" customHeight="false" outlineLevel="0" collapsed="false">
      <c r="B574" s="0" t="n">
        <v>255</v>
      </c>
      <c r="D574" s="0" t="n">
        <v>200</v>
      </c>
      <c r="E574" s="13"/>
      <c r="F574" s="13"/>
      <c r="G574" s="13"/>
      <c r="H574" s="12"/>
    </row>
    <row r="575" customFormat="false" ht="12.8" hidden="false" customHeight="false" outlineLevel="0" collapsed="false">
      <c r="B575" s="0" t="n">
        <v>255</v>
      </c>
      <c r="D575" s="0" t="n">
        <v>100</v>
      </c>
      <c r="E575" s="13"/>
      <c r="F575" s="13"/>
      <c r="G575" s="13"/>
      <c r="H575" s="12"/>
    </row>
    <row r="576" customFormat="false" ht="12.8" hidden="false" customHeight="false" outlineLevel="0" collapsed="false">
      <c r="B576" s="0" t="n">
        <v>255</v>
      </c>
      <c r="D576" s="0" t="n">
        <v>1</v>
      </c>
      <c r="E576" s="13"/>
      <c r="F576" s="13"/>
      <c r="G576" s="13"/>
      <c r="H576" s="12"/>
    </row>
    <row r="577" customFormat="false" ht="12.8" hidden="false" customHeight="false" outlineLevel="0" collapsed="false">
      <c r="B577" s="0" t="n">
        <v>255</v>
      </c>
      <c r="D577" s="0" t="n">
        <v>255</v>
      </c>
      <c r="E577" s="13"/>
      <c r="F577" s="13"/>
      <c r="G577" s="13"/>
      <c r="H577" s="12"/>
    </row>
    <row r="578" customFormat="false" ht="12.8" hidden="false" customHeight="false" outlineLevel="0" collapsed="false">
      <c r="B578" s="0" t="n">
        <v>255</v>
      </c>
      <c r="D578" s="0" t="n">
        <v>255</v>
      </c>
      <c r="E578" s="13"/>
      <c r="F578" s="13"/>
      <c r="G578" s="13"/>
      <c r="H578" s="12"/>
    </row>
    <row r="579" customFormat="false" ht="12.8" hidden="false" customHeight="false" outlineLevel="0" collapsed="false">
      <c r="B579" s="0" t="n">
        <v>255</v>
      </c>
      <c r="D579" s="0" t="n">
        <v>255</v>
      </c>
      <c r="E579" s="13"/>
      <c r="F579" s="13"/>
      <c r="G579" s="13"/>
      <c r="H579" s="12"/>
    </row>
    <row r="580" customFormat="false" ht="12.8" hidden="false" customHeight="false" outlineLevel="0" collapsed="false">
      <c r="B580" s="0" t="n">
        <v>255</v>
      </c>
      <c r="D580" s="0" t="n">
        <v>255</v>
      </c>
      <c r="E580" s="13"/>
      <c r="F580" s="13"/>
      <c r="G580" s="13"/>
      <c r="H580" s="12"/>
    </row>
    <row r="581" customFormat="false" ht="12.8" hidden="false" customHeight="false" outlineLevel="0" collapsed="false">
      <c r="B581" s="0" t="n">
        <v>255</v>
      </c>
      <c r="D581" s="0" t="n">
        <v>255</v>
      </c>
      <c r="E581" s="13"/>
      <c r="F581" s="13"/>
      <c r="G581" s="13"/>
      <c r="H581" s="12"/>
    </row>
    <row r="582" customFormat="false" ht="12.8" hidden="false" customHeight="false" outlineLevel="0" collapsed="false">
      <c r="B582" s="0" t="n">
        <v>255</v>
      </c>
      <c r="D582" s="0" t="n">
        <v>255</v>
      </c>
      <c r="E582" s="13"/>
      <c r="F582" s="13"/>
      <c r="G582" s="13"/>
      <c r="H582" s="12"/>
    </row>
    <row r="583" customFormat="false" ht="12.8" hidden="false" customHeight="false" outlineLevel="0" collapsed="false">
      <c r="B583" s="0" t="n">
        <v>255</v>
      </c>
      <c r="D583" s="0" t="n">
        <v>255</v>
      </c>
      <c r="E583" s="13"/>
      <c r="F583" s="13"/>
      <c r="G583" s="13"/>
      <c r="H583" s="12"/>
    </row>
    <row r="584" customFormat="false" ht="12.8" hidden="false" customHeight="false" outlineLevel="0" collapsed="false">
      <c r="B584" s="0" t="n">
        <v>255</v>
      </c>
      <c r="D584" s="0" t="n">
        <v>255</v>
      </c>
      <c r="E584" s="13"/>
      <c r="F584" s="13"/>
      <c r="G584" s="13"/>
      <c r="H584" s="12"/>
    </row>
    <row r="585" customFormat="false" ht="12.8" hidden="false" customHeight="false" outlineLevel="0" collapsed="false">
      <c r="B585" s="0" t="n">
        <v>255</v>
      </c>
      <c r="D585" s="0" t="n">
        <v>255</v>
      </c>
      <c r="E585" s="13"/>
      <c r="F585" s="13"/>
      <c r="G585" s="13"/>
      <c r="H585" s="12"/>
    </row>
    <row r="586" customFormat="false" ht="12.8" hidden="false" customHeight="false" outlineLevel="0" collapsed="false">
      <c r="B586" s="0" t="n">
        <v>255</v>
      </c>
      <c r="D586" s="0" t="n">
        <v>255</v>
      </c>
      <c r="E586" s="13"/>
      <c r="F586" s="13"/>
      <c r="G586" s="13"/>
      <c r="H586" s="12"/>
    </row>
    <row r="587" customFormat="false" ht="12.8" hidden="false" customHeight="false" outlineLevel="0" collapsed="false">
      <c r="B587" s="0" t="n">
        <v>255</v>
      </c>
      <c r="D587" s="0" t="n">
        <v>255</v>
      </c>
      <c r="E587" s="13"/>
      <c r="F587" s="13"/>
      <c r="G587" s="13"/>
      <c r="H587" s="12"/>
    </row>
    <row r="588" customFormat="false" ht="12.8" hidden="false" customHeight="false" outlineLevel="0" collapsed="false">
      <c r="B588" s="0" t="n">
        <v>255</v>
      </c>
      <c r="D588" s="0" t="n">
        <v>255</v>
      </c>
      <c r="E588" s="13"/>
      <c r="F588" s="13"/>
      <c r="G588" s="13"/>
      <c r="H588" s="12"/>
    </row>
    <row r="589" customFormat="false" ht="12.8" hidden="false" customHeight="false" outlineLevel="0" collapsed="false">
      <c r="B589" s="0" t="n">
        <v>255</v>
      </c>
      <c r="D589" s="0" t="n">
        <v>255</v>
      </c>
      <c r="E589" s="13"/>
      <c r="F589" s="13"/>
      <c r="G589" s="13"/>
      <c r="H589" s="12"/>
    </row>
    <row r="590" customFormat="false" ht="12.8" hidden="false" customHeight="false" outlineLevel="0" collapsed="false">
      <c r="B590" s="0" t="n">
        <v>255</v>
      </c>
      <c r="D590" s="0" t="n">
        <v>255</v>
      </c>
      <c r="E590" s="13"/>
      <c r="F590" s="13"/>
      <c r="G590" s="13"/>
      <c r="H590" s="12"/>
    </row>
    <row r="591" customFormat="false" ht="12.8" hidden="false" customHeight="false" outlineLevel="0" collapsed="false">
      <c r="B591" s="0" t="n">
        <v>255</v>
      </c>
      <c r="D591" s="0" t="n">
        <v>255</v>
      </c>
      <c r="E591" s="13"/>
      <c r="F591" s="13"/>
      <c r="G591" s="13"/>
      <c r="H591" s="12"/>
    </row>
    <row r="592" customFormat="false" ht="12.8" hidden="false" customHeight="false" outlineLevel="0" collapsed="false">
      <c r="B592" s="0" t="n">
        <v>255</v>
      </c>
      <c r="D592" s="0" t="n">
        <v>255</v>
      </c>
      <c r="E592" s="13"/>
      <c r="F592" s="13"/>
      <c r="G592" s="13"/>
      <c r="H592" s="12"/>
    </row>
    <row r="593" customFormat="false" ht="12.8" hidden="false" customHeight="false" outlineLevel="0" collapsed="false">
      <c r="B593" s="0" t="n">
        <v>255</v>
      </c>
      <c r="D593" s="0" t="n">
        <v>255</v>
      </c>
      <c r="E593" s="13"/>
      <c r="F593" s="13"/>
      <c r="G593" s="13"/>
      <c r="H593" s="12"/>
    </row>
    <row r="594" customFormat="false" ht="12.8" hidden="false" customHeight="false" outlineLevel="0" collapsed="false">
      <c r="B594" s="0" t="n">
        <v>255</v>
      </c>
      <c r="D594" s="0" t="n">
        <v>255</v>
      </c>
      <c r="E594" s="13"/>
      <c r="F594" s="13"/>
      <c r="G594" s="13"/>
      <c r="H594" s="12"/>
    </row>
    <row r="595" customFormat="false" ht="12.8" hidden="false" customHeight="false" outlineLevel="0" collapsed="false">
      <c r="B595" s="0" t="n">
        <v>255</v>
      </c>
      <c r="D595" s="0" t="n">
        <v>255</v>
      </c>
      <c r="E595" s="13"/>
      <c r="F595" s="13"/>
      <c r="G595" s="13"/>
      <c r="H595" s="12"/>
    </row>
    <row r="596" customFormat="false" ht="12.8" hidden="false" customHeight="false" outlineLevel="0" collapsed="false">
      <c r="B596" s="0" t="n">
        <v>255</v>
      </c>
      <c r="D596" s="0" t="n">
        <v>255</v>
      </c>
      <c r="E596" s="13"/>
      <c r="F596" s="13"/>
      <c r="G596" s="13"/>
      <c r="H596" s="12"/>
    </row>
    <row r="597" customFormat="false" ht="12.8" hidden="false" customHeight="false" outlineLevel="0" collapsed="false">
      <c r="B597" s="0" t="n">
        <v>255</v>
      </c>
      <c r="D597" s="0" t="n">
        <v>255</v>
      </c>
      <c r="E597" s="13"/>
      <c r="F597" s="13"/>
      <c r="G597" s="13"/>
      <c r="H597" s="12"/>
    </row>
    <row r="598" customFormat="false" ht="12.8" hidden="false" customHeight="false" outlineLevel="0" collapsed="false">
      <c r="B598" s="0" t="n">
        <v>255</v>
      </c>
      <c r="D598" s="0" t="n">
        <v>255</v>
      </c>
      <c r="E598" s="13"/>
      <c r="F598" s="13"/>
      <c r="G598" s="13"/>
      <c r="H598" s="12"/>
    </row>
    <row r="599" customFormat="false" ht="12.8" hidden="false" customHeight="false" outlineLevel="0" collapsed="false">
      <c r="B599" s="0" t="n">
        <v>255</v>
      </c>
      <c r="D599" s="0" t="n">
        <v>255</v>
      </c>
      <c r="E599" s="13"/>
      <c r="F599" s="13"/>
      <c r="G599" s="13"/>
      <c r="H599" s="12"/>
    </row>
  </sheetData>
  <hyperlinks>
    <hyperlink ref="N393" r:id="rId1" display="Long live equation finder: https://www.dcode.fr/function-equation-finde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6"/>
  <sheetViews>
    <sheetView showFormulas="false" showGridLines="true" showRowColHeaders="true" showZeros="true" rightToLeft="false" tabSelected="false" showOutlineSymbols="true" defaultGridColor="true" view="normal" topLeftCell="A49" colorId="64" zoomScale="90" zoomScaleNormal="90" zoomScalePageLayoutView="100" workbookViewId="0">
      <selection pane="topLeft" activeCell="E78" activeCellId="0" sqref="E78"/>
    </sheetView>
  </sheetViews>
  <sheetFormatPr defaultColWidth="11.66015625" defaultRowHeight="12.8" zeroHeight="false" outlineLevelRow="0" outlineLevelCol="0"/>
  <cols>
    <col collapsed="false" customWidth="true" hidden="false" outlineLevel="0" max="13" min="13" style="0" width="15.68"/>
  </cols>
  <sheetData>
    <row r="1" customFormat="false" ht="12.8" hidden="false" customHeight="false" outlineLevel="0" collapsed="false">
      <c r="A1" s="2" t="s">
        <v>52</v>
      </c>
      <c r="B1" s="2" t="s">
        <v>54</v>
      </c>
      <c r="C1" s="2" t="s">
        <v>53</v>
      </c>
      <c r="D1" s="2" t="s">
        <v>115</v>
      </c>
      <c r="M1" s="2" t="s">
        <v>56</v>
      </c>
      <c r="N1" s="2" t="s">
        <v>54</v>
      </c>
      <c r="O1" s="2" t="s">
        <v>53</v>
      </c>
      <c r="P1" s="2" t="s">
        <v>115</v>
      </c>
    </row>
    <row r="2" customFormat="false" ht="12.8" hidden="false" customHeight="false" outlineLevel="0" collapsed="false">
      <c r="B2" s="1" t="n">
        <v>255</v>
      </c>
      <c r="C2" s="1" t="n">
        <v>0</v>
      </c>
      <c r="D2" s="0" t="n">
        <v>2.94</v>
      </c>
      <c r="N2" s="1" t="n">
        <v>255</v>
      </c>
      <c r="O2" s="1" t="n">
        <v>0</v>
      </c>
      <c r="P2" s="0" t="n">
        <v>0.01</v>
      </c>
    </row>
    <row r="3" customFormat="false" ht="12.8" hidden="false" customHeight="false" outlineLevel="0" collapsed="false">
      <c r="B3" s="0" t="n">
        <v>255</v>
      </c>
      <c r="C3" s="0" t="n">
        <v>1</v>
      </c>
      <c r="D3" s="0" t="n">
        <v>2.88</v>
      </c>
      <c r="N3" s="0" t="n">
        <v>255</v>
      </c>
      <c r="O3" s="0" t="n">
        <v>1</v>
      </c>
      <c r="P3" s="0" t="n">
        <v>0.01</v>
      </c>
    </row>
    <row r="4" customFormat="false" ht="12.8" hidden="false" customHeight="false" outlineLevel="0" collapsed="false">
      <c r="B4" s="0" t="n">
        <v>255</v>
      </c>
      <c r="C4" s="0" t="n">
        <v>5</v>
      </c>
      <c r="D4" s="0" t="n">
        <v>2.88</v>
      </c>
      <c r="N4" s="0" t="n">
        <v>255</v>
      </c>
      <c r="O4" s="0" t="n">
        <v>20</v>
      </c>
      <c r="P4" s="0" t="n">
        <v>0.01</v>
      </c>
    </row>
    <row r="5" customFormat="false" ht="12.8" hidden="false" customHeight="false" outlineLevel="0" collapsed="false">
      <c r="B5" s="0" t="n">
        <v>255</v>
      </c>
      <c r="C5" s="0" t="n">
        <v>10</v>
      </c>
      <c r="D5" s="0" t="n">
        <v>2.88</v>
      </c>
      <c r="N5" s="0" t="n">
        <v>255</v>
      </c>
      <c r="O5" s="0" t="n">
        <v>30</v>
      </c>
      <c r="P5" s="0" t="n">
        <v>0.01</v>
      </c>
    </row>
    <row r="6" customFormat="false" ht="12.8" hidden="false" customHeight="false" outlineLevel="0" collapsed="false">
      <c r="B6" s="0" t="n">
        <v>255</v>
      </c>
      <c r="C6" s="0" t="n">
        <v>20</v>
      </c>
      <c r="D6" s="0" t="n">
        <v>2.88</v>
      </c>
      <c r="N6" s="0" t="n">
        <v>255</v>
      </c>
      <c r="O6" s="0" t="n">
        <v>32</v>
      </c>
      <c r="P6" s="0" t="n">
        <v>0.01</v>
      </c>
    </row>
    <row r="7" customFormat="false" ht="12.8" hidden="false" customHeight="false" outlineLevel="0" collapsed="false">
      <c r="B7" s="0" t="n">
        <v>255</v>
      </c>
      <c r="C7" s="0" t="n">
        <v>30</v>
      </c>
      <c r="D7" s="0" t="n">
        <v>2.88</v>
      </c>
      <c r="N7" s="0" t="n">
        <v>255</v>
      </c>
      <c r="O7" s="0" t="n">
        <v>34</v>
      </c>
      <c r="P7" s="0" t="n">
        <v>0.01</v>
      </c>
    </row>
    <row r="8" customFormat="false" ht="12.8" hidden="false" customHeight="false" outlineLevel="0" collapsed="false">
      <c r="B8" s="0" t="n">
        <v>255</v>
      </c>
      <c r="C8" s="0" t="n">
        <v>40</v>
      </c>
      <c r="D8" s="0" t="n">
        <v>2.88</v>
      </c>
      <c r="N8" s="0" t="n">
        <v>255</v>
      </c>
      <c r="O8" s="0" t="n">
        <v>36</v>
      </c>
      <c r="P8" s="0" t="n">
        <v>0.01</v>
      </c>
    </row>
    <row r="9" customFormat="false" ht="12.8" hidden="false" customHeight="false" outlineLevel="0" collapsed="false">
      <c r="B9" s="0" t="n">
        <v>255</v>
      </c>
      <c r="C9" s="0" t="n">
        <v>45</v>
      </c>
      <c r="D9" s="0" t="n">
        <v>2.88</v>
      </c>
      <c r="N9" s="0" t="n">
        <v>255</v>
      </c>
      <c r="O9" s="0" t="n">
        <v>37</v>
      </c>
      <c r="P9" s="0" t="n">
        <v>0.01</v>
      </c>
    </row>
    <row r="10" customFormat="false" ht="12.8" hidden="false" customHeight="false" outlineLevel="0" collapsed="false">
      <c r="B10" s="0" t="n">
        <v>255</v>
      </c>
      <c r="C10" s="0" t="n">
        <v>48</v>
      </c>
      <c r="D10" s="0" t="n">
        <v>2.88</v>
      </c>
      <c r="N10" s="0" t="n">
        <v>255</v>
      </c>
      <c r="O10" s="0" t="n">
        <v>38</v>
      </c>
      <c r="P10" s="0" t="n">
        <v>0.01</v>
      </c>
    </row>
    <row r="11" customFormat="false" ht="12.8" hidden="false" customHeight="false" outlineLevel="0" collapsed="false">
      <c r="B11" s="0" t="n">
        <v>255</v>
      </c>
      <c r="C11" s="0" t="n">
        <v>49</v>
      </c>
      <c r="D11" s="0" t="n">
        <v>2.8</v>
      </c>
      <c r="N11" s="0" t="n">
        <v>255</v>
      </c>
      <c r="O11" s="0" t="n">
        <v>40</v>
      </c>
      <c r="P11" s="0" t="n">
        <v>0.01</v>
      </c>
    </row>
    <row r="12" customFormat="false" ht="12.8" hidden="false" customHeight="false" outlineLevel="0" collapsed="false">
      <c r="B12" s="0" t="n">
        <v>255</v>
      </c>
      <c r="C12" s="0" t="n">
        <v>50</v>
      </c>
      <c r="D12" s="0" t="n">
        <v>2.8</v>
      </c>
      <c r="N12" s="0" t="n">
        <v>255</v>
      </c>
      <c r="O12" s="0" t="n">
        <v>50</v>
      </c>
      <c r="P12" s="0" t="n">
        <v>0.01</v>
      </c>
    </row>
    <row r="13" customFormat="false" ht="12.8" hidden="false" customHeight="false" outlineLevel="0" collapsed="false">
      <c r="B13" s="0" t="n">
        <v>255</v>
      </c>
      <c r="C13" s="0" t="n">
        <v>100</v>
      </c>
      <c r="D13" s="0" t="n">
        <v>2.8</v>
      </c>
      <c r="N13" s="0" t="n">
        <v>255</v>
      </c>
      <c r="O13" s="0" t="n">
        <v>140</v>
      </c>
      <c r="P13" s="0" t="n">
        <v>0.01</v>
      </c>
    </row>
    <row r="14" customFormat="false" ht="12.8" hidden="false" customHeight="false" outlineLevel="0" collapsed="false">
      <c r="B14" s="0" t="n">
        <v>255</v>
      </c>
      <c r="C14" s="0" t="n">
        <v>110</v>
      </c>
      <c r="D14" s="0" t="n">
        <v>2.8</v>
      </c>
      <c r="N14" s="0" t="n">
        <v>255</v>
      </c>
      <c r="O14" s="0" t="n">
        <v>150</v>
      </c>
      <c r="P14" s="0" t="n">
        <v>0.01</v>
      </c>
    </row>
    <row r="15" customFormat="false" ht="12.8" hidden="false" customHeight="false" outlineLevel="0" collapsed="false">
      <c r="B15" s="0" t="n">
        <v>255</v>
      </c>
      <c r="C15" s="0" t="n">
        <v>120</v>
      </c>
      <c r="D15" s="0" t="n">
        <v>2.8</v>
      </c>
      <c r="N15" s="0" t="n">
        <v>255</v>
      </c>
      <c r="O15" s="0" t="n">
        <v>152</v>
      </c>
      <c r="P15" s="0" t="n">
        <v>0.01</v>
      </c>
    </row>
    <row r="16" customFormat="false" ht="12.8" hidden="false" customHeight="false" outlineLevel="0" collapsed="false">
      <c r="B16" s="0" t="n">
        <v>255</v>
      </c>
      <c r="C16" s="0" t="n">
        <v>130</v>
      </c>
      <c r="D16" s="0" t="n">
        <v>2.8</v>
      </c>
      <c r="N16" s="0" t="n">
        <v>255</v>
      </c>
      <c r="O16" s="0" t="n">
        <v>155</v>
      </c>
      <c r="P16" s="0" t="n">
        <v>0.01</v>
      </c>
    </row>
    <row r="17" customFormat="false" ht="12.8" hidden="false" customHeight="false" outlineLevel="0" collapsed="false">
      <c r="B17" s="0" t="n">
        <v>255</v>
      </c>
      <c r="C17" s="0" t="n">
        <v>140</v>
      </c>
      <c r="D17" s="0" t="n">
        <v>2.8</v>
      </c>
      <c r="N17" s="0" t="n">
        <v>255</v>
      </c>
      <c r="O17" s="0" t="n">
        <v>157</v>
      </c>
      <c r="P17" s="0" t="n">
        <v>0.01</v>
      </c>
    </row>
    <row r="18" customFormat="false" ht="12.8" hidden="false" customHeight="false" outlineLevel="0" collapsed="false">
      <c r="B18" s="0" t="n">
        <v>255</v>
      </c>
      <c r="C18" s="0" t="n">
        <v>150</v>
      </c>
      <c r="D18" s="0" t="n">
        <v>2.8</v>
      </c>
      <c r="N18" s="0" t="n">
        <v>255</v>
      </c>
      <c r="O18" s="0" t="n">
        <v>159</v>
      </c>
      <c r="P18" s="0" t="n">
        <v>0.01</v>
      </c>
    </row>
    <row r="19" customFormat="false" ht="12.8" hidden="false" customHeight="false" outlineLevel="0" collapsed="false">
      <c r="B19" s="0" t="n">
        <v>255</v>
      </c>
      <c r="C19" s="0" t="n">
        <v>160</v>
      </c>
      <c r="D19" s="0" t="n">
        <v>2.8</v>
      </c>
      <c r="N19" s="0" t="n">
        <v>255</v>
      </c>
      <c r="O19" s="0" t="n">
        <v>160</v>
      </c>
      <c r="P19" s="0" t="n">
        <v>0.01</v>
      </c>
    </row>
    <row r="20" customFormat="false" ht="12.8" hidden="false" customHeight="false" outlineLevel="0" collapsed="false">
      <c r="B20" s="0" t="n">
        <v>255</v>
      </c>
      <c r="C20" s="0" t="n">
        <v>170</v>
      </c>
      <c r="D20" s="0" t="n">
        <v>2.8</v>
      </c>
      <c r="N20" s="0" t="n">
        <v>255</v>
      </c>
      <c r="O20" s="0" t="n">
        <v>170</v>
      </c>
      <c r="P20" s="0" t="n">
        <v>0.01</v>
      </c>
    </row>
    <row r="21" customFormat="false" ht="12.8" hidden="false" customHeight="false" outlineLevel="0" collapsed="false">
      <c r="B21" s="0" t="n">
        <v>255</v>
      </c>
      <c r="C21" s="0" t="n">
        <v>180</v>
      </c>
      <c r="D21" s="0" t="n">
        <v>2.8</v>
      </c>
      <c r="N21" s="0" t="n">
        <v>255</v>
      </c>
      <c r="O21" s="0" t="n">
        <v>180</v>
      </c>
      <c r="P21" s="0" t="n">
        <v>0.01</v>
      </c>
    </row>
    <row r="22" customFormat="false" ht="12.8" hidden="false" customHeight="false" outlineLevel="0" collapsed="false">
      <c r="B22" s="0" t="n">
        <v>255</v>
      </c>
      <c r="C22" s="0" t="n">
        <v>190</v>
      </c>
      <c r="D22" s="0" t="n">
        <v>2.8</v>
      </c>
      <c r="N22" s="0" t="n">
        <v>255</v>
      </c>
      <c r="O22" s="0" t="n">
        <v>190</v>
      </c>
      <c r="P22" s="0" t="n">
        <v>0.01</v>
      </c>
    </row>
    <row r="23" customFormat="false" ht="12.8" hidden="false" customHeight="false" outlineLevel="0" collapsed="false">
      <c r="B23" s="0" t="n">
        <v>255</v>
      </c>
      <c r="C23" s="0" t="n">
        <v>200</v>
      </c>
      <c r="D23" s="0" t="n">
        <v>2.8</v>
      </c>
      <c r="N23" s="0" t="n">
        <v>255</v>
      </c>
      <c r="O23" s="0" t="n">
        <v>200</v>
      </c>
      <c r="P23" s="0" t="n">
        <v>0.01</v>
      </c>
    </row>
    <row r="24" customFormat="false" ht="12.8" hidden="false" customHeight="false" outlineLevel="0" collapsed="false">
      <c r="B24" s="0" t="n">
        <v>255</v>
      </c>
      <c r="C24" s="0" t="n">
        <v>210</v>
      </c>
      <c r="D24" s="0" t="n">
        <v>2.8</v>
      </c>
      <c r="N24" s="0" t="n">
        <v>255</v>
      </c>
      <c r="O24" s="0" t="n">
        <v>210</v>
      </c>
      <c r="P24" s="0" t="n">
        <v>0.01</v>
      </c>
    </row>
    <row r="25" customFormat="false" ht="12.8" hidden="false" customHeight="false" outlineLevel="0" collapsed="false">
      <c r="B25" s="0" t="n">
        <v>255</v>
      </c>
      <c r="C25" s="0" t="n">
        <v>220</v>
      </c>
      <c r="D25" s="0" t="n">
        <v>2.8</v>
      </c>
      <c r="N25" s="0" t="n">
        <v>255</v>
      </c>
      <c r="O25" s="0" t="n">
        <v>220</v>
      </c>
      <c r="P25" s="0" t="n">
        <v>0.01</v>
      </c>
    </row>
    <row r="26" customFormat="false" ht="12.8" hidden="false" customHeight="false" outlineLevel="0" collapsed="false">
      <c r="B26" s="0" t="n">
        <v>255</v>
      </c>
      <c r="C26" s="0" t="n">
        <v>230</v>
      </c>
      <c r="D26" s="0" t="n">
        <v>2.8</v>
      </c>
      <c r="N26" s="0" t="n">
        <v>255</v>
      </c>
      <c r="O26" s="0" t="n">
        <v>230</v>
      </c>
      <c r="P26" s="0" t="n">
        <v>0.01</v>
      </c>
    </row>
    <row r="27" customFormat="false" ht="12.8" hidden="false" customHeight="false" outlineLevel="0" collapsed="false">
      <c r="B27" s="0" t="n">
        <v>255</v>
      </c>
      <c r="C27" s="0" t="n">
        <v>240</v>
      </c>
      <c r="D27" s="0" t="n">
        <v>2.8</v>
      </c>
      <c r="N27" s="0" t="n">
        <v>255</v>
      </c>
      <c r="O27" s="0" t="n">
        <v>240</v>
      </c>
      <c r="P27" s="0" t="n">
        <v>0.01</v>
      </c>
    </row>
    <row r="28" customFormat="false" ht="12.8" hidden="false" customHeight="false" outlineLevel="0" collapsed="false">
      <c r="B28" s="0" t="n">
        <v>255</v>
      </c>
      <c r="C28" s="0" t="n">
        <v>255</v>
      </c>
      <c r="D28" s="0" t="n">
        <v>2.8</v>
      </c>
      <c r="N28" s="0" t="n">
        <v>255</v>
      </c>
      <c r="O28" s="0" t="n">
        <v>255</v>
      </c>
      <c r="P28" s="0" t="n">
        <v>0.01</v>
      </c>
    </row>
    <row r="30" customFormat="false" ht="12.8" hidden="false" customHeight="false" outlineLevel="0" collapsed="false">
      <c r="A30" s="2" t="s">
        <v>52</v>
      </c>
      <c r="B30" s="2" t="s">
        <v>54</v>
      </c>
      <c r="C30" s="2" t="s">
        <v>57</v>
      </c>
      <c r="D30" s="2" t="s">
        <v>115</v>
      </c>
      <c r="M30" s="2" t="s">
        <v>56</v>
      </c>
      <c r="N30" s="2" t="s">
        <v>54</v>
      </c>
      <c r="O30" s="2" t="s">
        <v>57</v>
      </c>
      <c r="P30" s="2" t="s">
        <v>115</v>
      </c>
    </row>
    <row r="31" customFormat="false" ht="12.8" hidden="false" customHeight="false" outlineLevel="0" collapsed="false">
      <c r="B31" s="1" t="n">
        <v>255</v>
      </c>
      <c r="C31" s="1" t="n">
        <v>0</v>
      </c>
      <c r="D31" s="0" t="n">
        <v>2.94</v>
      </c>
      <c r="N31" s="1" t="n">
        <v>255</v>
      </c>
      <c r="O31" s="1" t="n">
        <v>0</v>
      </c>
      <c r="P31" s="0" t="n">
        <v>0.01</v>
      </c>
    </row>
    <row r="32" customFormat="false" ht="12.8" hidden="false" customHeight="false" outlineLevel="0" collapsed="false">
      <c r="B32" s="0" t="n">
        <v>255</v>
      </c>
      <c r="C32" s="0" t="n">
        <v>1</v>
      </c>
      <c r="D32" s="0" t="n">
        <v>2.94</v>
      </c>
      <c r="N32" s="1" t="n">
        <v>255</v>
      </c>
      <c r="O32" s="0" t="n">
        <v>10</v>
      </c>
      <c r="P32" s="0" t="n">
        <v>0.01</v>
      </c>
    </row>
    <row r="33" customFormat="false" ht="12.8" hidden="false" customHeight="false" outlineLevel="0" collapsed="false">
      <c r="B33" s="0" t="n">
        <v>255</v>
      </c>
      <c r="C33" s="0" t="n">
        <v>10</v>
      </c>
      <c r="D33" s="0" t="n">
        <v>2.94</v>
      </c>
      <c r="N33" s="0" t="n">
        <v>255</v>
      </c>
      <c r="O33" s="0" t="n">
        <v>27</v>
      </c>
      <c r="P33" s="0" t="n">
        <v>0.01</v>
      </c>
    </row>
    <row r="34" customFormat="false" ht="12.8" hidden="false" customHeight="false" outlineLevel="0" collapsed="false">
      <c r="B34" s="0" t="n">
        <v>255</v>
      </c>
      <c r="C34" s="0" t="n">
        <v>15</v>
      </c>
      <c r="D34" s="0" t="n">
        <v>2.94</v>
      </c>
      <c r="N34" s="0" t="n">
        <v>255</v>
      </c>
      <c r="O34" s="0" t="n">
        <v>28</v>
      </c>
      <c r="P34" s="0" t="n">
        <v>0.01</v>
      </c>
    </row>
    <row r="35" customFormat="false" ht="12.8" hidden="false" customHeight="false" outlineLevel="0" collapsed="false">
      <c r="B35" s="0" t="n">
        <v>255</v>
      </c>
      <c r="C35" s="0" t="n">
        <v>20</v>
      </c>
      <c r="D35" s="0" t="n">
        <v>2.94</v>
      </c>
      <c r="N35" s="0" t="n">
        <v>255</v>
      </c>
      <c r="O35" s="0" t="n">
        <v>30</v>
      </c>
      <c r="P35" s="0" t="n">
        <v>0.01</v>
      </c>
    </row>
    <row r="36" customFormat="false" ht="12.8" hidden="false" customHeight="false" outlineLevel="0" collapsed="false">
      <c r="B36" s="0" t="n">
        <v>255</v>
      </c>
      <c r="C36" s="0" t="n">
        <v>21</v>
      </c>
      <c r="D36" s="0" t="n">
        <v>2.94</v>
      </c>
      <c r="N36" s="0" t="n">
        <v>255</v>
      </c>
      <c r="O36" s="0" t="n">
        <v>34</v>
      </c>
      <c r="P36" s="0" t="n">
        <v>0.01</v>
      </c>
    </row>
    <row r="37" customFormat="false" ht="12.8" hidden="false" customHeight="false" outlineLevel="0" collapsed="false">
      <c r="B37" s="0" t="n">
        <v>255</v>
      </c>
      <c r="C37" s="0" t="n">
        <v>23</v>
      </c>
      <c r="D37" s="0" t="n">
        <v>2.94</v>
      </c>
      <c r="N37" s="0" t="n">
        <v>255</v>
      </c>
      <c r="O37" s="0" t="n">
        <v>150</v>
      </c>
      <c r="P37" s="0" t="n">
        <v>0.01</v>
      </c>
    </row>
    <row r="38" customFormat="false" ht="12.8" hidden="false" customHeight="false" outlineLevel="0" collapsed="false">
      <c r="B38" s="0" t="n">
        <v>255</v>
      </c>
      <c r="C38" s="0" t="n">
        <v>24</v>
      </c>
      <c r="D38" s="0" t="n">
        <v>2.86</v>
      </c>
      <c r="N38" s="0" t="n">
        <v>255</v>
      </c>
      <c r="O38" s="0" t="n">
        <v>160</v>
      </c>
      <c r="P38" s="0" t="n">
        <v>0.01</v>
      </c>
    </row>
    <row r="39" customFormat="false" ht="12.8" hidden="false" customHeight="false" outlineLevel="0" collapsed="false">
      <c r="B39" s="0" t="n">
        <v>255</v>
      </c>
      <c r="C39" s="0" t="n">
        <v>50</v>
      </c>
      <c r="D39" s="0" t="n">
        <v>2.86</v>
      </c>
      <c r="N39" s="0" t="n">
        <v>255</v>
      </c>
      <c r="O39" s="0" t="n">
        <v>170</v>
      </c>
      <c r="P39" s="0" t="n">
        <v>0.01</v>
      </c>
    </row>
    <row r="40" customFormat="false" ht="12.8" hidden="false" customHeight="false" outlineLevel="0" collapsed="false">
      <c r="B40" s="0" t="n">
        <v>255</v>
      </c>
      <c r="C40" s="0" t="n">
        <v>70</v>
      </c>
      <c r="D40" s="0" t="n">
        <v>2.86</v>
      </c>
      <c r="N40" s="0" t="n">
        <v>255</v>
      </c>
      <c r="O40" s="0" t="n">
        <v>180</v>
      </c>
      <c r="P40" s="0" t="n">
        <v>0.01</v>
      </c>
    </row>
    <row r="41" customFormat="false" ht="12.8" hidden="false" customHeight="false" outlineLevel="0" collapsed="false">
      <c r="B41" s="0" t="n">
        <v>255</v>
      </c>
      <c r="C41" s="0" t="n">
        <v>100</v>
      </c>
      <c r="D41" s="0" t="n">
        <v>2.86</v>
      </c>
      <c r="N41" s="0" t="n">
        <v>255</v>
      </c>
      <c r="O41" s="0" t="n">
        <v>190</v>
      </c>
      <c r="P41" s="0" t="n">
        <v>0.01</v>
      </c>
    </row>
    <row r="42" customFormat="false" ht="12.8" hidden="false" customHeight="false" outlineLevel="0" collapsed="false">
      <c r="B42" s="0" t="n">
        <v>255</v>
      </c>
      <c r="C42" s="0" t="n">
        <v>110</v>
      </c>
      <c r="D42" s="0" t="n">
        <v>2.86</v>
      </c>
      <c r="N42" s="0" t="n">
        <v>255</v>
      </c>
      <c r="O42" s="0" t="n">
        <v>200</v>
      </c>
      <c r="P42" s="0" t="n">
        <v>0.01</v>
      </c>
    </row>
    <row r="43" customFormat="false" ht="12.8" hidden="false" customHeight="false" outlineLevel="0" collapsed="false">
      <c r="B43" s="0" t="n">
        <v>255</v>
      </c>
      <c r="C43" s="0" t="n">
        <v>120</v>
      </c>
      <c r="D43" s="0" t="n">
        <v>2.86</v>
      </c>
      <c r="N43" s="0" t="n">
        <v>255</v>
      </c>
      <c r="O43" s="0" t="n">
        <v>210</v>
      </c>
      <c r="P43" s="0" t="n">
        <v>0.01</v>
      </c>
    </row>
    <row r="44" customFormat="false" ht="12.8" hidden="false" customHeight="false" outlineLevel="0" collapsed="false">
      <c r="B44" s="0" t="n">
        <v>255</v>
      </c>
      <c r="C44" s="0" t="n">
        <v>150</v>
      </c>
      <c r="D44" s="0" t="n">
        <v>2.86</v>
      </c>
      <c r="N44" s="0" t="n">
        <v>255</v>
      </c>
      <c r="O44" s="0" t="n">
        <v>220</v>
      </c>
      <c r="P44" s="0" t="n">
        <v>0.01</v>
      </c>
    </row>
    <row r="45" customFormat="false" ht="12.8" hidden="false" customHeight="false" outlineLevel="0" collapsed="false">
      <c r="B45" s="0" t="n">
        <v>255</v>
      </c>
      <c r="C45" s="0" t="n">
        <v>200</v>
      </c>
      <c r="D45" s="0" t="n">
        <v>2.86</v>
      </c>
      <c r="N45" s="0" t="n">
        <v>255</v>
      </c>
      <c r="O45" s="0" t="n">
        <v>230</v>
      </c>
      <c r="P45" s="0" t="n">
        <v>0.01</v>
      </c>
    </row>
    <row r="46" customFormat="false" ht="12.8" hidden="false" customHeight="false" outlineLevel="0" collapsed="false">
      <c r="B46" s="0" t="n">
        <v>255</v>
      </c>
      <c r="C46" s="0" t="n">
        <v>210</v>
      </c>
      <c r="D46" s="0" t="n">
        <v>2.86</v>
      </c>
      <c r="N46" s="0" t="n">
        <v>255</v>
      </c>
      <c r="O46" s="0" t="n">
        <v>240</v>
      </c>
      <c r="P46" s="0" t="n">
        <v>0.01</v>
      </c>
    </row>
    <row r="47" customFormat="false" ht="12.8" hidden="false" customHeight="false" outlineLevel="0" collapsed="false">
      <c r="B47" s="0" t="n">
        <v>255</v>
      </c>
      <c r="C47" s="0" t="n">
        <v>220</v>
      </c>
      <c r="D47" s="0" t="n">
        <v>2.86</v>
      </c>
      <c r="N47" s="0" t="n">
        <v>255</v>
      </c>
      <c r="O47" s="0" t="n">
        <v>245</v>
      </c>
      <c r="P47" s="0" t="n">
        <v>0.01</v>
      </c>
    </row>
    <row r="48" customFormat="false" ht="12.8" hidden="false" customHeight="false" outlineLevel="0" collapsed="false">
      <c r="B48" s="0" t="n">
        <v>255</v>
      </c>
      <c r="C48" s="0" t="n">
        <v>230</v>
      </c>
      <c r="D48" s="0" t="n">
        <v>2.86</v>
      </c>
      <c r="N48" s="0" t="n">
        <v>255</v>
      </c>
      <c r="O48" s="0" t="n">
        <v>246</v>
      </c>
      <c r="P48" s="0" t="n">
        <v>0.01</v>
      </c>
    </row>
    <row r="49" customFormat="false" ht="12.8" hidden="false" customHeight="false" outlineLevel="0" collapsed="false">
      <c r="B49" s="0" t="n">
        <v>255</v>
      </c>
      <c r="C49" s="0" t="n">
        <v>240</v>
      </c>
      <c r="D49" s="0" t="n">
        <v>2.86</v>
      </c>
      <c r="N49" s="0" t="n">
        <v>255</v>
      </c>
      <c r="O49" s="0" t="n">
        <v>247</v>
      </c>
      <c r="P49" s="0" t="n">
        <v>0.01</v>
      </c>
    </row>
    <row r="50" customFormat="false" ht="12.8" hidden="false" customHeight="false" outlineLevel="0" collapsed="false">
      <c r="B50" s="0" t="n">
        <v>255</v>
      </c>
      <c r="C50" s="0" t="n">
        <v>245</v>
      </c>
      <c r="D50" s="0" t="n">
        <v>2.86</v>
      </c>
      <c r="N50" s="0" t="n">
        <v>255</v>
      </c>
      <c r="O50" s="0" t="n">
        <v>248</v>
      </c>
      <c r="P50" s="0" t="n">
        <v>0.01</v>
      </c>
    </row>
    <row r="51" customFormat="false" ht="12.8" hidden="false" customHeight="false" outlineLevel="0" collapsed="false">
      <c r="B51" s="0" t="n">
        <v>255</v>
      </c>
      <c r="C51" s="0" t="n">
        <v>249</v>
      </c>
      <c r="D51" s="0" t="n">
        <v>2.86</v>
      </c>
      <c r="N51" s="0" t="n">
        <v>255</v>
      </c>
      <c r="O51" s="0" t="n">
        <v>249</v>
      </c>
      <c r="P51" s="0" t="n">
        <v>0.01</v>
      </c>
    </row>
    <row r="52" customFormat="false" ht="12.8" hidden="false" customHeight="false" outlineLevel="0" collapsed="false">
      <c r="B52" s="0" t="n">
        <v>255</v>
      </c>
      <c r="C52" s="0" t="n">
        <v>250</v>
      </c>
      <c r="D52" s="0" t="n">
        <v>2.86</v>
      </c>
      <c r="N52" s="0" t="n">
        <v>255</v>
      </c>
      <c r="O52" s="0" t="n">
        <v>250</v>
      </c>
      <c r="P52" s="0" t="n">
        <v>0.01</v>
      </c>
    </row>
    <row r="53" customFormat="false" ht="12.8" hidden="false" customHeight="false" outlineLevel="0" collapsed="false">
      <c r="B53" s="0" t="n">
        <v>255</v>
      </c>
      <c r="C53" s="0" t="n">
        <v>251</v>
      </c>
      <c r="D53" s="0" t="n">
        <v>2.86</v>
      </c>
      <c r="N53" s="0" t="n">
        <v>255</v>
      </c>
      <c r="O53" s="0" t="n">
        <v>251</v>
      </c>
      <c r="P53" s="0" t="n">
        <v>0.01</v>
      </c>
    </row>
    <row r="54" customFormat="false" ht="12.8" hidden="false" customHeight="false" outlineLevel="0" collapsed="false">
      <c r="B54" s="0" t="n">
        <v>255</v>
      </c>
      <c r="C54" s="0" t="n">
        <v>252</v>
      </c>
      <c r="D54" s="0" t="n">
        <v>2.86</v>
      </c>
      <c r="N54" s="0" t="n">
        <v>255</v>
      </c>
      <c r="O54" s="0" t="n">
        <v>252</v>
      </c>
      <c r="P54" s="0" t="n">
        <v>0.01</v>
      </c>
    </row>
    <row r="55" customFormat="false" ht="12.8" hidden="false" customHeight="false" outlineLevel="0" collapsed="false">
      <c r="B55" s="0" t="n">
        <v>255</v>
      </c>
      <c r="C55" s="0" t="n">
        <v>253</v>
      </c>
      <c r="D55" s="0" t="n">
        <v>2.86</v>
      </c>
      <c r="N55" s="0" t="n">
        <v>255</v>
      </c>
      <c r="O55" s="0" t="n">
        <v>253</v>
      </c>
      <c r="P55" s="0" t="n">
        <v>0.01</v>
      </c>
    </row>
    <row r="56" customFormat="false" ht="12.8" hidden="false" customHeight="false" outlineLevel="0" collapsed="false">
      <c r="B56" s="0" t="n">
        <v>255</v>
      </c>
      <c r="C56" s="0" t="n">
        <v>254</v>
      </c>
      <c r="D56" s="0" t="n">
        <v>2.86</v>
      </c>
      <c r="N56" s="0" t="n">
        <v>255</v>
      </c>
      <c r="O56" s="0" t="n">
        <v>254</v>
      </c>
      <c r="P56" s="0" t="n">
        <v>0.01</v>
      </c>
    </row>
    <row r="57" customFormat="false" ht="12.8" hidden="false" customHeight="false" outlineLevel="0" collapsed="false">
      <c r="B57" s="0" t="n">
        <v>255</v>
      </c>
      <c r="C57" s="0" t="n">
        <v>255</v>
      </c>
      <c r="D57" s="0" t="n">
        <v>2.86</v>
      </c>
      <c r="N57" s="0" t="n">
        <v>255</v>
      </c>
      <c r="O57" s="0" t="n">
        <v>255</v>
      </c>
      <c r="P57" s="0" t="n">
        <v>0.01</v>
      </c>
    </row>
    <row r="59" customFormat="false" ht="12.8" hidden="false" customHeight="false" outlineLevel="0" collapsed="false">
      <c r="A59" s="2" t="s">
        <v>52</v>
      </c>
      <c r="B59" s="2" t="s">
        <v>54</v>
      </c>
      <c r="C59" s="2" t="s">
        <v>116</v>
      </c>
      <c r="D59" s="2" t="s">
        <v>115</v>
      </c>
      <c r="M59" s="2" t="s">
        <v>56</v>
      </c>
      <c r="N59" s="2" t="s">
        <v>54</v>
      </c>
      <c r="O59" s="2" t="s">
        <v>116</v>
      </c>
      <c r="P59" s="2" t="s">
        <v>115</v>
      </c>
      <c r="Q59" s="2"/>
      <c r="R59" s="2"/>
    </row>
    <row r="60" customFormat="false" ht="12.8" hidden="false" customHeight="false" outlineLevel="0" collapsed="false">
      <c r="B60" s="1" t="n">
        <v>255</v>
      </c>
      <c r="C60" s="1" t="n">
        <v>0</v>
      </c>
      <c r="D60" s="0" t="n">
        <v>2.94</v>
      </c>
      <c r="N60" s="1" t="n">
        <v>255</v>
      </c>
      <c r="O60" s="1" t="n">
        <v>0</v>
      </c>
      <c r="P60" s="0" t="n">
        <v>0.01</v>
      </c>
    </row>
    <row r="61" customFormat="false" ht="12.8" hidden="false" customHeight="false" outlineLevel="0" collapsed="false">
      <c r="B61" s="0" t="n">
        <v>255</v>
      </c>
      <c r="C61" s="0" t="n">
        <v>10</v>
      </c>
      <c r="D61" s="0" t="n">
        <v>2.94</v>
      </c>
      <c r="N61" s="0" t="n">
        <v>255</v>
      </c>
      <c r="O61" s="0" t="n">
        <v>10</v>
      </c>
      <c r="P61" s="0" t="n">
        <v>0.01</v>
      </c>
    </row>
    <row r="62" customFormat="false" ht="12.8" hidden="false" customHeight="false" outlineLevel="0" collapsed="false">
      <c r="B62" s="0" t="n">
        <v>255</v>
      </c>
      <c r="C62" s="0" t="n">
        <v>19</v>
      </c>
      <c r="D62" s="0" t="n">
        <v>2.94</v>
      </c>
      <c r="N62" s="0" t="n">
        <v>255</v>
      </c>
      <c r="O62" s="0" t="n">
        <v>20</v>
      </c>
      <c r="P62" s="0" t="n">
        <v>0.01</v>
      </c>
    </row>
    <row r="63" customFormat="false" ht="12.8" hidden="false" customHeight="false" outlineLevel="0" collapsed="false">
      <c r="B63" s="0" t="n">
        <v>255</v>
      </c>
      <c r="C63" s="0" t="n">
        <v>21</v>
      </c>
      <c r="D63" s="0" t="n">
        <v>2.94</v>
      </c>
      <c r="N63" s="0" t="n">
        <v>255</v>
      </c>
      <c r="O63" s="0" t="n">
        <v>30</v>
      </c>
      <c r="P63" s="0" t="n">
        <v>0.01</v>
      </c>
    </row>
    <row r="64" customFormat="false" ht="12.8" hidden="false" customHeight="false" outlineLevel="0" collapsed="false">
      <c r="B64" s="0" t="n">
        <v>255</v>
      </c>
      <c r="C64" s="0" t="n">
        <v>22</v>
      </c>
      <c r="D64" s="0" t="n">
        <v>2.86</v>
      </c>
      <c r="N64" s="0" t="n">
        <v>255</v>
      </c>
      <c r="O64" s="0" t="n">
        <v>32</v>
      </c>
      <c r="P64" s="0" t="n">
        <v>0.01</v>
      </c>
    </row>
    <row r="65" customFormat="false" ht="12.8" hidden="false" customHeight="false" outlineLevel="0" collapsed="false">
      <c r="B65" s="0" t="n">
        <v>255</v>
      </c>
      <c r="C65" s="0" t="n">
        <v>34</v>
      </c>
      <c r="D65" s="0" t="n">
        <v>2.86</v>
      </c>
      <c r="N65" s="0" t="n">
        <v>255</v>
      </c>
      <c r="O65" s="0" t="n">
        <v>34</v>
      </c>
      <c r="P65" s="0" t="n">
        <v>0.01</v>
      </c>
    </row>
    <row r="66" customFormat="false" ht="12.8" hidden="false" customHeight="false" outlineLevel="0" collapsed="false">
      <c r="B66" s="0" t="n">
        <v>255</v>
      </c>
      <c r="C66" s="0" t="n">
        <v>36</v>
      </c>
      <c r="D66" s="0" t="n">
        <v>2.86</v>
      </c>
      <c r="N66" s="0" t="n">
        <v>255</v>
      </c>
      <c r="O66" s="0" t="n">
        <v>36</v>
      </c>
      <c r="P66" s="0" t="n">
        <v>0.01</v>
      </c>
    </row>
    <row r="67" customFormat="false" ht="12.8" hidden="false" customHeight="false" outlineLevel="0" collapsed="false">
      <c r="B67" s="0" t="n">
        <v>255</v>
      </c>
      <c r="C67" s="0" t="n">
        <v>37</v>
      </c>
      <c r="D67" s="0" t="n">
        <v>2.86</v>
      </c>
      <c r="N67" s="0" t="n">
        <v>255</v>
      </c>
      <c r="O67" s="0" t="n">
        <v>37</v>
      </c>
      <c r="P67" s="0" t="n">
        <v>0.01</v>
      </c>
    </row>
    <row r="68" customFormat="false" ht="12.8" hidden="false" customHeight="false" outlineLevel="0" collapsed="false">
      <c r="B68" s="0" t="n">
        <v>255</v>
      </c>
      <c r="C68" s="0" t="n">
        <v>38</v>
      </c>
      <c r="D68" s="0" t="n">
        <v>2.86</v>
      </c>
      <c r="N68" s="0" t="n">
        <v>255</v>
      </c>
      <c r="O68" s="0" t="n">
        <v>38</v>
      </c>
      <c r="P68" s="0" t="n">
        <v>0.01</v>
      </c>
    </row>
    <row r="69" customFormat="false" ht="12.8" hidden="false" customHeight="false" outlineLevel="0" collapsed="false">
      <c r="B69" s="0" t="n">
        <v>255</v>
      </c>
      <c r="C69" s="0" t="n">
        <v>40</v>
      </c>
      <c r="D69" s="0" t="n">
        <v>2.86</v>
      </c>
      <c r="N69" s="0" t="n">
        <v>255</v>
      </c>
      <c r="O69" s="0" t="n">
        <v>40</v>
      </c>
      <c r="P69" s="0" t="n">
        <v>0.01</v>
      </c>
    </row>
    <row r="70" customFormat="false" ht="12.8" hidden="false" customHeight="false" outlineLevel="0" collapsed="false">
      <c r="B70" s="0" t="n">
        <v>255</v>
      </c>
      <c r="C70" s="0" t="n">
        <v>50</v>
      </c>
      <c r="D70" s="0" t="n">
        <v>2.86</v>
      </c>
      <c r="N70" s="0" t="n">
        <v>255</v>
      </c>
      <c r="O70" s="0" t="n">
        <v>50</v>
      </c>
      <c r="P70" s="0" t="n">
        <v>0.01</v>
      </c>
    </row>
    <row r="71" customFormat="false" ht="12.8" hidden="false" customHeight="false" outlineLevel="0" collapsed="false">
      <c r="B71" s="0" t="n">
        <v>255</v>
      </c>
      <c r="C71" s="0" t="n">
        <v>100</v>
      </c>
      <c r="D71" s="0" t="n">
        <v>2.86</v>
      </c>
      <c r="N71" s="0" t="n">
        <v>255</v>
      </c>
      <c r="O71" s="0" t="n">
        <v>140</v>
      </c>
      <c r="P71" s="0" t="n">
        <v>0.01</v>
      </c>
    </row>
    <row r="72" customFormat="false" ht="12.8" hidden="false" customHeight="false" outlineLevel="0" collapsed="false">
      <c r="B72" s="0" t="n">
        <v>255</v>
      </c>
      <c r="C72" s="0" t="n">
        <v>120</v>
      </c>
      <c r="D72" s="0" t="n">
        <v>2.86</v>
      </c>
      <c r="N72" s="0" t="n">
        <v>255</v>
      </c>
      <c r="O72" s="0" t="n">
        <v>150</v>
      </c>
      <c r="P72" s="0" t="n">
        <v>0.01</v>
      </c>
    </row>
    <row r="73" customFormat="false" ht="12.8" hidden="false" customHeight="false" outlineLevel="0" collapsed="false">
      <c r="B73" s="0" t="n">
        <v>255</v>
      </c>
      <c r="C73" s="0" t="n">
        <v>130</v>
      </c>
      <c r="D73" s="0" t="n">
        <v>2.86</v>
      </c>
      <c r="N73" s="0" t="n">
        <v>255</v>
      </c>
      <c r="O73" s="0" t="n">
        <v>152</v>
      </c>
      <c r="P73" s="0" t="n">
        <v>0.01</v>
      </c>
    </row>
    <row r="74" customFormat="false" ht="12.8" hidden="false" customHeight="false" outlineLevel="0" collapsed="false">
      <c r="B74" s="0" t="n">
        <v>255</v>
      </c>
      <c r="C74" s="0" t="n">
        <v>140</v>
      </c>
      <c r="D74" s="0" t="n">
        <v>2.86</v>
      </c>
      <c r="N74" s="0" t="n">
        <v>255</v>
      </c>
      <c r="O74" s="0" t="n">
        <v>155</v>
      </c>
      <c r="P74" s="0" t="n">
        <v>0.01</v>
      </c>
    </row>
    <row r="75" customFormat="false" ht="12.8" hidden="false" customHeight="false" outlineLevel="0" collapsed="false">
      <c r="B75" s="0" t="n">
        <v>255</v>
      </c>
      <c r="C75" s="0" t="n">
        <v>150</v>
      </c>
      <c r="D75" s="0" t="n">
        <v>2.86</v>
      </c>
      <c r="N75" s="0" t="n">
        <v>255</v>
      </c>
      <c r="O75" s="0" t="n">
        <v>157</v>
      </c>
      <c r="P75" s="0" t="n">
        <v>0.01</v>
      </c>
    </row>
    <row r="76" customFormat="false" ht="12.8" hidden="false" customHeight="false" outlineLevel="0" collapsed="false">
      <c r="B76" s="0" t="n">
        <v>255</v>
      </c>
      <c r="C76" s="0" t="n">
        <v>155</v>
      </c>
      <c r="D76" s="0" t="n">
        <v>2.86</v>
      </c>
      <c r="N76" s="0" t="n">
        <v>255</v>
      </c>
      <c r="O76" s="0" t="n">
        <v>159</v>
      </c>
      <c r="P76" s="0" t="n">
        <v>0.01</v>
      </c>
    </row>
    <row r="77" customFormat="false" ht="12.8" hidden="false" customHeight="false" outlineLevel="0" collapsed="false">
      <c r="B77" s="0" t="n">
        <v>255</v>
      </c>
      <c r="C77" s="0" t="n">
        <v>158</v>
      </c>
      <c r="D77" s="0" t="n">
        <v>2.86</v>
      </c>
      <c r="N77" s="0" t="n">
        <v>255</v>
      </c>
      <c r="O77" s="0" t="n">
        <v>160</v>
      </c>
      <c r="P77" s="0" t="n">
        <v>0.01</v>
      </c>
    </row>
    <row r="78" customFormat="false" ht="12.8" hidden="false" customHeight="false" outlineLevel="0" collapsed="false">
      <c r="B78" s="0" t="n">
        <v>255</v>
      </c>
      <c r="C78" s="0" t="n">
        <v>160</v>
      </c>
      <c r="D78" s="0" t="n">
        <v>2.86</v>
      </c>
      <c r="N78" s="0" t="n">
        <v>255</v>
      </c>
      <c r="O78" s="0" t="n">
        <v>170</v>
      </c>
      <c r="P78" s="0" t="n">
        <v>0.01</v>
      </c>
    </row>
    <row r="79" customFormat="false" ht="12.8" hidden="false" customHeight="false" outlineLevel="0" collapsed="false">
      <c r="B79" s="0" t="n">
        <v>255</v>
      </c>
      <c r="C79" s="0" t="n">
        <v>170</v>
      </c>
      <c r="D79" s="0" t="n">
        <v>2.86</v>
      </c>
      <c r="N79" s="0" t="n">
        <v>255</v>
      </c>
      <c r="O79" s="0" t="n">
        <v>180</v>
      </c>
      <c r="P79" s="0" t="n">
        <v>0.01</v>
      </c>
    </row>
    <row r="80" customFormat="false" ht="12.8" hidden="false" customHeight="false" outlineLevel="0" collapsed="false">
      <c r="B80" s="0" t="n">
        <v>255</v>
      </c>
      <c r="C80" s="0" t="n">
        <v>180</v>
      </c>
      <c r="D80" s="0" t="n">
        <v>2.86</v>
      </c>
      <c r="N80" s="0" t="n">
        <v>255</v>
      </c>
      <c r="O80" s="0" t="n">
        <v>190</v>
      </c>
      <c r="P80" s="0" t="n">
        <v>0.01</v>
      </c>
    </row>
    <row r="81" customFormat="false" ht="12.8" hidden="false" customHeight="false" outlineLevel="0" collapsed="false">
      <c r="B81" s="0" t="n">
        <v>255</v>
      </c>
      <c r="C81" s="0" t="n">
        <v>190</v>
      </c>
      <c r="D81" s="0" t="n">
        <v>2.86</v>
      </c>
      <c r="N81" s="0" t="n">
        <v>255</v>
      </c>
      <c r="O81" s="0" t="n">
        <v>200</v>
      </c>
      <c r="P81" s="0" t="n">
        <v>0.01</v>
      </c>
    </row>
    <row r="82" customFormat="false" ht="12.8" hidden="false" customHeight="false" outlineLevel="0" collapsed="false">
      <c r="B82" s="0" t="n">
        <v>255</v>
      </c>
      <c r="C82" s="0" t="n">
        <v>200</v>
      </c>
      <c r="D82" s="0" t="n">
        <v>2.86</v>
      </c>
      <c r="N82" s="0" t="n">
        <v>255</v>
      </c>
      <c r="O82" s="0" t="n">
        <v>210</v>
      </c>
      <c r="P82" s="0" t="n">
        <v>0.01</v>
      </c>
    </row>
    <row r="83" customFormat="false" ht="12.8" hidden="false" customHeight="false" outlineLevel="0" collapsed="false">
      <c r="B83" s="0" t="n">
        <v>255</v>
      </c>
      <c r="C83" s="0" t="n">
        <v>230</v>
      </c>
      <c r="D83" s="0" t="n">
        <v>2.86</v>
      </c>
      <c r="N83" s="0" t="n">
        <v>255</v>
      </c>
      <c r="O83" s="0" t="n">
        <v>220</v>
      </c>
      <c r="P83" s="0" t="n">
        <v>0.01</v>
      </c>
    </row>
    <row r="84" customFormat="false" ht="12.8" hidden="false" customHeight="false" outlineLevel="0" collapsed="false">
      <c r="B84" s="0" t="n">
        <v>255</v>
      </c>
      <c r="C84" s="0" t="n">
        <v>240</v>
      </c>
      <c r="D84" s="0" t="n">
        <v>2.86</v>
      </c>
      <c r="N84" s="0" t="n">
        <v>255</v>
      </c>
      <c r="O84" s="0" t="n">
        <v>230</v>
      </c>
      <c r="P84" s="0" t="n">
        <v>0.01</v>
      </c>
    </row>
    <row r="85" customFormat="false" ht="12.8" hidden="false" customHeight="false" outlineLevel="0" collapsed="false">
      <c r="B85" s="0" t="n">
        <v>255</v>
      </c>
      <c r="C85" s="0" t="n">
        <v>250</v>
      </c>
      <c r="D85" s="0" t="n">
        <v>2.86</v>
      </c>
      <c r="N85" s="0" t="n">
        <v>255</v>
      </c>
      <c r="O85" s="0" t="n">
        <v>240</v>
      </c>
      <c r="P85" s="0" t="n">
        <v>0.01</v>
      </c>
    </row>
    <row r="86" customFormat="false" ht="12.8" hidden="false" customHeight="false" outlineLevel="0" collapsed="false">
      <c r="B86" s="0" t="n">
        <v>255</v>
      </c>
      <c r="C86" s="0" t="n">
        <v>255</v>
      </c>
      <c r="D86" s="0" t="n">
        <v>2.86</v>
      </c>
      <c r="N86" s="0" t="n">
        <v>255</v>
      </c>
      <c r="O86" s="0" t="n">
        <v>255</v>
      </c>
      <c r="P86" s="0" t="n">
        <v>0.01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15"/>
  <sheetViews>
    <sheetView showFormulas="false" showGridLines="true" showRowColHeaders="true" showZeros="true" rightToLeft="false" tabSelected="false" showOutlineSymbols="true" defaultGridColor="true" view="normal" topLeftCell="A58" colorId="64" zoomScale="90" zoomScaleNormal="90" zoomScalePageLayoutView="100" workbookViewId="0">
      <selection pane="topLeft" activeCell="C115" activeCellId="0" sqref="C115"/>
    </sheetView>
  </sheetViews>
  <sheetFormatPr defaultColWidth="11.66015625" defaultRowHeight="12.8" zeroHeight="false" outlineLevelRow="0" outlineLevelCol="0"/>
  <cols>
    <col collapsed="false" customWidth="true" hidden="false" outlineLevel="0" max="3" min="3" style="0" width="15.8"/>
    <col collapsed="false" customWidth="true" hidden="false" outlineLevel="0" max="13" min="13" style="0" width="15.68"/>
  </cols>
  <sheetData>
    <row r="1" customFormat="false" ht="12.8" hidden="false" customHeight="false" outlineLevel="0" collapsed="false">
      <c r="A1" s="2" t="s">
        <v>52</v>
      </c>
      <c r="B1" s="2" t="s">
        <v>57</v>
      </c>
      <c r="C1" s="2" t="s">
        <v>53</v>
      </c>
      <c r="D1" s="2" t="s">
        <v>117</v>
      </c>
      <c r="M1" s="2" t="s">
        <v>56</v>
      </c>
      <c r="N1" s="2" t="s">
        <v>57</v>
      </c>
      <c r="O1" s="2" t="s">
        <v>53</v>
      </c>
      <c r="P1" s="2" t="s">
        <v>117</v>
      </c>
    </row>
    <row r="2" customFormat="false" ht="12.8" hidden="false" customHeight="false" outlineLevel="0" collapsed="false">
      <c r="B2" s="1" t="n">
        <v>255</v>
      </c>
      <c r="C2" s="1" t="n">
        <v>0</v>
      </c>
      <c r="D2" s="0" t="n">
        <v>2.95</v>
      </c>
      <c r="N2" s="1" t="n">
        <v>255</v>
      </c>
      <c r="O2" s="1" t="n">
        <v>0</v>
      </c>
      <c r="P2" s="0" t="n">
        <v>0.01</v>
      </c>
    </row>
    <row r="3" customFormat="false" ht="12.8" hidden="false" customHeight="false" outlineLevel="0" collapsed="false">
      <c r="B3" s="0" t="n">
        <v>255</v>
      </c>
      <c r="C3" s="0" t="n">
        <v>1</v>
      </c>
      <c r="D3" s="0" t="n">
        <v>2.95</v>
      </c>
      <c r="N3" s="0" t="n">
        <v>255</v>
      </c>
      <c r="O3" s="0" t="n">
        <v>1</v>
      </c>
      <c r="P3" s="0" t="n">
        <v>0.01</v>
      </c>
    </row>
    <row r="4" customFormat="false" ht="12.8" hidden="false" customHeight="false" outlineLevel="0" collapsed="false">
      <c r="B4" s="0" t="n">
        <v>255</v>
      </c>
      <c r="C4" s="0" t="n">
        <v>5</v>
      </c>
      <c r="D4" s="0" t="n">
        <v>2.95</v>
      </c>
      <c r="N4" s="0" t="n">
        <v>255</v>
      </c>
      <c r="O4" s="0" t="n">
        <v>20</v>
      </c>
      <c r="P4" s="0" t="n">
        <v>0.01</v>
      </c>
    </row>
    <row r="5" customFormat="false" ht="12.8" hidden="false" customHeight="false" outlineLevel="0" collapsed="false">
      <c r="B5" s="0" t="n">
        <v>255</v>
      </c>
      <c r="C5" s="0" t="n">
        <v>10</v>
      </c>
      <c r="D5" s="0" t="n">
        <v>2.95</v>
      </c>
      <c r="N5" s="0" t="n">
        <v>255</v>
      </c>
      <c r="O5" s="0" t="n">
        <v>30</v>
      </c>
      <c r="P5" s="0" t="n">
        <v>0.01</v>
      </c>
    </row>
    <row r="6" customFormat="false" ht="12.8" hidden="false" customHeight="false" outlineLevel="0" collapsed="false">
      <c r="B6" s="0" t="n">
        <v>255</v>
      </c>
      <c r="C6" s="0" t="n">
        <v>20</v>
      </c>
      <c r="D6" s="0" t="n">
        <v>2.95</v>
      </c>
      <c r="N6" s="0" t="n">
        <v>255</v>
      </c>
      <c r="O6" s="0" t="n">
        <v>32</v>
      </c>
      <c r="P6" s="0" t="n">
        <v>0.01</v>
      </c>
    </row>
    <row r="7" customFormat="false" ht="12.8" hidden="false" customHeight="false" outlineLevel="0" collapsed="false">
      <c r="B7" s="0" t="n">
        <v>255</v>
      </c>
      <c r="C7" s="0" t="n">
        <v>30</v>
      </c>
      <c r="D7" s="0" t="n">
        <v>2.95</v>
      </c>
      <c r="N7" s="0" t="n">
        <v>255</v>
      </c>
      <c r="O7" s="0" t="n">
        <v>34</v>
      </c>
      <c r="P7" s="0" t="n">
        <v>0.01</v>
      </c>
    </row>
    <row r="8" customFormat="false" ht="12.8" hidden="false" customHeight="false" outlineLevel="0" collapsed="false">
      <c r="B8" s="0" t="n">
        <v>255</v>
      </c>
      <c r="C8" s="0" t="n">
        <v>40</v>
      </c>
      <c r="D8" s="0" t="n">
        <v>2.95</v>
      </c>
      <c r="N8" s="0" t="n">
        <v>255</v>
      </c>
      <c r="O8" s="0" t="n">
        <v>36</v>
      </c>
      <c r="P8" s="0" t="n">
        <v>0.01</v>
      </c>
    </row>
    <row r="9" customFormat="false" ht="12.8" hidden="false" customHeight="false" outlineLevel="0" collapsed="false">
      <c r="B9" s="0" t="n">
        <v>255</v>
      </c>
      <c r="C9" s="0" t="n">
        <v>45</v>
      </c>
      <c r="D9" s="0" t="n">
        <v>2.95</v>
      </c>
      <c r="N9" s="0" t="n">
        <v>255</v>
      </c>
      <c r="O9" s="0" t="n">
        <v>37</v>
      </c>
      <c r="P9" s="0" t="n">
        <v>0.01</v>
      </c>
    </row>
    <row r="10" customFormat="false" ht="12.8" hidden="false" customHeight="false" outlineLevel="0" collapsed="false">
      <c r="B10" s="0" t="n">
        <v>255</v>
      </c>
      <c r="C10" s="0" t="n">
        <v>48</v>
      </c>
      <c r="D10" s="0" t="n">
        <v>2.95</v>
      </c>
      <c r="N10" s="0" t="n">
        <v>255</v>
      </c>
      <c r="O10" s="0" t="n">
        <v>38</v>
      </c>
      <c r="P10" s="0" t="n">
        <v>0.01</v>
      </c>
    </row>
    <row r="11" customFormat="false" ht="12.8" hidden="false" customHeight="false" outlineLevel="0" collapsed="false">
      <c r="B11" s="0" t="n">
        <v>255</v>
      </c>
      <c r="C11" s="0" t="n">
        <v>50</v>
      </c>
      <c r="D11" s="0" t="n">
        <v>2.95</v>
      </c>
      <c r="N11" s="0" t="n">
        <v>255</v>
      </c>
      <c r="O11" s="0" t="n">
        <v>40</v>
      </c>
      <c r="P11" s="0" t="n">
        <v>0.01</v>
      </c>
    </row>
    <row r="12" customFormat="false" ht="12.8" hidden="false" customHeight="false" outlineLevel="0" collapsed="false">
      <c r="B12" s="0" t="n">
        <v>255</v>
      </c>
      <c r="C12" s="0" t="n">
        <v>57</v>
      </c>
      <c r="D12" s="0" t="n">
        <v>2.95</v>
      </c>
      <c r="N12" s="0" t="n">
        <v>255</v>
      </c>
      <c r="O12" s="0" t="n">
        <v>50</v>
      </c>
      <c r="P12" s="0" t="n">
        <v>0.01</v>
      </c>
    </row>
    <row r="13" customFormat="false" ht="12.8" hidden="false" customHeight="false" outlineLevel="0" collapsed="false">
      <c r="B13" s="0" t="n">
        <v>255</v>
      </c>
      <c r="C13" s="0" t="n">
        <v>58</v>
      </c>
      <c r="D13" s="0" t="n">
        <v>2.86</v>
      </c>
      <c r="N13" s="0" t="n">
        <v>255</v>
      </c>
      <c r="O13" s="0" t="n">
        <v>140</v>
      </c>
      <c r="P13" s="0" t="n">
        <v>0.01</v>
      </c>
    </row>
    <row r="14" customFormat="false" ht="12.8" hidden="false" customHeight="false" outlineLevel="0" collapsed="false">
      <c r="B14" s="0" t="n">
        <v>255</v>
      </c>
      <c r="C14" s="0" t="n">
        <v>80</v>
      </c>
      <c r="D14" s="0" t="n">
        <v>2.86</v>
      </c>
      <c r="N14" s="0" t="n">
        <v>255</v>
      </c>
      <c r="O14" s="0" t="n">
        <v>150</v>
      </c>
      <c r="P14" s="0" t="n">
        <v>0.01</v>
      </c>
    </row>
    <row r="15" customFormat="false" ht="12.8" hidden="false" customHeight="false" outlineLevel="0" collapsed="false">
      <c r="B15" s="0" t="n">
        <v>255</v>
      </c>
      <c r="C15" s="0" t="n">
        <v>120</v>
      </c>
      <c r="D15" s="0" t="n">
        <v>2.86</v>
      </c>
      <c r="N15" s="0" t="n">
        <v>255</v>
      </c>
      <c r="O15" s="0" t="n">
        <v>152</v>
      </c>
      <c r="P15" s="0" t="n">
        <v>0.01</v>
      </c>
    </row>
    <row r="16" customFormat="false" ht="12.8" hidden="false" customHeight="false" outlineLevel="0" collapsed="false">
      <c r="B16" s="0" t="n">
        <v>255</v>
      </c>
      <c r="C16" s="0" t="n">
        <v>130</v>
      </c>
      <c r="D16" s="0" t="n">
        <v>2.86</v>
      </c>
      <c r="N16" s="0" t="n">
        <v>255</v>
      </c>
      <c r="O16" s="0" t="n">
        <v>155</v>
      </c>
      <c r="P16" s="0" t="n">
        <v>0.01</v>
      </c>
    </row>
    <row r="17" customFormat="false" ht="12.8" hidden="false" customHeight="false" outlineLevel="0" collapsed="false">
      <c r="B17" s="0" t="n">
        <v>255</v>
      </c>
      <c r="C17" s="0" t="n">
        <v>140</v>
      </c>
      <c r="D17" s="0" t="n">
        <v>2.86</v>
      </c>
      <c r="N17" s="0" t="n">
        <v>255</v>
      </c>
      <c r="O17" s="0" t="n">
        <v>157</v>
      </c>
      <c r="P17" s="0" t="n">
        <v>0.01</v>
      </c>
    </row>
    <row r="18" customFormat="false" ht="12.8" hidden="false" customHeight="false" outlineLevel="0" collapsed="false">
      <c r="B18" s="0" t="n">
        <v>255</v>
      </c>
      <c r="C18" s="0" t="n">
        <v>150</v>
      </c>
      <c r="D18" s="0" t="n">
        <v>2.86</v>
      </c>
      <c r="N18" s="0" t="n">
        <v>255</v>
      </c>
      <c r="O18" s="0" t="n">
        <v>159</v>
      </c>
      <c r="P18" s="0" t="n">
        <v>0.01</v>
      </c>
    </row>
    <row r="19" customFormat="false" ht="12.8" hidden="false" customHeight="false" outlineLevel="0" collapsed="false">
      <c r="B19" s="0" t="n">
        <v>255</v>
      </c>
      <c r="C19" s="0" t="n">
        <v>160</v>
      </c>
      <c r="D19" s="0" t="n">
        <v>2.86</v>
      </c>
      <c r="N19" s="0" t="n">
        <v>255</v>
      </c>
      <c r="O19" s="0" t="n">
        <v>160</v>
      </c>
      <c r="P19" s="0" t="n">
        <v>0.01</v>
      </c>
    </row>
    <row r="20" customFormat="false" ht="12.8" hidden="false" customHeight="false" outlineLevel="0" collapsed="false">
      <c r="B20" s="0" t="n">
        <v>255</v>
      </c>
      <c r="C20" s="0" t="n">
        <v>170</v>
      </c>
      <c r="D20" s="0" t="n">
        <v>2.86</v>
      </c>
      <c r="N20" s="0" t="n">
        <v>255</v>
      </c>
      <c r="O20" s="0" t="n">
        <v>170</v>
      </c>
      <c r="P20" s="0" t="n">
        <v>0.01</v>
      </c>
    </row>
    <row r="21" customFormat="false" ht="12.8" hidden="false" customHeight="false" outlineLevel="0" collapsed="false">
      <c r="B21" s="0" t="n">
        <v>255</v>
      </c>
      <c r="C21" s="0" t="n">
        <v>180</v>
      </c>
      <c r="D21" s="0" t="n">
        <v>2.86</v>
      </c>
      <c r="N21" s="0" t="n">
        <v>255</v>
      </c>
      <c r="O21" s="0" t="n">
        <v>180</v>
      </c>
      <c r="P21" s="0" t="n">
        <v>0.01</v>
      </c>
    </row>
    <row r="22" customFormat="false" ht="12.8" hidden="false" customHeight="false" outlineLevel="0" collapsed="false">
      <c r="B22" s="0" t="n">
        <v>255</v>
      </c>
      <c r="C22" s="0" t="n">
        <v>190</v>
      </c>
      <c r="D22" s="0" t="n">
        <v>2.86</v>
      </c>
      <c r="N22" s="0" t="n">
        <v>255</v>
      </c>
      <c r="O22" s="0" t="n">
        <v>190</v>
      </c>
      <c r="P22" s="0" t="n">
        <v>0.01</v>
      </c>
    </row>
    <row r="23" customFormat="false" ht="12.8" hidden="false" customHeight="false" outlineLevel="0" collapsed="false">
      <c r="B23" s="0" t="n">
        <v>255</v>
      </c>
      <c r="C23" s="0" t="n">
        <v>200</v>
      </c>
      <c r="D23" s="0" t="n">
        <v>2.86</v>
      </c>
      <c r="N23" s="0" t="n">
        <v>255</v>
      </c>
      <c r="O23" s="0" t="n">
        <v>200</v>
      </c>
      <c r="P23" s="0" t="n">
        <v>0.01</v>
      </c>
    </row>
    <row r="24" customFormat="false" ht="12.8" hidden="false" customHeight="false" outlineLevel="0" collapsed="false">
      <c r="B24" s="0" t="n">
        <v>255</v>
      </c>
      <c r="C24" s="0" t="n">
        <v>210</v>
      </c>
      <c r="D24" s="0" t="n">
        <v>2.86</v>
      </c>
      <c r="N24" s="0" t="n">
        <v>255</v>
      </c>
      <c r="O24" s="0" t="n">
        <v>210</v>
      </c>
      <c r="P24" s="0" t="n">
        <v>0.01</v>
      </c>
    </row>
    <row r="25" customFormat="false" ht="12.8" hidden="false" customHeight="false" outlineLevel="0" collapsed="false">
      <c r="B25" s="0" t="n">
        <v>255</v>
      </c>
      <c r="C25" s="0" t="n">
        <v>220</v>
      </c>
      <c r="D25" s="0" t="n">
        <v>2.86</v>
      </c>
      <c r="N25" s="0" t="n">
        <v>255</v>
      </c>
      <c r="O25" s="0" t="n">
        <v>220</v>
      </c>
      <c r="P25" s="0" t="n">
        <v>0.01</v>
      </c>
    </row>
    <row r="26" customFormat="false" ht="12.8" hidden="false" customHeight="false" outlineLevel="0" collapsed="false">
      <c r="B26" s="0" t="n">
        <v>255</v>
      </c>
      <c r="C26" s="0" t="n">
        <v>230</v>
      </c>
      <c r="D26" s="0" t="n">
        <v>2.86</v>
      </c>
      <c r="N26" s="0" t="n">
        <v>255</v>
      </c>
      <c r="O26" s="0" t="n">
        <v>230</v>
      </c>
      <c r="P26" s="0" t="n">
        <v>0.01</v>
      </c>
    </row>
    <row r="27" customFormat="false" ht="12.8" hidden="false" customHeight="false" outlineLevel="0" collapsed="false">
      <c r="B27" s="0" t="n">
        <v>255</v>
      </c>
      <c r="C27" s="0" t="n">
        <v>240</v>
      </c>
      <c r="D27" s="0" t="n">
        <v>2.86</v>
      </c>
      <c r="N27" s="0" t="n">
        <v>255</v>
      </c>
      <c r="O27" s="0" t="n">
        <v>240</v>
      </c>
      <c r="P27" s="0" t="n">
        <v>0.01</v>
      </c>
    </row>
    <row r="28" customFormat="false" ht="12.8" hidden="false" customHeight="false" outlineLevel="0" collapsed="false">
      <c r="B28" s="0" t="n">
        <v>255</v>
      </c>
      <c r="C28" s="0" t="n">
        <v>255</v>
      </c>
      <c r="D28" s="0" t="n">
        <v>2.86</v>
      </c>
      <c r="N28" s="0" t="n">
        <v>255</v>
      </c>
      <c r="O28" s="0" t="n">
        <v>255</v>
      </c>
      <c r="P28" s="0" t="n">
        <v>0.01</v>
      </c>
    </row>
    <row r="30" customFormat="false" ht="12.8" hidden="false" customHeight="false" outlineLevel="0" collapsed="false">
      <c r="A30" s="2" t="s">
        <v>52</v>
      </c>
      <c r="B30" s="2" t="s">
        <v>57</v>
      </c>
      <c r="C30" s="2" t="s">
        <v>54</v>
      </c>
      <c r="D30" s="2" t="s">
        <v>117</v>
      </c>
      <c r="M30" s="2" t="s">
        <v>56</v>
      </c>
      <c r="N30" s="2" t="s">
        <v>57</v>
      </c>
      <c r="O30" s="2" t="s">
        <v>54</v>
      </c>
      <c r="P30" s="2" t="s">
        <v>117</v>
      </c>
    </row>
    <row r="31" customFormat="false" ht="12.8" hidden="false" customHeight="false" outlineLevel="0" collapsed="false">
      <c r="B31" s="1" t="n">
        <v>255</v>
      </c>
      <c r="C31" s="1" t="n">
        <v>0</v>
      </c>
      <c r="D31" s="0" t="n">
        <v>2.95</v>
      </c>
      <c r="N31" s="1" t="n">
        <v>255</v>
      </c>
      <c r="O31" s="1" t="n">
        <v>0</v>
      </c>
      <c r="P31" s="0" t="n">
        <v>0.01</v>
      </c>
    </row>
    <row r="32" customFormat="false" ht="12.8" hidden="false" customHeight="false" outlineLevel="0" collapsed="false">
      <c r="B32" s="0" t="n">
        <v>255</v>
      </c>
      <c r="C32" s="0" t="n">
        <v>1</v>
      </c>
      <c r="D32" s="0" t="n">
        <v>2.95</v>
      </c>
      <c r="N32" s="1" t="n">
        <v>255</v>
      </c>
      <c r="O32" s="0" t="n">
        <v>1</v>
      </c>
      <c r="P32" s="0" t="n">
        <v>0.01</v>
      </c>
    </row>
    <row r="33" customFormat="false" ht="12.8" hidden="false" customHeight="false" outlineLevel="0" collapsed="false">
      <c r="B33" s="0" t="n">
        <v>255</v>
      </c>
      <c r="C33" s="0" t="n">
        <v>20</v>
      </c>
      <c r="D33" s="0" t="n">
        <v>2.95</v>
      </c>
      <c r="N33" s="0" t="n">
        <v>255</v>
      </c>
      <c r="O33" s="0" t="n">
        <v>100</v>
      </c>
      <c r="P33" s="0" t="n">
        <v>0.01</v>
      </c>
    </row>
    <row r="34" customFormat="false" ht="12.8" hidden="false" customHeight="false" outlineLevel="0" collapsed="false">
      <c r="B34" s="0" t="n">
        <v>255</v>
      </c>
      <c r="C34" s="0" t="n">
        <v>28</v>
      </c>
      <c r="D34" s="0" t="n">
        <v>2.95</v>
      </c>
      <c r="N34" s="0" t="n">
        <v>255</v>
      </c>
      <c r="O34" s="0" t="n">
        <v>150</v>
      </c>
      <c r="P34" s="0" t="n">
        <v>0.01</v>
      </c>
    </row>
    <row r="35" customFormat="false" ht="12.8" hidden="false" customHeight="false" outlineLevel="0" collapsed="false">
      <c r="B35" s="0" t="n">
        <v>255</v>
      </c>
      <c r="C35" s="0" t="n">
        <v>30</v>
      </c>
      <c r="D35" s="0" t="n">
        <v>2.95</v>
      </c>
      <c r="N35" s="0" t="n">
        <v>255</v>
      </c>
      <c r="O35" s="0" t="n">
        <v>156</v>
      </c>
      <c r="P35" s="0" t="n">
        <v>0.2</v>
      </c>
    </row>
    <row r="36" customFormat="false" ht="12.8" hidden="false" customHeight="false" outlineLevel="0" collapsed="false">
      <c r="B36" s="0" t="n">
        <v>255</v>
      </c>
      <c r="C36" s="0" t="n">
        <v>30</v>
      </c>
      <c r="D36" s="0" t="n">
        <v>2.95</v>
      </c>
      <c r="N36" s="0" t="n">
        <v>255</v>
      </c>
      <c r="O36" s="0" t="n">
        <v>157</v>
      </c>
      <c r="P36" s="0" t="n">
        <v>0.17</v>
      </c>
    </row>
    <row r="37" customFormat="false" ht="12.8" hidden="false" customHeight="false" outlineLevel="0" collapsed="false">
      <c r="B37" s="0" t="n">
        <v>255</v>
      </c>
      <c r="C37" s="0" t="n">
        <v>23</v>
      </c>
      <c r="D37" s="0" t="n">
        <v>2.95</v>
      </c>
      <c r="N37" s="0" t="n">
        <v>255</v>
      </c>
      <c r="O37" s="0" t="n">
        <v>159</v>
      </c>
      <c r="P37" s="0" t="n">
        <v>0.18</v>
      </c>
    </row>
    <row r="38" customFormat="false" ht="12.8" hidden="false" customHeight="false" outlineLevel="0" collapsed="false">
      <c r="B38" s="0" t="n">
        <v>255</v>
      </c>
      <c r="C38" s="0" t="n">
        <v>36</v>
      </c>
      <c r="D38" s="0" t="n">
        <v>2.95</v>
      </c>
      <c r="N38" s="0" t="n">
        <v>255</v>
      </c>
      <c r="O38" s="0" t="n">
        <v>160</v>
      </c>
      <c r="P38" s="0" t="n">
        <v>0.33</v>
      </c>
    </row>
    <row r="39" customFormat="false" ht="12.8" hidden="false" customHeight="false" outlineLevel="0" collapsed="false">
      <c r="B39" s="0" t="n">
        <v>255</v>
      </c>
      <c r="C39" s="0" t="n">
        <v>37</v>
      </c>
      <c r="D39" s="0" t="n">
        <v>2.86</v>
      </c>
      <c r="N39" s="0" t="n">
        <v>255</v>
      </c>
      <c r="O39" s="0" t="n">
        <v>170</v>
      </c>
      <c r="P39" s="0" t="n">
        <v>0.63</v>
      </c>
    </row>
    <row r="40" customFormat="false" ht="12.8" hidden="false" customHeight="false" outlineLevel="0" collapsed="false">
      <c r="B40" s="0" t="n">
        <v>255</v>
      </c>
      <c r="C40" s="0" t="n">
        <v>70</v>
      </c>
      <c r="D40" s="0" t="n">
        <v>2.86</v>
      </c>
      <c r="N40" s="0" t="n">
        <v>255</v>
      </c>
      <c r="O40" s="0" t="n">
        <v>180</v>
      </c>
      <c r="P40" s="0" t="n">
        <v>0.87</v>
      </c>
    </row>
    <row r="41" customFormat="false" ht="12.8" hidden="false" customHeight="false" outlineLevel="0" collapsed="false">
      <c r="B41" s="0" t="n">
        <v>255</v>
      </c>
      <c r="C41" s="0" t="n">
        <v>100</v>
      </c>
      <c r="D41" s="0" t="n">
        <v>2.86</v>
      </c>
      <c r="N41" s="0" t="n">
        <v>255</v>
      </c>
      <c r="O41" s="0" t="n">
        <v>190</v>
      </c>
      <c r="P41" s="0" t="n">
        <v>1.2</v>
      </c>
    </row>
    <row r="42" customFormat="false" ht="12.8" hidden="false" customHeight="false" outlineLevel="0" collapsed="false">
      <c r="B42" s="0" t="n">
        <v>255</v>
      </c>
      <c r="C42" s="0" t="n">
        <v>150</v>
      </c>
      <c r="D42" s="0" t="n">
        <v>2.86</v>
      </c>
      <c r="N42" s="0" t="n">
        <v>255</v>
      </c>
      <c r="O42" s="0" t="n">
        <v>200</v>
      </c>
      <c r="P42" s="0" t="n">
        <v>1.36</v>
      </c>
    </row>
    <row r="43" customFormat="false" ht="12.8" hidden="false" customHeight="false" outlineLevel="0" collapsed="false">
      <c r="B43" s="0" t="n">
        <v>255</v>
      </c>
      <c r="C43" s="0" t="n">
        <v>170</v>
      </c>
      <c r="D43" s="0" t="n">
        <v>2.92</v>
      </c>
      <c r="N43" s="0" t="n">
        <v>255</v>
      </c>
      <c r="O43" s="0" t="n">
        <v>210</v>
      </c>
      <c r="P43" s="0" t="n">
        <v>1.53</v>
      </c>
    </row>
    <row r="44" customFormat="false" ht="12.8" hidden="false" customHeight="false" outlineLevel="0" collapsed="false">
      <c r="B44" s="0" t="n">
        <v>255</v>
      </c>
      <c r="C44" s="0" t="n">
        <v>175</v>
      </c>
      <c r="D44" s="0" t="n">
        <v>2.94</v>
      </c>
      <c r="N44" s="0" t="n">
        <v>255</v>
      </c>
      <c r="O44" s="0" t="n">
        <v>220</v>
      </c>
      <c r="P44" s="0" t="n">
        <v>1.73</v>
      </c>
    </row>
    <row r="45" customFormat="false" ht="12.8" hidden="false" customHeight="false" outlineLevel="0" collapsed="false">
      <c r="B45" s="0" t="n">
        <v>255</v>
      </c>
      <c r="C45" s="0" t="n">
        <v>178</v>
      </c>
      <c r="D45" s="0" t="n">
        <v>2.95</v>
      </c>
      <c r="N45" s="0" t="n">
        <v>255</v>
      </c>
      <c r="O45" s="0" t="n">
        <v>230</v>
      </c>
      <c r="P45" s="0" t="n">
        <v>1.85</v>
      </c>
    </row>
    <row r="46" customFormat="false" ht="12.8" hidden="false" customHeight="false" outlineLevel="0" collapsed="false">
      <c r="B46" s="0" t="n">
        <v>255</v>
      </c>
      <c r="C46" s="0" t="n">
        <v>180</v>
      </c>
      <c r="D46" s="0" t="n">
        <v>2.95</v>
      </c>
      <c r="N46" s="0" t="n">
        <v>255</v>
      </c>
      <c r="O46" s="0" t="n">
        <v>240</v>
      </c>
      <c r="P46" s="0" t="n">
        <v>1.96</v>
      </c>
    </row>
    <row r="47" customFormat="false" ht="12.8" hidden="false" customHeight="false" outlineLevel="0" collapsed="false">
      <c r="B47" s="0" t="n">
        <v>255</v>
      </c>
      <c r="C47" s="0" t="n">
        <v>185</v>
      </c>
      <c r="D47" s="0" t="n">
        <v>2.97</v>
      </c>
      <c r="N47" s="0" t="n">
        <v>255</v>
      </c>
      <c r="O47" s="0" t="n">
        <v>245</v>
      </c>
      <c r="P47" s="0" t="n">
        <v>2.03</v>
      </c>
    </row>
    <row r="48" customFormat="false" ht="12.8" hidden="false" customHeight="false" outlineLevel="0" collapsed="false">
      <c r="B48" s="0" t="n">
        <v>255</v>
      </c>
      <c r="C48" s="0" t="n">
        <v>190</v>
      </c>
      <c r="D48" s="0" t="n">
        <v>2.98</v>
      </c>
      <c r="N48" s="0" t="n">
        <v>255</v>
      </c>
      <c r="O48" s="0" t="n">
        <v>246</v>
      </c>
      <c r="P48" s="0" t="n">
        <v>2.03</v>
      </c>
    </row>
    <row r="49" customFormat="false" ht="12.8" hidden="false" customHeight="false" outlineLevel="0" collapsed="false">
      <c r="B49" s="0" t="n">
        <v>255</v>
      </c>
      <c r="C49" s="0" t="n">
        <v>200</v>
      </c>
      <c r="D49" s="0" t="n">
        <v>2.99</v>
      </c>
      <c r="N49" s="0" t="n">
        <v>255</v>
      </c>
      <c r="O49" s="0" t="n">
        <v>247</v>
      </c>
      <c r="P49" s="0" t="n">
        <v>2.03</v>
      </c>
    </row>
    <row r="50" customFormat="false" ht="12.8" hidden="false" customHeight="false" outlineLevel="0" collapsed="false">
      <c r="B50" s="0" t="n">
        <v>255</v>
      </c>
      <c r="C50" s="0" t="n">
        <v>220</v>
      </c>
      <c r="D50" s="0" t="n">
        <v>3.03</v>
      </c>
      <c r="N50" s="0" t="n">
        <v>255</v>
      </c>
      <c r="O50" s="0" t="n">
        <v>248</v>
      </c>
      <c r="P50" s="0" t="n">
        <v>2.03</v>
      </c>
    </row>
    <row r="51" customFormat="false" ht="12.8" hidden="false" customHeight="false" outlineLevel="0" collapsed="false">
      <c r="B51" s="0" t="n">
        <v>255</v>
      </c>
      <c r="C51" s="0" t="n">
        <v>230</v>
      </c>
      <c r="D51" s="0" t="n">
        <v>3.04</v>
      </c>
      <c r="N51" s="0" t="n">
        <v>255</v>
      </c>
      <c r="O51" s="0" t="n">
        <v>249</v>
      </c>
      <c r="P51" s="0" t="n">
        <v>2.07</v>
      </c>
    </row>
    <row r="52" customFormat="false" ht="12.8" hidden="false" customHeight="false" outlineLevel="0" collapsed="false">
      <c r="B52" s="0" t="n">
        <v>255</v>
      </c>
      <c r="C52" s="0" t="n">
        <v>240</v>
      </c>
      <c r="D52" s="0" t="n">
        <v>3.05</v>
      </c>
      <c r="N52" s="0" t="n">
        <v>255</v>
      </c>
      <c r="O52" s="0" t="n">
        <v>250</v>
      </c>
      <c r="P52" s="0" t="n">
        <v>2.07</v>
      </c>
    </row>
    <row r="53" customFormat="false" ht="12.8" hidden="false" customHeight="false" outlineLevel="0" collapsed="false">
      <c r="B53" s="0" t="n">
        <v>255</v>
      </c>
      <c r="C53" s="0" t="n">
        <v>250</v>
      </c>
      <c r="D53" s="0" t="n">
        <v>3.07</v>
      </c>
      <c r="N53" s="0" t="n">
        <v>255</v>
      </c>
      <c r="O53" s="0" t="n">
        <v>251</v>
      </c>
      <c r="P53" s="0" t="n">
        <v>2.07</v>
      </c>
    </row>
    <row r="54" customFormat="false" ht="12.8" hidden="false" customHeight="false" outlineLevel="0" collapsed="false">
      <c r="B54" s="0" t="n">
        <v>255</v>
      </c>
      <c r="C54" s="0" t="n">
        <v>252</v>
      </c>
      <c r="D54" s="0" t="n">
        <v>3.07</v>
      </c>
      <c r="N54" s="0" t="n">
        <v>255</v>
      </c>
      <c r="O54" s="0" t="n">
        <v>252</v>
      </c>
      <c r="P54" s="0" t="n">
        <v>2.08</v>
      </c>
    </row>
    <row r="55" customFormat="false" ht="12.8" hidden="false" customHeight="false" outlineLevel="0" collapsed="false">
      <c r="B55" s="0" t="n">
        <v>255</v>
      </c>
      <c r="C55" s="0" t="n">
        <v>253</v>
      </c>
      <c r="D55" s="0" t="n">
        <v>3.07</v>
      </c>
      <c r="N55" s="0" t="n">
        <v>255</v>
      </c>
      <c r="O55" s="0" t="n">
        <v>253</v>
      </c>
      <c r="P55" s="0" t="n">
        <v>2.12</v>
      </c>
    </row>
    <row r="56" customFormat="false" ht="12.8" hidden="false" customHeight="false" outlineLevel="0" collapsed="false">
      <c r="B56" s="0" t="n">
        <v>255</v>
      </c>
      <c r="C56" s="0" t="n">
        <v>254</v>
      </c>
      <c r="D56" s="0" t="n">
        <v>3.07</v>
      </c>
      <c r="N56" s="0" t="n">
        <v>255</v>
      </c>
      <c r="O56" s="0" t="n">
        <v>254</v>
      </c>
      <c r="P56" s="0" t="n">
        <v>2.12</v>
      </c>
    </row>
    <row r="57" customFormat="false" ht="12.8" hidden="false" customHeight="false" outlineLevel="0" collapsed="false">
      <c r="B57" s="0" t="n">
        <v>255</v>
      </c>
      <c r="C57" s="0" t="n">
        <v>255</v>
      </c>
      <c r="D57" s="0" t="n">
        <v>3.07</v>
      </c>
      <c r="N57" s="0" t="n">
        <v>255</v>
      </c>
      <c r="O57" s="0" t="n">
        <v>255</v>
      </c>
      <c r="P57" s="0" t="n">
        <v>2.12</v>
      </c>
    </row>
    <row r="59" customFormat="false" ht="12.8" hidden="false" customHeight="false" outlineLevel="0" collapsed="false">
      <c r="A59" s="2" t="s">
        <v>52</v>
      </c>
      <c r="B59" s="2" t="s">
        <v>57</v>
      </c>
      <c r="C59" s="2" t="s">
        <v>118</v>
      </c>
      <c r="D59" s="2" t="s">
        <v>117</v>
      </c>
      <c r="M59" s="2" t="s">
        <v>56</v>
      </c>
      <c r="N59" s="2" t="s">
        <v>57</v>
      </c>
      <c r="O59" s="2" t="s">
        <v>118</v>
      </c>
      <c r="P59" s="2" t="s">
        <v>117</v>
      </c>
      <c r="Q59" s="2"/>
      <c r="R59" s="2"/>
    </row>
    <row r="60" customFormat="false" ht="12.8" hidden="false" customHeight="false" outlineLevel="0" collapsed="false">
      <c r="B60" s="1" t="n">
        <v>255</v>
      </c>
      <c r="C60" s="1" t="n">
        <v>0</v>
      </c>
      <c r="D60" s="0" t="n">
        <v>2.95</v>
      </c>
      <c r="N60" s="1" t="n">
        <v>255</v>
      </c>
      <c r="O60" s="1" t="n">
        <v>0</v>
      </c>
      <c r="P60" s="0" t="n">
        <v>0.01</v>
      </c>
    </row>
    <row r="61" customFormat="false" ht="12.8" hidden="false" customHeight="false" outlineLevel="0" collapsed="false">
      <c r="B61" s="0" t="n">
        <v>255</v>
      </c>
      <c r="C61" s="0" t="n">
        <v>1</v>
      </c>
      <c r="D61" s="0" t="n">
        <v>2.95</v>
      </c>
      <c r="N61" s="0" t="n">
        <v>255</v>
      </c>
      <c r="O61" s="0" t="n">
        <v>10</v>
      </c>
      <c r="P61" s="0" t="n">
        <v>0.01</v>
      </c>
    </row>
    <row r="62" customFormat="false" ht="12.8" hidden="false" customHeight="false" outlineLevel="0" collapsed="false">
      <c r="B62" s="0" t="n">
        <v>255</v>
      </c>
      <c r="C62" s="0" t="n">
        <v>20</v>
      </c>
      <c r="D62" s="0" t="n">
        <v>2.95</v>
      </c>
      <c r="N62" s="0" t="n">
        <v>255</v>
      </c>
      <c r="O62" s="0" t="n">
        <v>20</v>
      </c>
      <c r="P62" s="0" t="n">
        <v>0.01</v>
      </c>
    </row>
    <row r="63" customFormat="false" ht="12.8" hidden="false" customHeight="false" outlineLevel="0" collapsed="false">
      <c r="B63" s="0" t="n">
        <v>255</v>
      </c>
      <c r="C63" s="0" t="n">
        <v>21</v>
      </c>
      <c r="D63" s="0" t="n">
        <v>2.95</v>
      </c>
      <c r="N63" s="0" t="n">
        <v>255</v>
      </c>
      <c r="O63" s="0" t="n">
        <v>30</v>
      </c>
      <c r="P63" s="0" t="n">
        <v>0.01</v>
      </c>
    </row>
    <row r="64" customFormat="false" ht="12.8" hidden="false" customHeight="false" outlineLevel="0" collapsed="false">
      <c r="B64" s="0" t="n">
        <v>255</v>
      </c>
      <c r="C64" s="0" t="n">
        <v>31</v>
      </c>
      <c r="D64" s="0" t="n">
        <v>2.95</v>
      </c>
      <c r="N64" s="0" t="n">
        <v>255</v>
      </c>
      <c r="O64" s="0" t="n">
        <v>32</v>
      </c>
      <c r="P64" s="0" t="n">
        <v>0.01</v>
      </c>
    </row>
    <row r="65" customFormat="false" ht="12.8" hidden="false" customHeight="false" outlineLevel="0" collapsed="false">
      <c r="B65" s="0" t="n">
        <v>255</v>
      </c>
      <c r="C65" s="0" t="n">
        <v>32</v>
      </c>
      <c r="D65" s="0" t="n">
        <v>2.86</v>
      </c>
      <c r="N65" s="0" t="n">
        <v>255</v>
      </c>
      <c r="O65" s="0" t="n">
        <v>34</v>
      </c>
      <c r="P65" s="0" t="n">
        <v>0.01</v>
      </c>
    </row>
    <row r="66" customFormat="false" ht="12.8" hidden="false" customHeight="false" outlineLevel="0" collapsed="false">
      <c r="B66" s="0" t="n">
        <v>255</v>
      </c>
      <c r="C66" s="0" t="n">
        <v>36</v>
      </c>
      <c r="D66" s="0" t="n">
        <v>2.86</v>
      </c>
      <c r="N66" s="0" t="n">
        <v>255</v>
      </c>
      <c r="O66" s="0" t="n">
        <v>36</v>
      </c>
      <c r="P66" s="0" t="n">
        <v>0.01</v>
      </c>
    </row>
    <row r="67" customFormat="false" ht="12.8" hidden="false" customHeight="false" outlineLevel="0" collapsed="false">
      <c r="B67" s="0" t="n">
        <v>255</v>
      </c>
      <c r="C67" s="0" t="n">
        <v>37</v>
      </c>
      <c r="D67" s="0" t="n">
        <v>2.86</v>
      </c>
      <c r="N67" s="0" t="n">
        <v>255</v>
      </c>
      <c r="O67" s="0" t="n">
        <v>37</v>
      </c>
      <c r="P67" s="0" t="n">
        <v>0.01</v>
      </c>
    </row>
    <row r="68" customFormat="false" ht="12.8" hidden="false" customHeight="false" outlineLevel="0" collapsed="false">
      <c r="B68" s="0" t="n">
        <v>255</v>
      </c>
      <c r="C68" s="0" t="n">
        <v>38</v>
      </c>
      <c r="D68" s="0" t="n">
        <v>2.86</v>
      </c>
      <c r="N68" s="0" t="n">
        <v>255</v>
      </c>
      <c r="O68" s="0" t="n">
        <v>38</v>
      </c>
      <c r="P68" s="0" t="n">
        <v>0.01</v>
      </c>
    </row>
    <row r="69" customFormat="false" ht="12.8" hidden="false" customHeight="false" outlineLevel="0" collapsed="false">
      <c r="B69" s="0" t="n">
        <v>255</v>
      </c>
      <c r="C69" s="0" t="n">
        <v>40</v>
      </c>
      <c r="D69" s="0" t="n">
        <v>2.86</v>
      </c>
      <c r="N69" s="0" t="n">
        <v>255</v>
      </c>
      <c r="O69" s="0" t="n">
        <v>40</v>
      </c>
      <c r="P69" s="0" t="n">
        <v>0.01</v>
      </c>
    </row>
    <row r="70" customFormat="false" ht="12.8" hidden="false" customHeight="false" outlineLevel="0" collapsed="false">
      <c r="B70" s="0" t="n">
        <v>255</v>
      </c>
      <c r="C70" s="0" t="n">
        <v>50</v>
      </c>
      <c r="D70" s="0" t="n">
        <v>2.86</v>
      </c>
      <c r="N70" s="0" t="n">
        <v>255</v>
      </c>
      <c r="O70" s="0" t="n">
        <v>100</v>
      </c>
      <c r="P70" s="0" t="n">
        <v>0.01</v>
      </c>
    </row>
    <row r="71" customFormat="false" ht="12.8" hidden="false" customHeight="false" outlineLevel="0" collapsed="false">
      <c r="B71" s="0" t="n">
        <v>255</v>
      </c>
      <c r="C71" s="0" t="n">
        <v>100</v>
      </c>
      <c r="D71" s="0" t="n">
        <v>2.86</v>
      </c>
      <c r="N71" s="0" t="n">
        <v>255</v>
      </c>
      <c r="O71" s="0" t="n">
        <v>140</v>
      </c>
      <c r="P71" s="0" t="n">
        <v>0.01</v>
      </c>
    </row>
    <row r="72" customFormat="false" ht="12.8" hidden="false" customHeight="false" outlineLevel="0" collapsed="false">
      <c r="B72" s="0" t="n">
        <v>255</v>
      </c>
      <c r="C72" s="0" t="n">
        <v>120</v>
      </c>
      <c r="D72" s="0" t="n">
        <v>2.86</v>
      </c>
      <c r="N72" s="0" t="n">
        <v>255</v>
      </c>
      <c r="O72" s="0" t="n">
        <v>150</v>
      </c>
      <c r="P72" s="0" t="n">
        <v>0.01</v>
      </c>
    </row>
    <row r="73" customFormat="false" ht="12.8" hidden="false" customHeight="false" outlineLevel="0" collapsed="false">
      <c r="B73" s="0" t="n">
        <v>255</v>
      </c>
      <c r="C73" s="0" t="n">
        <v>130</v>
      </c>
      <c r="D73" s="0" t="n">
        <v>2.86</v>
      </c>
      <c r="N73" s="0" t="n">
        <v>255</v>
      </c>
      <c r="O73" s="0" t="n">
        <v>151</v>
      </c>
      <c r="P73" s="0" t="n">
        <v>0.01</v>
      </c>
    </row>
    <row r="74" customFormat="false" ht="12.8" hidden="false" customHeight="false" outlineLevel="0" collapsed="false">
      <c r="B74" s="0" t="n">
        <v>255</v>
      </c>
      <c r="C74" s="0" t="n">
        <v>140</v>
      </c>
      <c r="D74" s="0" t="n">
        <v>2.86</v>
      </c>
      <c r="N74" s="0" t="n">
        <v>255</v>
      </c>
      <c r="O74" s="0" t="n">
        <v>152</v>
      </c>
      <c r="P74" s="0" t="n">
        <v>0.15</v>
      </c>
    </row>
    <row r="75" customFormat="false" ht="12.8" hidden="false" customHeight="false" outlineLevel="0" collapsed="false">
      <c r="B75" s="0" t="n">
        <v>255</v>
      </c>
      <c r="C75" s="0" t="n">
        <v>150</v>
      </c>
      <c r="D75" s="0" t="n">
        <v>2.86</v>
      </c>
      <c r="N75" s="0" t="n">
        <v>255</v>
      </c>
      <c r="O75" s="0" t="n">
        <v>157</v>
      </c>
      <c r="P75" s="0" t="n">
        <v>0.33</v>
      </c>
    </row>
    <row r="76" customFormat="false" ht="12.8" hidden="false" customHeight="false" outlineLevel="0" collapsed="false">
      <c r="B76" s="0" t="n">
        <v>255</v>
      </c>
      <c r="C76" s="0" t="n">
        <v>152</v>
      </c>
      <c r="D76" s="0" t="n">
        <v>2.87</v>
      </c>
      <c r="N76" s="0" t="n">
        <v>255</v>
      </c>
      <c r="O76" s="0" t="n">
        <v>159</v>
      </c>
      <c r="P76" s="0" t="n">
        <v>0.33</v>
      </c>
    </row>
    <row r="77" customFormat="false" ht="12.8" hidden="false" customHeight="false" outlineLevel="0" collapsed="false">
      <c r="B77" s="0" t="n">
        <v>255</v>
      </c>
      <c r="C77" s="0" t="n">
        <v>155</v>
      </c>
      <c r="D77" s="0" t="n">
        <v>2.88</v>
      </c>
      <c r="N77" s="0" t="n">
        <v>255</v>
      </c>
      <c r="O77" s="0" t="n">
        <v>160</v>
      </c>
      <c r="P77" s="0" t="n">
        <v>0.4</v>
      </c>
    </row>
    <row r="78" customFormat="false" ht="12.8" hidden="false" customHeight="false" outlineLevel="0" collapsed="false">
      <c r="B78" s="0" t="n">
        <v>255</v>
      </c>
      <c r="C78" s="0" t="n">
        <v>160</v>
      </c>
      <c r="D78" s="0" t="n">
        <v>2.9</v>
      </c>
      <c r="N78" s="0" t="n">
        <v>255</v>
      </c>
      <c r="O78" s="0" t="n">
        <v>170</v>
      </c>
      <c r="P78" s="0" t="n">
        <v>0.73</v>
      </c>
    </row>
    <row r="79" customFormat="false" ht="12.8" hidden="false" customHeight="false" outlineLevel="0" collapsed="false">
      <c r="B79" s="0" t="n">
        <v>255</v>
      </c>
      <c r="C79" s="0" t="n">
        <v>170</v>
      </c>
      <c r="D79" s="0" t="n">
        <v>2.93</v>
      </c>
      <c r="N79" s="0" t="n">
        <v>255</v>
      </c>
      <c r="O79" s="0" t="n">
        <v>180</v>
      </c>
      <c r="P79" s="0" t="n">
        <v>1.05</v>
      </c>
    </row>
    <row r="80" customFormat="false" ht="12.8" hidden="false" customHeight="false" outlineLevel="0" collapsed="false">
      <c r="B80" s="0" t="n">
        <v>255</v>
      </c>
      <c r="C80" s="0" t="n">
        <v>200</v>
      </c>
      <c r="D80" s="0" t="n">
        <v>3</v>
      </c>
      <c r="N80" s="0" t="n">
        <v>255</v>
      </c>
      <c r="O80" s="0" t="n">
        <v>190</v>
      </c>
      <c r="P80" s="0" t="n">
        <v>1.27</v>
      </c>
    </row>
    <row r="81" customFormat="false" ht="12.8" hidden="false" customHeight="false" outlineLevel="0" collapsed="false">
      <c r="B81" s="0" t="n">
        <v>255</v>
      </c>
      <c r="C81" s="0" t="n">
        <v>210</v>
      </c>
      <c r="D81" s="0" t="n">
        <v>3.02</v>
      </c>
      <c r="N81" s="0" t="n">
        <v>255</v>
      </c>
      <c r="O81" s="0" t="n">
        <v>200</v>
      </c>
      <c r="P81" s="0" t="n">
        <v>1.42</v>
      </c>
    </row>
    <row r="82" customFormat="false" ht="12.8" hidden="false" customHeight="false" outlineLevel="0" collapsed="false">
      <c r="B82" s="0" t="n">
        <v>255</v>
      </c>
      <c r="C82" s="0" t="n">
        <v>220</v>
      </c>
      <c r="D82" s="0" t="n">
        <v>3.03</v>
      </c>
      <c r="N82" s="0" t="n">
        <v>255</v>
      </c>
      <c r="O82" s="0" t="n">
        <v>210</v>
      </c>
      <c r="P82" s="0" t="n">
        <v>1.61</v>
      </c>
    </row>
    <row r="83" customFormat="false" ht="12.8" hidden="false" customHeight="false" outlineLevel="0" collapsed="false">
      <c r="B83" s="0" t="n">
        <v>255</v>
      </c>
      <c r="C83" s="0" t="n">
        <v>230</v>
      </c>
      <c r="D83" s="0" t="n">
        <v>3.05</v>
      </c>
      <c r="N83" s="0" t="n">
        <v>255</v>
      </c>
      <c r="O83" s="0" t="n">
        <v>220</v>
      </c>
      <c r="P83" s="0" t="n">
        <v>1.77</v>
      </c>
    </row>
    <row r="84" customFormat="false" ht="12.8" hidden="false" customHeight="false" outlineLevel="0" collapsed="false">
      <c r="B84" s="0" t="n">
        <v>255</v>
      </c>
      <c r="C84" s="0" t="n">
        <v>240</v>
      </c>
      <c r="D84" s="0" t="n">
        <v>3.06</v>
      </c>
      <c r="N84" s="0" t="n">
        <v>255</v>
      </c>
      <c r="O84" s="0" t="n">
        <v>230</v>
      </c>
      <c r="P84" s="0" t="n">
        <v>1.88</v>
      </c>
    </row>
    <row r="85" customFormat="false" ht="12.8" hidden="false" customHeight="false" outlineLevel="0" collapsed="false">
      <c r="B85" s="0" t="n">
        <v>255</v>
      </c>
      <c r="C85" s="0" t="n">
        <v>250</v>
      </c>
      <c r="D85" s="0" t="n">
        <v>3.07</v>
      </c>
      <c r="N85" s="0" t="n">
        <v>255</v>
      </c>
      <c r="O85" s="0" t="n">
        <v>240</v>
      </c>
      <c r="P85" s="0" t="n">
        <v>2</v>
      </c>
    </row>
    <row r="86" customFormat="false" ht="12.8" hidden="false" customHeight="false" outlineLevel="0" collapsed="false">
      <c r="B86" s="0" t="n">
        <v>255</v>
      </c>
      <c r="C86" s="0" t="n">
        <v>255</v>
      </c>
      <c r="D86" s="0" t="n">
        <v>3.07</v>
      </c>
      <c r="N86" s="0" t="n">
        <v>255</v>
      </c>
      <c r="O86" s="0" t="n">
        <v>255</v>
      </c>
      <c r="P86" s="0" t="n">
        <v>2.15</v>
      </c>
    </row>
    <row r="88" customFormat="false" ht="12.8" hidden="false" customHeight="false" outlineLevel="0" collapsed="false">
      <c r="A88" s="2" t="s">
        <v>52</v>
      </c>
      <c r="B88" s="2" t="s">
        <v>57</v>
      </c>
      <c r="C88" s="2" t="s">
        <v>119</v>
      </c>
      <c r="D88" s="2" t="s">
        <v>117</v>
      </c>
    </row>
    <row r="89" customFormat="false" ht="12.8" hidden="false" customHeight="false" outlineLevel="0" collapsed="false">
      <c r="B89" s="1" t="n">
        <v>255</v>
      </c>
      <c r="C89" s="1" t="n">
        <v>0</v>
      </c>
      <c r="D89" s="0" t="n">
        <v>2.95</v>
      </c>
    </row>
    <row r="90" customFormat="false" ht="12.8" hidden="false" customHeight="false" outlineLevel="0" collapsed="false">
      <c r="B90" s="0" t="n">
        <v>255</v>
      </c>
      <c r="C90" s="0" t="n">
        <v>1</v>
      </c>
      <c r="D90" s="0" t="n">
        <v>2.86</v>
      </c>
    </row>
    <row r="91" customFormat="false" ht="12.8" hidden="false" customHeight="false" outlineLevel="0" collapsed="false">
      <c r="B91" s="0" t="n">
        <v>255</v>
      </c>
      <c r="C91" s="0" t="n">
        <v>20</v>
      </c>
      <c r="D91" s="0" t="n">
        <v>2.86</v>
      </c>
    </row>
    <row r="92" customFormat="false" ht="12.8" hidden="false" customHeight="false" outlineLevel="0" collapsed="false">
      <c r="B92" s="0" t="n">
        <v>255</v>
      </c>
      <c r="C92" s="0" t="n">
        <v>21</v>
      </c>
      <c r="D92" s="0" t="n">
        <v>2.86</v>
      </c>
    </row>
    <row r="93" customFormat="false" ht="12.8" hidden="false" customHeight="false" outlineLevel="0" collapsed="false">
      <c r="B93" s="0" t="n">
        <v>255</v>
      </c>
      <c r="C93" s="0" t="n">
        <v>31</v>
      </c>
      <c r="D93" s="0" t="n">
        <v>2.86</v>
      </c>
    </row>
    <row r="94" customFormat="false" ht="12.8" hidden="false" customHeight="false" outlineLevel="0" collapsed="false">
      <c r="B94" s="0" t="n">
        <v>255</v>
      </c>
      <c r="C94" s="0" t="n">
        <v>32</v>
      </c>
      <c r="D94" s="0" t="n">
        <v>2.86</v>
      </c>
    </row>
    <row r="95" customFormat="false" ht="12.8" hidden="false" customHeight="false" outlineLevel="0" collapsed="false">
      <c r="B95" s="0" t="n">
        <v>255</v>
      </c>
      <c r="C95" s="0" t="n">
        <v>36</v>
      </c>
      <c r="D95" s="0" t="n">
        <v>2.86</v>
      </c>
    </row>
    <row r="96" customFormat="false" ht="12.8" hidden="false" customHeight="false" outlineLevel="0" collapsed="false">
      <c r="B96" s="0" t="n">
        <v>255</v>
      </c>
      <c r="C96" s="0" t="n">
        <v>37</v>
      </c>
      <c r="D96" s="0" t="n">
        <v>2.86</v>
      </c>
    </row>
    <row r="97" customFormat="false" ht="12.8" hidden="false" customHeight="false" outlineLevel="0" collapsed="false">
      <c r="B97" s="0" t="n">
        <v>255</v>
      </c>
      <c r="C97" s="0" t="n">
        <v>38</v>
      </c>
      <c r="D97" s="0" t="n">
        <v>2.86</v>
      </c>
    </row>
    <row r="98" customFormat="false" ht="12.8" hidden="false" customHeight="false" outlineLevel="0" collapsed="false">
      <c r="B98" s="0" t="n">
        <v>255</v>
      </c>
      <c r="C98" s="0" t="n">
        <v>40</v>
      </c>
      <c r="D98" s="0" t="n">
        <v>2.86</v>
      </c>
    </row>
    <row r="99" customFormat="false" ht="12.8" hidden="false" customHeight="false" outlineLevel="0" collapsed="false">
      <c r="B99" s="0" t="n">
        <v>255</v>
      </c>
      <c r="C99" s="0" t="n">
        <v>50</v>
      </c>
      <c r="D99" s="0" t="n">
        <v>2.86</v>
      </c>
    </row>
    <row r="100" customFormat="false" ht="12.8" hidden="false" customHeight="false" outlineLevel="0" collapsed="false">
      <c r="B100" s="0" t="n">
        <v>255</v>
      </c>
      <c r="C100" s="0" t="n">
        <v>100</v>
      </c>
      <c r="D100" s="0" t="n">
        <v>2.86</v>
      </c>
    </row>
    <row r="101" customFormat="false" ht="12.8" hidden="false" customHeight="false" outlineLevel="0" collapsed="false">
      <c r="B101" s="0" t="n">
        <v>255</v>
      </c>
      <c r="C101" s="0" t="n">
        <v>120</v>
      </c>
      <c r="D101" s="0" t="n">
        <v>2.87</v>
      </c>
    </row>
    <row r="102" customFormat="false" ht="12.8" hidden="false" customHeight="false" outlineLevel="0" collapsed="false">
      <c r="B102" s="0" t="n">
        <v>255</v>
      </c>
      <c r="C102" s="0" t="n">
        <v>130</v>
      </c>
      <c r="D102" s="0" t="n">
        <v>2.87</v>
      </c>
    </row>
    <row r="103" customFormat="false" ht="12.8" hidden="false" customHeight="false" outlineLevel="0" collapsed="false">
      <c r="B103" s="0" t="n">
        <v>255</v>
      </c>
      <c r="C103" s="0" t="n">
        <v>140</v>
      </c>
      <c r="D103" s="0" t="n">
        <v>2.87</v>
      </c>
    </row>
    <row r="104" customFormat="false" ht="12.8" hidden="false" customHeight="false" outlineLevel="0" collapsed="false">
      <c r="B104" s="0" t="n">
        <v>255</v>
      </c>
      <c r="C104" s="0" t="n">
        <v>150</v>
      </c>
      <c r="D104" s="0" t="n">
        <v>2.89</v>
      </c>
    </row>
    <row r="105" customFormat="false" ht="12.8" hidden="false" customHeight="false" outlineLevel="0" collapsed="false">
      <c r="B105" s="0" t="n">
        <v>255</v>
      </c>
      <c r="C105" s="0" t="n">
        <v>155</v>
      </c>
      <c r="D105" s="0" t="n">
        <v>2.9</v>
      </c>
    </row>
    <row r="106" customFormat="false" ht="12.8" hidden="false" customHeight="false" outlineLevel="0" collapsed="false">
      <c r="B106" s="0" t="n">
        <v>255</v>
      </c>
      <c r="C106" s="0" t="n">
        <v>160</v>
      </c>
      <c r="D106" s="0" t="n">
        <v>2.92</v>
      </c>
    </row>
    <row r="107" customFormat="false" ht="12.8" hidden="false" customHeight="false" outlineLevel="0" collapsed="false">
      <c r="B107" s="0" t="n">
        <v>255</v>
      </c>
      <c r="C107" s="0" t="n">
        <v>170</v>
      </c>
      <c r="D107" s="0" t="n">
        <v>2.95</v>
      </c>
    </row>
    <row r="108" customFormat="false" ht="12.8" hidden="false" customHeight="false" outlineLevel="0" collapsed="false">
      <c r="B108" s="0" t="n">
        <v>255</v>
      </c>
      <c r="C108" s="0" t="n">
        <v>180</v>
      </c>
      <c r="D108" s="0" t="n">
        <v>2.97</v>
      </c>
    </row>
    <row r="109" customFormat="false" ht="12.8" hidden="false" customHeight="false" outlineLevel="0" collapsed="false">
      <c r="B109" s="0" t="n">
        <v>255</v>
      </c>
      <c r="C109" s="0" t="n">
        <v>200</v>
      </c>
      <c r="D109" s="0" t="n">
        <v>3</v>
      </c>
    </row>
    <row r="110" customFormat="false" ht="12.8" hidden="false" customHeight="false" outlineLevel="0" collapsed="false">
      <c r="B110" s="0" t="n">
        <v>255</v>
      </c>
      <c r="C110" s="0" t="n">
        <v>210</v>
      </c>
      <c r="D110" s="0" t="n">
        <v>3.02</v>
      </c>
    </row>
    <row r="111" customFormat="false" ht="12.8" hidden="false" customHeight="false" outlineLevel="0" collapsed="false">
      <c r="B111" s="0" t="n">
        <v>255</v>
      </c>
      <c r="C111" s="0" t="n">
        <v>220</v>
      </c>
      <c r="D111" s="0" t="n">
        <v>3.04</v>
      </c>
    </row>
    <row r="112" customFormat="false" ht="12.8" hidden="false" customHeight="false" outlineLevel="0" collapsed="false">
      <c r="B112" s="0" t="n">
        <v>255</v>
      </c>
      <c r="C112" s="0" t="n">
        <v>230</v>
      </c>
      <c r="D112" s="0" t="n">
        <v>3.05</v>
      </c>
    </row>
    <row r="113" customFormat="false" ht="12.8" hidden="false" customHeight="false" outlineLevel="0" collapsed="false">
      <c r="B113" s="0" t="n">
        <v>255</v>
      </c>
      <c r="C113" s="0" t="n">
        <v>240</v>
      </c>
      <c r="D113" s="0" t="n">
        <v>3.06</v>
      </c>
    </row>
    <row r="114" customFormat="false" ht="12.8" hidden="false" customHeight="false" outlineLevel="0" collapsed="false">
      <c r="B114" s="0" t="n">
        <v>255</v>
      </c>
      <c r="C114" s="0" t="n">
        <v>250</v>
      </c>
      <c r="D114" s="0" t="n">
        <v>3.07</v>
      </c>
    </row>
    <row r="115" customFormat="false" ht="12.8" hidden="false" customHeight="false" outlineLevel="0" collapsed="false">
      <c r="B115" s="0" t="n">
        <v>255</v>
      </c>
      <c r="C115" s="0" t="n">
        <v>255</v>
      </c>
      <c r="D115" s="0" t="n">
        <v>3.08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K21" activeCellId="0" sqref="K2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120</v>
      </c>
    </row>
    <row r="2" customFormat="false" ht="12.8" hidden="false" customHeight="false" outlineLevel="0" collapsed="false">
      <c r="A2" s="0" t="s">
        <v>121</v>
      </c>
    </row>
    <row r="3" customFormat="false" ht="12.8" hidden="false" customHeight="false" outlineLevel="0" collapsed="false">
      <c r="A3" s="0" t="s">
        <v>122</v>
      </c>
    </row>
    <row r="4" customFormat="false" ht="12.8" hidden="false" customHeight="false" outlineLevel="0" collapsed="false">
      <c r="A4" s="0" t="s">
        <v>123</v>
      </c>
    </row>
    <row r="5" customFormat="false" ht="12.8" hidden="false" customHeight="false" outlineLevel="0" collapsed="false">
      <c r="A5" s="0" t="s">
        <v>124</v>
      </c>
    </row>
    <row r="7" customFormat="false" ht="12.8" hidden="false" customHeight="false" outlineLevel="0" collapsed="false">
      <c r="A7" s="0" t="s">
        <v>125</v>
      </c>
    </row>
    <row r="8" customFormat="false" ht="12.8" hidden="false" customHeight="false" outlineLevel="0" collapsed="false">
      <c r="A8" s="0" t="s">
        <v>126</v>
      </c>
    </row>
    <row r="9" customFormat="false" ht="12.8" hidden="false" customHeight="false" outlineLevel="0" collapsed="false">
      <c r="A9" s="0" t="s">
        <v>127</v>
      </c>
    </row>
    <row r="10" customFormat="false" ht="13.25" hidden="false" customHeight="false" outlineLevel="0" collapsed="false">
      <c r="A10" s="0" t="s">
        <v>128</v>
      </c>
    </row>
    <row r="14" customFormat="false" ht="12.8" hidden="false" customHeight="false" outlineLevel="0" collapsed="false">
      <c r="A14" s="2" t="s">
        <v>129</v>
      </c>
    </row>
    <row r="15" customFormat="false" ht="12.8" hidden="false" customHeight="false" outlineLevel="0" collapsed="false">
      <c r="A15" s="0" t="s">
        <v>85</v>
      </c>
    </row>
    <row r="16" customFormat="false" ht="12.8" hidden="false" customHeight="false" outlineLevel="0" collapsed="false">
      <c r="A16" s="0" t="s">
        <v>130</v>
      </c>
    </row>
    <row r="19" customFormat="false" ht="12.8" hidden="false" customHeight="false" outlineLevel="0" collapsed="false">
      <c r="A19" s="2" t="s">
        <v>131</v>
      </c>
    </row>
    <row r="20" customFormat="false" ht="14.15" hidden="false" customHeight="false" outlineLevel="0" collapsed="false">
      <c r="A20" s="0" t="s">
        <v>132</v>
      </c>
    </row>
    <row r="21" customFormat="false" ht="12.8" hidden="false" customHeight="false" outlineLevel="0" collapsed="false">
      <c r="A21" s="0" t="s">
        <v>133</v>
      </c>
    </row>
    <row r="23" customFormat="false" ht="12.8" hidden="false" customHeight="false" outlineLevel="0" collapsed="false">
      <c r="A23" s="2" t="s">
        <v>134</v>
      </c>
    </row>
    <row r="24" customFormat="false" ht="12.8" hidden="false" customHeight="false" outlineLevel="0" collapsed="false">
      <c r="A24" s="0" t="s">
        <v>135</v>
      </c>
    </row>
    <row r="25" customFormat="false" ht="12.8" hidden="false" customHeight="false" outlineLevel="0" collapsed="false">
      <c r="B25" s="0" t="s">
        <v>136</v>
      </c>
      <c r="G25" s="0" t="s">
        <v>137</v>
      </c>
    </row>
    <row r="26" customFormat="false" ht="12.8" hidden="false" customHeight="false" outlineLevel="0" collapsed="false">
      <c r="A26" s="0" t="s">
        <v>138</v>
      </c>
    </row>
    <row r="27" customFormat="false" ht="12.8" hidden="false" customHeight="false" outlineLevel="0" collapsed="false">
      <c r="B27" s="23" t="s">
        <v>139</v>
      </c>
    </row>
    <row r="28" customFormat="false" ht="12.8" hidden="false" customHeight="false" outlineLevel="0" collapsed="false">
      <c r="A28" s="0" t="s">
        <v>140</v>
      </c>
    </row>
    <row r="29" customFormat="false" ht="12.8" hidden="false" customHeight="false" outlineLevel="0" collapsed="false">
      <c r="B29" s="0" t="s">
        <v>141</v>
      </c>
      <c r="G29" s="0" t="s">
        <v>142</v>
      </c>
    </row>
    <row r="33" customFormat="false" ht="12.8" hidden="false" customHeight="false" outlineLevel="0" collapsed="false">
      <c r="A33" s="0" t="s">
        <v>143</v>
      </c>
    </row>
    <row r="34" customFormat="false" ht="12.8" hidden="false" customHeight="false" outlineLevel="0" collapsed="false">
      <c r="A34" s="0" t="s">
        <v>144</v>
      </c>
    </row>
    <row r="35" customFormat="false" ht="12.8" hidden="false" customHeight="false" outlineLevel="0" collapsed="false">
      <c r="A35" s="0" t="s">
        <v>145</v>
      </c>
    </row>
    <row r="36" customFormat="false" ht="12.8" hidden="false" customHeight="false" outlineLevel="0" collapsed="false">
      <c r="A36" s="0" t="s">
        <v>146</v>
      </c>
    </row>
    <row r="325" customFormat="false" ht="12.8" hidden="false" customHeight="false" outlineLevel="0" collapsed="false">
      <c r="H325" s="0" t="s">
        <v>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33"/>
  <sheetViews>
    <sheetView showFormulas="false" showGridLines="true" showRowColHeaders="true" showZeros="true" rightToLeft="false" tabSelected="false" showOutlineSymbols="true" defaultGridColor="true" view="normal" topLeftCell="A97" colorId="64" zoomScale="90" zoomScaleNormal="90" zoomScalePageLayoutView="100" workbookViewId="0">
      <selection pane="topLeft" activeCell="D116" activeCellId="0" sqref="D116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8.04"/>
    <col collapsed="false" customWidth="true" hidden="false" outlineLevel="0" max="2" min="2" style="0" width="16.92"/>
    <col collapsed="false" customWidth="true" hidden="false" outlineLevel="0" max="12" min="12" style="0" width="22.73"/>
  </cols>
  <sheetData>
    <row r="1" customFormat="false" ht="12.8" hidden="false" customHeight="false" outlineLevel="0" collapsed="false">
      <c r="A1" s="24"/>
      <c r="B1" s="2"/>
      <c r="C1" s="2"/>
      <c r="D1" s="2" t="s">
        <v>134</v>
      </c>
      <c r="E1" s="2" t="s">
        <v>148</v>
      </c>
      <c r="F1" s="2" t="s">
        <v>149</v>
      </c>
      <c r="G1" s="2" t="s">
        <v>150</v>
      </c>
      <c r="N1" s="2" t="s">
        <v>52</v>
      </c>
      <c r="O1" s="2"/>
      <c r="P1" s="2"/>
      <c r="Q1" s="2"/>
      <c r="R1" s="2"/>
      <c r="T1" s="2" t="s">
        <v>151</v>
      </c>
      <c r="U1" s="2"/>
      <c r="V1" s="2"/>
      <c r="W1" s="2"/>
      <c r="X1" s="2"/>
    </row>
    <row r="2" customFormat="false" ht="12.8" hidden="false" customHeight="false" outlineLevel="0" collapsed="false">
      <c r="A2" s="24"/>
      <c r="B2" s="2" t="s">
        <v>152</v>
      </c>
      <c r="C2" s="2" t="s">
        <v>71</v>
      </c>
      <c r="D2" s="2" t="s">
        <v>21</v>
      </c>
      <c r="E2" s="2" t="s">
        <v>37</v>
      </c>
      <c r="F2" s="2" t="s">
        <v>19</v>
      </c>
      <c r="G2" s="2" t="s">
        <v>23</v>
      </c>
      <c r="N2" s="2" t="s">
        <v>153</v>
      </c>
      <c r="O2" s="2" t="s">
        <v>21</v>
      </c>
      <c r="P2" s="2" t="s">
        <v>37</v>
      </c>
      <c r="Q2" s="2" t="s">
        <v>19</v>
      </c>
      <c r="R2" s="2" t="s">
        <v>23</v>
      </c>
      <c r="T2" s="2" t="s">
        <v>153</v>
      </c>
      <c r="U2" s="2" t="s">
        <v>21</v>
      </c>
      <c r="V2" s="2" t="s">
        <v>37</v>
      </c>
      <c r="W2" s="2" t="s">
        <v>19</v>
      </c>
      <c r="X2" s="2" t="s">
        <v>23</v>
      </c>
    </row>
    <row r="3" customFormat="false" ht="12.8" hidden="false" customHeight="false" outlineLevel="0" collapsed="false">
      <c r="A3" s="25" t="s">
        <v>154</v>
      </c>
      <c r="B3" s="2" t="n">
        <f aca="false">B131</f>
        <v>588</v>
      </c>
      <c r="C3" s="2" t="n">
        <v>1</v>
      </c>
      <c r="D3" s="0" t="n">
        <v>2.97</v>
      </c>
      <c r="E3" s="0" t="n">
        <v>0.19</v>
      </c>
      <c r="F3" s="0" t="n">
        <v>2.86</v>
      </c>
      <c r="G3" s="0" t="n">
        <v>3.28</v>
      </c>
      <c r="N3" s="0" t="n">
        <f aca="false">B3</f>
        <v>588</v>
      </c>
      <c r="O3" s="0" t="n">
        <f aca="false">D3</f>
        <v>2.97</v>
      </c>
      <c r="P3" s="0" t="n">
        <f aca="false">E3</f>
        <v>0.19</v>
      </c>
      <c r="Q3" s="0" t="n">
        <f aca="false">F3</f>
        <v>2.86</v>
      </c>
      <c r="R3" s="0" t="n">
        <f aca="false">G3</f>
        <v>3.28</v>
      </c>
      <c r="T3" s="0" t="n">
        <v>588</v>
      </c>
      <c r="U3" s="0" t="n">
        <f aca="false">D13</f>
        <v>1.13</v>
      </c>
      <c r="V3" s="0" t="n">
        <f aca="false">E13</f>
        <v>0.22</v>
      </c>
      <c r="W3" s="0" t="n">
        <f aca="false">F13</f>
        <v>0.01</v>
      </c>
      <c r="X3" s="0" t="n">
        <f aca="false">G13</f>
        <v>3.28</v>
      </c>
    </row>
    <row r="4" customFormat="false" ht="12.8" hidden="false" customHeight="false" outlineLevel="0" collapsed="false">
      <c r="A4" s="24"/>
      <c r="B4" s="12" t="n">
        <f aca="false">(B3-$B$132)/($B$131-$B$132)</f>
        <v>1</v>
      </c>
      <c r="C4" s="2" t="n">
        <v>10</v>
      </c>
      <c r="D4" s="0" t="n">
        <v>2.8</v>
      </c>
      <c r="E4" s="0" t="n">
        <v>0.2</v>
      </c>
      <c r="F4" s="0" t="n">
        <v>2.6</v>
      </c>
      <c r="G4" s="0" t="n">
        <v>3.28</v>
      </c>
      <c r="N4" s="0" t="n">
        <f aca="false">B16</f>
        <v>479</v>
      </c>
      <c r="O4" s="0" t="n">
        <f aca="false">D16</f>
        <v>2.94</v>
      </c>
      <c r="P4" s="0" t="n">
        <f aca="false">E16</f>
        <v>0.2</v>
      </c>
      <c r="Q4" s="0" t="n">
        <f aca="false">F16</f>
        <v>2.86</v>
      </c>
      <c r="R4" s="0" t="n">
        <f aca="false">G16</f>
        <v>3.28</v>
      </c>
      <c r="T4" s="0" t="n">
        <v>479</v>
      </c>
      <c r="U4" s="0" t="n">
        <f aca="false">D26</f>
        <v>0.78</v>
      </c>
      <c r="V4" s="0" t="n">
        <f aca="false">E26</f>
        <v>0.3</v>
      </c>
      <c r="W4" s="0" t="n">
        <f aca="false">F26</f>
        <v>0</v>
      </c>
      <c r="X4" s="0" t="n">
        <f aca="false">G26</f>
        <v>3.28</v>
      </c>
    </row>
    <row r="5" customFormat="false" ht="12.8" hidden="false" customHeight="false" outlineLevel="0" collapsed="false">
      <c r="A5" s="24"/>
      <c r="C5" s="2" t="n">
        <v>20</v>
      </c>
      <c r="D5" s="0" t="n">
        <v>2.64</v>
      </c>
      <c r="E5" s="0" t="n">
        <v>0.2</v>
      </c>
      <c r="F5" s="0" t="n">
        <v>2.34</v>
      </c>
      <c r="G5" s="0" t="n">
        <v>3.28</v>
      </c>
      <c r="N5" s="0" t="n">
        <f aca="false">B29</f>
        <v>420</v>
      </c>
      <c r="O5" s="0" t="n">
        <f aca="false">D29</f>
        <v>2.92</v>
      </c>
      <c r="P5" s="0" t="n">
        <f aca="false">E29</f>
        <v>0.21</v>
      </c>
      <c r="Q5" s="0" t="n">
        <f aca="false">F29</f>
        <v>2.86</v>
      </c>
      <c r="R5" s="0" t="n">
        <f aca="false">G29</f>
        <v>3.27</v>
      </c>
      <c r="T5" s="0" t="n">
        <v>420</v>
      </c>
      <c r="U5" s="0" t="n">
        <f aca="false">D30</f>
        <v>0.61</v>
      </c>
      <c r="V5" s="0" t="n">
        <f aca="false">E30</f>
        <v>0.39</v>
      </c>
      <c r="W5" s="0" t="n">
        <f aca="false">F30</f>
        <v>0</v>
      </c>
      <c r="X5" s="0" t="n">
        <f aca="false">G30</f>
        <v>3.28</v>
      </c>
    </row>
    <row r="6" customFormat="false" ht="12.8" hidden="false" customHeight="false" outlineLevel="0" collapsed="false">
      <c r="A6" s="24"/>
      <c r="C6" s="2" t="n">
        <v>30</v>
      </c>
      <c r="D6" s="0" t="n">
        <v>2.43</v>
      </c>
      <c r="E6" s="0" t="n">
        <v>0.2</v>
      </c>
      <c r="F6" s="0" t="n">
        <v>2.02</v>
      </c>
      <c r="G6" s="0" t="n">
        <v>3.28</v>
      </c>
      <c r="N6" s="0" t="n">
        <v>371</v>
      </c>
      <c r="O6" s="0" t="n">
        <f aca="false">D33</f>
        <v>2.9</v>
      </c>
      <c r="P6" s="0" t="n">
        <f aca="false">E33</f>
        <v>0.28</v>
      </c>
      <c r="Q6" s="0" t="n">
        <f aca="false">F33</f>
        <v>2.86</v>
      </c>
      <c r="R6" s="0" t="n">
        <f aca="false">G33</f>
        <v>3.28</v>
      </c>
      <c r="T6" s="0" t="n">
        <v>371</v>
      </c>
      <c r="U6" s="0" t="n">
        <f aca="false">D43</f>
        <v>0.45</v>
      </c>
      <c r="V6" s="0" t="n">
        <f aca="false">E43</f>
        <v>1.07</v>
      </c>
      <c r="W6" s="0" t="n">
        <f aca="false">F43</f>
        <v>0</v>
      </c>
      <c r="X6" s="0" t="n">
        <f aca="false">G43</f>
        <v>3.28</v>
      </c>
    </row>
    <row r="7" customFormat="false" ht="12.8" hidden="false" customHeight="false" outlineLevel="0" collapsed="false">
      <c r="A7" s="24"/>
      <c r="C7" s="2" t="n">
        <v>40</v>
      </c>
      <c r="D7" s="0" t="n">
        <v>2.24</v>
      </c>
      <c r="E7" s="0" t="n">
        <v>0.2</v>
      </c>
      <c r="F7" s="0" t="n">
        <v>1.73</v>
      </c>
      <c r="G7" s="0" t="n">
        <v>3.28</v>
      </c>
    </row>
    <row r="8" customFormat="false" ht="12.8" hidden="false" customHeight="false" outlineLevel="0" collapsed="false">
      <c r="A8" s="24"/>
      <c r="C8" s="2" t="n">
        <v>50</v>
      </c>
      <c r="D8" s="0" t="n">
        <v>2.06</v>
      </c>
      <c r="E8" s="0" t="n">
        <v>0.2</v>
      </c>
      <c r="F8" s="0" t="n">
        <v>1.44</v>
      </c>
      <c r="G8" s="0" t="n">
        <v>3.28</v>
      </c>
    </row>
    <row r="9" customFormat="false" ht="12.8" hidden="false" customHeight="false" outlineLevel="0" collapsed="false">
      <c r="A9" s="24"/>
      <c r="C9" s="2" t="n">
        <v>60</v>
      </c>
      <c r="D9" s="0" t="n">
        <v>1.87</v>
      </c>
      <c r="E9" s="0" t="n">
        <v>0.21</v>
      </c>
      <c r="F9" s="0" t="n">
        <v>1.16</v>
      </c>
      <c r="G9" s="0" t="n">
        <v>3.28</v>
      </c>
    </row>
    <row r="10" customFormat="false" ht="12.8" hidden="false" customHeight="false" outlineLevel="0" collapsed="false">
      <c r="A10" s="24"/>
      <c r="C10" s="2" t="n">
        <v>70</v>
      </c>
      <c r="D10" s="0" t="n">
        <v>1.69</v>
      </c>
      <c r="E10" s="0" t="n">
        <v>0.21</v>
      </c>
      <c r="F10" s="0" t="n">
        <v>0.87</v>
      </c>
      <c r="G10" s="0" t="n">
        <v>3.28</v>
      </c>
    </row>
    <row r="11" customFormat="false" ht="12.8" hidden="false" customHeight="false" outlineLevel="0" collapsed="false">
      <c r="A11" s="24"/>
      <c r="C11" s="2" t="n">
        <v>80</v>
      </c>
      <c r="D11" s="0" t="n">
        <v>1.5</v>
      </c>
      <c r="E11" s="0" t="n">
        <v>0.21</v>
      </c>
      <c r="F11" s="0" t="n">
        <v>0.58</v>
      </c>
      <c r="G11" s="0" t="n">
        <v>3.28</v>
      </c>
    </row>
    <row r="12" customFormat="false" ht="12.8" hidden="false" customHeight="false" outlineLevel="0" collapsed="false">
      <c r="A12" s="24"/>
      <c r="C12" s="2" t="n">
        <v>90</v>
      </c>
      <c r="D12" s="0" t="n">
        <v>1.32</v>
      </c>
      <c r="E12" s="0" t="n">
        <v>0.21</v>
      </c>
      <c r="F12" s="0" t="n">
        <v>0.29</v>
      </c>
      <c r="G12" s="0" t="n">
        <v>3.28</v>
      </c>
    </row>
    <row r="13" customFormat="false" ht="12.8" hidden="false" customHeight="false" outlineLevel="0" collapsed="false">
      <c r="A13" s="24"/>
      <c r="C13" s="2" t="n">
        <v>100</v>
      </c>
      <c r="D13" s="0" t="n">
        <v>1.13</v>
      </c>
      <c r="E13" s="0" t="n">
        <v>0.22</v>
      </c>
      <c r="F13" s="0" t="n">
        <v>0.01</v>
      </c>
      <c r="G13" s="0" t="n">
        <v>3.28</v>
      </c>
    </row>
    <row r="14" customFormat="false" ht="12.8" hidden="false" customHeight="false" outlineLevel="0" collapsed="false">
      <c r="A14" s="24"/>
      <c r="C14" s="2"/>
      <c r="D14" s="2" t="s">
        <v>134</v>
      </c>
      <c r="E14" s="2" t="s">
        <v>148</v>
      </c>
      <c r="F14" s="2" t="s">
        <v>149</v>
      </c>
      <c r="G14" s="2" t="s">
        <v>150</v>
      </c>
    </row>
    <row r="15" customFormat="false" ht="12.8" hidden="false" customHeight="false" outlineLevel="0" collapsed="false">
      <c r="A15" s="24"/>
      <c r="B15" s="2" t="s">
        <v>152</v>
      </c>
      <c r="C15" s="2" t="s">
        <v>71</v>
      </c>
      <c r="D15" s="2" t="s">
        <v>21</v>
      </c>
      <c r="E15" s="2" t="s">
        <v>37</v>
      </c>
      <c r="F15" s="2" t="s">
        <v>19</v>
      </c>
      <c r="G15" s="2" t="s">
        <v>23</v>
      </c>
    </row>
    <row r="16" customFormat="false" ht="12.8" hidden="false" customHeight="false" outlineLevel="0" collapsed="false">
      <c r="A16" s="25" t="s">
        <v>155</v>
      </c>
      <c r="B16" s="2" t="n">
        <f aca="false">ROUND($B131-$B133,0)</f>
        <v>479</v>
      </c>
      <c r="C16" s="2" t="n">
        <v>1</v>
      </c>
      <c r="D16" s="0" t="n">
        <v>2.94</v>
      </c>
      <c r="E16" s="0" t="n">
        <v>0.2</v>
      </c>
      <c r="F16" s="0" t="n">
        <v>2.86</v>
      </c>
      <c r="G16" s="0" t="n">
        <v>3.28</v>
      </c>
    </row>
    <row r="17" customFormat="false" ht="12.8" hidden="false" customHeight="false" outlineLevel="0" collapsed="false">
      <c r="A17" s="24"/>
      <c r="B17" s="12" t="n">
        <f aca="false">(B16-$B$132)/($B$131-$B$132)</f>
        <v>0.749425287356322</v>
      </c>
      <c r="C17" s="2" t="n">
        <v>10</v>
      </c>
      <c r="D17" s="0" t="n">
        <v>2.74</v>
      </c>
      <c r="E17" s="0" t="n">
        <v>0.21</v>
      </c>
      <c r="F17" s="0" t="n">
        <v>2.6</v>
      </c>
      <c r="G17" s="0" t="n">
        <v>3.28</v>
      </c>
    </row>
    <row r="18" customFormat="false" ht="12.8" hidden="false" customHeight="false" outlineLevel="0" collapsed="false">
      <c r="A18" s="24"/>
      <c r="C18" s="2" t="n">
        <v>20</v>
      </c>
      <c r="D18" s="0" t="n">
        <v>2.52</v>
      </c>
      <c r="E18" s="0" t="n">
        <v>0.22</v>
      </c>
      <c r="F18" s="0" t="n">
        <v>2.31</v>
      </c>
      <c r="G18" s="0" t="n">
        <v>3.28</v>
      </c>
    </row>
    <row r="19" customFormat="false" ht="12.8" hidden="false" customHeight="false" outlineLevel="0" collapsed="false">
      <c r="A19" s="24"/>
      <c r="C19" s="2" t="n">
        <v>30</v>
      </c>
      <c r="D19" s="0" t="n">
        <v>2.32</v>
      </c>
      <c r="E19" s="0" t="n">
        <v>0.23</v>
      </c>
      <c r="F19" s="0" t="n">
        <v>2.05</v>
      </c>
      <c r="G19" s="0" t="n">
        <v>3.28</v>
      </c>
    </row>
    <row r="20" customFormat="false" ht="12.8" hidden="false" customHeight="false" outlineLevel="0" collapsed="false">
      <c r="A20" s="24"/>
      <c r="C20" s="2" t="n">
        <v>40</v>
      </c>
      <c r="D20" s="0" t="n">
        <v>2.09</v>
      </c>
      <c r="E20" s="0" t="n">
        <v>0.24</v>
      </c>
      <c r="F20" s="0" t="n">
        <v>1.73</v>
      </c>
      <c r="G20" s="0" t="n">
        <v>3.28</v>
      </c>
    </row>
    <row r="21" customFormat="false" ht="12.8" hidden="false" customHeight="false" outlineLevel="0" collapsed="false">
      <c r="A21" s="24"/>
      <c r="C21" s="2" t="n">
        <v>50</v>
      </c>
      <c r="D21" s="0" t="n">
        <v>1.87</v>
      </c>
      <c r="E21" s="0" t="n">
        <v>0.25</v>
      </c>
      <c r="F21" s="0" t="n">
        <v>1.44</v>
      </c>
      <c r="G21" s="0" t="n">
        <v>3.28</v>
      </c>
    </row>
    <row r="22" customFormat="false" ht="12.8" hidden="false" customHeight="false" outlineLevel="0" collapsed="false">
      <c r="A22" s="24"/>
      <c r="C22" s="2" t="n">
        <v>60</v>
      </c>
      <c r="D22" s="0" t="n">
        <v>1.65</v>
      </c>
      <c r="E22" s="0" t="n">
        <v>0.26</v>
      </c>
      <c r="F22" s="0" t="n">
        <v>1.16</v>
      </c>
      <c r="G22" s="0" t="n">
        <v>3.28</v>
      </c>
    </row>
    <row r="23" customFormat="false" ht="12.8" hidden="false" customHeight="false" outlineLevel="0" collapsed="false">
      <c r="A23" s="24"/>
      <c r="C23" s="2" t="n">
        <v>70</v>
      </c>
      <c r="D23" s="0" t="n">
        <v>1.46</v>
      </c>
      <c r="E23" s="0" t="n">
        <v>0.26</v>
      </c>
      <c r="F23" s="0" t="n">
        <v>0.9</v>
      </c>
      <c r="G23" s="0" t="n">
        <v>3.28</v>
      </c>
    </row>
    <row r="24" customFormat="false" ht="12.8" hidden="false" customHeight="false" outlineLevel="0" collapsed="false">
      <c r="A24" s="24"/>
      <c r="C24" s="2" t="n">
        <v>80</v>
      </c>
      <c r="D24" s="0" t="n">
        <v>1.22</v>
      </c>
      <c r="E24" s="0" t="n">
        <v>0.28</v>
      </c>
      <c r="F24" s="0" t="n">
        <v>0.58</v>
      </c>
      <c r="G24" s="0" t="n">
        <v>3.28</v>
      </c>
    </row>
    <row r="25" customFormat="false" ht="12.8" hidden="false" customHeight="false" outlineLevel="0" collapsed="false">
      <c r="A25" s="24"/>
      <c r="C25" s="2" t="n">
        <v>90</v>
      </c>
      <c r="D25" s="0" t="n">
        <v>1</v>
      </c>
      <c r="E25" s="0" t="n">
        <v>0.29</v>
      </c>
      <c r="F25" s="0" t="n">
        <v>0.29</v>
      </c>
      <c r="G25" s="0" t="n">
        <v>3.28</v>
      </c>
    </row>
    <row r="26" customFormat="false" ht="12.8" hidden="false" customHeight="false" outlineLevel="0" collapsed="false">
      <c r="A26" s="24"/>
      <c r="C26" s="2" t="n">
        <v>100</v>
      </c>
      <c r="D26" s="0" t="n">
        <v>0.78</v>
      </c>
      <c r="E26" s="0" t="n">
        <v>0.3</v>
      </c>
      <c r="F26" s="0" t="n">
        <v>0</v>
      </c>
      <c r="G26" s="0" t="n">
        <v>3.28</v>
      </c>
    </row>
    <row r="27" customFormat="false" ht="12.8" hidden="false" customHeight="false" outlineLevel="0" collapsed="false">
      <c r="A27" s="24"/>
      <c r="C27" s="2"/>
      <c r="D27" s="2" t="s">
        <v>134</v>
      </c>
      <c r="E27" s="2" t="s">
        <v>148</v>
      </c>
      <c r="F27" s="2" t="s">
        <v>149</v>
      </c>
      <c r="G27" s="2" t="s">
        <v>150</v>
      </c>
    </row>
    <row r="28" customFormat="false" ht="12.8" hidden="false" customHeight="false" outlineLevel="0" collapsed="false">
      <c r="A28" s="24"/>
      <c r="B28" s="2" t="s">
        <v>152</v>
      </c>
      <c r="C28" s="2" t="s">
        <v>71</v>
      </c>
      <c r="D28" s="2" t="s">
        <v>21</v>
      </c>
      <c r="E28" s="2" t="s">
        <v>37</v>
      </c>
      <c r="F28" s="2" t="s">
        <v>19</v>
      </c>
      <c r="G28" s="2" t="s">
        <v>23</v>
      </c>
    </row>
    <row r="29" customFormat="false" ht="12.8" hidden="false" customHeight="false" outlineLevel="0" collapsed="false">
      <c r="A29" s="24"/>
      <c r="B29" s="2" t="n">
        <v>420</v>
      </c>
      <c r="C29" s="2" t="n">
        <v>1</v>
      </c>
      <c r="D29" s="0" t="n">
        <v>2.92</v>
      </c>
      <c r="E29" s="0" t="n">
        <v>0.21</v>
      </c>
      <c r="F29" s="0" t="n">
        <v>2.86</v>
      </c>
      <c r="G29" s="0" t="n">
        <v>3.27</v>
      </c>
    </row>
    <row r="30" customFormat="false" ht="12.8" hidden="false" customHeight="false" outlineLevel="0" collapsed="false">
      <c r="A30" s="24" t="s">
        <v>156</v>
      </c>
      <c r="B30" s="12" t="n">
        <f aca="false">(B29-$B$132)/($B$131-$B$132)</f>
        <v>0.613793103448276</v>
      </c>
      <c r="C30" s="2" t="n">
        <v>100</v>
      </c>
      <c r="D30" s="0" t="n">
        <v>0.61</v>
      </c>
      <c r="E30" s="0" t="n">
        <v>0.39</v>
      </c>
      <c r="F30" s="0" t="n">
        <v>0</v>
      </c>
      <c r="G30" s="0" t="n">
        <v>3.28</v>
      </c>
    </row>
    <row r="31" customFormat="false" ht="12.8" hidden="false" customHeight="false" outlineLevel="0" collapsed="false">
      <c r="A31" s="24"/>
      <c r="C31" s="2"/>
      <c r="D31" s="2" t="s">
        <v>134</v>
      </c>
      <c r="E31" s="2" t="s">
        <v>148</v>
      </c>
      <c r="F31" s="2" t="s">
        <v>149</v>
      </c>
      <c r="G31" s="2" t="s">
        <v>150</v>
      </c>
    </row>
    <row r="32" customFormat="false" ht="12.8" hidden="false" customHeight="false" outlineLevel="0" collapsed="false">
      <c r="A32" s="24"/>
      <c r="B32" s="2" t="s">
        <v>152</v>
      </c>
      <c r="C32" s="2" t="s">
        <v>71</v>
      </c>
      <c r="D32" s="2" t="s">
        <v>21</v>
      </c>
      <c r="E32" s="2" t="s">
        <v>37</v>
      </c>
      <c r="F32" s="2" t="s">
        <v>19</v>
      </c>
      <c r="G32" s="2" t="s">
        <v>23</v>
      </c>
    </row>
    <row r="33" customFormat="false" ht="12.8" hidden="false" customHeight="false" outlineLevel="0" collapsed="false">
      <c r="A33" s="25" t="s">
        <v>157</v>
      </c>
      <c r="B33" s="2" t="n">
        <f aca="false">ROUND($B131-2*$B133,0)</f>
        <v>371</v>
      </c>
      <c r="C33" s="2" t="n">
        <v>1</v>
      </c>
      <c r="D33" s="0" t="n">
        <v>2.9</v>
      </c>
      <c r="E33" s="0" t="n">
        <v>0.28</v>
      </c>
      <c r="F33" s="0" t="n">
        <v>2.86</v>
      </c>
      <c r="G33" s="0" t="n">
        <v>3.28</v>
      </c>
    </row>
    <row r="34" customFormat="false" ht="12.8" hidden="false" customHeight="false" outlineLevel="0" collapsed="false">
      <c r="A34" s="24"/>
      <c r="B34" s="12" t="n">
        <f aca="false">(B33-$B$132)/($B$131-$B$132)</f>
        <v>0.501149425287356</v>
      </c>
      <c r="C34" s="2" t="n">
        <v>10</v>
      </c>
      <c r="D34" s="0" t="n">
        <v>2.68</v>
      </c>
      <c r="E34" s="0" t="n">
        <v>0.35</v>
      </c>
      <c r="F34" s="0" t="n">
        <v>2.6</v>
      </c>
      <c r="G34" s="0" t="n">
        <v>3.28</v>
      </c>
    </row>
    <row r="35" customFormat="false" ht="12.8" hidden="false" customHeight="false" outlineLevel="0" collapsed="false">
      <c r="A35" s="24"/>
      <c r="C35" s="2" t="n">
        <v>20</v>
      </c>
      <c r="D35" s="0" t="n">
        <v>2.43</v>
      </c>
      <c r="E35" s="0" t="n">
        <v>0.43</v>
      </c>
      <c r="F35" s="0" t="n">
        <v>2.31</v>
      </c>
      <c r="G35" s="0" t="n">
        <v>3.28</v>
      </c>
    </row>
    <row r="36" customFormat="false" ht="12.8" hidden="false" customHeight="false" outlineLevel="0" collapsed="false">
      <c r="A36" s="24"/>
      <c r="C36" s="2" t="n">
        <v>30</v>
      </c>
      <c r="D36" s="0" t="n">
        <v>2.21</v>
      </c>
      <c r="E36" s="0" t="n">
        <v>0.5</v>
      </c>
      <c r="F36" s="0" t="n">
        <v>2.05</v>
      </c>
      <c r="G36" s="0" t="n">
        <v>3.28</v>
      </c>
    </row>
    <row r="37" customFormat="false" ht="12.8" hidden="false" customHeight="false" outlineLevel="0" collapsed="false">
      <c r="A37" s="24"/>
      <c r="C37" s="2" t="n">
        <v>40</v>
      </c>
      <c r="D37" s="0" t="n">
        <v>1.93</v>
      </c>
      <c r="E37" s="0" t="n">
        <v>0.59</v>
      </c>
      <c r="F37" s="0" t="n">
        <v>1.73</v>
      </c>
      <c r="G37" s="0" t="n">
        <v>3.28</v>
      </c>
    </row>
    <row r="38" customFormat="false" ht="12.8" hidden="false" customHeight="false" outlineLevel="0" collapsed="false">
      <c r="A38" s="24"/>
      <c r="C38" s="2" t="n">
        <v>50</v>
      </c>
      <c r="D38" s="0" t="n">
        <v>1.69</v>
      </c>
      <c r="E38" s="0" t="n">
        <v>0.67</v>
      </c>
      <c r="F38" s="0" t="n">
        <v>1.45</v>
      </c>
      <c r="G38" s="0" t="n">
        <v>3.28</v>
      </c>
    </row>
    <row r="39" customFormat="false" ht="12.8" hidden="false" customHeight="false" outlineLevel="0" collapsed="false">
      <c r="A39" s="24"/>
      <c r="C39" s="2" t="n">
        <v>60</v>
      </c>
      <c r="D39" s="0" t="n">
        <v>1.44</v>
      </c>
      <c r="E39" s="0" t="n">
        <v>0.75</v>
      </c>
      <c r="F39" s="0" t="n">
        <v>1.16</v>
      </c>
      <c r="G39" s="0" t="n">
        <v>3.28</v>
      </c>
    </row>
    <row r="40" customFormat="false" ht="12.8" hidden="false" customHeight="false" outlineLevel="0" collapsed="false">
      <c r="A40" s="24"/>
      <c r="C40" s="2" t="n">
        <v>70</v>
      </c>
      <c r="D40" s="0" t="n">
        <v>1.22</v>
      </c>
      <c r="E40" s="0" t="n">
        <v>0.82</v>
      </c>
      <c r="F40" s="0" t="n">
        <v>0.9</v>
      </c>
      <c r="G40" s="0" t="n">
        <v>3.28</v>
      </c>
    </row>
    <row r="41" customFormat="false" ht="12.8" hidden="false" customHeight="false" outlineLevel="0" collapsed="false">
      <c r="A41" s="24"/>
      <c r="C41" s="2" t="n">
        <v>80</v>
      </c>
      <c r="D41" s="0" t="n">
        <v>0.94</v>
      </c>
      <c r="E41" s="0" t="n">
        <v>0.91</v>
      </c>
      <c r="F41" s="0" t="n">
        <v>0.58</v>
      </c>
      <c r="G41" s="0" t="n">
        <v>3.28</v>
      </c>
    </row>
    <row r="42" customFormat="false" ht="12.8" hidden="false" customHeight="false" outlineLevel="0" collapsed="false">
      <c r="A42" s="24"/>
      <c r="C42" s="2" t="n">
        <v>90</v>
      </c>
      <c r="D42" s="0" t="n">
        <v>0.69</v>
      </c>
      <c r="E42" s="0" t="n">
        <v>0.99</v>
      </c>
      <c r="F42" s="0" t="n">
        <v>0.29</v>
      </c>
      <c r="G42" s="0" t="n">
        <v>3.28</v>
      </c>
    </row>
    <row r="43" customFormat="false" ht="12.8" hidden="false" customHeight="false" outlineLevel="0" collapsed="false">
      <c r="A43" s="24"/>
      <c r="C43" s="2" t="n">
        <v>100</v>
      </c>
      <c r="D43" s="0" t="n">
        <v>0.45</v>
      </c>
      <c r="E43" s="0" t="n">
        <v>1.07</v>
      </c>
      <c r="F43" s="0" t="n">
        <v>0</v>
      </c>
      <c r="G43" s="0" t="n">
        <v>3.28</v>
      </c>
    </row>
    <row r="44" customFormat="false" ht="12.8" hidden="false" customHeight="false" outlineLevel="0" collapsed="false">
      <c r="C44" s="2"/>
      <c r="D44" s="2" t="s">
        <v>134</v>
      </c>
      <c r="E44" s="2" t="s">
        <v>148</v>
      </c>
      <c r="F44" s="2" t="s">
        <v>149</v>
      </c>
      <c r="G44" s="2" t="s">
        <v>150</v>
      </c>
    </row>
    <row r="45" customFormat="false" ht="12.8" hidden="false" customHeight="false" outlineLevel="0" collapsed="false">
      <c r="A45" s="26"/>
      <c r="B45" s="2" t="s">
        <v>152</v>
      </c>
      <c r="C45" s="2" t="s">
        <v>71</v>
      </c>
      <c r="D45" s="2" t="s">
        <v>21</v>
      </c>
      <c r="E45" s="2" t="s">
        <v>37</v>
      </c>
      <c r="F45" s="2" t="s">
        <v>19</v>
      </c>
      <c r="G45" s="2" t="s">
        <v>23</v>
      </c>
    </row>
    <row r="46" customFormat="false" ht="12.8" hidden="false" customHeight="false" outlineLevel="0" collapsed="false">
      <c r="A46" s="26"/>
      <c r="B46" s="2" t="n">
        <v>370</v>
      </c>
      <c r="C46" s="2" t="n">
        <v>1</v>
      </c>
      <c r="D46" s="0" t="n">
        <v>2.9</v>
      </c>
      <c r="E46" s="0" t="n">
        <v>0.28</v>
      </c>
      <c r="F46" s="0" t="n">
        <v>2.86</v>
      </c>
      <c r="G46" s="0" t="n">
        <v>3.28</v>
      </c>
    </row>
    <row r="47" customFormat="false" ht="12.8" hidden="false" customHeight="false" outlineLevel="0" collapsed="false">
      <c r="A47" s="26" t="s">
        <v>156</v>
      </c>
      <c r="B47" s="12" t="n">
        <f aca="false">(B46-$B$132)/($B$131-$B$132)</f>
        <v>0.498850574712644</v>
      </c>
      <c r="C47" s="2" t="n">
        <v>100</v>
      </c>
      <c r="D47" s="0" t="n">
        <v>0.45</v>
      </c>
      <c r="E47" s="0" t="n">
        <v>1.07</v>
      </c>
      <c r="F47" s="0" t="n">
        <v>0</v>
      </c>
      <c r="G47" s="0" t="n">
        <v>3.28</v>
      </c>
    </row>
    <row r="48" customFormat="false" ht="12.8" hidden="false" customHeight="false" outlineLevel="0" collapsed="false">
      <c r="A48" s="26"/>
      <c r="C48" s="2"/>
      <c r="D48" s="2" t="s">
        <v>134</v>
      </c>
      <c r="E48" s="2" t="s">
        <v>148</v>
      </c>
      <c r="F48" s="2" t="s">
        <v>149</v>
      </c>
      <c r="G48" s="2" t="s">
        <v>150</v>
      </c>
    </row>
    <row r="49" customFormat="false" ht="12.8" hidden="false" customHeight="false" outlineLevel="0" collapsed="false">
      <c r="A49" s="26"/>
      <c r="B49" s="2" t="s">
        <v>152</v>
      </c>
      <c r="C49" s="2" t="s">
        <v>71</v>
      </c>
      <c r="D49" s="2" t="s">
        <v>21</v>
      </c>
      <c r="E49" s="2" t="s">
        <v>37</v>
      </c>
      <c r="F49" s="2" t="s">
        <v>19</v>
      </c>
      <c r="G49" s="2" t="s">
        <v>23</v>
      </c>
    </row>
    <row r="50" customFormat="false" ht="12.8" hidden="false" customHeight="false" outlineLevel="0" collapsed="false">
      <c r="A50" s="26"/>
      <c r="B50" s="2" t="n">
        <v>334</v>
      </c>
      <c r="C50" s="2" t="n">
        <v>1</v>
      </c>
      <c r="D50" s="0" t="n">
        <v>2.9</v>
      </c>
      <c r="E50" s="0" t="n">
        <v>0.28</v>
      </c>
      <c r="F50" s="0" t="n">
        <v>2.86</v>
      </c>
      <c r="G50" s="0" t="n">
        <v>3.28</v>
      </c>
    </row>
    <row r="51" customFormat="false" ht="12.8" hidden="false" customHeight="false" outlineLevel="0" collapsed="false">
      <c r="A51" s="26" t="s">
        <v>156</v>
      </c>
      <c r="B51" s="12" t="n">
        <f aca="false">(B50-$B$132)/($B$131-$B$132)</f>
        <v>0.416091954022988</v>
      </c>
      <c r="C51" s="2" t="n">
        <v>100</v>
      </c>
      <c r="D51" s="0" t="n">
        <v>0.45</v>
      </c>
      <c r="E51" s="0" t="n">
        <v>1.07</v>
      </c>
      <c r="F51" s="0" t="n">
        <v>0</v>
      </c>
      <c r="G51" s="0" t="n">
        <v>3.28</v>
      </c>
    </row>
    <row r="52" customFormat="false" ht="12.8" hidden="false" customHeight="false" outlineLevel="0" collapsed="false">
      <c r="D52" s="2" t="s">
        <v>134</v>
      </c>
      <c r="E52" s="2" t="s">
        <v>148</v>
      </c>
      <c r="F52" s="2" t="s">
        <v>149</v>
      </c>
      <c r="G52" s="2" t="s">
        <v>150</v>
      </c>
    </row>
    <row r="53" customFormat="false" ht="12.8" hidden="false" customHeight="false" outlineLevel="0" collapsed="false">
      <c r="A53" s="27"/>
      <c r="B53" s="2" t="s">
        <v>152</v>
      </c>
      <c r="C53" s="2" t="s">
        <v>71</v>
      </c>
      <c r="D53" s="2" t="s">
        <v>21</v>
      </c>
      <c r="E53" s="2" t="s">
        <v>37</v>
      </c>
      <c r="F53" s="2" t="s">
        <v>19</v>
      </c>
      <c r="G53" s="2" t="s">
        <v>23</v>
      </c>
    </row>
    <row r="54" customFormat="false" ht="12.8" hidden="false" customHeight="false" outlineLevel="0" collapsed="false">
      <c r="A54" s="27"/>
      <c r="B54" s="2" t="n">
        <v>333</v>
      </c>
      <c r="C54" s="2" t="n">
        <v>1</v>
      </c>
      <c r="D54" s="0" t="n">
        <v>2.96</v>
      </c>
      <c r="E54" s="0" t="n">
        <v>0.42</v>
      </c>
      <c r="F54" s="0" t="n">
        <v>2.89</v>
      </c>
      <c r="G54" s="0" t="n">
        <v>3.28</v>
      </c>
    </row>
    <row r="55" customFormat="false" ht="12.8" hidden="false" customHeight="false" outlineLevel="0" collapsed="false">
      <c r="A55" s="27" t="s">
        <v>156</v>
      </c>
      <c r="B55" s="12" t="n">
        <f aca="false">(B54-$B$132)/($B$131-$B$132)</f>
        <v>0.413793103448276</v>
      </c>
      <c r="C55" s="2" t="n">
        <v>100</v>
      </c>
      <c r="D55" s="0" t="n">
        <v>1.03</v>
      </c>
      <c r="E55" s="0" t="n">
        <v>2.43</v>
      </c>
      <c r="F55" s="0" t="n">
        <v>0.32</v>
      </c>
      <c r="G55" s="0" t="n">
        <v>3.28</v>
      </c>
    </row>
    <row r="56" customFormat="false" ht="12.8" hidden="false" customHeight="false" outlineLevel="0" collapsed="false">
      <c r="A56" s="27"/>
      <c r="C56" s="2"/>
      <c r="D56" s="2" t="s">
        <v>134</v>
      </c>
      <c r="E56" s="2" t="s">
        <v>148</v>
      </c>
      <c r="F56" s="2" t="s">
        <v>149</v>
      </c>
      <c r="G56" s="2" t="s">
        <v>150</v>
      </c>
    </row>
    <row r="57" customFormat="false" ht="12.8" hidden="false" customHeight="false" outlineLevel="0" collapsed="false">
      <c r="A57" s="27"/>
      <c r="B57" s="2" t="s">
        <v>152</v>
      </c>
      <c r="C57" s="2" t="s">
        <v>71</v>
      </c>
      <c r="D57" s="2" t="s">
        <v>21</v>
      </c>
      <c r="E57" s="2" t="s">
        <v>37</v>
      </c>
      <c r="F57" s="2" t="s">
        <v>19</v>
      </c>
      <c r="G57" s="2" t="s">
        <v>23</v>
      </c>
    </row>
    <row r="58" customFormat="false" ht="12.8" hidden="false" customHeight="false" outlineLevel="0" collapsed="false">
      <c r="A58" s="27"/>
      <c r="B58" s="2" t="n">
        <v>313</v>
      </c>
      <c r="C58" s="2" t="n">
        <v>1</v>
      </c>
      <c r="D58" s="0" t="n">
        <v>2.96</v>
      </c>
      <c r="E58" s="0" t="n">
        <v>0.42</v>
      </c>
      <c r="F58" s="0" t="n">
        <v>2.89</v>
      </c>
      <c r="G58" s="0" t="n">
        <v>3.28</v>
      </c>
    </row>
    <row r="59" customFormat="false" ht="12.8" hidden="false" customHeight="false" outlineLevel="0" collapsed="false">
      <c r="A59" s="27" t="s">
        <v>156</v>
      </c>
      <c r="B59" s="12" t="n">
        <f aca="false">(B58-$B$132)/($B$131-$B$132)</f>
        <v>0.367816091954023</v>
      </c>
      <c r="C59" s="2" t="n">
        <v>100</v>
      </c>
      <c r="D59" s="0" t="n">
        <v>1.03</v>
      </c>
      <c r="E59" s="0" t="n">
        <v>2.43</v>
      </c>
      <c r="F59" s="0" t="n">
        <v>0.32</v>
      </c>
      <c r="G59" s="0" t="n">
        <v>3.28</v>
      </c>
    </row>
    <row r="60" customFormat="false" ht="12.8" hidden="false" customHeight="false" outlineLevel="0" collapsed="false">
      <c r="C60" s="2"/>
      <c r="D60" s="2" t="s">
        <v>134</v>
      </c>
      <c r="E60" s="2" t="s">
        <v>148</v>
      </c>
      <c r="F60" s="2" t="s">
        <v>149</v>
      </c>
      <c r="G60" s="2" t="s">
        <v>150</v>
      </c>
    </row>
    <row r="61" customFormat="false" ht="12.8" hidden="false" customHeight="false" outlineLevel="0" collapsed="false">
      <c r="A61" s="28"/>
      <c r="B61" s="2" t="s">
        <v>152</v>
      </c>
      <c r="C61" s="2" t="s">
        <v>71</v>
      </c>
      <c r="D61" s="2" t="s">
        <v>21</v>
      </c>
      <c r="E61" s="2" t="s">
        <v>37</v>
      </c>
      <c r="F61" s="2" t="s">
        <v>19</v>
      </c>
      <c r="G61" s="2" t="s">
        <v>23</v>
      </c>
    </row>
    <row r="62" customFormat="false" ht="12.8" hidden="false" customHeight="false" outlineLevel="0" collapsed="false">
      <c r="A62" s="28"/>
      <c r="B62" s="2" t="n">
        <v>312</v>
      </c>
      <c r="C62" s="2" t="n">
        <v>1</v>
      </c>
      <c r="D62" s="0" t="n">
        <v>3.27</v>
      </c>
      <c r="E62" s="0" t="n">
        <v>0.5</v>
      </c>
      <c r="F62" s="0" t="n">
        <v>3.27</v>
      </c>
      <c r="G62" s="0" t="n">
        <v>3.27</v>
      </c>
    </row>
    <row r="63" customFormat="false" ht="12.8" hidden="false" customHeight="false" outlineLevel="0" collapsed="false">
      <c r="A63" s="28" t="s">
        <v>156</v>
      </c>
      <c r="B63" s="12" t="n">
        <f aca="false">(B62-$B$132)/($B$131-$B$132)</f>
        <v>0.36551724137931</v>
      </c>
      <c r="C63" s="2" t="n">
        <v>100</v>
      </c>
      <c r="D63" s="0" t="n">
        <v>3.27</v>
      </c>
      <c r="E63" s="0" t="n">
        <v>3.29</v>
      </c>
      <c r="F63" s="0" t="n">
        <v>3.27</v>
      </c>
      <c r="G63" s="0" t="n">
        <v>3.27</v>
      </c>
    </row>
    <row r="64" customFormat="false" ht="12.8" hidden="false" customHeight="false" outlineLevel="0" collapsed="false">
      <c r="A64" s="28"/>
      <c r="C64" s="2"/>
      <c r="D64" s="2" t="s">
        <v>134</v>
      </c>
      <c r="E64" s="2" t="s">
        <v>148</v>
      </c>
      <c r="F64" s="2" t="s">
        <v>149</v>
      </c>
      <c r="G64" s="2" t="s">
        <v>150</v>
      </c>
    </row>
    <row r="65" customFormat="false" ht="12.8" hidden="false" customHeight="false" outlineLevel="0" collapsed="false">
      <c r="A65" s="28"/>
      <c r="B65" s="2" t="s">
        <v>152</v>
      </c>
      <c r="C65" s="2" t="s">
        <v>71</v>
      </c>
      <c r="D65" s="2" t="s">
        <v>21</v>
      </c>
      <c r="E65" s="2" t="s">
        <v>37</v>
      </c>
      <c r="F65" s="2" t="s">
        <v>19</v>
      </c>
      <c r="G65" s="2" t="s">
        <v>23</v>
      </c>
    </row>
    <row r="66" customFormat="false" ht="12.8" hidden="false" customHeight="false" outlineLevel="0" collapsed="false">
      <c r="A66" s="29" t="s">
        <v>158</v>
      </c>
      <c r="B66" s="2" t="n">
        <v>284</v>
      </c>
      <c r="C66" s="2" t="n">
        <v>1</v>
      </c>
      <c r="D66" s="0" t="n">
        <v>3.27</v>
      </c>
      <c r="E66" s="0" t="n">
        <v>0.5</v>
      </c>
      <c r="F66" s="0" t="n">
        <v>3.27</v>
      </c>
      <c r="G66" s="0" t="n">
        <v>3.28</v>
      </c>
    </row>
    <row r="67" customFormat="false" ht="12.8" hidden="false" customHeight="false" outlineLevel="0" collapsed="false">
      <c r="A67" s="28"/>
      <c r="B67" s="12" t="n">
        <f aca="false">(B66-$B$132)/($B$131-$B$132)</f>
        <v>0.301149425287356</v>
      </c>
      <c r="C67" s="2" t="n">
        <v>10</v>
      </c>
      <c r="D67" s="0" t="n">
        <v>3.27</v>
      </c>
      <c r="E67" s="0" t="n">
        <v>0.75</v>
      </c>
      <c r="F67" s="0" t="n">
        <v>3.27</v>
      </c>
      <c r="G67" s="0" t="n">
        <v>3.28</v>
      </c>
    </row>
    <row r="68" customFormat="false" ht="12.8" hidden="false" customHeight="false" outlineLevel="0" collapsed="false">
      <c r="A68" s="28"/>
      <c r="C68" s="2" t="n">
        <v>20</v>
      </c>
      <c r="D68" s="0" t="n">
        <v>3.27</v>
      </c>
      <c r="E68" s="0" t="n">
        <v>1.03</v>
      </c>
      <c r="F68" s="0" t="n">
        <v>3.27</v>
      </c>
      <c r="G68" s="0" t="n">
        <v>3.28</v>
      </c>
    </row>
    <row r="69" customFormat="false" ht="12.8" hidden="false" customHeight="false" outlineLevel="0" collapsed="false">
      <c r="A69" s="28"/>
      <c r="C69" s="2" t="n">
        <v>30</v>
      </c>
      <c r="D69" s="0" t="n">
        <v>3.27</v>
      </c>
      <c r="E69" s="0" t="n">
        <v>1.31</v>
      </c>
      <c r="F69" s="0" t="n">
        <v>3.27</v>
      </c>
      <c r="G69" s="0" t="n">
        <v>3.28</v>
      </c>
    </row>
    <row r="70" customFormat="false" ht="12.8" hidden="false" customHeight="false" outlineLevel="0" collapsed="false">
      <c r="A70" s="28"/>
      <c r="C70" s="2" t="n">
        <v>40</v>
      </c>
      <c r="D70" s="0" t="n">
        <v>3.27</v>
      </c>
      <c r="E70" s="0" t="n">
        <v>1.59</v>
      </c>
      <c r="F70" s="0" t="n">
        <v>3.27</v>
      </c>
      <c r="G70" s="0" t="n">
        <v>3.28</v>
      </c>
    </row>
    <row r="71" customFormat="false" ht="12.8" hidden="false" customHeight="false" outlineLevel="0" collapsed="false">
      <c r="A71" s="28"/>
      <c r="C71" s="2" t="n">
        <v>50</v>
      </c>
      <c r="D71" s="0" t="n">
        <v>3.27</v>
      </c>
      <c r="E71" s="0" t="n">
        <v>1.88</v>
      </c>
      <c r="F71" s="0" t="n">
        <v>3.27</v>
      </c>
      <c r="G71" s="0" t="n">
        <v>3.28</v>
      </c>
    </row>
    <row r="72" customFormat="false" ht="12.8" hidden="false" customHeight="false" outlineLevel="0" collapsed="false">
      <c r="A72" s="28"/>
      <c r="C72" s="2" t="n">
        <v>60</v>
      </c>
      <c r="D72" s="0" t="n">
        <v>3.27</v>
      </c>
      <c r="E72" s="0" t="n">
        <v>2.16</v>
      </c>
      <c r="F72" s="0" t="n">
        <v>3.27</v>
      </c>
      <c r="G72" s="0" t="n">
        <v>3.28</v>
      </c>
    </row>
    <row r="73" customFormat="false" ht="12.8" hidden="false" customHeight="false" outlineLevel="0" collapsed="false">
      <c r="A73" s="28"/>
      <c r="C73" s="2" t="n">
        <v>70</v>
      </c>
      <c r="D73" s="0" t="n">
        <v>3.27</v>
      </c>
      <c r="E73" s="0" t="n">
        <v>2.44</v>
      </c>
      <c r="F73" s="0" t="n">
        <v>3.27</v>
      </c>
      <c r="G73" s="0" t="n">
        <v>3.28</v>
      </c>
    </row>
    <row r="74" customFormat="false" ht="12.8" hidden="false" customHeight="false" outlineLevel="0" collapsed="false">
      <c r="A74" s="28"/>
      <c r="C74" s="2" t="n">
        <v>80</v>
      </c>
      <c r="D74" s="0" t="n">
        <v>3.27</v>
      </c>
      <c r="E74" s="0" t="n">
        <v>2.72</v>
      </c>
      <c r="F74" s="0" t="n">
        <v>3.27</v>
      </c>
      <c r="G74" s="0" t="n">
        <v>3.28</v>
      </c>
    </row>
    <row r="75" customFormat="false" ht="12.8" hidden="false" customHeight="false" outlineLevel="0" collapsed="false">
      <c r="A75" s="28"/>
      <c r="C75" s="2" t="n">
        <v>90</v>
      </c>
      <c r="D75" s="0" t="n">
        <v>3.27</v>
      </c>
      <c r="E75" s="0" t="n">
        <v>3</v>
      </c>
      <c r="F75" s="0" t="n">
        <v>3.27</v>
      </c>
      <c r="G75" s="0" t="n">
        <v>3.28</v>
      </c>
    </row>
    <row r="76" customFormat="false" ht="12.8" hidden="false" customHeight="false" outlineLevel="0" collapsed="false">
      <c r="A76" s="28"/>
      <c r="C76" s="2" t="n">
        <v>100</v>
      </c>
      <c r="D76" s="0" t="n">
        <v>3.27</v>
      </c>
      <c r="E76" s="0" t="n">
        <v>3.28</v>
      </c>
      <c r="F76" s="0" t="n">
        <v>3.27</v>
      </c>
      <c r="G76" s="0" t="n">
        <v>3.28</v>
      </c>
    </row>
    <row r="77" customFormat="false" ht="12.8" hidden="false" customHeight="false" outlineLevel="0" collapsed="false">
      <c r="A77" s="28"/>
      <c r="C77" s="2"/>
      <c r="D77" s="2" t="s">
        <v>134</v>
      </c>
      <c r="E77" s="2" t="s">
        <v>148</v>
      </c>
      <c r="F77" s="2" t="s">
        <v>149</v>
      </c>
      <c r="G77" s="2" t="s">
        <v>150</v>
      </c>
    </row>
    <row r="78" customFormat="false" ht="12.8" hidden="false" customHeight="false" outlineLevel="0" collapsed="false">
      <c r="A78" s="28"/>
      <c r="B78" s="2" t="s">
        <v>152</v>
      </c>
      <c r="C78" s="2" t="s">
        <v>71</v>
      </c>
      <c r="D78" s="2" t="s">
        <v>21</v>
      </c>
      <c r="E78" s="2" t="s">
        <v>37</v>
      </c>
      <c r="F78" s="2" t="s">
        <v>19</v>
      </c>
      <c r="G78" s="2" t="s">
        <v>23</v>
      </c>
    </row>
    <row r="79" customFormat="false" ht="12.8" hidden="false" customHeight="false" outlineLevel="0" collapsed="false">
      <c r="A79" s="29" t="s">
        <v>159</v>
      </c>
      <c r="B79" s="2" t="n">
        <f aca="false">ROUND($B131-3*$B133,0)</f>
        <v>262</v>
      </c>
      <c r="C79" s="2" t="n">
        <v>1</v>
      </c>
      <c r="D79" s="0" t="n">
        <v>3.27</v>
      </c>
      <c r="E79" s="0" t="n">
        <v>0.5</v>
      </c>
      <c r="F79" s="0" t="n">
        <v>3.27</v>
      </c>
      <c r="G79" s="0" t="n">
        <v>3.27</v>
      </c>
    </row>
    <row r="80" customFormat="false" ht="12.8" hidden="false" customHeight="false" outlineLevel="0" collapsed="false">
      <c r="A80" s="28"/>
      <c r="B80" s="12" t="n">
        <f aca="false">(B79-$B$132)/($B$131-$B$132)</f>
        <v>0.250574712643678</v>
      </c>
      <c r="C80" s="2" t="n">
        <v>10</v>
      </c>
      <c r="D80" s="0" t="n">
        <v>3.27</v>
      </c>
      <c r="E80" s="0" t="n">
        <v>0.75</v>
      </c>
      <c r="F80" s="0" t="n">
        <v>3.27</v>
      </c>
      <c r="G80" s="0" t="n">
        <v>3.27</v>
      </c>
    </row>
    <row r="81" customFormat="false" ht="12.8" hidden="false" customHeight="false" outlineLevel="0" collapsed="false">
      <c r="A81" s="28"/>
      <c r="C81" s="2" t="n">
        <v>20</v>
      </c>
      <c r="D81" s="0" t="n">
        <v>3.27</v>
      </c>
      <c r="E81" s="0" t="n">
        <v>1.03</v>
      </c>
      <c r="F81" s="0" t="n">
        <v>3.27</v>
      </c>
      <c r="G81" s="0" t="n">
        <v>3.27</v>
      </c>
    </row>
    <row r="82" customFormat="false" ht="12.8" hidden="false" customHeight="false" outlineLevel="0" collapsed="false">
      <c r="A82" s="28"/>
      <c r="C82" s="2" t="n">
        <v>30</v>
      </c>
      <c r="D82" s="0" t="n">
        <v>3.27</v>
      </c>
      <c r="E82" s="0" t="n">
        <v>1.29</v>
      </c>
      <c r="F82" s="0" t="n">
        <v>3.27</v>
      </c>
      <c r="G82" s="0" t="n">
        <v>3.27</v>
      </c>
    </row>
    <row r="83" customFormat="false" ht="12.8" hidden="false" customHeight="false" outlineLevel="0" collapsed="false">
      <c r="A83" s="28"/>
      <c r="C83" s="2" t="n">
        <v>40</v>
      </c>
      <c r="D83" s="0" t="n">
        <v>3.27</v>
      </c>
      <c r="E83" s="0" t="n">
        <v>1.6</v>
      </c>
      <c r="F83" s="0" t="n">
        <v>3.27</v>
      </c>
      <c r="G83" s="0" t="n">
        <v>3.27</v>
      </c>
    </row>
    <row r="84" customFormat="false" ht="12.8" hidden="false" customHeight="false" outlineLevel="0" collapsed="false">
      <c r="A84" s="28"/>
      <c r="C84" s="2" t="n">
        <v>50</v>
      </c>
      <c r="D84" s="0" t="n">
        <v>3.27</v>
      </c>
      <c r="E84" s="0" t="n">
        <v>1.88</v>
      </c>
      <c r="F84" s="0" t="n">
        <v>3.27</v>
      </c>
      <c r="G84" s="0" t="n">
        <v>3.27</v>
      </c>
    </row>
    <row r="85" customFormat="false" ht="12.8" hidden="false" customHeight="false" outlineLevel="0" collapsed="false">
      <c r="A85" s="28"/>
      <c r="C85" s="2" t="n">
        <v>60</v>
      </c>
      <c r="D85" s="0" t="n">
        <v>3.27</v>
      </c>
      <c r="E85" s="0" t="n">
        <v>2.16</v>
      </c>
      <c r="F85" s="0" t="n">
        <v>3.27</v>
      </c>
      <c r="G85" s="0" t="n">
        <v>3.27</v>
      </c>
    </row>
    <row r="86" customFormat="false" ht="12.8" hidden="false" customHeight="false" outlineLevel="0" collapsed="false">
      <c r="A86" s="28"/>
      <c r="C86" s="2" t="n">
        <v>70</v>
      </c>
      <c r="D86" s="0" t="n">
        <v>3.27</v>
      </c>
      <c r="E86" s="0" t="n">
        <v>2.41</v>
      </c>
      <c r="F86" s="0" t="n">
        <v>3.27</v>
      </c>
      <c r="G86" s="0" t="n">
        <v>3.27</v>
      </c>
    </row>
    <row r="87" customFormat="false" ht="12.8" hidden="false" customHeight="false" outlineLevel="0" collapsed="false">
      <c r="A87" s="28"/>
      <c r="C87" s="2" t="n">
        <v>80</v>
      </c>
      <c r="D87" s="0" t="n">
        <v>3.27</v>
      </c>
      <c r="E87" s="0" t="n">
        <v>2.72</v>
      </c>
      <c r="F87" s="0" t="n">
        <v>3.27</v>
      </c>
      <c r="G87" s="0" t="n">
        <v>3.27</v>
      </c>
    </row>
    <row r="88" customFormat="false" ht="12.8" hidden="false" customHeight="false" outlineLevel="0" collapsed="false">
      <c r="A88" s="28"/>
      <c r="C88" s="2" t="n">
        <v>90</v>
      </c>
      <c r="D88" s="0" t="n">
        <v>3.27</v>
      </c>
      <c r="E88" s="0" t="n">
        <v>3</v>
      </c>
      <c r="F88" s="0" t="n">
        <v>3.27</v>
      </c>
      <c r="G88" s="0" t="n">
        <v>3.27</v>
      </c>
    </row>
    <row r="89" customFormat="false" ht="12.8" hidden="false" customHeight="false" outlineLevel="0" collapsed="false">
      <c r="A89" s="28"/>
      <c r="C89" s="2" t="n">
        <v>100</v>
      </c>
      <c r="D89" s="0" t="n">
        <v>3.27</v>
      </c>
      <c r="E89" s="0" t="n">
        <v>3.29</v>
      </c>
      <c r="F89" s="0" t="n">
        <v>3.27</v>
      </c>
      <c r="G89" s="0" t="n">
        <v>3.27</v>
      </c>
    </row>
    <row r="90" customFormat="false" ht="12.8" hidden="false" customHeight="false" outlineLevel="0" collapsed="false">
      <c r="A90" s="28"/>
      <c r="C90" s="2"/>
      <c r="D90" s="2" t="s">
        <v>134</v>
      </c>
      <c r="E90" s="2" t="s">
        <v>148</v>
      </c>
      <c r="F90" s="2" t="s">
        <v>149</v>
      </c>
      <c r="G90" s="2" t="s">
        <v>150</v>
      </c>
    </row>
    <row r="91" customFormat="false" ht="12.8" hidden="false" customHeight="false" outlineLevel="0" collapsed="false">
      <c r="A91" s="28"/>
      <c r="B91" s="2" t="s">
        <v>152</v>
      </c>
      <c r="C91" s="2" t="s">
        <v>71</v>
      </c>
      <c r="D91" s="2" t="s">
        <v>21</v>
      </c>
      <c r="E91" s="2" t="s">
        <v>37</v>
      </c>
      <c r="F91" s="2" t="s">
        <v>19</v>
      </c>
      <c r="G91" s="2" t="s">
        <v>23</v>
      </c>
    </row>
    <row r="92" customFormat="false" ht="12.8" hidden="false" customHeight="false" outlineLevel="0" collapsed="false">
      <c r="A92" s="28"/>
      <c r="B92" s="2" t="n">
        <v>251</v>
      </c>
      <c r="C92" s="2" t="n">
        <v>1</v>
      </c>
      <c r="D92" s="0" t="n">
        <v>3.27</v>
      </c>
      <c r="E92" s="0" t="n">
        <v>0.5</v>
      </c>
      <c r="F92" s="0" t="n">
        <v>3.27</v>
      </c>
      <c r="G92" s="0" t="n">
        <v>3.27</v>
      </c>
    </row>
    <row r="93" customFormat="false" ht="12.8" hidden="false" customHeight="false" outlineLevel="0" collapsed="false">
      <c r="A93" s="28" t="s">
        <v>156</v>
      </c>
      <c r="B93" s="12" t="n">
        <f aca="false">(B92-$B$132)/($B$131-$B$132)</f>
        <v>0.225287356321839</v>
      </c>
      <c r="C93" s="2" t="n">
        <v>100</v>
      </c>
      <c r="D93" s="0" t="n">
        <v>3.27</v>
      </c>
      <c r="E93" s="0" t="n">
        <v>3.29</v>
      </c>
      <c r="F93" s="0" t="n">
        <v>3.27</v>
      </c>
      <c r="G93" s="0" t="n">
        <v>3.27</v>
      </c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  <c r="D95" s="2" t="s">
        <v>134</v>
      </c>
      <c r="E95" s="2" t="s">
        <v>148</v>
      </c>
      <c r="F95" s="2" t="s">
        <v>149</v>
      </c>
      <c r="G95" s="2" t="s">
        <v>150</v>
      </c>
    </row>
    <row r="96" customFormat="false" ht="12.8" hidden="false" customHeight="false" outlineLevel="0" collapsed="false">
      <c r="A96" s="30"/>
      <c r="B96" s="2" t="s">
        <v>152</v>
      </c>
      <c r="C96" s="2" t="s">
        <v>71</v>
      </c>
      <c r="D96" s="2" t="s">
        <v>21</v>
      </c>
      <c r="E96" s="2" t="s">
        <v>37</v>
      </c>
      <c r="F96" s="2" t="s">
        <v>19</v>
      </c>
      <c r="G96" s="2" t="s">
        <v>23</v>
      </c>
    </row>
    <row r="97" customFormat="false" ht="12.8" hidden="false" customHeight="false" outlineLevel="0" collapsed="false">
      <c r="A97" s="30"/>
      <c r="B97" s="2" t="n">
        <v>250</v>
      </c>
      <c r="C97" s="2" t="n">
        <v>1</v>
      </c>
      <c r="D97" s="0" t="n">
        <v>2.94</v>
      </c>
      <c r="E97" s="0" t="n">
        <v>0.42</v>
      </c>
      <c r="F97" s="0" t="n">
        <v>3.27</v>
      </c>
      <c r="G97" s="0" t="n">
        <v>3.02</v>
      </c>
    </row>
    <row r="98" customFormat="false" ht="12.8" hidden="false" customHeight="false" outlineLevel="0" collapsed="false">
      <c r="A98" s="30" t="s">
        <v>156</v>
      </c>
      <c r="B98" s="12" t="n">
        <f aca="false">(B97-$B$132)/($B$131-$B$132)</f>
        <v>0.222988505747126</v>
      </c>
      <c r="C98" s="2" t="n">
        <v>100</v>
      </c>
      <c r="D98" s="0" t="n">
        <v>0.88</v>
      </c>
      <c r="E98" s="0" t="n">
        <v>2.51</v>
      </c>
      <c r="F98" s="0" t="n">
        <v>3.27</v>
      </c>
      <c r="G98" s="0" t="n">
        <v>1.59</v>
      </c>
    </row>
    <row r="99" customFormat="false" ht="12.8" hidden="false" customHeight="false" outlineLevel="0" collapsed="false">
      <c r="A99" s="30"/>
      <c r="C99" s="2"/>
      <c r="D99" s="2" t="s">
        <v>134</v>
      </c>
      <c r="E99" s="2" t="s">
        <v>148</v>
      </c>
      <c r="F99" s="2" t="s">
        <v>149</v>
      </c>
      <c r="G99" s="2" t="s">
        <v>150</v>
      </c>
    </row>
    <row r="100" customFormat="false" ht="12.8" hidden="false" customHeight="false" outlineLevel="0" collapsed="false">
      <c r="A100" s="30"/>
      <c r="B100" s="2" t="s">
        <v>152</v>
      </c>
      <c r="C100" s="2" t="s">
        <v>71</v>
      </c>
      <c r="D100" s="2" t="s">
        <v>21</v>
      </c>
      <c r="E100" s="2" t="s">
        <v>37</v>
      </c>
      <c r="F100" s="2" t="s">
        <v>19</v>
      </c>
      <c r="G100" s="2" t="s">
        <v>23</v>
      </c>
    </row>
    <row r="101" customFormat="false" ht="12.8" hidden="false" customHeight="false" outlineLevel="0" collapsed="false">
      <c r="A101" s="31"/>
      <c r="B101" s="2" t="n">
        <f aca="false">ROUND(4.36 * 20 +B118,0)</f>
        <v>240</v>
      </c>
      <c r="C101" s="2" t="n">
        <v>1</v>
      </c>
      <c r="D101" s="0" t="n">
        <v>2.94</v>
      </c>
      <c r="E101" s="0" t="n">
        <v>0.42</v>
      </c>
      <c r="F101" s="0" t="n">
        <v>3.27</v>
      </c>
      <c r="G101" s="0" t="n">
        <v>3.02</v>
      </c>
    </row>
    <row r="102" customFormat="false" ht="12.8" hidden="false" customHeight="false" outlineLevel="0" collapsed="false">
      <c r="A102" s="30"/>
      <c r="B102" s="12" t="n">
        <f aca="false">(B101-$B$132)/($B$131-$B$132)</f>
        <v>0.2</v>
      </c>
      <c r="C102" s="2" t="n">
        <v>50</v>
      </c>
      <c r="D102" s="0" t="n">
        <v>1.92</v>
      </c>
      <c r="E102" s="0" t="n">
        <v>1.46</v>
      </c>
      <c r="F102" s="0" t="n">
        <v>3.27</v>
      </c>
      <c r="G102" s="0" t="n">
        <v>2.31</v>
      </c>
    </row>
    <row r="103" customFormat="false" ht="12.8" hidden="false" customHeight="false" outlineLevel="0" collapsed="false">
      <c r="A103" s="30" t="s">
        <v>156</v>
      </c>
      <c r="C103" s="2" t="n">
        <v>100</v>
      </c>
      <c r="D103" s="0" t="n">
        <v>0.88</v>
      </c>
      <c r="E103" s="0" t="n">
        <v>2.51</v>
      </c>
      <c r="F103" s="0" t="n">
        <v>3.27</v>
      </c>
      <c r="G103" s="0" t="n">
        <v>1.59</v>
      </c>
    </row>
    <row r="104" customFormat="false" ht="12.8" hidden="false" customHeight="false" outlineLevel="0" collapsed="false">
      <c r="A104" s="30"/>
      <c r="C104" s="2"/>
      <c r="D104" s="2" t="s">
        <v>134</v>
      </c>
      <c r="E104" s="2" t="s">
        <v>148</v>
      </c>
      <c r="F104" s="2" t="s">
        <v>149</v>
      </c>
      <c r="G104" s="2" t="s">
        <v>150</v>
      </c>
    </row>
    <row r="105" customFormat="false" ht="12.8" hidden="false" customHeight="false" outlineLevel="0" collapsed="false">
      <c r="A105" s="30"/>
      <c r="B105" s="2" t="s">
        <v>152</v>
      </c>
      <c r="C105" s="2" t="s">
        <v>71</v>
      </c>
      <c r="D105" s="2" t="s">
        <v>21</v>
      </c>
      <c r="E105" s="2" t="s">
        <v>37</v>
      </c>
      <c r="F105" s="2" t="s">
        <v>19</v>
      </c>
      <c r="G105" s="2" t="s">
        <v>23</v>
      </c>
    </row>
    <row r="106" customFormat="false" ht="12.8" hidden="false" customHeight="false" outlineLevel="0" collapsed="false">
      <c r="A106" s="30"/>
      <c r="B106" s="2" t="n">
        <v>223</v>
      </c>
      <c r="C106" s="2" t="n">
        <v>1</v>
      </c>
      <c r="D106" s="0" t="n">
        <v>2.94</v>
      </c>
      <c r="E106" s="0" t="n">
        <v>0.42</v>
      </c>
      <c r="F106" s="0" t="n">
        <v>3.27</v>
      </c>
      <c r="G106" s="0" t="n">
        <v>3.02</v>
      </c>
    </row>
    <row r="107" customFormat="false" ht="12.8" hidden="false" customHeight="false" outlineLevel="0" collapsed="false">
      <c r="A107" s="30" t="s">
        <v>156</v>
      </c>
      <c r="B107" s="12" t="n">
        <f aca="false">(B106-$B$132)/($B$131-$B$132)</f>
        <v>0.160919540229885</v>
      </c>
      <c r="C107" s="2" t="n">
        <v>100</v>
      </c>
      <c r="D107" s="0" t="n">
        <v>0.88</v>
      </c>
      <c r="E107" s="0" t="n">
        <v>2.51</v>
      </c>
      <c r="F107" s="0" t="n">
        <v>3.27</v>
      </c>
      <c r="G107" s="0" t="n">
        <v>1.59</v>
      </c>
    </row>
    <row r="108" customFormat="false" ht="12.8" hidden="false" customHeight="false" outlineLevel="0" collapsed="false">
      <c r="C108" s="2"/>
      <c r="D108" s="2" t="s">
        <v>134</v>
      </c>
      <c r="E108" s="2" t="s">
        <v>148</v>
      </c>
      <c r="F108" s="2" t="s">
        <v>149</v>
      </c>
      <c r="G108" s="2" t="s">
        <v>150</v>
      </c>
    </row>
    <row r="109" customFormat="false" ht="12.8" hidden="false" customHeight="false" outlineLevel="0" collapsed="false">
      <c r="A109" s="32"/>
      <c r="B109" s="2" t="s">
        <v>152</v>
      </c>
      <c r="C109" s="2" t="s">
        <v>71</v>
      </c>
      <c r="D109" s="2" t="s">
        <v>21</v>
      </c>
      <c r="E109" s="2" t="s">
        <v>37</v>
      </c>
      <c r="F109" s="2" t="s">
        <v>19</v>
      </c>
      <c r="G109" s="2" t="s">
        <v>23</v>
      </c>
    </row>
    <row r="110" customFormat="false" ht="12.8" hidden="false" customHeight="false" outlineLevel="0" collapsed="false">
      <c r="A110" s="32"/>
      <c r="B110" s="2" t="n">
        <v>222</v>
      </c>
      <c r="C110" s="2" t="n">
        <v>1</v>
      </c>
      <c r="D110" s="0" t="n">
        <v>2.86</v>
      </c>
      <c r="E110" s="0" t="n">
        <v>0.37</v>
      </c>
      <c r="F110" s="0" t="n">
        <v>3.28</v>
      </c>
      <c r="G110" s="0" t="n">
        <v>2.97</v>
      </c>
    </row>
    <row r="111" customFormat="false" ht="12.8" hidden="false" customHeight="false" outlineLevel="0" collapsed="false">
      <c r="A111" s="32" t="s">
        <v>156</v>
      </c>
      <c r="B111" s="12" t="n">
        <f aca="false">(B110-$B$132)/($B$131-$B$132)</f>
        <v>0.158620689655172</v>
      </c>
      <c r="C111" s="2" t="n">
        <v>100</v>
      </c>
      <c r="D111" s="0" t="n">
        <v>0.01</v>
      </c>
      <c r="E111" s="0" t="n">
        <v>2</v>
      </c>
      <c r="F111" s="0" t="n">
        <v>3.28</v>
      </c>
      <c r="G111" s="0" t="n">
        <v>1.17</v>
      </c>
    </row>
    <row r="112" customFormat="false" ht="12.8" hidden="false" customHeight="false" outlineLevel="0" collapsed="false">
      <c r="A112" s="32"/>
      <c r="C112" s="2"/>
      <c r="D112" s="2" t="s">
        <v>134</v>
      </c>
      <c r="E112" s="2" t="s">
        <v>148</v>
      </c>
      <c r="F112" s="2" t="s">
        <v>149</v>
      </c>
      <c r="G112" s="2" t="s">
        <v>150</v>
      </c>
    </row>
    <row r="113" customFormat="false" ht="12.8" hidden="false" customHeight="false" outlineLevel="0" collapsed="false">
      <c r="A113" s="32"/>
      <c r="B113" s="2" t="s">
        <v>152</v>
      </c>
      <c r="C113" s="2" t="s">
        <v>71</v>
      </c>
      <c r="D113" s="2" t="s">
        <v>21</v>
      </c>
      <c r="E113" s="2" t="s">
        <v>37</v>
      </c>
      <c r="F113" s="2" t="s">
        <v>19</v>
      </c>
      <c r="G113" s="2" t="s">
        <v>23</v>
      </c>
    </row>
    <row r="114" customFormat="false" ht="12.8" hidden="false" customHeight="false" outlineLevel="0" collapsed="false">
      <c r="A114" s="32"/>
      <c r="B114" s="2" t="n">
        <v>187</v>
      </c>
      <c r="C114" s="2" t="n">
        <v>1</v>
      </c>
      <c r="D114" s="0" t="n">
        <v>2.86</v>
      </c>
      <c r="E114" s="0" t="n">
        <v>0.33</v>
      </c>
      <c r="F114" s="0" t="n">
        <v>3.27</v>
      </c>
      <c r="G114" s="0" t="n">
        <v>2.95</v>
      </c>
    </row>
    <row r="115" customFormat="false" ht="12.8" hidden="false" customHeight="false" outlineLevel="0" collapsed="false">
      <c r="A115" s="32" t="s">
        <v>156</v>
      </c>
      <c r="B115" s="12" t="n">
        <f aca="false">(B114-$B$132)/($B$131-$B$132)</f>
        <v>0.0781609195402299</v>
      </c>
      <c r="C115" s="2" t="n">
        <v>100</v>
      </c>
      <c r="D115" s="0" t="n">
        <v>0</v>
      </c>
      <c r="E115" s="0" t="n">
        <v>1.6</v>
      </c>
      <c r="F115" s="0" t="n">
        <v>3.27</v>
      </c>
      <c r="G115" s="0" t="n">
        <v>0.92</v>
      </c>
    </row>
    <row r="116" customFormat="false" ht="12.8" hidden="false" customHeight="false" outlineLevel="0" collapsed="false">
      <c r="A116" s="32"/>
      <c r="C116" s="2"/>
      <c r="D116" s="2" t="s">
        <v>134</v>
      </c>
      <c r="E116" s="2" t="s">
        <v>148</v>
      </c>
      <c r="F116" s="2" t="s">
        <v>149</v>
      </c>
      <c r="G116" s="2" t="s">
        <v>150</v>
      </c>
    </row>
    <row r="117" customFormat="false" ht="12.8" hidden="false" customHeight="false" outlineLevel="0" collapsed="false">
      <c r="A117" s="32"/>
      <c r="B117" s="2" t="s">
        <v>152</v>
      </c>
      <c r="C117" s="2" t="s">
        <v>71</v>
      </c>
      <c r="D117" s="2" t="s">
        <v>21</v>
      </c>
      <c r="E117" s="2" t="s">
        <v>37</v>
      </c>
      <c r="F117" s="2" t="s">
        <v>19</v>
      </c>
      <c r="G117" s="2" t="s">
        <v>23</v>
      </c>
    </row>
    <row r="118" customFormat="false" ht="12.8" hidden="false" customHeight="false" outlineLevel="0" collapsed="false">
      <c r="A118" s="33" t="s">
        <v>160</v>
      </c>
      <c r="B118" s="2" t="n">
        <f aca="false">B132</f>
        <v>153</v>
      </c>
      <c r="C118" s="2" t="n">
        <v>1</v>
      </c>
      <c r="D118" s="0" t="n">
        <v>2.86</v>
      </c>
      <c r="E118" s="0" t="n">
        <v>0.28</v>
      </c>
      <c r="F118" s="0" t="n">
        <v>3.27</v>
      </c>
      <c r="G118" s="0" t="n">
        <v>2.92</v>
      </c>
    </row>
    <row r="119" customFormat="false" ht="12.8" hidden="false" customHeight="false" outlineLevel="0" collapsed="false">
      <c r="A119" s="32"/>
      <c r="B119" s="12" t="n">
        <f aca="false">(B118-$B$132)/($B$131-$B$132)</f>
        <v>0</v>
      </c>
      <c r="C119" s="2" t="n">
        <v>10</v>
      </c>
      <c r="D119" s="0" t="n">
        <v>2.6</v>
      </c>
      <c r="E119" s="0" t="n">
        <v>0.36</v>
      </c>
      <c r="F119" s="0" t="n">
        <v>3.27</v>
      </c>
      <c r="G119" s="0" t="n">
        <v>2.71</v>
      </c>
    </row>
    <row r="120" customFormat="false" ht="12.8" hidden="false" customHeight="false" outlineLevel="0" collapsed="false">
      <c r="A120" s="32"/>
      <c r="C120" s="2" t="n">
        <v>20</v>
      </c>
      <c r="D120" s="0" t="n">
        <v>2.31</v>
      </c>
      <c r="E120" s="0" t="n">
        <v>0.44</v>
      </c>
      <c r="F120" s="0" t="n">
        <v>3.27</v>
      </c>
      <c r="G120" s="0" t="n">
        <v>2.48</v>
      </c>
    </row>
    <row r="121" customFormat="false" ht="12.8" hidden="false" customHeight="false" outlineLevel="0" collapsed="false">
      <c r="A121" s="32"/>
      <c r="C121" s="2" t="n">
        <v>30</v>
      </c>
      <c r="D121" s="0" t="n">
        <v>2.05</v>
      </c>
      <c r="E121" s="0" t="n">
        <v>0.51</v>
      </c>
      <c r="F121" s="0" t="n">
        <v>3.27</v>
      </c>
      <c r="G121" s="0" t="n">
        <v>2.27</v>
      </c>
    </row>
    <row r="122" customFormat="false" ht="12.8" hidden="false" customHeight="false" outlineLevel="0" collapsed="false">
      <c r="A122" s="32"/>
      <c r="C122" s="2" t="n">
        <v>40</v>
      </c>
      <c r="D122" s="0" t="n">
        <v>1.73</v>
      </c>
      <c r="E122" s="0" t="n">
        <v>0.6</v>
      </c>
      <c r="F122" s="0" t="n">
        <v>3.27</v>
      </c>
      <c r="G122" s="0" t="n">
        <v>2.02</v>
      </c>
    </row>
    <row r="123" customFormat="false" ht="12.8" hidden="false" customHeight="false" outlineLevel="0" collapsed="false">
      <c r="A123" s="32"/>
      <c r="C123" s="2" t="n">
        <v>50</v>
      </c>
      <c r="D123" s="0" t="n">
        <v>1.44</v>
      </c>
      <c r="E123" s="0" t="n">
        <v>0.69</v>
      </c>
      <c r="F123" s="0" t="n">
        <v>3.27</v>
      </c>
      <c r="G123" s="0" t="n">
        <v>1.78</v>
      </c>
    </row>
    <row r="124" customFormat="false" ht="12.8" hidden="false" customHeight="false" outlineLevel="0" collapsed="false">
      <c r="A124" s="32"/>
      <c r="C124" s="2" t="n">
        <v>60</v>
      </c>
      <c r="D124" s="0" t="n">
        <v>1.16</v>
      </c>
      <c r="E124" s="0" t="n">
        <v>0.77</v>
      </c>
      <c r="F124" s="0" t="n">
        <v>3.27</v>
      </c>
      <c r="G124" s="0" t="n">
        <v>1.55</v>
      </c>
    </row>
    <row r="125" customFormat="false" ht="12.8" hidden="false" customHeight="false" outlineLevel="0" collapsed="false">
      <c r="A125" s="32"/>
      <c r="C125" s="2" t="n">
        <v>70</v>
      </c>
      <c r="D125" s="0" t="n">
        <v>0.9</v>
      </c>
      <c r="E125" s="0" t="n">
        <v>0.84</v>
      </c>
      <c r="F125" s="0" t="n">
        <v>3.27</v>
      </c>
      <c r="G125" s="0" t="n">
        <v>1.34</v>
      </c>
    </row>
    <row r="126" customFormat="false" ht="12.8" hidden="false" customHeight="false" outlineLevel="0" collapsed="false">
      <c r="A126" s="32"/>
      <c r="C126" s="2" t="n">
        <v>80</v>
      </c>
      <c r="D126" s="0" t="n">
        <v>0.58</v>
      </c>
      <c r="E126" s="0" t="n">
        <v>0.93</v>
      </c>
      <c r="F126" s="0" t="n">
        <v>3.27</v>
      </c>
      <c r="G126" s="0" t="n">
        <v>1.08</v>
      </c>
    </row>
    <row r="127" customFormat="false" ht="12.8" hidden="false" customHeight="false" outlineLevel="0" collapsed="false">
      <c r="A127" s="32"/>
      <c r="C127" s="2" t="n">
        <v>90</v>
      </c>
      <c r="D127" s="0" t="n">
        <v>0.3</v>
      </c>
      <c r="E127" s="0" t="n">
        <v>1.01</v>
      </c>
      <c r="F127" s="0" t="n">
        <v>3.27</v>
      </c>
      <c r="G127" s="0" t="n">
        <v>0.85</v>
      </c>
    </row>
    <row r="128" customFormat="false" ht="12.8" hidden="false" customHeight="false" outlineLevel="0" collapsed="false">
      <c r="A128" s="32"/>
      <c r="C128" s="2" t="n">
        <v>100</v>
      </c>
      <c r="D128" s="0" t="n">
        <v>0</v>
      </c>
      <c r="E128" s="0" t="n">
        <v>1.1</v>
      </c>
      <c r="F128" s="0" t="n">
        <v>3.27</v>
      </c>
      <c r="G128" s="0" t="n">
        <v>0.62</v>
      </c>
    </row>
    <row r="130" customFormat="false" ht="12.8" hidden="false" customHeight="false" outlineLevel="0" collapsed="false">
      <c r="A130" s="2" t="s">
        <v>161</v>
      </c>
    </row>
    <row r="131" customFormat="false" ht="12.8" hidden="false" customHeight="false" outlineLevel="0" collapsed="false">
      <c r="A131" s="0" t="s">
        <v>162</v>
      </c>
      <c r="B131" s="0" t="n">
        <v>588</v>
      </c>
    </row>
    <row r="132" customFormat="false" ht="12.8" hidden="false" customHeight="false" outlineLevel="0" collapsed="false">
      <c r="A132" s="0" t="s">
        <v>163</v>
      </c>
      <c r="B132" s="0" t="n">
        <v>153</v>
      </c>
    </row>
    <row r="133" customFormat="false" ht="12.8" hidden="false" customHeight="false" outlineLevel="0" collapsed="false">
      <c r="A133" s="0" t="s">
        <v>164</v>
      </c>
      <c r="B133" s="0" t="n">
        <f aca="false">(B131-B132)/4</f>
        <v>108.75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14.64"/>
    <col collapsed="false" customWidth="true" hidden="false" outlineLevel="0" max="3" min="3" style="0" width="18.17"/>
  </cols>
  <sheetData>
    <row r="1" customFormat="false" ht="12.8" hidden="false" customHeight="false" outlineLevel="0" collapsed="false">
      <c r="A1" s="2" t="s">
        <v>165</v>
      </c>
      <c r="B1" s="2"/>
      <c r="C1" s="2"/>
    </row>
    <row r="2" customFormat="false" ht="12.8" hidden="false" customHeight="false" outlineLevel="0" collapsed="false">
      <c r="A2" s="2"/>
      <c r="B2" s="2"/>
      <c r="C2" s="2"/>
    </row>
    <row r="3" customFormat="false" ht="12.8" hidden="false" customHeight="false" outlineLevel="0" collapsed="false">
      <c r="A3" s="2" t="s">
        <v>71</v>
      </c>
      <c r="B3" s="2" t="s">
        <v>166</v>
      </c>
      <c r="C3" s="2" t="s">
        <v>167</v>
      </c>
    </row>
    <row r="4" customFormat="false" ht="12.8" hidden="false" customHeight="false" outlineLevel="0" collapsed="false">
      <c r="A4" s="0" t="n">
        <v>1</v>
      </c>
      <c r="B4" s="34" t="n">
        <v>0.011765</v>
      </c>
      <c r="C4" s="34" t="n">
        <v>4E-006</v>
      </c>
    </row>
    <row r="5" customFormat="false" ht="12.8" hidden="false" customHeight="false" outlineLevel="0" collapsed="false">
      <c r="A5" s="0" t="n">
        <v>19</v>
      </c>
      <c r="B5" s="34" t="n">
        <v>0.188235</v>
      </c>
      <c r="C5" s="34" t="n">
        <v>0.009315</v>
      </c>
    </row>
    <row r="6" customFormat="false" ht="12.8" hidden="false" customHeight="false" outlineLevel="0" collapsed="false">
      <c r="A6" s="0" t="n">
        <v>20</v>
      </c>
      <c r="B6" s="0" t="n">
        <v>0.2</v>
      </c>
      <c r="C6" s="34" t="n">
        <v>0.011038</v>
      </c>
      <c r="D6" s="0" t="s">
        <v>168</v>
      </c>
    </row>
    <row r="7" customFormat="false" ht="12.8" hidden="false" customHeight="false" outlineLevel="0" collapsed="false">
      <c r="A7" s="0" t="n">
        <v>30</v>
      </c>
      <c r="B7" s="34" t="n">
        <v>0.298039</v>
      </c>
      <c r="C7" s="34" t="n">
        <v>0.033726</v>
      </c>
    </row>
    <row r="8" customFormat="false" ht="12.8" hidden="false" customHeight="false" outlineLevel="0" collapsed="false">
      <c r="A8" s="0" t="n">
        <v>40</v>
      </c>
      <c r="B8" s="0" t="n">
        <v>0.4</v>
      </c>
      <c r="C8" s="34" t="n">
        <v>0.076872</v>
      </c>
    </row>
    <row r="9" customFormat="false" ht="12.8" hidden="false" customHeight="false" outlineLevel="0" collapsed="false">
      <c r="A9" s="0" t="n">
        <v>50</v>
      </c>
      <c r="B9" s="34" t="n">
        <v>0.501961</v>
      </c>
      <c r="C9" s="34" t="n">
        <v>0.14517</v>
      </c>
    </row>
    <row r="10" customFormat="false" ht="12.8" hidden="false" customHeight="false" outlineLevel="0" collapsed="false">
      <c r="A10" s="0" t="n">
        <v>60</v>
      </c>
      <c r="B10" s="0" t="n">
        <v>0.6</v>
      </c>
      <c r="C10" s="34" t="n">
        <v>0.239234</v>
      </c>
    </row>
    <row r="11" customFormat="false" ht="12.8" hidden="false" customHeight="false" outlineLevel="0" collapsed="false">
      <c r="A11" s="0" t="n">
        <v>70</v>
      </c>
      <c r="B11" s="34" t="n">
        <v>0.698039</v>
      </c>
      <c r="C11" s="34" t="n">
        <v>0.36548</v>
      </c>
    </row>
    <row r="12" customFormat="false" ht="12.8" hidden="false" customHeight="false" outlineLevel="0" collapsed="false">
      <c r="A12" s="0" t="n">
        <v>80</v>
      </c>
      <c r="B12" s="0" t="n">
        <v>0.8</v>
      </c>
      <c r="C12" s="34" t="n">
        <v>0.535367</v>
      </c>
    </row>
    <row r="13" customFormat="false" ht="12.8" hidden="false" customHeight="false" outlineLevel="0" collapsed="false">
      <c r="A13" s="0" t="n">
        <v>90</v>
      </c>
      <c r="B13" s="34" t="n">
        <v>0.901961</v>
      </c>
      <c r="C13" s="34" t="n">
        <v>0.749075</v>
      </c>
    </row>
    <row r="14" customFormat="false" ht="12.8" hidden="false" customHeight="false" outlineLevel="0" collapsed="false">
      <c r="A14" s="0" t="n">
        <v>100</v>
      </c>
      <c r="B14" s="0" t="n">
        <v>1</v>
      </c>
      <c r="C14" s="0" t="n">
        <v>1</v>
      </c>
    </row>
    <row r="16" customFormat="false" ht="12.8" hidden="false" customHeight="false" outlineLevel="0" collapsed="false">
      <c r="A16" s="0" t="s">
        <v>169</v>
      </c>
    </row>
    <row r="17" customFormat="false" ht="12.8" hidden="false" customHeight="false" outlineLevel="0" collapsed="false">
      <c r="A17" s="0" t="s">
        <v>170</v>
      </c>
    </row>
    <row r="18" customFormat="false" ht="12.8" hidden="false" customHeight="false" outlineLevel="0" collapsed="false">
      <c r="A18" s="0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2" t="s">
        <v>172</v>
      </c>
      <c r="B1" s="2"/>
    </row>
    <row r="2" customFormat="false" ht="12.8" hidden="false" customHeight="false" outlineLevel="0" collapsed="false">
      <c r="A2" s="2"/>
      <c r="B2" s="2"/>
    </row>
    <row r="3" customFormat="false" ht="12.8" hidden="false" customHeight="false" outlineLevel="0" collapsed="false">
      <c r="A3" s="2" t="s">
        <v>153</v>
      </c>
      <c r="B3" s="2" t="s">
        <v>173</v>
      </c>
    </row>
    <row r="4" customFormat="false" ht="12.8" hidden="false" customHeight="false" outlineLevel="0" collapsed="false">
      <c r="A4" s="0" t="n">
        <f aca="false">'Detailed white light'!B3</f>
        <v>588</v>
      </c>
      <c r="B4" s="0" t="n">
        <f aca="false">'Detailed white light'!D3</f>
        <v>2.97</v>
      </c>
    </row>
    <row r="5" customFormat="false" ht="12.8" hidden="false" customHeight="false" outlineLevel="0" collapsed="false">
      <c r="A5" s="0" t="n">
        <f aca="false">'Detailed white light'!B16</f>
        <v>479</v>
      </c>
      <c r="B5" s="0" t="n">
        <f aca="false">'Detailed white light'!D16</f>
        <v>2.94</v>
      </c>
    </row>
    <row r="6" customFormat="false" ht="12.8" hidden="false" customHeight="false" outlineLevel="0" collapsed="false">
      <c r="A6" s="0" t="n">
        <f aca="false">'Detailed white light'!B29</f>
        <v>420</v>
      </c>
      <c r="B6" s="0" t="n">
        <f aca="false">'Detailed white light'!D29</f>
        <v>2.92</v>
      </c>
    </row>
    <row r="7" customFormat="false" ht="12.8" hidden="false" customHeight="false" outlineLevel="0" collapsed="false">
      <c r="A7" s="0" t="n">
        <f aca="false">'Detailed white light'!B33</f>
        <v>371</v>
      </c>
      <c r="B7" s="0" t="n">
        <f aca="false">'Detailed white light'!D33</f>
        <v>2.9</v>
      </c>
    </row>
    <row r="8" customFormat="false" ht="12.8" hidden="false" customHeight="false" outlineLevel="0" collapsed="false">
      <c r="A8" s="0" t="n">
        <f aca="false">'Detailed white light'!B46</f>
        <v>370</v>
      </c>
      <c r="B8" s="0" t="n">
        <f aca="false">'Detailed white light'!D46</f>
        <v>2.9</v>
      </c>
    </row>
    <row r="9" customFormat="false" ht="12.8" hidden="false" customHeight="false" outlineLevel="0" collapsed="false">
      <c r="A9" s="0" t="n">
        <f aca="false">'Detailed white light'!B50</f>
        <v>334</v>
      </c>
      <c r="B9" s="0" t="n">
        <f aca="false">'Detailed white light'!D50</f>
        <v>2.9</v>
      </c>
    </row>
    <row r="10" customFormat="false" ht="12.8" hidden="false" customHeight="false" outlineLevel="0" collapsed="false">
      <c r="A10" s="0" t="n">
        <f aca="false">'Detailed white light'!B54</f>
        <v>333</v>
      </c>
      <c r="B10" s="0" t="n">
        <f aca="false">'Detailed white light'!D54</f>
        <v>2.96</v>
      </c>
    </row>
    <row r="11" customFormat="false" ht="12.8" hidden="false" customHeight="false" outlineLevel="0" collapsed="false">
      <c r="A11" s="0" t="n">
        <f aca="false">'Detailed white light'!B58</f>
        <v>313</v>
      </c>
      <c r="B11" s="0" t="n">
        <f aca="false">'Detailed white light'!D58</f>
        <v>2.96</v>
      </c>
    </row>
    <row r="12" customFormat="false" ht="12.8" hidden="false" customHeight="false" outlineLevel="0" collapsed="false">
      <c r="A12" s="0" t="n">
        <f aca="false">'Detailed white light'!B62</f>
        <v>312</v>
      </c>
      <c r="B12" s="0" t="n">
        <f aca="false">'Detailed white light'!D62</f>
        <v>3.27</v>
      </c>
    </row>
    <row r="13" customFormat="false" ht="12.8" hidden="false" customHeight="false" outlineLevel="0" collapsed="false">
      <c r="A13" s="0" t="n">
        <f aca="false">'Detailed white light'!B66</f>
        <v>284</v>
      </c>
      <c r="B13" s="0" t="n">
        <f aca="false">'Detailed white light'!D66</f>
        <v>3.27</v>
      </c>
    </row>
    <row r="14" customFormat="false" ht="12.8" hidden="false" customHeight="false" outlineLevel="0" collapsed="false">
      <c r="A14" s="0" t="n">
        <f aca="false">'Detailed white light'!B79</f>
        <v>262</v>
      </c>
      <c r="B14" s="0" t="n">
        <f aca="false">'Detailed white light'!D79</f>
        <v>3.27</v>
      </c>
    </row>
    <row r="15" customFormat="false" ht="12.8" hidden="false" customHeight="false" outlineLevel="0" collapsed="false">
      <c r="A15" s="0" t="n">
        <f aca="false">'Detailed white light'!B92</f>
        <v>251</v>
      </c>
      <c r="B15" s="0" t="n">
        <f aca="false">'Detailed white light'!D92</f>
        <v>3.27</v>
      </c>
    </row>
    <row r="16" customFormat="false" ht="12.8" hidden="false" customHeight="false" outlineLevel="0" collapsed="false">
      <c r="A16" s="0" t="n">
        <f aca="false">'Detailed white light'!B97</f>
        <v>250</v>
      </c>
      <c r="B16" s="0" t="n">
        <f aca="false">'Detailed white light'!D97</f>
        <v>2.94</v>
      </c>
    </row>
    <row r="17" customFormat="false" ht="12.8" hidden="false" customHeight="false" outlineLevel="0" collapsed="false">
      <c r="A17" s="0" t="n">
        <f aca="false">'Detailed white light'!B101</f>
        <v>240</v>
      </c>
      <c r="B17" s="0" t="n">
        <f aca="false">'Detailed white light'!D101</f>
        <v>2.94</v>
      </c>
    </row>
    <row r="18" customFormat="false" ht="12.8" hidden="false" customHeight="false" outlineLevel="0" collapsed="false">
      <c r="A18" s="0" t="n">
        <f aca="false">'Detailed white light'!B106</f>
        <v>223</v>
      </c>
      <c r="B18" s="0" t="n">
        <f aca="false">'Detailed white light'!D106</f>
        <v>2.94</v>
      </c>
    </row>
    <row r="19" customFormat="false" ht="12.8" hidden="false" customHeight="false" outlineLevel="0" collapsed="false">
      <c r="A19" s="0" t="n">
        <f aca="false">'Detailed white light'!B110</f>
        <v>222</v>
      </c>
      <c r="B19" s="0" t="n">
        <f aca="false">'Detailed white light'!D110</f>
        <v>2.86</v>
      </c>
    </row>
    <row r="20" customFormat="false" ht="12.8" hidden="false" customHeight="false" outlineLevel="0" collapsed="false">
      <c r="A20" s="0" t="n">
        <f aca="false">'Detailed white light'!B114</f>
        <v>187</v>
      </c>
      <c r="B20" s="0" t="n">
        <f aca="false">'Detailed white light'!D114</f>
        <v>2.86</v>
      </c>
    </row>
    <row r="21" customFormat="false" ht="12.8" hidden="false" customHeight="false" outlineLevel="0" collapsed="false">
      <c r="A21" s="0" t="n">
        <f aca="false">'Detailed white light'!B118</f>
        <v>153</v>
      </c>
      <c r="B21" s="0" t="n">
        <f aca="false">'Detailed white light'!D118</f>
        <v>2.86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12102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2021-03-02T23:29:17Z</dcterms:created>
  <dc:creator/>
  <dc:description/>
  <dc:language>en-US</dc:language>
  <cp:lastModifiedBy/>
  <dcterms:modified xsi:type="dcterms:W3CDTF">2021-03-25T16:02:40Z</dcterms:modified>
  <cp:revision>130</cp:revision>
  <dc:subject/>
  <dc:title/>
</cp:coreProperties>
</file>