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OneDrive\Desktop\TUTTO\CORSI AI\STUDIO\Epicode\INVIATI\"/>
    </mc:Choice>
  </mc:AlternateContent>
  <xr:revisionPtr revIDLastSave="0" documentId="13_ncr:1_{78DB8A41-C886-41D8-8AE7-578E6076A9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oluti_Iva" sheetId="1" r:id="rId1"/>
    <sheet name="Giudizio" sheetId="2" r:id="rId2"/>
    <sheet name="Fatture" sheetId="3" r:id="rId3"/>
    <sheet name="Dati" sheetId="4" r:id="rId4"/>
  </sheets>
  <definedNames>
    <definedName name="_xlnm._FilterDatabase" localSheetId="2" hidden="1">Fatture!$G$1:$I$72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G1" i="3" l="1"/>
  <c r="G2" i="3" a="1"/>
  <c r="G2" i="3" s="1"/>
  <c r="F12" i="4" a="1"/>
  <c r="F12" i="4" s="1"/>
  <c r="F37" i="4" a="1"/>
  <c r="F37" i="4" s="1"/>
  <c r="D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C8" i="2"/>
  <c r="C7" i="2"/>
  <c r="C6" i="2"/>
  <c r="C5" i="2"/>
  <c r="C4" i="2"/>
  <c r="C3" i="2"/>
  <c r="C2" i="2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G13" i="4" l="1"/>
  <c r="H3" i="3" s="1"/>
  <c r="G37" i="4"/>
  <c r="H25" i="3" s="1"/>
  <c r="H37" i="4"/>
  <c r="I25" i="3" s="1"/>
  <c r="G12" i="4"/>
  <c r="H2" i="3" s="1"/>
  <c r="H12" i="4"/>
  <c r="I2" i="3" s="1"/>
  <c r="G23" i="4"/>
  <c r="H13" i="3" s="1"/>
  <c r="H83" i="4"/>
  <c r="I71" i="3" s="1"/>
  <c r="H79" i="4"/>
  <c r="I67" i="3" s="1"/>
  <c r="H75" i="4"/>
  <c r="I63" i="3" s="1"/>
  <c r="H71" i="4"/>
  <c r="I59" i="3" s="1"/>
  <c r="H67" i="4"/>
  <c r="I55" i="3" s="1"/>
  <c r="H63" i="4"/>
  <c r="I51" i="3" s="1"/>
  <c r="H59" i="4"/>
  <c r="I47" i="3" s="1"/>
  <c r="H55" i="4"/>
  <c r="I43" i="3" s="1"/>
  <c r="H51" i="4"/>
  <c r="I39" i="3" s="1"/>
  <c r="H47" i="4"/>
  <c r="I35" i="3" s="1"/>
  <c r="H43" i="4"/>
  <c r="I31" i="3" s="1"/>
  <c r="H39" i="4"/>
  <c r="I27" i="3" s="1"/>
  <c r="H34" i="4"/>
  <c r="I24" i="3" s="1"/>
  <c r="H30" i="4"/>
  <c r="I20" i="3" s="1"/>
  <c r="H26" i="4"/>
  <c r="I16" i="3" s="1"/>
  <c r="H22" i="4"/>
  <c r="I12" i="3" s="1"/>
  <c r="H18" i="4"/>
  <c r="I8" i="3" s="1"/>
  <c r="H14" i="4"/>
  <c r="I4" i="3" s="1"/>
  <c r="G76" i="4"/>
  <c r="H64" i="3" s="1"/>
  <c r="G64" i="4"/>
  <c r="H52" i="3" s="1"/>
  <c r="G60" i="4"/>
  <c r="H48" i="3" s="1"/>
  <c r="G56" i="4"/>
  <c r="H44" i="3" s="1"/>
  <c r="G48" i="4"/>
  <c r="H36" i="3" s="1"/>
  <c r="G40" i="4"/>
  <c r="H28" i="3" s="1"/>
  <c r="G15" i="4"/>
  <c r="H5" i="3" s="1"/>
  <c r="G83" i="4"/>
  <c r="H71" i="3" s="1"/>
  <c r="G75" i="4"/>
  <c r="H63" i="3" s="1"/>
  <c r="G71" i="4"/>
  <c r="H59" i="3" s="1"/>
  <c r="G63" i="4"/>
  <c r="H51" i="3" s="1"/>
  <c r="G59" i="4"/>
  <c r="H47" i="3" s="1"/>
  <c r="G55" i="4"/>
  <c r="H43" i="3" s="1"/>
  <c r="G51" i="4"/>
  <c r="H39" i="3" s="1"/>
  <c r="G47" i="4"/>
  <c r="H35" i="3" s="1"/>
  <c r="G43" i="4"/>
  <c r="H31" i="3" s="1"/>
  <c r="G39" i="4"/>
  <c r="H27" i="3" s="1"/>
  <c r="G34" i="4"/>
  <c r="H24" i="3" s="1"/>
  <c r="G30" i="4"/>
  <c r="H20" i="3" s="1"/>
  <c r="G26" i="4"/>
  <c r="H16" i="3" s="1"/>
  <c r="G22" i="4"/>
  <c r="H12" i="3" s="1"/>
  <c r="G14" i="4"/>
  <c r="H4" i="3" s="1"/>
  <c r="H82" i="4"/>
  <c r="I70" i="3" s="1"/>
  <c r="H78" i="4"/>
  <c r="I66" i="3" s="1"/>
  <c r="H74" i="4"/>
  <c r="I62" i="3" s="1"/>
  <c r="H70" i="4"/>
  <c r="I58" i="3" s="1"/>
  <c r="H66" i="4"/>
  <c r="I54" i="3" s="1"/>
  <c r="H62" i="4"/>
  <c r="I50" i="3" s="1"/>
  <c r="H58" i="4"/>
  <c r="I46" i="3" s="1"/>
  <c r="H54" i="4"/>
  <c r="I42" i="3" s="1"/>
  <c r="H50" i="4"/>
  <c r="I38" i="3" s="1"/>
  <c r="H46" i="4"/>
  <c r="I34" i="3" s="1"/>
  <c r="H42" i="4"/>
  <c r="I30" i="3" s="1"/>
  <c r="H38" i="4"/>
  <c r="I26" i="3" s="1"/>
  <c r="H33" i="4"/>
  <c r="I23" i="3" s="1"/>
  <c r="H29" i="4"/>
  <c r="I19" i="3" s="1"/>
  <c r="H25" i="4"/>
  <c r="I15" i="3" s="1"/>
  <c r="H21" i="4"/>
  <c r="I11" i="3" s="1"/>
  <c r="H17" i="4"/>
  <c r="I7" i="3" s="1"/>
  <c r="H13" i="4"/>
  <c r="I3" i="3" s="1"/>
  <c r="G84" i="4"/>
  <c r="H72" i="3" s="1"/>
  <c r="G72" i="4"/>
  <c r="H60" i="3" s="1"/>
  <c r="G52" i="4"/>
  <c r="H40" i="3" s="1"/>
  <c r="G44" i="4"/>
  <c r="H32" i="3" s="1"/>
  <c r="G19" i="4"/>
  <c r="H9" i="3" s="1"/>
  <c r="H81" i="4"/>
  <c r="I69" i="3" s="1"/>
  <c r="H77" i="4"/>
  <c r="I65" i="3" s="1"/>
  <c r="H73" i="4"/>
  <c r="I61" i="3" s="1"/>
  <c r="H69" i="4"/>
  <c r="I57" i="3" s="1"/>
  <c r="H65" i="4"/>
  <c r="I53" i="3" s="1"/>
  <c r="H61" i="4"/>
  <c r="I49" i="3" s="1"/>
  <c r="H57" i="4"/>
  <c r="I45" i="3" s="1"/>
  <c r="H53" i="4"/>
  <c r="I41" i="3" s="1"/>
  <c r="H49" i="4"/>
  <c r="I37" i="3" s="1"/>
  <c r="H45" i="4"/>
  <c r="I33" i="3" s="1"/>
  <c r="H41" i="4"/>
  <c r="I29" i="3" s="1"/>
  <c r="H32" i="4"/>
  <c r="I22" i="3" s="1"/>
  <c r="H28" i="4"/>
  <c r="I18" i="3" s="1"/>
  <c r="H24" i="4"/>
  <c r="I14" i="3" s="1"/>
  <c r="H20" i="4"/>
  <c r="I10" i="3" s="1"/>
  <c r="H16" i="4"/>
  <c r="I6" i="3" s="1"/>
  <c r="G27" i="4"/>
  <c r="H17" i="3" s="1"/>
  <c r="G81" i="4"/>
  <c r="H69" i="3" s="1"/>
  <c r="G77" i="4"/>
  <c r="H65" i="3" s="1"/>
  <c r="G73" i="4"/>
  <c r="H61" i="3" s="1"/>
  <c r="G69" i="4"/>
  <c r="H57" i="3" s="1"/>
  <c r="G65" i="4"/>
  <c r="H53" i="3" s="1"/>
  <c r="G61" i="4"/>
  <c r="H49" i="3" s="1"/>
  <c r="G57" i="4"/>
  <c r="H45" i="3" s="1"/>
  <c r="G53" i="4"/>
  <c r="H41" i="3" s="1"/>
  <c r="G49" i="4"/>
  <c r="H37" i="3" s="1"/>
  <c r="G45" i="4"/>
  <c r="H33" i="3" s="1"/>
  <c r="G41" i="4"/>
  <c r="H29" i="3" s="1"/>
  <c r="G32" i="4"/>
  <c r="H22" i="3" s="1"/>
  <c r="G28" i="4"/>
  <c r="H18" i="3" s="1"/>
  <c r="G24" i="4"/>
  <c r="H14" i="3" s="1"/>
  <c r="G20" i="4"/>
  <c r="H10" i="3" s="1"/>
  <c r="G16" i="4"/>
  <c r="H6" i="3" s="1"/>
  <c r="G80" i="4"/>
  <c r="H68" i="3" s="1"/>
  <c r="G68" i="4"/>
  <c r="H56" i="3" s="1"/>
  <c r="G31" i="4"/>
  <c r="H21" i="3" s="1"/>
  <c r="G79" i="4"/>
  <c r="H67" i="3" s="1"/>
  <c r="G67" i="4"/>
  <c r="H55" i="3" s="1"/>
  <c r="G18" i="4"/>
  <c r="H8" i="3" s="1"/>
  <c r="G82" i="4"/>
  <c r="H70" i="3" s="1"/>
  <c r="G78" i="4"/>
  <c r="H66" i="3" s="1"/>
  <c r="G74" i="4"/>
  <c r="H62" i="3" s="1"/>
  <c r="G70" i="4"/>
  <c r="H58" i="3" s="1"/>
  <c r="G66" i="4"/>
  <c r="H54" i="3" s="1"/>
  <c r="G62" i="4"/>
  <c r="H50" i="3" s="1"/>
  <c r="G58" i="4"/>
  <c r="H46" i="3" s="1"/>
  <c r="G54" i="4"/>
  <c r="H42" i="3" s="1"/>
  <c r="G50" i="4"/>
  <c r="H38" i="3" s="1"/>
  <c r="G46" i="4"/>
  <c r="H34" i="3" s="1"/>
  <c r="G42" i="4"/>
  <c r="H30" i="3" s="1"/>
  <c r="G38" i="4"/>
  <c r="H26" i="3" s="1"/>
  <c r="G33" i="4"/>
  <c r="H23" i="3" s="1"/>
  <c r="G29" i="4"/>
  <c r="H19" i="3" s="1"/>
  <c r="G25" i="4"/>
  <c r="H15" i="3" s="1"/>
  <c r="G21" i="4"/>
  <c r="H11" i="3" s="1"/>
  <c r="G17" i="4"/>
  <c r="H7" i="3" s="1"/>
  <c r="H84" i="4"/>
  <c r="I72" i="3" s="1"/>
  <c r="H80" i="4"/>
  <c r="I68" i="3" s="1"/>
  <c r="H76" i="4"/>
  <c r="I64" i="3" s="1"/>
  <c r="H72" i="4"/>
  <c r="I60" i="3" s="1"/>
  <c r="H68" i="4"/>
  <c r="I56" i="3" s="1"/>
  <c r="H64" i="4"/>
  <c r="I52" i="3" s="1"/>
  <c r="H60" i="4"/>
  <c r="I48" i="3" s="1"/>
  <c r="H56" i="4"/>
  <c r="I44" i="3" s="1"/>
  <c r="H52" i="4"/>
  <c r="I40" i="3" s="1"/>
  <c r="H48" i="4"/>
  <c r="I36" i="3" s="1"/>
  <c r="H44" i="4"/>
  <c r="I32" i="3" s="1"/>
  <c r="H40" i="4"/>
  <c r="I28" i="3" s="1"/>
  <c r="H31" i="4"/>
  <c r="I21" i="3" s="1"/>
  <c r="H27" i="4"/>
  <c r="I17" i="3" s="1"/>
  <c r="H23" i="4"/>
  <c r="I13" i="3" s="1"/>
  <c r="H19" i="4"/>
  <c r="I9" i="3" s="1"/>
  <c r="H15" i="4"/>
  <c r="I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<sst xmlns="http://schemas.openxmlformats.org/spreadsheetml/2006/main" count="819" uniqueCount="585">
  <si>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</si>
  <si>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</si>
  <si>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</si>
  <si>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</si>
  <si>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</si>
  <si>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</si>
  <si>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</si>
  <si>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</si>
  <si>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</si>
  <si>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</si>
  <si>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</si>
  <si>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</si>
  <si>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</si>
  <si>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</si>
  <si>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</si>
  <si>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</si>
  <si>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</si>
  <si>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</si>
  <si>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</si>
  <si>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</si>
  <si>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</si>
  <si>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</si>
  <si>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</si>
  <si>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</si>
  <si>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</si>
  <si>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</si>
  <si>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</si>
  <si>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</si>
  <si>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</si>
  <si>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</si>
  <si>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</si>
  <si>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</si>
  <si>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</si>
  <si>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</si>
  <si>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</si>
  <si>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</si>
  <si>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</si>
  <si>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</si>
  <si>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</si>
  <si>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</si>
  <si>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</si>
  <si>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</si>
  <si>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</si>
  <si>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</si>
  <si>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</si>
  <si>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</si>
  <si>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</si>
  <si>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</si>
  <si>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</si>
  <si>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</si>
  <si>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</si>
  <si>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</si>
  <si>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</si>
  <si>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</si>
  <si>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</si>
  <si>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</si>
  <si>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</si>
  <si>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</si>
  <si>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</si>
  <si>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</si>
  <si>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</si>
  <si>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</si>
  <si>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</si>
  <si>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</si>
  <si>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</si>
  <si>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</si>
  <si>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</si>
  <si>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</si>
  <si>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</si>
  <si>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</si>
  <si>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</si>
  <si>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</si>
  <si>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</si>
  <si>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</si>
  <si>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</si>
  <si>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</si>
  <si>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</si>
  <si>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</si>
  <si>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</si>
  <si>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</si>
  <si>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</si>
  <si>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</si>
  <si>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</si>
  <si>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</si>
  <si>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</si>
  <si>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</si>
  <si>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</si>
  <si>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</si>
  <si>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</si>
  <si>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</si>
  <si>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</si>
  <si>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</si>
  <si>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</si>
  <si>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</si>
  <si>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</si>
  <si>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</si>
  <si>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</si>
  <si>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</si>
  <si>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</si>
  <si>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</si>
  <si>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</si>
  <si>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</si>
  <si>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</si>
  <si>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</si>
  <si>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</si>
  <si>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</si>
  <si>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</si>
  <si>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</si>
  <si>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</si>
  <si>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</si>
  <si>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</si>
  <si>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</si>
  <si>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</si>
  <si>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</si>
  <si>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</si>
  <si>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</si>
  <si>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</si>
  <si>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</si>
  <si>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</si>
  <si>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</si>
  <si>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</si>
  <si>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</si>
  <si>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</si>
  <si>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</si>
  <si>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</si>
  <si>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</si>
  <si>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</si>
  <si>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</si>
  <si>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</si>
  <si>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</si>
  <si>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</si>
  <si>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</si>
  <si>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</si>
  <si>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</si>
  <si>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</si>
  <si>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</si>
  <si>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</si>
  <si>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</si>
  <si>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</si>
  <si>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</si>
  <si>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</si>
  <si>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</si>
  <si>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</si>
  <si>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</si>
  <si>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</si>
  <si>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</si>
  <si>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</si>
  <si>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</si>
  <si>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</si>
  <si>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</si>
  <si>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</si>
  <si>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</si>
  <si>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</si>
  <si>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</si>
  <si>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</si>
  <si>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</si>
  <si>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</si>
  <si>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</si>
  <si>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</si>
  <si>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</si>
  <si>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</si>
  <si>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</si>
  <si>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</si>
  <si>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</si>
  <si>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</si>
  <si>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</si>
  <si>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</si>
  <si>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</si>
  <si>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</si>
  <si>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</si>
  <si>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</si>
  <si>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</si>
  <si>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</si>
  <si>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</si>
  <si>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</si>
  <si>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</si>
  <si>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</si>
  <si>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</si>
  <si>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</si>
  <si>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</si>
  <si>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</si>
  <si>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</si>
  <si>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</si>
  <si>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</si>
  <si>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</si>
  <si>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</si>
  <si>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</si>
  <si>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</si>
  <si>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</si>
  <si>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</si>
  <si>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</si>
  <si>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</si>
  <si>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</si>
  <si>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</si>
  <si>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</si>
  <si>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</si>
  <si>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</si>
  <si>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</si>
  <si>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</si>
  <si>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</si>
  <si>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</si>
  <si>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</si>
  <si>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</si>
  <si>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</si>
  <si>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</si>
  <si>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</si>
  <si>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</si>
  <si>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</si>
  <si>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</si>
  <si>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</si>
  <si>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</si>
  <si>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</si>
  <si>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</si>
  <si>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</si>
  <si>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</si>
  <si>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</si>
  <si>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</si>
  <si>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</si>
  <si>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</si>
  <si>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</si>
  <si>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</si>
  <si>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</si>
  <si>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</si>
  <si>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</si>
  <si>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</si>
  <si>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</si>
  <si>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</si>
  <si>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</si>
  <si>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</si>
  <si>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</si>
  <si>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</si>
  <si>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</si>
  <si>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</si>
  <si>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</si>
  <si>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</si>
  <si>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</si>
  <si>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</si>
  <si>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</si>
  <si>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</si>
  <si>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</si>
  <si>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</si>
  <si>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</si>
  <si>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</si>
  <si>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</si>
  <si>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</si>
  <si>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</si>
  <si>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</si>
  <si>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</si>
  <si>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</si>
  <si>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</si>
  <si>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</si>
  <si>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</si>
  <si>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</si>
  <si>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</si>
  <si>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</si>
  <si>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</si>
  <si>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</si>
  <si>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</si>
  <si>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</si>
  <si>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</si>
  <si>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</si>
  <si>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</si>
  <si>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</si>
  <si>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</si>
  <si>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</si>
  <si>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</si>
  <si>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</si>
  <si>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</si>
  <si>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</si>
  <si>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</si>
  <si>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</si>
  <si>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</si>
  <si>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</si>
  <si>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</si>
  <si>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</si>
  <si>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</si>
  <si>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</si>
  <si>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</si>
  <si>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</si>
  <si>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</si>
  <si>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</si>
  <si>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</si>
  <si>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</si>
  <si>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</si>
  <si>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</si>
  <si>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</si>
  <si>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</si>
  <si>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</si>
  <si>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</si>
  <si>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</si>
  <si>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</si>
  <si>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</si>
  <si>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</si>
  <si>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</si>
  <si>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</si>
  <si>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</si>
  <si>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</si>
  <si>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</si>
  <si>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</si>
  <si>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</si>
  <si>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</si>
  <si>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</si>
  <si>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</si>
  <si>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</si>
  <si>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</si>
  <si>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</si>
  <si>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</si>
  <si>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</si>
  <si>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</si>
  <si>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</si>
  <si>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</si>
  <si>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</si>
  <si>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</si>
  <si>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</si>
  <si>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</si>
  <si>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</si>
  <si>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</si>
  <si>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</si>
  <si>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</si>
  <si>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</si>
  <si>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</si>
  <si>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</si>
  <si>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</si>
  <si>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</si>
  <si>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</si>
  <si>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</si>
  <si>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</si>
  <si>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</si>
  <si>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</si>
  <si>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</si>
  <si>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</si>
  <si>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</si>
  <si>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</si>
  <si>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</si>
  <si>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</si>
  <si>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</si>
  <si>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</si>
  <si>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</si>
  <si>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</si>
  <si>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</si>
  <si>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</si>
  <si>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</si>
  <si>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</si>
  <si>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</si>
  <si>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</si>
  <si>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</si>
  <si>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</si>
  <si>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</si>
  <si>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</si>
  <si>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</si>
  <si>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</si>
  <si>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</si>
  <si>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</si>
  <si>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</si>
  <si>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</si>
  <si>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</si>
  <si>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</si>
  <si>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</si>
  <si>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</si>
  <si>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</si>
  <si>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</si>
  <si>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</si>
  <si>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</si>
  <si>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</si>
  <si>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</si>
  <si>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</si>
  <si>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</si>
  <si>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</si>
  <si>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</si>
  <si>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</si>
  <si>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</si>
  <si>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</si>
  <si>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</si>
  <si>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</si>
  <si>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</si>
  <si>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</si>
  <si>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</si>
  <si>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</si>
  <si>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</si>
  <si>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</si>
  <si>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</si>
  <si>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</si>
  <si>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</si>
  <si>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</si>
  <si>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</si>
  <si>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</si>
  <si>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</si>
  <si>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</si>
  <si>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</si>
  <si>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</si>
  <si>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</si>
  <si>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</si>
  <si>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</si>
  <si>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</si>
  <si>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</si>
  <si>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</si>
  <si>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</si>
  <si>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</si>
  <si>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</si>
  <si>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</si>
  <si>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</si>
  <si>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</si>
  <si>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</si>
  <si>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</si>
  <si>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</si>
  <si>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</si>
  <si>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</si>
  <si>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</si>
  <si>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</si>
  <si>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</si>
  <si>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</si>
  <si>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</si>
  <si>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</si>
  <si>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</si>
  <si>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</si>
  <si>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</si>
  <si>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</si>
  <si>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</si>
  <si>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</si>
  <si>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</si>
  <si>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</si>
  <si>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</si>
  <si>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</si>
  <si>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</si>
  <si>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</si>
  <si>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</si>
  <si>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</si>
  <si>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</si>
  <si>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</si>
  <si>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</si>
  <si>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</si>
  <si>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</si>
  <si>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</si>
  <si>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</si>
  <si>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</si>
  <si>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</si>
  <si>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</si>
  <si>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</si>
  <si>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</si>
  <si>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</si>
  <si>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</si>
  <si>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</si>
  <si>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</si>
  <si>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</si>
  <si>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</si>
  <si>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</si>
  <si>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</si>
  <si>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</si>
  <si>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</si>
  <si>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</si>
  <si>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</si>
  <si>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</si>
  <si>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</si>
  <si>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</si>
  <si>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</si>
  <si>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</si>
  <si>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</si>
  <si>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</si>
  <si>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</si>
  <si>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</si>
  <si>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</si>
  <si>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</si>
  <si>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</si>
  <si>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</si>
  <si>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</si>
  <si>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</si>
  <si>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</si>
  <si>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</si>
  <si>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</si>
  <si>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</si>
  <si>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</si>
  <si>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</si>
  <si>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</si>
  <si>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</si>
  <si>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</si>
  <si>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</si>
  <si>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</si>
  <si>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</si>
  <si>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</si>
  <si>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</si>
  <si>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</si>
  <si>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</si>
  <si>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</si>
  <si>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</si>
  <si>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</si>
  <si>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</si>
  <si>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</si>
  <si>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</si>
  <si>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</si>
  <si>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</si>
  <si>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</si>
  <si>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</si>
  <si>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</si>
  <si>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</si>
  <si>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</si>
  <si>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</si>
  <si>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</si>
  <si>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</si>
  <si>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</si>
  <si>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</si>
  <si>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</si>
  <si>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</si>
  <si>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</si>
  <si>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</si>
  <si>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</si>
  <si>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</si>
  <si>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</si>
  <si>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</si>
  <si>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</si>
  <si>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</si>
  <si>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</si>
  <si>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</si>
  <si>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</si>
  <si>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</si>
  <si>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</si>
  <si>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</si>
  <si>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</si>
  <si>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</si>
  <si>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</si>
  <si>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</si>
  <si>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</si>
  <si>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</si>
  <si>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</si>
  <si>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</si>
  <si>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</si>
  <si>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</si>
  <si>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</si>
  <si>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</si>
  <si>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</si>
  <si>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</si>
  <si>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</si>
  <si>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</si>
  <si>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</si>
  <si>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</si>
  <si>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</si>
  <si>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</si>
  <si>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</si>
  <si>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</si>
  <si>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</si>
  <si>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</si>
  <si>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</si>
  <si>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</si>
  <si>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</si>
  <si>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</si>
  <si>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</si>
  <si>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</si>
  <si>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</si>
  <si>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</si>
  <si>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</si>
  <si>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</si>
  <si>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</si>
  <si>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</si>
  <si>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</si>
  <si>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</si>
  <si>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</si>
  <si>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</si>
  <si>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</si>
  <si>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</si>
  <si>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</si>
  <si>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</si>
  <si>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</si>
  <si>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</si>
  <si>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</si>
  <si>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</si>
  <si>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</si>
  <si>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</si>
  <si>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</si>
  <si>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</si>
  <si>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</si>
  <si>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Foglio</t>
  </si>
  <si>
    <t>Assoluti_Iva</t>
  </si>
  <si>
    <t>IVA</t>
  </si>
  <si>
    <t>Giudizio</t>
  </si>
  <si>
    <t>VALORE IVA</t>
  </si>
  <si>
    <t>Esito</t>
  </si>
  <si>
    <t>Punteggi</t>
  </si>
  <si>
    <t>Esiti</t>
  </si>
  <si>
    <t>respinto</t>
  </si>
  <si>
    <t>sufficiente</t>
  </si>
  <si>
    <t>discreto</t>
  </si>
  <si>
    <t>buono</t>
  </si>
  <si>
    <t>Numero di fatture emesse</t>
  </si>
  <si>
    <t>Totale fatturato</t>
  </si>
  <si>
    <t>Fatture</t>
  </si>
  <si>
    <t>TIPO MONITOR E CARATTERISTICHE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</si>
</sst>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/>
    <xf numFmtId="44" fontId="0" fillId="0" borderId="0" xfId="0" applyNumberFormat="1"/>
    <xf numFmtId="44" fontId="0" fillId="0" borderId="0" xfId="2" applyFont="1"/>
  </cellXfs>
  <cellStyles count="3">
    <cellStyle name="Normale" xfId="0" builtinId="0"/>
    <cellStyle name="Percentuale" xfId="1" builtinId="5"/>
    <cellStyle name="Valuta" xfId="2" builtinId="4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7E4B1-A074-4DBC-930C-F349D461D25E}" name="Tabella2" displayName="Tabella2" ref="D5:E9" totalsRowShown="0" headerRowDxfId="5" headerRowBorderDxfId="4" tableBorderDxfId="3" totalsRowBorderDxfId="2">
  <autoFilter ref="D5:E9" xr:uid="{DF57E4B1-A074-4DBC-930C-F349D461D25E}"/>
  <tableColumns count="2">
    <tableColumn id="1" xr3:uid="{B0918414-C57F-4419-9957-20CF5DDA9C33}" name="Punteggi" dataDxfId="1"/>
    <tableColumn id="2" xr3:uid="{491B3F0A-7BF6-4BCB-85AA-E7D2CF77F14A}" name="Esit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3" width="27.296875" customWidth="1"/>
    <col min="4" max="4" width="15.796875" bestFit="1" customWidth="1"/>
    <col min="5" max="5" width="97.09765625" bestFit="1" customWidth="1"/>
    <col min="6" max="6" width="5.59765625" customWidth="1"/>
    <col min="7" max="7" width="7.09765625" customWidth="1"/>
    <col min="8" max="26" width="8.6992187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573</v>
      </c>
      <c r="E1" s="1" t="s">
        <v>584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IF(ISNUMBER(C2),C2*Dati!C$3/(1+Dati!C$3),"")</f>
        <v>46833.333333333336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>IF(ISNUMBER(C3),C3*Dati!C$3/(1+Dati!C$3),"")</f>
        <v>53833.333333333336</v>
      </c>
      <c r="E3" s="4" t="str">
        <f t="shared" ref="E3:E66" si="0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>IF(ISNUMBER(C4),C4*Dati!C$3/(1+Dati!C$3),"")</f>
        <v>57333.333333333336</v>
      </c>
      <c r="E4" s="4" t="str">
        <f t="shared" si="0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>IF(ISNUMBER(C5),C5*Dati!C$3/(1+Dati!C$3),"")</f>
        <v>60166.666666666672</v>
      </c>
      <c r="E5" s="4" t="str">
        <f t="shared" si="0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>IF(ISNUMBER(C6),C6*Dati!C$3/(1+Dati!C$3),"")</f>
        <v>86833.333333333343</v>
      </c>
      <c r="E6" s="4" t="str">
        <f t="shared" si="0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>IF(ISNUMBER(C7),C7*Dati!C$3/(1+Dati!C$3),"")</f>
        <v>87833.333333333343</v>
      </c>
      <c r="E7" s="4" t="str">
        <f t="shared" si="0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>IF(ISNUMBER(C8),C8*Dati!C$3/(1+Dati!C$3),"")</f>
        <v>104333.33333333334</v>
      </c>
      <c r="E8" s="4" t="str">
        <f t="shared" si="0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>IF(ISNUMBER(C9),C9*Dati!C$3/(1+Dati!C$3),"")</f>
        <v>109333.33333333334</v>
      </c>
      <c r="E9" s="4" t="str">
        <f t="shared" si="0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>IF(ISNUMBER(C10),C10*Dati!C$3/(1+Dati!C$3),"")</f>
        <v>111000</v>
      </c>
      <c r="E10" s="4" t="str">
        <f t="shared" si="0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>IF(ISNUMBER(C11),C11*Dati!C$3/(1+Dati!C$3),"")</f>
        <v>147000</v>
      </c>
      <c r="E11" s="4" t="str">
        <f t="shared" si="0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>IF(ISNUMBER(C12),C12*Dati!C$3/(1+Dati!C$3),"")</f>
        <v>184666.66666666669</v>
      </c>
      <c r="E12" s="4" t="str">
        <f t="shared" si="0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>IF(ISNUMBER(C13),C13*Dati!C$3/(1+Dati!C$3),"")</f>
        <v>219333.33333333334</v>
      </c>
      <c r="E13" s="4" t="str">
        <f t="shared" si="0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>IF(ISNUMBER(C14),C14*Dati!C$3/(1+Dati!C$3),"")</f>
        <v>265666.66666666669</v>
      </c>
      <c r="E14" s="4" t="str">
        <f t="shared" si="0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>IF(ISNUMBER(C15),C15*Dati!C$3/(1+Dati!C$3),"")</f>
        <v>453166.66666666669</v>
      </c>
      <c r="E15" s="4" t="str">
        <f t="shared" si="0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 t="str">
        <f>IF(ISNUMBER(C16),C16*Dati!C$3/(1+Dati!C$3),"")</f>
        <v/>
      </c>
      <c r="E16" s="4" t="str">
        <f t="shared" si="0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>IF(ISNUMBER(C17),C17*Dati!C$3/(1+Dati!C$3),"")</f>
        <v>682000</v>
      </c>
      <c r="E17" s="4" t="str">
        <f t="shared" si="0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>IF(ISNUMBER(C18),C18*Dati!C$3/(1+Dati!C$3),"")</f>
        <v>2309833.3333333335</v>
      </c>
      <c r="E18" s="4" t="str">
        <f t="shared" si="0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 t="str">
        <f>IF(ISNUMBER(C19),C19*Dati!C$3/(1+Dati!C$3),"")</f>
        <v/>
      </c>
      <c r="E19" s="4" t="str">
        <f t="shared" si="0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>IF(ISNUMBER(C20),C20*Dati!C$3/(1+Dati!C$3),"")</f>
        <v>27833.333333333336</v>
      </c>
      <c r="E20" s="4" t="str">
        <f t="shared" si="0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>IF(ISNUMBER(C21),C21*Dati!C$3/(1+Dati!C$3),"")</f>
        <v>33666.666666666672</v>
      </c>
      <c r="E21" s="4" t="str">
        <f t="shared" si="0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>IF(ISNUMBER(C22),C22*Dati!C$3/(1+Dati!C$3),"")</f>
        <v>33833.333333333336</v>
      </c>
      <c r="E22" s="4" t="str">
        <f t="shared" si="0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>IF(ISNUMBER(C23),C23*Dati!C$3/(1+Dati!C$3),"")</f>
        <v>39000</v>
      </c>
      <c r="E23" s="4" t="str">
        <f t="shared" si="0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>IF(ISNUMBER(C24),C24*Dati!C$3/(1+Dati!C$3),"")</f>
        <v>42000</v>
      </c>
      <c r="E24" s="4" t="str">
        <f t="shared" si="0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>IF(ISNUMBER(C25),C25*Dati!C$3/(1+Dati!C$3),"")</f>
        <v>43166.666666666672</v>
      </c>
      <c r="E25" s="4" t="str">
        <f t="shared" si="0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>IF(ISNUMBER(C26),C26*Dati!C$3/(1+Dati!C$3),"")</f>
        <v>44833.333333333336</v>
      </c>
      <c r="E26" s="4" t="str">
        <f t="shared" si="0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>IF(ISNUMBER(C27),C27*Dati!C$3/(1+Dati!C$3),"")</f>
        <v>45166.666666666672</v>
      </c>
      <c r="E27" s="4" t="str">
        <f t="shared" si="0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>IF(ISNUMBER(C28),C28*Dati!C$3/(1+Dati!C$3),"")</f>
        <v>48666.666666666672</v>
      </c>
      <c r="E28" s="4" t="str">
        <f t="shared" si="0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>IF(ISNUMBER(C29),C29*Dati!C$3/(1+Dati!C$3),"")</f>
        <v>48833.333333333336</v>
      </c>
      <c r="E29" s="4" t="str">
        <f t="shared" si="0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>IF(ISNUMBER(C30),C30*Dati!C$3/(1+Dati!C$3),"")</f>
        <v>51166.666666666672</v>
      </c>
      <c r="E30" s="4" t="str">
        <f t="shared" si="0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>IF(ISNUMBER(C31),C31*Dati!C$3/(1+Dati!C$3),"")</f>
        <v>73333.333333333343</v>
      </c>
      <c r="E31" s="4" t="str">
        <f t="shared" si="0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>IF(ISNUMBER(C32),C32*Dati!C$3/(1+Dati!C$3),"")</f>
        <v>81166.666666666672</v>
      </c>
      <c r="E32" s="4" t="str">
        <f t="shared" si="0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>IF(ISNUMBER(C33),C33*Dati!C$3/(1+Dati!C$3),"")</f>
        <v>94333.333333333343</v>
      </c>
      <c r="E33" s="4" t="str">
        <f t="shared" si="0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>IF(ISNUMBER(C34),C34*Dati!C$3/(1+Dati!C$3),"")</f>
        <v>133666.66666666669</v>
      </c>
      <c r="E34" s="4" t="str">
        <f t="shared" si="0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>IF(ISNUMBER(C35),C35*Dati!C$3/(1+Dati!C$3),"")</f>
        <v>263166.66666666669</v>
      </c>
      <c r="E35" s="4" t="str">
        <f t="shared" si="0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 t="str">
        <f>IF(ISNUMBER(C36),C36*Dati!C$3/(1+Dati!C$3),"")</f>
        <v/>
      </c>
      <c r="E36" s="4" t="str">
        <f t="shared" si="0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>IF(ISNUMBER(C37),C37*Dati!C$3/(1+Dati!C$3),"")</f>
        <v>11666.666666666668</v>
      </c>
      <c r="E37" s="4" t="str">
        <f t="shared" si="0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>IF(ISNUMBER(C38),C38*Dati!C$3/(1+Dati!C$3),"")</f>
        <v>17333.333333333336</v>
      </c>
      <c r="E38" s="4" t="str">
        <f t="shared" si="0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>IF(ISNUMBER(C39),C39*Dati!C$3/(1+Dati!C$3),"")</f>
        <v>21166.666666666668</v>
      </c>
      <c r="E39" s="4" t="str">
        <f t="shared" si="0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>IF(ISNUMBER(C40),C40*Dati!C$3/(1+Dati!C$3),"")</f>
        <v>27000</v>
      </c>
      <c r="E40" s="4" t="str">
        <f t="shared" si="0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>IF(ISNUMBER(C41),C41*Dati!C$3/(1+Dati!C$3),"")</f>
        <v>29833.333333333336</v>
      </c>
      <c r="E41" s="4" t="str">
        <f t="shared" si="0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>IF(ISNUMBER(C42),C42*Dati!C$3/(1+Dati!C$3),"")</f>
        <v>31000</v>
      </c>
      <c r="E42" s="4" t="str">
        <f t="shared" si="0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>IF(ISNUMBER(C43),C43*Dati!C$3/(1+Dati!C$3),"")</f>
        <v>31000</v>
      </c>
      <c r="E43" s="4" t="str">
        <f t="shared" si="0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>IF(ISNUMBER(C44),C44*Dati!C$3/(1+Dati!C$3),"")</f>
        <v>33833.333333333336</v>
      </c>
      <c r="E44" s="4" t="str">
        <f t="shared" si="0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>IF(ISNUMBER(C45),C45*Dati!C$3/(1+Dati!C$3),"")</f>
        <v>35333.333333333336</v>
      </c>
      <c r="E45" s="4" t="str">
        <f t="shared" si="0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>IF(ISNUMBER(C46),C46*Dati!C$3/(1+Dati!C$3),"")</f>
        <v>37000</v>
      </c>
      <c r="E46" s="4" t="str">
        <f t="shared" si="0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>IF(ISNUMBER(C47),C47*Dati!C$3/(1+Dati!C$3),"")</f>
        <v>40833.333333333336</v>
      </c>
      <c r="E47" s="4" t="str">
        <f t="shared" si="0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>IF(ISNUMBER(C48),C48*Dati!C$3/(1+Dati!C$3),"")</f>
        <v>41833.333333333336</v>
      </c>
      <c r="E48" s="4" t="str">
        <f t="shared" si="0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>IF(ISNUMBER(C49),C49*Dati!C$3/(1+Dati!C$3),"")</f>
        <v>42833.333333333336</v>
      </c>
      <c r="E49" s="4" t="str">
        <f t="shared" si="0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>IF(ISNUMBER(C50),C50*Dati!C$3/(1+Dati!C$3),"")</f>
        <v>44833.333333333336</v>
      </c>
      <c r="E50" s="4" t="str">
        <f t="shared" si="0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>IF(ISNUMBER(C51),C51*Dati!C$3/(1+Dati!C$3),"")</f>
        <v>52333.333333333336</v>
      </c>
      <c r="E51" s="4" t="str">
        <f t="shared" si="0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>IF(ISNUMBER(C52),C52*Dati!C$3/(1+Dati!C$3),"")</f>
        <v>54166.666666666672</v>
      </c>
      <c r="E52" s="4" t="str">
        <f t="shared" si="0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>IF(ISNUMBER(C53),C53*Dati!C$3/(1+Dati!C$3),"")</f>
        <v>57833.333333333336</v>
      </c>
      <c r="E53" s="4" t="str">
        <f t="shared" si="0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>IF(ISNUMBER(C54),C54*Dati!C$3/(1+Dati!C$3),"")</f>
        <v>61500</v>
      </c>
      <c r="E54" s="4" t="str">
        <f t="shared" si="0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>IF(ISNUMBER(C55),C55*Dati!C$3/(1+Dati!C$3),"")</f>
        <v>67000</v>
      </c>
      <c r="E55" s="4" t="str">
        <f t="shared" si="0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>IF(ISNUMBER(C56),C56*Dati!C$3/(1+Dati!C$3),"")</f>
        <v>78500</v>
      </c>
      <c r="E56" s="4" t="str">
        <f t="shared" si="0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>IF(ISNUMBER(C57),C57*Dati!C$3/(1+Dati!C$3),"")</f>
        <v>79333.333333333343</v>
      </c>
      <c r="E57" s="4" t="str">
        <f t="shared" si="0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>IF(ISNUMBER(C58),C58*Dati!C$3/(1+Dati!C$3),"")</f>
        <v>82000</v>
      </c>
      <c r="E58" s="4" t="str">
        <f t="shared" si="0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>IF(ISNUMBER(C59),C59*Dati!C$3/(1+Dati!C$3),"")</f>
        <v>88500</v>
      </c>
      <c r="E59" s="4" t="str">
        <f t="shared" si="0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>IF(ISNUMBER(C60),C60*Dati!C$3/(1+Dati!C$3),"")</f>
        <v>92000</v>
      </c>
      <c r="E60" s="4" t="str">
        <f t="shared" si="0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>IF(ISNUMBER(C61),C61*Dati!C$3/(1+Dati!C$3),"")</f>
        <v>247833.33333333334</v>
      </c>
      <c r="E61" s="4" t="str">
        <f t="shared" si="0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 t="str">
        <f>IF(ISNUMBER(C62),C62*Dati!C$3/(1+Dati!C$3),"")</f>
        <v/>
      </c>
      <c r="E62" s="4" t="str">
        <f t="shared" si="0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>IF(ISNUMBER(C63),C63*Dati!C$3/(1+Dati!C$3),"")</f>
        <v>16833.333333333336</v>
      </c>
      <c r="E63" s="4" t="str">
        <f t="shared" si="0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>IF(ISNUMBER(C64),C64*Dati!C$3/(1+Dati!C$3),"")</f>
        <v>6333.3333333333339</v>
      </c>
      <c r="E64" s="4" t="str">
        <f t="shared" si="0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>IF(ISNUMBER(C65),C65*Dati!C$3/(1+Dati!C$3),"")</f>
        <v>22833.333333333336</v>
      </c>
      <c r="E65" s="4" t="str">
        <f t="shared" si="0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>IF(ISNUMBER(C66),C66*Dati!C$3/(1+Dati!C$3),"")</f>
        <v>37000</v>
      </c>
      <c r="E66" s="4" t="str">
        <f t="shared" si="0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>IF(ISNUMBER(C67),C67*Dati!C$3/(1+Dati!C$3),"")</f>
        <v>83500</v>
      </c>
      <c r="E67" s="4" t="str">
        <f t="shared" ref="E67:E130" si="1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>IF(ISNUMBER(C68),C68*Dati!C$3/(1+Dati!C$3),"")</f>
        <v>71333.333333333343</v>
      </c>
      <c r="E68" s="4" t="str">
        <f t="shared" si="1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>IF(ISNUMBER(C69),C69*Dati!C$3/(1+Dati!C$3),"")</f>
        <v>93500</v>
      </c>
      <c r="E69" s="4" t="str">
        <f t="shared" si="1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>IF(ISNUMBER(C70),C70*Dati!C$3/(1+Dati!C$3),"")</f>
        <v>263000</v>
      </c>
      <c r="E70" s="4" t="str">
        <f t="shared" si="1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>IF(ISNUMBER(C71),C71*Dati!C$3/(1+Dati!C$3),"")</f>
        <v>5666.666666666667</v>
      </c>
      <c r="E71" s="4" t="str">
        <f t="shared" si="1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>IF(ISNUMBER(C72),C72*Dati!C$3/(1+Dati!C$3),"")</f>
        <v>3333.3333333333335</v>
      </c>
      <c r="E72" s="4" t="str">
        <f t="shared" si="1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>IF(ISNUMBER(C73),C73*Dati!C$3/(1+Dati!C$3),"")</f>
        <v>3833.3333333333335</v>
      </c>
      <c r="E73" s="4" t="str">
        <f t="shared" si="1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>IF(ISNUMBER(C74),C74*Dati!C$3/(1+Dati!C$3),"")</f>
        <v>16333.333333333334</v>
      </c>
      <c r="E74" s="4" t="str">
        <f t="shared" si="1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>IF(ISNUMBER(C75),C75*Dati!C$3/(1+Dati!C$3),"")</f>
        <v>41833.333333333336</v>
      </c>
      <c r="E75" s="4" t="str">
        <f t="shared" si="1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>IF(ISNUMBER(C76),C76*Dati!C$3/(1+Dati!C$3),"")</f>
        <v>2500</v>
      </c>
      <c r="E76" s="4" t="str">
        <f t="shared" si="1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>IF(ISNUMBER(C77),C77*Dati!C$3/(1+Dati!C$3),"")</f>
        <v>2333.3333333333335</v>
      </c>
      <c r="E77" s="4" t="str">
        <f t="shared" si="1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 t="str">
        <f>IF(ISNUMBER(C78),C78*Dati!C$3/(1+Dati!C$3),"")</f>
        <v/>
      </c>
      <c r="E78" s="4" t="str">
        <f t="shared" si="1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>IF(ISNUMBER(C79),C79*Dati!C$3/(1+Dati!C$3),"")</f>
        <v>66500</v>
      </c>
      <c r="E79" s="4" t="str">
        <f t="shared" si="1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>IF(ISNUMBER(C80),C80*Dati!C$3/(1+Dati!C$3),"")</f>
        <v>43166.666666666672</v>
      </c>
      <c r="E80" s="4" t="str">
        <f t="shared" si="1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>IF(ISNUMBER(C81),C81*Dati!C$3/(1+Dati!C$3),"")</f>
        <v>54000</v>
      </c>
      <c r="E81" s="4" t="str">
        <f t="shared" si="1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>IF(ISNUMBER(C82),C82*Dati!C$3/(1+Dati!C$3),"")</f>
        <v>63000</v>
      </c>
      <c r="E82" s="4" t="str">
        <f t="shared" si="1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>IF(ISNUMBER(C83),C83*Dati!C$3/(1+Dati!C$3),"")</f>
        <v>78166.666666666672</v>
      </c>
      <c r="E83" s="4" t="str">
        <f t="shared" si="1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>IF(ISNUMBER(C84),C84*Dati!C$3/(1+Dati!C$3),"")</f>
        <v>92666.666666666672</v>
      </c>
      <c r="E84" s="4" t="str">
        <f t="shared" si="1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>IF(ISNUMBER(C85),C85*Dati!C$3/(1+Dati!C$3),"")</f>
        <v>79333.333333333343</v>
      </c>
      <c r="E85" s="4" t="str">
        <f t="shared" si="1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>IF(ISNUMBER(C86),C86*Dati!C$3/(1+Dati!C$3),"")</f>
        <v>79500</v>
      </c>
      <c r="E86" s="4" t="str">
        <f t="shared" si="1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>IF(ISNUMBER(C87),C87*Dati!C$3/(1+Dati!C$3),"")</f>
        <v>92666.666666666672</v>
      </c>
      <c r="E87" s="4" t="str">
        <f t="shared" si="1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>IF(ISNUMBER(C88),C88*Dati!C$3/(1+Dati!C$3),"")</f>
        <v>115833.33333333334</v>
      </c>
      <c r="E88" s="4" t="str">
        <f t="shared" si="1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>IF(ISNUMBER(C89),C89*Dati!C$3/(1+Dati!C$3),"")</f>
        <v>213166.66666666669</v>
      </c>
      <c r="E89" s="4" t="str">
        <f t="shared" si="1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>IF(ISNUMBER(C90),C90*Dati!C$3/(1+Dati!C$3),"")</f>
        <v>5833.3333333333339</v>
      </c>
      <c r="E90" s="4" t="str">
        <f t="shared" si="1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>IF(ISNUMBER(C91),C91*Dati!C$3/(1+Dati!C$3),"")</f>
        <v>29166.666666666668</v>
      </c>
      <c r="E91" s="4" t="str">
        <f t="shared" si="1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>IF(ISNUMBER(C92),C92*Dati!C$3/(1+Dati!C$3),"")</f>
        <v>45333.333333333336</v>
      </c>
      <c r="E92" s="4" t="str">
        <f t="shared" si="1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>IF(ISNUMBER(C93),C93*Dati!C$3/(1+Dati!C$3),"")</f>
        <v>33000</v>
      </c>
      <c r="E93" s="4" t="str">
        <f t="shared" si="1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>IF(ISNUMBER(C94),C94*Dati!C$3/(1+Dati!C$3),"")</f>
        <v>48333.333333333336</v>
      </c>
      <c r="E94" s="4" t="str">
        <f t="shared" si="1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>IF(ISNUMBER(C95),C95*Dati!C$3/(1+Dati!C$3),"")</f>
        <v>98166.666666666672</v>
      </c>
      <c r="E95" s="4" t="str">
        <f t="shared" si="1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>IF(ISNUMBER(C96),C96*Dati!C$3/(1+Dati!C$3),"")</f>
        <v>123833.33333333334</v>
      </c>
      <c r="E96" s="4" t="str">
        <f t="shared" si="1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>IF(ISNUMBER(C97),C97*Dati!C$3/(1+Dati!C$3),"")</f>
        <v>45166.666666666672</v>
      </c>
      <c r="E97" s="4" t="str">
        <f t="shared" si="1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>IF(ISNUMBER(C98),C98*Dati!C$3/(1+Dati!C$3),"")</f>
        <v>105333.33333333334</v>
      </c>
      <c r="E98" s="4" t="str">
        <f t="shared" si="1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>IF(ISNUMBER(C99),C99*Dati!C$3/(1+Dati!C$3),"")</f>
        <v>15000</v>
      </c>
      <c r="E99" s="4" t="str">
        <f t="shared" si="1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>IF(ISNUMBER(C100),C100*Dati!C$3/(1+Dati!C$3),"")</f>
        <v>666.66666666666674</v>
      </c>
      <c r="E100" s="4" t="str">
        <f t="shared" si="1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>IF(ISNUMBER(C101),C101*Dati!C$3/(1+Dati!C$3),"")</f>
        <v>833.33333333333337</v>
      </c>
      <c r="E101" s="4" t="str">
        <f t="shared" si="1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>IF(ISNUMBER(C102),C102*Dati!C$3/(1+Dati!C$3),"")</f>
        <v>6833.3333333333339</v>
      </c>
      <c r="E102" s="4" t="str">
        <f t="shared" si="1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 t="str">
        <f>IF(ISNUMBER(C103),C103*Dati!C$3/(1+Dati!C$3),"")</f>
        <v/>
      </c>
      <c r="E103" s="4" t="str">
        <f t="shared" si="1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>IF(ISNUMBER(C104),C104*Dati!C$3/(1+Dati!C$3),"")</f>
        <v>122833.33333333334</v>
      </c>
      <c r="E104" s="4" t="str">
        <f t="shared" si="1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>IF(ISNUMBER(C105),C105*Dati!C$3/(1+Dati!C$3),"")</f>
        <v>151666.66666666669</v>
      </c>
      <c r="E105" s="4" t="str">
        <f t="shared" si="1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>IF(ISNUMBER(C106),C106*Dati!C$3/(1+Dati!C$3),"")</f>
        <v>40166.666666666672</v>
      </c>
      <c r="E106" s="4" t="str">
        <f t="shared" si="1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 t="str">
        <f>IF(ISNUMBER(C107),C107*Dati!C$3/(1+Dati!C$3),"")</f>
        <v/>
      </c>
      <c r="E107" s="4" t="str">
        <f t="shared" si="1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>IF(ISNUMBER(C108),C108*Dati!C$3/(1+Dati!C$3),"")</f>
        <v>18666.666666666668</v>
      </c>
      <c r="E108" s="4" t="str">
        <f t="shared" si="1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>IF(ISNUMBER(C109),C109*Dati!C$3/(1+Dati!C$3),"")</f>
        <v>18833.333333333336</v>
      </c>
      <c r="E109" s="4" t="str">
        <f t="shared" si="1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>IF(ISNUMBER(C110),C110*Dati!C$3/(1+Dati!C$3),"")</f>
        <v>20166.666666666668</v>
      </c>
      <c r="E110" s="4" t="str">
        <f t="shared" si="1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>IF(ISNUMBER(C111),C111*Dati!C$3/(1+Dati!C$3),"")</f>
        <v>26666.666666666668</v>
      </c>
      <c r="E111" s="4" t="str">
        <f t="shared" si="1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>IF(ISNUMBER(C112),C112*Dati!C$3/(1+Dati!C$3),"")</f>
        <v>32500</v>
      </c>
      <c r="E112" s="4" t="str">
        <f t="shared" si="1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>IF(ISNUMBER(C113),C113*Dati!C$3/(1+Dati!C$3),"")</f>
        <v>35833.333333333336</v>
      </c>
      <c r="E113" s="4" t="str">
        <f t="shared" si="1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>IF(ISNUMBER(C114),C114*Dati!C$3/(1+Dati!C$3),"")</f>
        <v>53500</v>
      </c>
      <c r="E114" s="4" t="str">
        <f t="shared" si="1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>IF(ISNUMBER(C115),C115*Dati!C$3/(1+Dati!C$3),"")</f>
        <v>102333.33333333334</v>
      </c>
      <c r="E115" s="4" t="str">
        <f t="shared" si="1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 t="str">
        <f>IF(ISNUMBER(C116),C116*Dati!C$3/(1+Dati!C$3),"")</f>
        <v/>
      </c>
      <c r="E116" s="4" t="str">
        <f t="shared" si="1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>IF(ISNUMBER(C117),C117*Dati!C$3/(1+Dati!C$3),"")</f>
        <v>5000</v>
      </c>
      <c r="E117" s="4" t="str">
        <f t="shared" si="1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>IF(ISNUMBER(C118),C118*Dati!C$3/(1+Dati!C$3),"")</f>
        <v>5666.666666666667</v>
      </c>
      <c r="E118" s="4" t="str">
        <f t="shared" si="1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>IF(ISNUMBER(C119),C119*Dati!C$3/(1+Dati!C$3),"")</f>
        <v>5833.3333333333339</v>
      </c>
      <c r="E119" s="4" t="str">
        <f t="shared" si="1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>IF(ISNUMBER(C120),C120*Dati!C$3/(1+Dati!C$3),"")</f>
        <v>12833.333333333334</v>
      </c>
      <c r="E120" s="4" t="str">
        <f t="shared" si="1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>IF(ISNUMBER(C121),C121*Dati!C$3/(1+Dati!C$3),"")</f>
        <v>120500</v>
      </c>
      <c r="E121" s="4" t="str">
        <f t="shared" si="1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>IF(ISNUMBER(C122),C122*Dati!C$3/(1+Dati!C$3),"")</f>
        <v>123666.66666666667</v>
      </c>
      <c r="E122" s="4" t="str">
        <f t="shared" si="1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>IF(ISNUMBER(C123),C123*Dati!C$3/(1+Dati!C$3),"")</f>
        <v>129666.66666666667</v>
      </c>
      <c r="E123" s="4" t="str">
        <f t="shared" si="1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>IF(ISNUMBER(C124),C124*Dati!C$3/(1+Dati!C$3),"")</f>
        <v>146333.33333333334</v>
      </c>
      <c r="E124" s="4" t="str">
        <f t="shared" si="1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>IF(ISNUMBER(C125),C125*Dati!C$3/(1+Dati!C$3),"")</f>
        <v>147166.66666666669</v>
      </c>
      <c r="E125" s="4" t="str">
        <f t="shared" si="1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>IF(ISNUMBER(C126),C126*Dati!C$3/(1+Dati!C$3),"")</f>
        <v>152166.66666666669</v>
      </c>
      <c r="E126" s="4" t="str">
        <f t="shared" si="1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>IF(ISNUMBER(C127),C127*Dati!C$3/(1+Dati!C$3),"")</f>
        <v>187500</v>
      </c>
      <c r="E127" s="4" t="str">
        <f t="shared" si="1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 t="str">
        <f>IF(ISNUMBER(C128),C128*Dati!C$3/(1+Dati!C$3),"")</f>
        <v/>
      </c>
      <c r="E128" s="4" t="str">
        <f t="shared" si="1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>IF(ISNUMBER(C129),C129*Dati!C$3/(1+Dati!C$3),"")</f>
        <v>5500</v>
      </c>
      <c r="E129" s="4" t="str">
        <f t="shared" si="1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>IF(ISNUMBER(C130),C130*Dati!C$3/(1+Dati!C$3),"")</f>
        <v>8666.6666666666679</v>
      </c>
      <c r="E130" s="4" t="str">
        <f t="shared" si="1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>IF(ISNUMBER(C131),C131*Dati!C$3/(1+Dati!C$3),"")</f>
        <v>16166.666666666668</v>
      </c>
      <c r="E131" s="4" t="str">
        <f t="shared" ref="E131:E194" si="2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 t="str">
        <f>IF(ISNUMBER(C132),C132*Dati!C$3/(1+Dati!C$3),"")</f>
        <v/>
      </c>
      <c r="E132" s="4" t="str">
        <f t="shared" si="2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>IF(ISNUMBER(C133),C133*Dati!C$3/(1+Dati!C$3),"")</f>
        <v>21833.333333333336</v>
      </c>
      <c r="E133" s="4" t="str">
        <f t="shared" si="2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>IF(ISNUMBER(C134),C134*Dati!C$3/(1+Dati!C$3),"")</f>
        <v>28166.666666666668</v>
      </c>
      <c r="E134" s="4" t="str">
        <f t="shared" si="2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>IF(ISNUMBER(C135),C135*Dati!C$3/(1+Dati!C$3),"")</f>
        <v>31666.666666666668</v>
      </c>
      <c r="E135" s="4" t="str">
        <f t="shared" si="2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>IF(ISNUMBER(C136),C136*Dati!C$3/(1+Dati!C$3),"")</f>
        <v>31833.333333333336</v>
      </c>
      <c r="E136" s="4" t="str">
        <f t="shared" si="2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>IF(ISNUMBER(C137),C137*Dati!C$3/(1+Dati!C$3),"")</f>
        <v>32833.333333333336</v>
      </c>
      <c r="E137" s="4" t="str">
        <f t="shared" si="2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>IF(ISNUMBER(C138),C138*Dati!C$3/(1+Dati!C$3),"")</f>
        <v>33500</v>
      </c>
      <c r="E138" s="4" t="str">
        <f t="shared" si="2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>IF(ISNUMBER(C139),C139*Dati!C$3/(1+Dati!C$3),"")</f>
        <v>36666.666666666672</v>
      </c>
      <c r="E139" s="4" t="str">
        <f t="shared" si="2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>IF(ISNUMBER(C140),C140*Dati!C$3/(1+Dati!C$3),"")</f>
        <v>41666.666666666672</v>
      </c>
      <c r="E140" s="4" t="str">
        <f t="shared" si="2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>IF(ISNUMBER(C141),C141*Dati!C$3/(1+Dati!C$3),"")</f>
        <v>42833.333333333336</v>
      </c>
      <c r="E141" s="4" t="str">
        <f t="shared" si="2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>IF(ISNUMBER(C142),C142*Dati!C$3/(1+Dati!C$3),"")</f>
        <v>46333.333333333336</v>
      </c>
      <c r="E142" s="4" t="str">
        <f t="shared" si="2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>IF(ISNUMBER(C143),C143*Dati!C$3/(1+Dati!C$3),"")</f>
        <v>46666.666666666672</v>
      </c>
      <c r="E143" s="4" t="str">
        <f t="shared" si="2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>IF(ISNUMBER(C144),C144*Dati!C$3/(1+Dati!C$3),"")</f>
        <v>50000</v>
      </c>
      <c r="E144" s="4" t="str">
        <f t="shared" si="2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>IF(ISNUMBER(C145),C145*Dati!C$3/(1+Dati!C$3),"")</f>
        <v>50833.333333333336</v>
      </c>
      <c r="E145" s="4" t="str">
        <f t="shared" si="2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>IF(ISNUMBER(C146),C146*Dati!C$3/(1+Dati!C$3),"")</f>
        <v>55833.333333333336</v>
      </c>
      <c r="E146" s="4" t="str">
        <f t="shared" si="2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>IF(ISNUMBER(C147),C147*Dati!C$3/(1+Dati!C$3),"")</f>
        <v>60000</v>
      </c>
      <c r="E147" s="4" t="str">
        <f t="shared" si="2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>IF(ISNUMBER(C148),C148*Dati!C$3/(1+Dati!C$3),"")</f>
        <v>71500</v>
      </c>
      <c r="E148" s="4" t="str">
        <f t="shared" si="2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>IF(ISNUMBER(C149),C149*Dati!C$3/(1+Dati!C$3),"")</f>
        <v>116833.33333333334</v>
      </c>
      <c r="E149" s="4" t="str">
        <f t="shared" si="2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 t="str">
        <f>IF(ISNUMBER(C150),C150*Dati!C$3/(1+Dati!C$3),"")</f>
        <v/>
      </c>
      <c r="E150" s="4" t="str">
        <f t="shared" si="2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>IF(ISNUMBER(C151),C151*Dati!C$3/(1+Dati!C$3),"")</f>
        <v>15000</v>
      </c>
      <c r="E151" s="4" t="str">
        <f t="shared" si="2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>IF(ISNUMBER(C152),C152*Dati!C$3/(1+Dati!C$3),"")</f>
        <v>11500</v>
      </c>
      <c r="E152" s="4" t="str">
        <f t="shared" si="2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>IF(ISNUMBER(C153),C153*Dati!C$3/(1+Dati!C$3),"")</f>
        <v>14833.333333333334</v>
      </c>
      <c r="E153" s="4" t="str">
        <f t="shared" si="2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>IF(ISNUMBER(C154),C154*Dati!C$3/(1+Dati!C$3),"")</f>
        <v>23000</v>
      </c>
      <c r="E154" s="4" t="str">
        <f t="shared" si="2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>IF(ISNUMBER(C155),C155*Dati!C$3/(1+Dati!C$3),"")</f>
        <v>32666.666666666668</v>
      </c>
      <c r="E155" s="4" t="str">
        <f t="shared" si="2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>IF(ISNUMBER(C156),C156*Dati!C$3/(1+Dati!C$3),"")</f>
        <v>54833.333333333336</v>
      </c>
      <c r="E156" s="4" t="str">
        <f t="shared" si="2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>IF(ISNUMBER(C157),C157*Dati!C$3/(1+Dati!C$3),"")</f>
        <v>49166.666666666672</v>
      </c>
      <c r="E157" s="4" t="str">
        <f t="shared" si="2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>IF(ISNUMBER(C158),C158*Dati!C$3/(1+Dati!C$3),"")</f>
        <v>3166.666666666667</v>
      </c>
      <c r="E158" s="4" t="str">
        <f t="shared" si="2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>IF(ISNUMBER(C159),C159*Dati!C$3/(1+Dati!C$3),"")</f>
        <v>4333.3333333333339</v>
      </c>
      <c r="E159" s="4" t="str">
        <f t="shared" si="2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>IF(ISNUMBER(C160),C160*Dati!C$3/(1+Dati!C$3),"")</f>
        <v>4666.666666666667</v>
      </c>
      <c r="E160" s="4" t="str">
        <f t="shared" si="2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>IF(ISNUMBER(C161),C161*Dati!C$3/(1+Dati!C$3),"")</f>
        <v>9333.3333333333339</v>
      </c>
      <c r="E161" s="4" t="str">
        <f t="shared" si="2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 t="str">
        <f>IF(ISNUMBER(C162),C162*Dati!C$3/(1+Dati!C$3),"")</f>
        <v/>
      </c>
      <c r="E162" s="4" t="str">
        <f t="shared" si="2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>IF(ISNUMBER(C163),C163*Dati!C$3/(1+Dati!C$3),"")</f>
        <v>36000</v>
      </c>
      <c r="E163" s="4" t="str">
        <f t="shared" si="2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>IF(ISNUMBER(C164),C164*Dati!C$3/(1+Dati!C$3),"")</f>
        <v>41666.666666666672</v>
      </c>
      <c r="E164" s="4" t="str">
        <f t="shared" si="2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>IF(ISNUMBER(C165),C165*Dati!C$3/(1+Dati!C$3),"")</f>
        <v>63666.666666666672</v>
      </c>
      <c r="E165" s="4" t="str">
        <f t="shared" si="2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>IF(ISNUMBER(C166),C166*Dati!C$3/(1+Dati!C$3),"")</f>
        <v>87333.333333333343</v>
      </c>
      <c r="E166" s="4" t="str">
        <f t="shared" si="2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>IF(ISNUMBER(C167),C167*Dati!C$3/(1+Dati!C$3),"")</f>
        <v>126166.66666666667</v>
      </c>
      <c r="E167" s="4" t="str">
        <f t="shared" si="2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>IF(ISNUMBER(C168),C168*Dati!C$3/(1+Dati!C$3),"")</f>
        <v>174166.66666666669</v>
      </c>
      <c r="E168" s="4" t="str">
        <f t="shared" si="2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>IF(ISNUMBER(C169),C169*Dati!C$3/(1+Dati!C$3),"")</f>
        <v>261333.33333333334</v>
      </c>
      <c r="E169" s="4" t="str">
        <f t="shared" si="2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>IF(ISNUMBER(C170),C170*Dati!C$3/(1+Dati!C$3),"")</f>
        <v>19500</v>
      </c>
      <c r="E170" s="4" t="str">
        <f t="shared" si="2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>IF(ISNUMBER(C171),C171*Dati!C$3/(1+Dati!C$3),"")</f>
        <v>26333.333333333336</v>
      </c>
      <c r="E171" s="4" t="str">
        <f t="shared" si="2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>IF(ISNUMBER(C172),C172*Dati!C$3/(1+Dati!C$3),"")</f>
        <v>43333.333333333336</v>
      </c>
      <c r="E172" s="4" t="str">
        <f t="shared" si="2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>IF(ISNUMBER(C173),C173*Dati!C$3/(1+Dati!C$3),"")</f>
        <v>32166.666666666668</v>
      </c>
      <c r="E173" s="4" t="str">
        <f t="shared" si="2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>IF(ISNUMBER(C174),C174*Dati!C$3/(1+Dati!C$3),"")</f>
        <v>45000</v>
      </c>
      <c r="E174" s="4" t="str">
        <f t="shared" si="2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>IF(ISNUMBER(C175),C175*Dati!C$3/(1+Dati!C$3),"")</f>
        <v>52333.333333333336</v>
      </c>
      <c r="E175" s="4" t="str">
        <f t="shared" si="2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>IF(ISNUMBER(C176),C176*Dati!C$3/(1+Dati!C$3),"")</f>
        <v>149000</v>
      </c>
      <c r="E176" s="4" t="str">
        <f t="shared" si="2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>IF(ISNUMBER(C177),C177*Dati!C$3/(1+Dati!C$3),"")</f>
        <v>173333.33333333334</v>
      </c>
      <c r="E177" s="4" t="str">
        <f t="shared" si="2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>IF(ISNUMBER(C178),C178*Dati!C$3/(1+Dati!C$3),"")</f>
        <v>1333.3333333333335</v>
      </c>
      <c r="E178" s="4" t="str">
        <f t="shared" si="2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>IF(ISNUMBER(C179),C179*Dati!C$3/(1+Dati!C$3),"")</f>
        <v>1666.6666666666667</v>
      </c>
      <c r="E179" s="4" t="str">
        <f t="shared" si="2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>IF(ISNUMBER(C180),C180*Dati!C$3/(1+Dati!C$3),"")</f>
        <v>4000</v>
      </c>
      <c r="E180" s="4" t="str">
        <f t="shared" si="2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>IF(ISNUMBER(C181),C181*Dati!C$3/(1+Dati!C$3),"")</f>
        <v>1833.3333333333335</v>
      </c>
      <c r="E181" s="4" t="str">
        <f t="shared" si="2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>IF(ISNUMBER(C182),C182*Dati!C$3/(1+Dati!C$3),"")</f>
        <v>1666.6666666666667</v>
      </c>
      <c r="E182" s="4" t="str">
        <f t="shared" si="2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>IF(ISNUMBER(C183),C183*Dati!C$3/(1+Dati!C$3),"")</f>
        <v>4333.3333333333339</v>
      </c>
      <c r="E183" s="4" t="str">
        <f t="shared" si="2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 t="str">
        <f>IF(ISNUMBER(C184),C184*Dati!C$3/(1+Dati!C$3),"")</f>
        <v/>
      </c>
      <c r="E184" s="4" t="str">
        <f t="shared" si="2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>IF(ISNUMBER(C185),C185*Dati!C$3/(1+Dati!C$3),"")</f>
        <v>3666.666666666667</v>
      </c>
      <c r="E185" s="4" t="str">
        <f t="shared" si="2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>IF(ISNUMBER(C186),C186*Dati!C$3/(1+Dati!C$3),"")</f>
        <v>10500</v>
      </c>
      <c r="E186" s="4" t="str">
        <f t="shared" si="2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>IF(ISNUMBER(C187),C187*Dati!C$3/(1+Dati!C$3),"")</f>
        <v>10500</v>
      </c>
      <c r="E187" s="4" t="str">
        <f t="shared" si="2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>IF(ISNUMBER(C188),C188*Dati!C$3/(1+Dati!C$3),"")</f>
        <v>4333.3333333333339</v>
      </c>
      <c r="E188" s="4" t="str">
        <f t="shared" si="2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>IF(ISNUMBER(C189),C189*Dati!C$3/(1+Dati!C$3),"")</f>
        <v>4166.666666666667</v>
      </c>
      <c r="E189" s="4" t="str">
        <f t="shared" si="2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>IF(ISNUMBER(C190),C190*Dati!C$3/(1+Dati!C$3),"")</f>
        <v>4166.666666666667</v>
      </c>
      <c r="E190" s="4" t="str">
        <f t="shared" si="2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>IF(ISNUMBER(C191),C191*Dati!C$3/(1+Dati!C$3),"")</f>
        <v>7666.666666666667</v>
      </c>
      <c r="E191" s="4" t="str">
        <f t="shared" si="2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 t="str">
        <f>IF(ISNUMBER(C192),C192*Dati!C$3/(1+Dati!C$3),"")</f>
        <v/>
      </c>
      <c r="E192" s="4" t="str">
        <f t="shared" si="2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>IF(ISNUMBER(C193),C193*Dati!C$3/(1+Dati!C$3),"")</f>
        <v>6166.666666666667</v>
      </c>
      <c r="E193" s="4" t="str">
        <f t="shared" si="2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>IF(ISNUMBER(C194),C194*Dati!C$3/(1+Dati!C$3),"")</f>
        <v>6166.666666666667</v>
      </c>
      <c r="E194" s="4" t="str">
        <f t="shared" si="2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>IF(ISNUMBER(C195),C195*Dati!C$3/(1+Dati!C$3),"")</f>
        <v>1833.3333333333335</v>
      </c>
      <c r="E195" s="4" t="str">
        <f t="shared" ref="E195:E258" si="3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>IF(ISNUMBER(C196),C196*Dati!C$3/(1+Dati!C$3),"")</f>
        <v>7666.666666666667</v>
      </c>
      <c r="E196" s="4" t="str">
        <f t="shared" si="3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>IF(ISNUMBER(C197),C197*Dati!C$3/(1+Dati!C$3),"")</f>
        <v>3166.666666666667</v>
      </c>
      <c r="E197" s="4" t="str">
        <f t="shared" si="3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>IF(ISNUMBER(C198),C198*Dati!C$3/(1+Dati!C$3),"")</f>
        <v>2166.666666666667</v>
      </c>
      <c r="E198" s="4" t="str">
        <f t="shared" si="3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>IF(ISNUMBER(C199),C199*Dati!C$3/(1+Dati!C$3),"")</f>
        <v>4333.3333333333339</v>
      </c>
      <c r="E199" s="4" t="str">
        <f t="shared" si="3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>IF(ISNUMBER(C200),C200*Dati!C$3/(1+Dati!C$3),"")</f>
        <v>4333.3333333333339</v>
      </c>
      <c r="E200" s="4" t="str">
        <f t="shared" si="3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>IF(ISNUMBER(C201),C201*Dati!C$3/(1+Dati!C$3),"")</f>
        <v>3333.3333333333335</v>
      </c>
      <c r="E201" s="4" t="str">
        <f t="shared" si="3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>IF(ISNUMBER(C202),C202*Dati!C$3/(1+Dati!C$3),"")</f>
        <v>8166.666666666667</v>
      </c>
      <c r="E202" s="4" t="str">
        <f t="shared" si="3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>IF(ISNUMBER(C203),C203*Dati!C$3/(1+Dati!C$3),"")</f>
        <v>5500</v>
      </c>
      <c r="E203" s="4" t="str">
        <f t="shared" si="3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>IF(ISNUMBER(C204),C204*Dati!C$3/(1+Dati!C$3),"")</f>
        <v>11333.333333333334</v>
      </c>
      <c r="E204" s="4" t="str">
        <f t="shared" si="3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>IF(ISNUMBER(C205),C205*Dati!C$3/(1+Dati!C$3),"")</f>
        <v>5500</v>
      </c>
      <c r="E205" s="4" t="str">
        <f t="shared" si="3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>IF(ISNUMBER(C206),C206*Dati!C$3/(1+Dati!C$3),"")</f>
        <v>24500</v>
      </c>
      <c r="E206" s="4" t="str">
        <f t="shared" si="3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>IF(ISNUMBER(C207),C207*Dati!C$3/(1+Dati!C$3),"")</f>
        <v>25166.666666666668</v>
      </c>
      <c r="E207" s="4" t="str">
        <f t="shared" si="3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>IF(ISNUMBER(C208),C208*Dati!C$3/(1+Dati!C$3),"")</f>
        <v>32833.333333333336</v>
      </c>
      <c r="E208" s="4" t="str">
        <f t="shared" si="3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>IF(ISNUMBER(C209),C209*Dati!C$3/(1+Dati!C$3),"")</f>
        <v>51666.666666666672</v>
      </c>
      <c r="E209" s="4" t="str">
        <f t="shared" si="3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>IF(ISNUMBER(C210),C210*Dati!C$3/(1+Dati!C$3),"")</f>
        <v>45166.666666666672</v>
      </c>
      <c r="E210" s="4" t="str">
        <f t="shared" si="3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>IF(ISNUMBER(C211),C211*Dati!C$3/(1+Dati!C$3),"")</f>
        <v>76333.333333333343</v>
      </c>
      <c r="E211" s="4" t="str">
        <f t="shared" si="3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>IF(ISNUMBER(C212),C212*Dati!C$3/(1+Dati!C$3),"")</f>
        <v>68666.666666666672</v>
      </c>
      <c r="E212" s="4" t="str">
        <f t="shared" si="3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>IF(ISNUMBER(C213),C213*Dati!C$3/(1+Dati!C$3),"")</f>
        <v>134500</v>
      </c>
      <c r="E213" s="4" t="str">
        <f t="shared" si="3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>IF(ISNUMBER(C214),C214*Dati!C$3/(1+Dati!C$3),"")</f>
        <v>666.66666666666674</v>
      </c>
      <c r="E214" s="4" t="str">
        <f t="shared" si="3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>IF(ISNUMBER(C215),C215*Dati!C$3/(1+Dati!C$3),"")</f>
        <v>13500</v>
      </c>
      <c r="E215" s="4" t="str">
        <f t="shared" si="3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>IF(ISNUMBER(C216),C216*Dati!C$3/(1+Dati!C$3),"")</f>
        <v>20833.333333333336</v>
      </c>
      <c r="E216" s="4" t="str">
        <f t="shared" si="3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>IF(ISNUMBER(C217),C217*Dati!C$3/(1+Dati!C$3),"")</f>
        <v>16333.333333333334</v>
      </c>
      <c r="E217" s="4" t="str">
        <f t="shared" si="3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>IF(ISNUMBER(C218),C218*Dati!C$3/(1+Dati!C$3),"")</f>
        <v>23333.333333333336</v>
      </c>
      <c r="E218" s="4" t="str">
        <f t="shared" si="3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>IF(ISNUMBER(C219),C219*Dati!C$3/(1+Dati!C$3),"")</f>
        <v>833.33333333333337</v>
      </c>
      <c r="E219" s="4" t="str">
        <f t="shared" si="3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>IF(ISNUMBER(C220),C220*Dati!C$3/(1+Dati!C$3),"")</f>
        <v>1000</v>
      </c>
      <c r="E220" s="4" t="str">
        <f t="shared" si="3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>IF(ISNUMBER(C221),C221*Dati!C$3/(1+Dati!C$3),"")</f>
        <v>1500</v>
      </c>
      <c r="E221" s="4" t="str">
        <f t="shared" si="3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>IF(ISNUMBER(C222),C222*Dati!C$3/(1+Dati!C$3),"")</f>
        <v>1333.3333333333335</v>
      </c>
      <c r="E222" s="4" t="str">
        <f t="shared" si="3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>IF(ISNUMBER(C223),C223*Dati!C$3/(1+Dati!C$3),"")</f>
        <v>1833.3333333333335</v>
      </c>
      <c r="E223" s="4" t="str">
        <f t="shared" si="3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>IF(ISNUMBER(C224),C224*Dati!C$3/(1+Dati!C$3),"")</f>
        <v>3500</v>
      </c>
      <c r="E224" s="4" t="str">
        <f t="shared" si="3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>IF(ISNUMBER(C225),C225*Dati!C$3/(1+Dati!C$3),"")</f>
        <v>2333.3333333333335</v>
      </c>
      <c r="E225" s="4" t="str">
        <f t="shared" si="3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>IF(ISNUMBER(C226),C226*Dati!C$3/(1+Dati!C$3),"")</f>
        <v>3833.3333333333335</v>
      </c>
      <c r="E226" s="4" t="str">
        <f t="shared" si="3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>IF(ISNUMBER(C227),C227*Dati!C$3/(1+Dati!C$3),"")</f>
        <v>8500</v>
      </c>
      <c r="E227" s="4" t="str">
        <f t="shared" si="3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 t="str">
        <f>IF(ISNUMBER(C228),C228*Dati!C$3/(1+Dati!C$3),"")</f>
        <v/>
      </c>
      <c r="E228" s="4" t="str">
        <f t="shared" si="3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>IF(ISNUMBER(C229),C229*Dati!C$3/(1+Dati!C$3),"")</f>
        <v>33000</v>
      </c>
      <c r="E229" s="4" t="str">
        <f t="shared" si="3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>IF(ISNUMBER(C230),C230*Dati!C$3/(1+Dati!C$3),"")</f>
        <v>27833.333333333336</v>
      </c>
      <c r="E230" s="4" t="str">
        <f t="shared" si="3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>IF(ISNUMBER(C231),C231*Dati!C$3/(1+Dati!C$3),"")</f>
        <v>15833.333333333334</v>
      </c>
      <c r="E231" s="4" t="str">
        <f t="shared" si="3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>IF(ISNUMBER(C232),C232*Dati!C$3/(1+Dati!C$3),"")</f>
        <v>23500</v>
      </c>
      <c r="E232" s="4" t="str">
        <f t="shared" si="3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>IF(ISNUMBER(C233),C233*Dati!C$3/(1+Dati!C$3),"")</f>
        <v>58500</v>
      </c>
      <c r="E233" s="4" t="str">
        <f t="shared" si="3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>IF(ISNUMBER(C234),C234*Dati!C$3/(1+Dati!C$3),"")</f>
        <v>69000</v>
      </c>
      <c r="E234" s="4" t="str">
        <f t="shared" si="3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>IF(ISNUMBER(C235),C235*Dati!C$3/(1+Dati!C$3),"")</f>
        <v>10166.666666666668</v>
      </c>
      <c r="E235" s="4" t="str">
        <f t="shared" si="3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>IF(ISNUMBER(C236),C236*Dati!C$3/(1+Dati!C$3),"")</f>
        <v>148833.33333333334</v>
      </c>
      <c r="E236" s="4" t="str">
        <f t="shared" si="3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>IF(ISNUMBER(C237),C237*Dati!C$3/(1+Dati!C$3),"")</f>
        <v>164166.66666666669</v>
      </c>
      <c r="E237" s="4" t="str">
        <f t="shared" si="3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>IF(ISNUMBER(C238),C238*Dati!C$3/(1+Dati!C$3),"")</f>
        <v>49333.333333333336</v>
      </c>
      <c r="E238" s="4" t="str">
        <f t="shared" si="3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>IF(ISNUMBER(C239),C239*Dati!C$3/(1+Dati!C$3),"")</f>
        <v>114166.66666666667</v>
      </c>
      <c r="E239" s="4" t="str">
        <f t="shared" si="3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>IF(ISNUMBER(C240),C240*Dati!C$3/(1+Dati!C$3),"")</f>
        <v>189666.66666666669</v>
      </c>
      <c r="E240" s="4" t="str">
        <f t="shared" si="3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>IF(ISNUMBER(C241),C241*Dati!C$3/(1+Dati!C$3),"")</f>
        <v>222333.33333333334</v>
      </c>
      <c r="E241" s="4" t="str">
        <f t="shared" si="3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>IF(ISNUMBER(C242),C242*Dati!C$3/(1+Dati!C$3),"")</f>
        <v>5000</v>
      </c>
      <c r="E242" s="4" t="str">
        <f t="shared" si="3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>IF(ISNUMBER(C243),C243*Dati!C$3/(1+Dati!C$3),"")</f>
        <v>5000</v>
      </c>
      <c r="E243" s="4" t="str">
        <f t="shared" si="3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>IF(ISNUMBER(C244),C244*Dati!C$3/(1+Dati!C$3),"")</f>
        <v>67666.666666666672</v>
      </c>
      <c r="E244" s="4" t="str">
        <f t="shared" si="3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>IF(ISNUMBER(C245),C245*Dati!C$3/(1+Dati!C$3),"")</f>
        <v>32833.333333333336</v>
      </c>
      <c r="E245" s="4" t="str">
        <f t="shared" si="3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>IF(ISNUMBER(C246),C246*Dati!C$3/(1+Dati!C$3),"")</f>
        <v>107500</v>
      </c>
      <c r="E246" s="4" t="str">
        <f t="shared" si="3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>IF(ISNUMBER(C247),C247*Dati!C$3/(1+Dati!C$3),"")</f>
        <v>107500</v>
      </c>
      <c r="E247" s="4" t="str">
        <f t="shared" si="3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>IF(ISNUMBER(C248),C248*Dati!C$3/(1+Dati!C$3),"")</f>
        <v>43166.666666666672</v>
      </c>
      <c r="E248" s="4" t="str">
        <f t="shared" si="3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>IF(ISNUMBER(C249),C249*Dati!C$3/(1+Dati!C$3),"")</f>
        <v>107666.66666666667</v>
      </c>
      <c r="E249" s="4" t="str">
        <f t="shared" si="3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>IF(ISNUMBER(C250),C250*Dati!C$3/(1+Dati!C$3),"")</f>
        <v>43166.666666666672</v>
      </c>
      <c r="E250" s="4" t="str">
        <f t="shared" si="3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>IF(ISNUMBER(C251),C251*Dati!C$3/(1+Dati!C$3),"")</f>
        <v>107500</v>
      </c>
      <c r="E251" s="4" t="str">
        <f t="shared" si="3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>IF(ISNUMBER(C252),C252*Dati!C$3/(1+Dati!C$3),"")</f>
        <v>146500</v>
      </c>
      <c r="E252" s="4" t="str">
        <f t="shared" si="3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>IF(ISNUMBER(C253),C253*Dati!C$3/(1+Dati!C$3),"")</f>
        <v>43166.666666666672</v>
      </c>
      <c r="E253" s="4" t="str">
        <f t="shared" si="3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>IF(ISNUMBER(C254),C254*Dati!C$3/(1+Dati!C$3),"")</f>
        <v>45666.666666666672</v>
      </c>
      <c r="E254" s="4" t="str">
        <f t="shared" si="3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>IF(ISNUMBER(C255),C255*Dati!C$3/(1+Dati!C$3),"")</f>
        <v>162500</v>
      </c>
      <c r="E255" s="4" t="str">
        <f t="shared" si="3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>IF(ISNUMBER(C256),C256*Dati!C$3/(1+Dati!C$3),"")</f>
        <v>80000</v>
      </c>
      <c r="E256" s="4" t="str">
        <f t="shared" si="3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>IF(ISNUMBER(C257),C257*Dati!C$3/(1+Dati!C$3),"")</f>
        <v>197833.33333333334</v>
      </c>
      <c r="E257" s="4" t="str">
        <f t="shared" si="3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>IF(ISNUMBER(C258),C258*Dati!C$3/(1+Dati!C$3),"")</f>
        <v>138666.66666666669</v>
      </c>
      <c r="E258" s="4" t="str">
        <f t="shared" si="3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>IF(ISNUMBER(C259),C259*Dati!C$3/(1+Dati!C$3),"")</f>
        <v>37833.333333333336</v>
      </c>
      <c r="E259" s="4" t="str">
        <f t="shared" ref="E259:E322" si="4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>IF(ISNUMBER(C260),C260*Dati!C$3/(1+Dati!C$3),"")</f>
        <v>16333.333333333334</v>
      </c>
      <c r="E260" s="4" t="str">
        <f t="shared" si="4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>IF(ISNUMBER(C261),C261*Dati!C$3/(1+Dati!C$3),"")</f>
        <v>198333.33333333334</v>
      </c>
      <c r="E261" s="4" t="str">
        <f t="shared" si="4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>IF(ISNUMBER(C262),C262*Dati!C$3/(1+Dati!C$3),"")</f>
        <v>50000</v>
      </c>
      <c r="E262" s="4" t="str">
        <f t="shared" si="4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>IF(ISNUMBER(C263),C263*Dati!C$3/(1+Dati!C$3),"")</f>
        <v>401166.66666666669</v>
      </c>
      <c r="E263" s="4" t="str">
        <f t="shared" si="4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>IF(ISNUMBER(C264),C264*Dati!C$3/(1+Dati!C$3),"")</f>
        <v>170166.66666666669</v>
      </c>
      <c r="E264" s="4" t="str">
        <f t="shared" si="4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>IF(ISNUMBER(C265),C265*Dati!C$3/(1+Dati!C$3),"")</f>
        <v>107666.66666666667</v>
      </c>
      <c r="E265" s="4" t="str">
        <f t="shared" si="4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>IF(ISNUMBER(C266),C266*Dati!C$3/(1+Dati!C$3),"")</f>
        <v>43166.666666666672</v>
      </c>
      <c r="E266" s="4" t="str">
        <f t="shared" si="4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>IF(ISNUMBER(C267),C267*Dati!C$3/(1+Dati!C$3),"")</f>
        <v>32166.666666666668</v>
      </c>
      <c r="E267" s="4" t="str">
        <f t="shared" si="4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>IF(ISNUMBER(C268),C268*Dati!C$3/(1+Dati!C$3),"")</f>
        <v>16000</v>
      </c>
      <c r="E268" s="4" t="str">
        <f t="shared" si="4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>IF(ISNUMBER(C269),C269*Dati!C$3/(1+Dati!C$3),"")</f>
        <v>99000</v>
      </c>
      <c r="E269" s="4" t="str">
        <f t="shared" si="4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>IF(ISNUMBER(C270),C270*Dati!C$3/(1+Dati!C$3),"")</f>
        <v>47000</v>
      </c>
      <c r="E270" s="4" t="str">
        <f t="shared" si="4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>IF(ISNUMBER(C271),C271*Dati!C$3/(1+Dati!C$3),"")</f>
        <v>302333.33333333337</v>
      </c>
      <c r="E271" s="4" t="str">
        <f t="shared" si="4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>IF(ISNUMBER(C272),C272*Dati!C$3/(1+Dati!C$3),"")</f>
        <v>32166.666666666668</v>
      </c>
      <c r="E272" s="4" t="str">
        <f t="shared" si="4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>IF(ISNUMBER(C273),C273*Dati!C$3/(1+Dati!C$3),"")</f>
        <v>109000</v>
      </c>
      <c r="E273" s="4" t="str">
        <f t="shared" si="4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>IF(ISNUMBER(C274),C274*Dati!C$3/(1+Dati!C$3),"")</f>
        <v>121500</v>
      </c>
      <c r="E274" s="4" t="str">
        <f t="shared" si="4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>IF(ISNUMBER(C275),C275*Dati!C$3/(1+Dati!C$3),"")</f>
        <v>105333.33333333334</v>
      </c>
      <c r="E275" s="4" t="str">
        <f t="shared" si="4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>IF(ISNUMBER(C276),C276*Dati!C$3/(1+Dati!C$3),"")</f>
        <v>40000</v>
      </c>
      <c r="E276" s="4" t="str">
        <f t="shared" si="4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>IF(ISNUMBER(C277),C277*Dati!C$3/(1+Dati!C$3),"")</f>
        <v>159166.66666666669</v>
      </c>
      <c r="E277" s="4" t="str">
        <f t="shared" si="4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>IF(ISNUMBER(C278),C278*Dati!C$3/(1+Dati!C$3),"")</f>
        <v>187666.66666666669</v>
      </c>
      <c r="E278" s="4" t="str">
        <f t="shared" si="4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 t="str">
        <f>IF(ISNUMBER(C279),C279*Dati!C$3/(1+Dati!C$3),"")</f>
        <v/>
      </c>
      <c r="E279" s="4" t="str">
        <f t="shared" si="4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>IF(ISNUMBER(C280),C280*Dati!C$3/(1+Dati!C$3),"")</f>
        <v>49500</v>
      </c>
      <c r="E280" s="4" t="str">
        <f t="shared" si="4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>IF(ISNUMBER(C281),C281*Dati!C$3/(1+Dati!C$3),"")</f>
        <v>107666.66666666667</v>
      </c>
      <c r="E281" s="4" t="str">
        <f t="shared" si="4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>IF(ISNUMBER(C282),C282*Dati!C$3/(1+Dati!C$3),"")</f>
        <v>119000</v>
      </c>
      <c r="E282" s="4" t="str">
        <f t="shared" si="4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>IF(ISNUMBER(C283),C283*Dati!C$3/(1+Dati!C$3),"")</f>
        <v>134500</v>
      </c>
      <c r="E283" s="4" t="str">
        <f t="shared" si="4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>IF(ISNUMBER(C284),C284*Dati!C$3/(1+Dati!C$3),"")</f>
        <v>98500</v>
      </c>
      <c r="E284" s="4" t="str">
        <f t="shared" si="4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>IF(ISNUMBER(C285),C285*Dati!C$3/(1+Dati!C$3),"")</f>
        <v>153000</v>
      </c>
      <c r="E285" s="4" t="str">
        <f t="shared" si="4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>IF(ISNUMBER(C286),C286*Dati!C$3/(1+Dati!C$3),"")</f>
        <v>210833.33333333334</v>
      </c>
      <c r="E286" s="4" t="str">
        <f t="shared" si="4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>IF(ISNUMBER(C287),C287*Dati!C$3/(1+Dati!C$3),"")</f>
        <v>42666.666666666672</v>
      </c>
      <c r="E287" s="4" t="str">
        <f t="shared" si="4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>IF(ISNUMBER(C288),C288*Dati!C$3/(1+Dati!C$3),"")</f>
        <v>61833.333333333336</v>
      </c>
      <c r="E288" s="4" t="str">
        <f t="shared" si="4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>IF(ISNUMBER(C289),C289*Dati!C$3/(1+Dati!C$3),"")</f>
        <v>76166.666666666672</v>
      </c>
      <c r="E289" s="4" t="str">
        <f t="shared" si="4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>IF(ISNUMBER(C290),C290*Dati!C$3/(1+Dati!C$3),"")</f>
        <v>107000</v>
      </c>
      <c r="E290" s="4" t="str">
        <f t="shared" si="4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>IF(ISNUMBER(C291),C291*Dati!C$3/(1+Dati!C$3),"")</f>
        <v>261833.33333333334</v>
      </c>
      <c r="E291" s="4" t="str">
        <f t="shared" si="4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>IF(ISNUMBER(C292),C292*Dati!C$3/(1+Dati!C$3),"")</f>
        <v>126000</v>
      </c>
      <c r="E292" s="4" t="str">
        <f t="shared" si="4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>IF(ISNUMBER(C293),C293*Dati!C$3/(1+Dati!C$3),"")</f>
        <v>261833.33333333334</v>
      </c>
      <c r="E293" s="4" t="str">
        <f t="shared" si="4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>IF(ISNUMBER(C294),C294*Dati!C$3/(1+Dati!C$3),"")</f>
        <v>452666.66666666669</v>
      </c>
      <c r="E294" s="4" t="str">
        <f t="shared" si="4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>IF(ISNUMBER(C295),C295*Dati!C$3/(1+Dati!C$3),"")</f>
        <v>106666.66666666667</v>
      </c>
      <c r="E295" s="4" t="str">
        <f t="shared" si="4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>IF(ISNUMBER(C296),C296*Dati!C$3/(1+Dati!C$3),"")</f>
        <v>42500</v>
      </c>
      <c r="E296" s="4" t="str">
        <f t="shared" si="4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>IF(ISNUMBER(C297),C297*Dati!C$3/(1+Dati!C$3),"")</f>
        <v>68833.333333333343</v>
      </c>
      <c r="E297" s="4" t="str">
        <f t="shared" si="4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>IF(ISNUMBER(C298),C298*Dati!C$3/(1+Dati!C$3),"")</f>
        <v>60166.666666666672</v>
      </c>
      <c r="E298" s="4" t="str">
        <f t="shared" si="4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>IF(ISNUMBER(C299),C299*Dati!C$3/(1+Dati!C$3),"")</f>
        <v>90666.666666666672</v>
      </c>
      <c r="E299" s="4" t="str">
        <f t="shared" si="4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>IF(ISNUMBER(C300),C300*Dati!C$3/(1+Dati!C$3),"")</f>
        <v>113000</v>
      </c>
      <c r="E300" s="4" t="str">
        <f t="shared" si="4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>IF(ISNUMBER(C301),C301*Dati!C$3/(1+Dati!C$3),"")</f>
        <v>175666.66666666669</v>
      </c>
      <c r="E301" s="4" t="str">
        <f t="shared" si="4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>IF(ISNUMBER(C302),C302*Dati!C$3/(1+Dati!C$3),"")</f>
        <v>80333.333333333343</v>
      </c>
      <c r="E302" s="4" t="str">
        <f t="shared" si="4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>IF(ISNUMBER(C303),C303*Dati!C$3/(1+Dati!C$3),"")</f>
        <v>120333.33333333334</v>
      </c>
      <c r="E303" s="4" t="str">
        <f t="shared" si="4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>IF(ISNUMBER(C304),C304*Dati!C$3/(1+Dati!C$3),"")</f>
        <v>44833.333333333336</v>
      </c>
      <c r="E304" s="4" t="str">
        <f t="shared" si="4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>IF(ISNUMBER(C305),C305*Dati!C$3/(1+Dati!C$3),"")</f>
        <v>61833.333333333336</v>
      </c>
      <c r="E305" s="4" t="str">
        <f t="shared" si="4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>IF(ISNUMBER(C306),C306*Dati!C$3/(1+Dati!C$3),"")</f>
        <v>77000</v>
      </c>
      <c r="E306" s="4" t="str">
        <f t="shared" si="4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>IF(ISNUMBER(C307),C307*Dati!C$3/(1+Dati!C$3),"")</f>
        <v>90166.666666666672</v>
      </c>
      <c r="E307" s="4" t="str">
        <f t="shared" si="4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>IF(ISNUMBER(C308),C308*Dati!C$3/(1+Dati!C$3),"")</f>
        <v>108000</v>
      </c>
      <c r="E308" s="4" t="str">
        <f t="shared" si="4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>IF(ISNUMBER(C309),C309*Dati!C$3/(1+Dati!C$3),"")</f>
        <v>107333.33333333334</v>
      </c>
      <c r="E309" s="4" t="str">
        <f t="shared" si="4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>IF(ISNUMBER(C310),C310*Dati!C$3/(1+Dati!C$3),"")</f>
        <v>150333.33333333334</v>
      </c>
      <c r="E310" s="4" t="str">
        <f t="shared" si="4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>IF(ISNUMBER(C311),C311*Dati!C$3/(1+Dati!C$3),"")</f>
        <v>120333.33333333334</v>
      </c>
      <c r="E311" s="4" t="str">
        <f t="shared" si="4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>IF(ISNUMBER(C312),C312*Dati!C$3/(1+Dati!C$3),"")</f>
        <v>242833.33333333334</v>
      </c>
      <c r="E312" s="4" t="str">
        <f t="shared" si="4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>IF(ISNUMBER(C313),C313*Dati!C$3/(1+Dati!C$3),"")</f>
        <v>297666.66666666669</v>
      </c>
      <c r="E313" s="4" t="str">
        <f t="shared" si="4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 t="str">
        <f>IF(ISNUMBER(C314),C314*Dati!C$3/(1+Dati!C$3),"")</f>
        <v/>
      </c>
      <c r="E314" s="4" t="str">
        <f t="shared" si="4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>IF(ISNUMBER(C315),C315*Dati!C$3/(1+Dati!C$3),"")</f>
        <v>14166.666666666668</v>
      </c>
      <c r="E315" s="4" t="str">
        <f t="shared" si="4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>IF(ISNUMBER(C316),C316*Dati!C$3/(1+Dati!C$3),"")</f>
        <v>14000</v>
      </c>
      <c r="E316" s="4" t="str">
        <f t="shared" si="4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>IF(ISNUMBER(C317),C317*Dati!C$3/(1+Dati!C$3),"")</f>
        <v>19166.666666666668</v>
      </c>
      <c r="E317" s="4" t="str">
        <f t="shared" si="4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>IF(ISNUMBER(C318),C318*Dati!C$3/(1+Dati!C$3),"")</f>
        <v>25333.333333333336</v>
      </c>
      <c r="E318" s="4" t="str">
        <f t="shared" si="4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>IF(ISNUMBER(C319),C319*Dati!C$3/(1+Dati!C$3),"")</f>
        <v>13666.666666666668</v>
      </c>
      <c r="E319" s="4" t="str">
        <f t="shared" si="4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>IF(ISNUMBER(C320),C320*Dati!C$3/(1+Dati!C$3),"")</f>
        <v>14000</v>
      </c>
      <c r="E320" s="4" t="str">
        <f t="shared" si="4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>IF(ISNUMBER(C321),C321*Dati!C$3/(1+Dati!C$3),"")</f>
        <v>19166.666666666668</v>
      </c>
      <c r="E321" s="4" t="str">
        <f t="shared" si="4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>IF(ISNUMBER(C322),C322*Dati!C$3/(1+Dati!C$3),"")</f>
        <v>25500</v>
      </c>
      <c r="E322" s="4" t="str">
        <f t="shared" si="4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>IF(ISNUMBER(C323),C323*Dati!C$3/(1+Dati!C$3),"")</f>
        <v>13333.333333333334</v>
      </c>
      <c r="E323" s="4" t="str">
        <f t="shared" ref="E323:E337" si="5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>IF(ISNUMBER(C324),C324*Dati!C$3/(1+Dati!C$3),"")</f>
        <v>17000</v>
      </c>
      <c r="E324" s="4" t="str">
        <f t="shared" si="5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 t="str">
        <f>IF(ISNUMBER(C325),C325*Dati!C$3/(1+Dati!C$3),"")</f>
        <v/>
      </c>
      <c r="E325" s="4" t="str">
        <f t="shared" si="5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>IF(ISNUMBER(C326),C326*Dati!C$3/(1+Dati!C$3),"")</f>
        <v>33000</v>
      </c>
      <c r="E326" s="4" t="str">
        <f t="shared" si="5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>IF(ISNUMBER(C327),C327*Dati!C$3/(1+Dati!C$3),"")</f>
        <v>38833.333333333336</v>
      </c>
      <c r="E327" s="4" t="str">
        <f t="shared" si="5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>IF(ISNUMBER(C328),C328*Dati!C$3/(1+Dati!C$3),"")</f>
        <v>46500</v>
      </c>
      <c r="E328" s="4" t="str">
        <f t="shared" si="5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>IF(ISNUMBER(C329),C329*Dati!C$3/(1+Dati!C$3),"")</f>
        <v>49666.666666666672</v>
      </c>
      <c r="E329" s="4" t="str">
        <f t="shared" si="5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>IF(ISNUMBER(C330),C330*Dati!C$3/(1+Dati!C$3),"")</f>
        <v>79666.666666666672</v>
      </c>
      <c r="E330" s="4" t="str">
        <f t="shared" si="5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>IF(ISNUMBER(C331),C331*Dati!C$3/(1+Dati!C$3),"")</f>
        <v>104333.33333333334</v>
      </c>
      <c r="E331" s="4" t="str">
        <f t="shared" si="5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>IF(ISNUMBER(C332),C332*Dati!C$3/(1+Dati!C$3),"")</f>
        <v>126166.66666666667</v>
      </c>
      <c r="E332" s="4" t="str">
        <f t="shared" si="5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>IF(ISNUMBER(C333),C333*Dati!C$3/(1+Dati!C$3),"")</f>
        <v>188000</v>
      </c>
      <c r="E333" s="4" t="str">
        <f t="shared" si="5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>IF(ISNUMBER(C334),C334*Dati!C$3/(1+Dati!C$3),"")</f>
        <v>254500</v>
      </c>
      <c r="E334" s="4" t="str">
        <f t="shared" si="5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>IF(ISNUMBER(C335),C335*Dati!C$3/(1+Dati!C$3),"")</f>
        <v>689000</v>
      </c>
      <c r="E335" s="4" t="str">
        <f t="shared" si="5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>IF(ISNUMBER(C336),C336*Dati!C$3/(1+Dati!C$3),"")</f>
        <v>1141666.6666666667</v>
      </c>
      <c r="E336" s="4" t="str">
        <f t="shared" si="5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>IF(ISNUMBER(C337),C337*Dati!C$3/(1+Dati!C$3),"")</f>
        <v>1952000</v>
      </c>
      <c r="E337" s="4" t="str">
        <f t="shared" si="5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D9" sqref="D9"/>
    </sheetView>
  </sheetViews>
  <sheetFormatPr defaultColWidth="14.3984375" defaultRowHeight="15" customHeight="1" x14ac:dyDescent="0.3"/>
  <cols>
    <col min="1" max="1" width="16.296875" customWidth="1"/>
    <col min="2" max="2" width="18.59765625" customWidth="1"/>
    <col min="3" max="3" width="19.296875" customWidth="1"/>
    <col min="4" max="4" width="14" customWidth="1"/>
    <col min="5" max="5" width="9.296875" customWidth="1"/>
    <col min="6" max="6" width="7.296875" customWidth="1"/>
    <col min="7" max="7" width="14.296875" customWidth="1"/>
    <col min="8" max="8" width="8" customWidth="1"/>
    <col min="9" max="26" width="9.29687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VLOOKUP(Table_1[[#This Row],[Column2]],Tabella2[#All],2,TRUE)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>VLOOKUP(Table_1[[#This Row],[Column2]],Tabella2[#All],2,TRUE)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>VLOOKUP(Table_1[[#This Row],[Column2]],Tabella2[#All],2,TRUE)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>VLOOKUP(Table_1[[#This Row],[Column2]],Tabella2[#All],2,TRUE)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>VLOOKUP(Table_1[[#This Row],[Column2]],Tabella2[#All],2,TRUE)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>VLOOKUP(Table_1[[#This Row],[Column2]],Tabella2[#All],2,TRUE)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>VLOOKUP(Table_1[[#This Row],[Column2]],Tabella2[#All],2,TRUE)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1000"/>
  <sheetViews>
    <sheetView topLeftCell="B1" zoomScaleNormal="1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2" sqref="C2"/>
    </sheetView>
  </sheetViews>
  <sheetFormatPr defaultColWidth="14.3984375" defaultRowHeight="15" customHeight="1" x14ac:dyDescent="0.3"/>
  <cols>
    <col min="1" max="1" width="9.8984375" customWidth="1"/>
    <col min="2" max="2" width="28.296875" customWidth="1"/>
    <col min="3" max="3" width="21.296875" customWidth="1"/>
    <col min="4" max="4" width="18" customWidth="1"/>
    <col min="5" max="5" width="21.69921875" customWidth="1"/>
    <col min="6" max="6" width="8.796875" customWidth="1"/>
    <col min="7" max="7" width="29.19921875" bestFit="1" customWidth="1"/>
    <col min="8" max="8" width="33" bestFit="1" customWidth="1"/>
    <col min="9" max="9" width="21.796875" bestFit="1" customWidth="1"/>
    <col min="10" max="24" width="8.69921875" customWidth="1"/>
  </cols>
  <sheetData>
    <row r="1" spans="1:24" ht="13.5" customHeight="1" thickBot="1" x14ac:dyDescent="0.4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9" t="str">
        <f>_xlfn.CONCAT(B1," o ",C1)</f>
        <v>Cliente o Categoria</v>
      </c>
      <c r="H1" s="10" t="s">
        <v>581</v>
      </c>
      <c r="I1" s="10" t="s">
        <v>582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tr" cm="1">
        <f t="array" ref="G2:G72">_xlfn.UNIQUE(_xlfn.VSTACK(C$2:C$80,B$2:B$80))</f>
        <v>Abbigliamento</v>
      </c>
      <c r="H2">
        <f>_xlfn.XLOOKUP(G2,Dati!F$12:F$84,Dati!G$12:G$84)</f>
        <v>11</v>
      </c>
      <c r="I2" s="23">
        <f>_xlfn.XLOOKUP(G2,Dati!F$12:F$84,Dati!H$12:H$84)</f>
        <v>611780</v>
      </c>
    </row>
    <row r="3" spans="1:24" ht="13.5" hidden="1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tr">
        <v>Svago</v>
      </c>
      <c r="H3">
        <f>_xlfn.XLOOKUP(G3,Dati!F$12:F$84,Dati!G$12:G$84)</f>
        <v>11</v>
      </c>
      <c r="I3" s="23">
        <f>_xlfn.XLOOKUP(G3,Dati!F$12:F$84,Dati!H$12:H$84)</f>
        <v>444110</v>
      </c>
    </row>
    <row r="4" spans="1:24" ht="13.5" hidden="1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tr">
        <v>Attrezzatura</v>
      </c>
      <c r="H4">
        <f>_xlfn.XLOOKUP(G4,Dati!F$12:F$84,Dati!G$12:G$84)</f>
        <v>3</v>
      </c>
      <c r="I4" s="23">
        <f>_xlfn.XLOOKUP(G4,Dati!F$12:F$84,Dati!H$12:H$84)</f>
        <v>89460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tr">
        <v>Personale</v>
      </c>
      <c r="H5">
        <f>_xlfn.XLOOKUP(G5,Dati!F$12:F$84,Dati!G$12:G$84)</f>
        <v>4</v>
      </c>
      <c r="I5" s="23">
        <f>_xlfn.XLOOKUP(G5,Dati!F$12:F$84,Dati!H$12:H$84)</f>
        <v>54000</v>
      </c>
    </row>
    <row r="6" spans="1:24" ht="13.5" hidden="1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tr">
        <v>Assicurazione</v>
      </c>
      <c r="H6">
        <f>_xlfn.XLOOKUP(G6,Dati!F$12:F$84,Dati!G$12:G$84)</f>
        <v>1</v>
      </c>
      <c r="I6" s="23">
        <f>_xlfn.XLOOKUP(G6,Dati!F$12:F$84,Dati!H$12:H$84)</f>
        <v>50800</v>
      </c>
    </row>
    <row r="7" spans="1:24" ht="13.5" hidden="1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tr">
        <v>Ufficio</v>
      </c>
      <c r="H7">
        <f>_xlfn.XLOOKUP(G7,Dati!F$12:F$84,Dati!G$12:G$84)</f>
        <v>2</v>
      </c>
      <c r="I7" s="23">
        <f>_xlfn.XLOOKUP(G7,Dati!F$12:F$84,Dati!H$12:H$84)</f>
        <v>185900</v>
      </c>
    </row>
    <row r="8" spans="1:24" ht="13.5" hidden="1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tr">
        <v>Posta elettronica</v>
      </c>
      <c r="H8">
        <f>_xlfn.XLOOKUP(G8,Dati!F$12:F$84,Dati!G$12:G$84)</f>
        <v>1</v>
      </c>
      <c r="I8" s="23">
        <f>_xlfn.XLOOKUP(G8,Dati!F$12:F$84,Dati!H$12:H$84)</f>
        <v>7950</v>
      </c>
    </row>
    <row r="9" spans="1:24" ht="13.5" hidden="1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tr">
        <v>Manuali</v>
      </c>
      <c r="H9">
        <f>_xlfn.XLOOKUP(G9,Dati!F$12:F$84,Dati!G$12:G$84)</f>
        <v>1</v>
      </c>
      <c r="I9" s="23">
        <f>_xlfn.XLOOKUP(G9,Dati!F$12:F$84,Dati!H$12:H$84)</f>
        <v>295000</v>
      </c>
    </row>
    <row r="10" spans="1:24" ht="13.5" hidden="1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tr">
        <v>Mobili</v>
      </c>
      <c r="H10">
        <f>_xlfn.XLOOKUP(G10,Dati!F$12:F$84,Dati!G$12:G$84)</f>
        <v>3</v>
      </c>
      <c r="I10" s="23">
        <f>_xlfn.XLOOKUP(G10,Dati!F$12:F$84,Dati!H$12:H$84)</f>
        <v>716780</v>
      </c>
    </row>
    <row r="11" spans="1:24" ht="13.5" hidden="1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tr">
        <v>Educazione dei figli</v>
      </c>
      <c r="H11">
        <f>_xlfn.XLOOKUP(G11,Dati!F$12:F$84,Dati!G$12:G$84)</f>
        <v>2</v>
      </c>
      <c r="I11" s="23">
        <f>_xlfn.XLOOKUP(G11,Dati!F$12:F$84,Dati!H$12:H$84)</f>
        <v>254980</v>
      </c>
    </row>
    <row r="12" spans="1:24" ht="13.5" hidden="1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tr">
        <v>Viaggio d'affari</v>
      </c>
      <c r="H12">
        <f>_xlfn.XLOOKUP(G12,Dati!F$12:F$84,Dati!G$12:G$84)</f>
        <v>2</v>
      </c>
      <c r="I12" s="23">
        <f>_xlfn.XLOOKUP(G12,Dati!F$12:F$84,Dati!H$12:H$84)</f>
        <v>1569000</v>
      </c>
    </row>
    <row r="13" spans="1:24" ht="13.5" hidden="1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tr">
        <v>Ristorante</v>
      </c>
      <c r="H13">
        <f>_xlfn.XLOOKUP(G13,Dati!F$12:F$84,Dati!G$12:G$84)</f>
        <v>4</v>
      </c>
      <c r="I13" s="23">
        <f>_xlfn.XLOOKUP(G13,Dati!F$12:F$84,Dati!H$12:H$84)</f>
        <v>89450</v>
      </c>
    </row>
    <row r="14" spans="1:24" ht="13.5" hidden="1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tr">
        <v>Viaggio d'affari: trasporto</v>
      </c>
      <c r="H14">
        <f>_xlfn.XLOOKUP(G14,Dati!F$12:F$84,Dati!G$12:G$84)</f>
        <v>6</v>
      </c>
      <c r="I14" s="23">
        <f>_xlfn.XLOOKUP(G14,Dati!F$12:F$84,Dati!H$12:H$84)</f>
        <v>281480</v>
      </c>
    </row>
    <row r="15" spans="1:24" ht="13.5" hidden="1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tr">
        <v>Viaggio d'affari: pasti</v>
      </c>
      <c r="H15">
        <f>_xlfn.XLOOKUP(G15,Dati!F$12:F$84,Dati!G$12:G$84)</f>
        <v>7</v>
      </c>
      <c r="I15" s="23">
        <f>_xlfn.XLOOKUP(G15,Dati!F$12:F$84,Dati!H$12:H$84)</f>
        <v>97410</v>
      </c>
    </row>
    <row r="16" spans="1:24" ht="13.5" hidden="1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tr">
        <v>Regali</v>
      </c>
      <c r="H16">
        <f>_xlfn.XLOOKUP(G16,Dati!F$12:F$84,Dati!G$12:G$84)</f>
        <v>1</v>
      </c>
      <c r="I16" s="23">
        <f>_xlfn.XLOOKUP(G16,Dati!F$12:F$84,Dati!H$12:H$84)</f>
        <v>43500</v>
      </c>
    </row>
    <row r="17" spans="1:9" ht="13.5" hidden="1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tr">
        <v>Operazioni bancarie</v>
      </c>
      <c r="H17">
        <f>_xlfn.XLOOKUP(G17,Dati!F$12:F$84,Dati!G$12:G$84)</f>
        <v>1</v>
      </c>
      <c r="I17" s="23">
        <f>_xlfn.XLOOKUP(G17,Dati!F$12:F$84,Dati!H$12:H$84)</f>
        <v>20000</v>
      </c>
    </row>
    <row r="18" spans="1:9" ht="13.5" hidden="1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tr">
        <v>Salute</v>
      </c>
      <c r="H18">
        <f>_xlfn.XLOOKUP(G18,Dati!F$12:F$84,Dati!G$12:G$84)</f>
        <v>2</v>
      </c>
      <c r="I18" s="23">
        <f>_xlfn.XLOOKUP(G18,Dati!F$12:F$84,Dati!H$12:H$84)</f>
        <v>77350</v>
      </c>
    </row>
    <row r="19" spans="1:9" ht="13.5" hidden="1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t="str">
        <v>Giocattoli e libri</v>
      </c>
      <c r="H19">
        <f>_xlfn.XLOOKUP(G19,Dati!F$12:F$84,Dati!G$12:G$84)</f>
        <v>1</v>
      </c>
      <c r="I19" s="23">
        <f>_xlfn.XLOOKUP(G19,Dati!F$12:F$84,Dati!H$12:H$84)</f>
        <v>16650</v>
      </c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t="str">
        <v>Hardware</v>
      </c>
      <c r="H20">
        <f>_xlfn.XLOOKUP(G20,Dati!F$12:F$84,Dati!G$12:G$84)</f>
        <v>4</v>
      </c>
      <c r="I20" s="23">
        <f>_xlfn.XLOOKUP(G20,Dati!F$12:F$84,Dati!H$12:H$84)</f>
        <v>6765600</v>
      </c>
    </row>
    <row r="21" spans="1:9" ht="13.5" hidden="1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tr">
        <v>Abitazione</v>
      </c>
      <c r="H21">
        <f>_xlfn.XLOOKUP(G21,Dati!F$12:F$84,Dati!G$12:G$84)</f>
        <v>4</v>
      </c>
      <c r="I21" s="23">
        <f>_xlfn.XLOOKUP(G21,Dati!F$12:F$84,Dati!H$12:H$84)</f>
        <v>138600</v>
      </c>
    </row>
    <row r="22" spans="1:9" ht="13.5" hidden="1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tr">
        <v>Software ufficio</v>
      </c>
      <c r="H22">
        <f>_xlfn.XLOOKUP(G22,Dati!F$12:F$84,Dati!G$12:G$84)</f>
        <v>1</v>
      </c>
      <c r="I22" s="23">
        <f>_xlfn.XLOOKUP(G22,Dati!F$12:F$84,Dati!H$12:H$84)</f>
        <v>84500</v>
      </c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t="str">
        <v>Alimentari</v>
      </c>
      <c r="H23">
        <f>_xlfn.XLOOKUP(G23,Dati!F$12:F$84,Dati!G$12:G$84)</f>
        <v>5</v>
      </c>
      <c r="I23" s="23">
        <f>_xlfn.XLOOKUP(G23,Dati!F$12:F$84,Dati!H$12:H$84)</f>
        <v>30860</v>
      </c>
    </row>
    <row r="24" spans="1:9" ht="13.5" hidden="1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tr">
        <v>Benzina</v>
      </c>
      <c r="H24">
        <f>_xlfn.XLOOKUP(G24,Dati!F$12:F$84,Dati!G$12:G$84)</f>
        <v>2</v>
      </c>
      <c r="I24" s="23">
        <f>_xlfn.XLOOKUP(G24,Dati!F$12:F$84,Dati!H$12:H$84)</f>
        <v>29000</v>
      </c>
    </row>
    <row r="25" spans="1:9" ht="13.5" hidden="1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t="str">
        <v>Ferguson and Bardell</v>
      </c>
      <c r="H25">
        <f>_xlfn.XLOOKUP(G25,Dati!F$12:F$84,Dati!G$12:G$84)</f>
        <v>2</v>
      </c>
      <c r="I25" s="23">
        <f>_xlfn.XLOOKUP(G25,Dati!F$12:F$84,Dati!H$12:H$84)</f>
        <v>100000</v>
      </c>
    </row>
    <row r="26" spans="1:9" ht="13.5" hidden="1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t="str">
        <v>Chateau St. Mark</v>
      </c>
      <c r="H26">
        <f>_xlfn.XLOOKUP(G26,Dati!F$12:F$84,Dati!G$12:G$84)</f>
        <v>1</v>
      </c>
      <c r="I26" s="23">
        <f>_xlfn.XLOOKUP(G26,Dati!F$12:F$84,Dati!H$12:H$84)</f>
        <v>29970</v>
      </c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t="str">
        <v>H&amp;B</v>
      </c>
      <c r="H27">
        <f>_xlfn.XLOOKUP(G27,Dati!F$12:F$84,Dati!G$12:G$84)</f>
        <v>2</v>
      </c>
      <c r="I27" s="23">
        <f>_xlfn.XLOOKUP(G27,Dati!F$12:F$84,Dati!H$12:H$84)</f>
        <v>73450</v>
      </c>
    </row>
    <row r="28" spans="1:9" ht="13.5" hidden="1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t="str">
        <v>Fletcher's for Children</v>
      </c>
      <c r="H28">
        <f>_xlfn.XLOOKUP(G28,Dati!F$12:F$84,Dati!G$12:G$84)</f>
        <v>3</v>
      </c>
      <c r="I28" s="23">
        <f>_xlfn.XLOOKUP(G28,Dati!F$12:F$84,Dati!H$12:H$84)</f>
        <v>408460</v>
      </c>
    </row>
    <row r="29" spans="1:9" ht="13.5" hidden="1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t="str">
        <v>Barber Shop</v>
      </c>
      <c r="H29">
        <f>_xlfn.XLOOKUP(G29,Dati!F$12:F$84,Dati!G$12:G$84)</f>
        <v>4</v>
      </c>
      <c r="I29" s="23">
        <f>_xlfn.XLOOKUP(G29,Dati!F$12:F$84,Dati!H$12:H$84)</f>
        <v>54000</v>
      </c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t="str">
        <v>Allstate</v>
      </c>
      <c r="H30">
        <f>_xlfn.XLOOKUP(G30,Dati!F$12:F$84,Dati!G$12:G$84)</f>
        <v>1</v>
      </c>
      <c r="I30" s="23">
        <f>_xlfn.XLOOKUP(G30,Dati!F$12:F$84,Dati!H$12:H$84)</f>
        <v>50800</v>
      </c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t="str">
        <v>Canon USA</v>
      </c>
      <c r="H31">
        <f>_xlfn.XLOOKUP(G31,Dati!F$12:F$84,Dati!G$12:G$84)</f>
        <v>1</v>
      </c>
      <c r="I31" s="23">
        <f>_xlfn.XLOOKUP(G31,Dati!F$12:F$84,Dati!H$12:H$84)</f>
        <v>98450</v>
      </c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t="str">
        <v>America Online</v>
      </c>
      <c r="H32">
        <f>_xlfn.XLOOKUP(G32,Dati!F$12:F$84,Dati!G$12:G$84)</f>
        <v>1</v>
      </c>
      <c r="I32" s="23">
        <f>_xlfn.XLOOKUP(G32,Dati!F$12:F$84,Dati!H$12:H$84)</f>
        <v>7950</v>
      </c>
    </row>
    <row r="33" spans="1:9" ht="13.5" hidden="1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t="str">
        <v>Deluxe Business Forms</v>
      </c>
      <c r="H33">
        <f>_xlfn.XLOOKUP(G33,Dati!F$12:F$84,Dati!G$12:G$84)</f>
        <v>1</v>
      </c>
      <c r="I33" s="23">
        <f>_xlfn.XLOOKUP(G33,Dati!F$12:F$84,Dati!H$12:H$84)</f>
        <v>87450</v>
      </c>
    </row>
    <row r="34" spans="1:9" ht="13.5" hidden="1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G34" t="str">
        <v>Agora Publishing</v>
      </c>
      <c r="H34">
        <f>_xlfn.XLOOKUP(G34,Dati!F$12:F$84,Dati!G$12:G$84)</f>
        <v>1</v>
      </c>
      <c r="I34" s="23">
        <f>_xlfn.XLOOKUP(G34,Dati!F$12:F$84,Dati!H$12:H$84)</f>
        <v>295000</v>
      </c>
    </row>
    <row r="35" spans="1:9" ht="13.5" hidden="1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t="str">
        <v>Furrow Building Materials</v>
      </c>
      <c r="H35">
        <f>_xlfn.XLOOKUP(G35,Dati!F$12:F$84,Dati!G$12:G$84)</f>
        <v>2</v>
      </c>
      <c r="I35" s="23">
        <f>_xlfn.XLOOKUP(G35,Dati!F$12:F$84,Dati!H$12:H$84)</f>
        <v>254980</v>
      </c>
    </row>
    <row r="36" spans="1:9" ht="13.5" hidden="1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t="str">
        <v>Chinaberry Book</v>
      </c>
      <c r="H36">
        <f>_xlfn.XLOOKUP(G36,Dati!F$12:F$84,Dati!G$12:G$84)</f>
        <v>2</v>
      </c>
      <c r="I36" s="23">
        <f>_xlfn.XLOOKUP(G36,Dati!F$12:F$84,Dati!H$12:H$84)</f>
        <v>136700</v>
      </c>
    </row>
    <row r="37" spans="1:9" ht="13.5" hidden="1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t="str">
        <v>Alaska Airlines</v>
      </c>
      <c r="H37">
        <f>_xlfn.XLOOKUP(G37,Dati!F$12:F$84,Dati!G$12:G$84)</f>
        <v>1</v>
      </c>
      <c r="I37" s="23">
        <f>_xlfn.XLOOKUP(G37,Dati!F$12:F$84,Dati!H$12:H$84)</f>
        <v>201000</v>
      </c>
    </row>
    <row r="38" spans="1:9" ht="13.5" hidden="1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t="str">
        <v>American Airlines</v>
      </c>
      <c r="H38">
        <f>_xlfn.XLOOKUP(G38,Dati!F$12:F$84,Dati!G$12:G$84)</f>
        <v>1</v>
      </c>
      <c r="I38" s="23">
        <f>_xlfn.XLOOKUP(G38,Dati!F$12:F$84,Dati!H$12:H$84)</f>
        <v>1368000</v>
      </c>
    </row>
    <row r="39" spans="1:9" ht="13.5" hidden="1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t="str">
        <v>DeFrisco's</v>
      </c>
      <c r="H39">
        <f>_xlfn.XLOOKUP(G39,Dati!F$12:F$84,Dati!G$12:G$84)</f>
        <v>1</v>
      </c>
      <c r="I39" s="23">
        <f>_xlfn.XLOOKUP(G39,Dati!F$12:F$84,Dati!H$12:H$84)</f>
        <v>36850</v>
      </c>
    </row>
    <row r="40" spans="1:9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t="str">
        <v>Biobottoms</v>
      </c>
      <c r="H40">
        <f>_xlfn.XLOOKUP(G40,Dati!F$12:F$84,Dati!G$12:G$84)</f>
        <v>4</v>
      </c>
      <c r="I40" s="23">
        <f>_xlfn.XLOOKUP(G40,Dati!F$12:F$84,Dati!H$12:H$84)</f>
        <v>283000</v>
      </c>
    </row>
    <row r="41" spans="1:9" ht="13.5" hidden="1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t="str">
        <v>Airport City Taxi</v>
      </c>
      <c r="H41">
        <f>_xlfn.XLOOKUP(G41,Dati!F$12:F$84,Dati!G$12:G$84)</f>
        <v>3</v>
      </c>
      <c r="I41" s="23">
        <f>_xlfn.XLOOKUP(G41,Dati!F$12:F$84,Dati!H$12:H$84)</f>
        <v>54000</v>
      </c>
    </row>
    <row r="42" spans="1:9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t="str">
        <v>Epcot Center</v>
      </c>
      <c r="H42">
        <f>_xlfn.XLOOKUP(G42,Dati!F$12:F$84,Dati!G$12:G$84)</f>
        <v>2</v>
      </c>
      <c r="I42" s="23">
        <f>_xlfn.XLOOKUP(G42,Dati!F$12:F$84,Dati!H$12:H$84)</f>
        <v>107700</v>
      </c>
    </row>
    <row r="43" spans="1:9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G43" t="str">
        <v>Biergarten</v>
      </c>
      <c r="H43">
        <f>_xlfn.XLOOKUP(G43,Dati!F$12:F$84,Dati!G$12:G$84)</f>
        <v>1</v>
      </c>
      <c r="I43" s="23">
        <f>_xlfn.XLOOKUP(G43,Dati!F$12:F$84,Dati!H$12:H$84)</f>
        <v>27270</v>
      </c>
    </row>
    <row r="44" spans="1:9" ht="13.5" hidden="1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G44" t="str">
        <v>Dolphin Hotel</v>
      </c>
      <c r="H44">
        <f>_xlfn.XLOOKUP(G44,Dati!F$12:F$84,Dati!G$12:G$84)</f>
        <v>3</v>
      </c>
      <c r="I44" s="23">
        <f>_xlfn.XLOOKUP(G44,Dati!F$12:F$84,Dati!H$12:H$84)</f>
        <v>40350</v>
      </c>
    </row>
    <row r="45" spans="1:9" ht="13.5" hidden="1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G45" t="str">
        <v>After the Stork</v>
      </c>
      <c r="H45">
        <f>_xlfn.XLOOKUP(G45,Dati!F$12:F$84,Dati!G$12:G$84)</f>
        <v>2</v>
      </c>
      <c r="I45" s="23">
        <f>_xlfn.XLOOKUP(G45,Dati!F$12:F$84,Dati!H$12:H$84)</f>
        <v>215300</v>
      </c>
    </row>
    <row r="46" spans="1:9" ht="13.5" hidden="1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G46" t="str">
        <v>DAK Industries</v>
      </c>
      <c r="H46">
        <f>_xlfn.XLOOKUP(G46,Dati!F$12:F$84,Dati!G$12:G$84)</f>
        <v>2</v>
      </c>
      <c r="I46" s="23">
        <f>_xlfn.XLOOKUP(G46,Dati!F$12:F$84,Dati!H$12:H$84)</f>
        <v>367800</v>
      </c>
    </row>
    <row r="47" spans="1:9" ht="13.5" hidden="1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G47" t="str">
        <v>Chambers</v>
      </c>
      <c r="H47">
        <f>_xlfn.XLOOKUP(G47,Dati!F$12:F$84,Dati!G$12:G$84)</f>
        <v>1</v>
      </c>
      <c r="I47" s="23">
        <f>_xlfn.XLOOKUP(G47,Dati!F$12:F$84,Dati!H$12:H$84)</f>
        <v>43500</v>
      </c>
    </row>
    <row r="48" spans="1:9" ht="13.5" hidden="1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G48" t="str">
        <v>Cap n Jacks</v>
      </c>
      <c r="H48">
        <f>_xlfn.XLOOKUP(G48,Dati!F$12:F$84,Dati!G$12:G$84)</f>
        <v>1</v>
      </c>
      <c r="I48" s="23">
        <f>_xlfn.XLOOKUP(G48,Dati!F$12:F$84,Dati!H$12:H$84)</f>
        <v>10730</v>
      </c>
    </row>
    <row r="49" spans="1:9" ht="13.5" hidden="1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G49" t="str">
        <v>Dallas Airport</v>
      </c>
      <c r="H49">
        <f>_xlfn.XLOOKUP(G49,Dati!F$12:F$84,Dati!G$12:G$84)</f>
        <v>1</v>
      </c>
      <c r="I49" s="23">
        <f>_xlfn.XLOOKUP(G49,Dati!F$12:F$84,Dati!H$12:H$84)</f>
        <v>11210</v>
      </c>
    </row>
    <row r="50" spans="1:9" ht="13.5" hidden="1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G50" t="str">
        <v>Avis</v>
      </c>
      <c r="H50">
        <f>_xlfn.XLOOKUP(G50,Dati!F$12:F$84,Dati!G$12:G$84)</f>
        <v>2</v>
      </c>
      <c r="I50" s="23">
        <f>_xlfn.XLOOKUP(G50,Dati!F$12:F$84,Dati!H$12:H$84)</f>
        <v>206480</v>
      </c>
    </row>
    <row r="51" spans="1:9" ht="13.5" hidden="1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G51" t="str">
        <v>Annual fee</v>
      </c>
      <c r="H51">
        <f>_xlfn.XLOOKUP(G51,Dati!F$12:F$84,Dati!G$12:G$84)</f>
        <v>1</v>
      </c>
      <c r="I51" s="23">
        <f>_xlfn.XLOOKUP(G51,Dati!F$12:F$84,Dati!H$12:H$84)</f>
        <v>20000</v>
      </c>
    </row>
    <row r="52" spans="1:9" ht="13.5" hidden="1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G52" t="str">
        <v>Concession Air, Portland Airport</v>
      </c>
      <c r="H52">
        <f>_xlfn.XLOOKUP(G52,Dati!F$12:F$84,Dati!G$12:G$84)</f>
        <v>1</v>
      </c>
      <c r="I52" s="23">
        <f>_xlfn.XLOOKUP(G52,Dati!F$12:F$84,Dati!H$12:H$84)</f>
        <v>7850</v>
      </c>
    </row>
    <row r="53" spans="1:9" ht="13.5" hidden="1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G53" t="str">
        <v>Bagels</v>
      </c>
      <c r="H53">
        <f>_xlfn.XLOOKUP(G53,Dati!F$12:F$84,Dati!G$12:G$84)</f>
        <v>2</v>
      </c>
      <c r="I53" s="23">
        <f>_xlfn.XLOOKUP(G53,Dati!F$12:F$84,Dati!H$12:H$84)</f>
        <v>11950</v>
      </c>
    </row>
    <row r="54" spans="1:9" ht="13.5" hidden="1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G54" t="str">
        <v>Childcraft Catalog</v>
      </c>
      <c r="H54">
        <f>_xlfn.XLOOKUP(G54,Dati!F$12:F$84,Dati!G$12:G$84)</f>
        <v>1</v>
      </c>
      <c r="I54" s="23">
        <f>_xlfn.XLOOKUP(G54,Dati!F$12:F$84,Dati!H$12:H$84)</f>
        <v>16650</v>
      </c>
    </row>
    <row r="55" spans="1:9" ht="13.5" hidden="1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G55" t="str">
        <v>Gateway 2000</v>
      </c>
      <c r="H55">
        <f>_xlfn.XLOOKUP(G55,Dati!F$12:F$84,Dati!G$12:G$84)</f>
        <v>3</v>
      </c>
      <c r="I55" s="23">
        <f>_xlfn.XLOOKUP(G55,Dati!F$12:F$84,Dati!H$12:H$84)</f>
        <v>6710000</v>
      </c>
    </row>
    <row r="56" spans="1:9" ht="13.5" hidden="1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G56" t="str">
        <v>Brights Creek</v>
      </c>
      <c r="H56">
        <f>_xlfn.XLOOKUP(G56,Dati!F$12:F$84,Dati!G$12:G$84)</f>
        <v>3</v>
      </c>
      <c r="I56" s="23">
        <f>_xlfn.XLOOKUP(G56,Dati!F$12:F$84,Dati!H$12:H$84)</f>
        <v>33510</v>
      </c>
    </row>
    <row r="57" spans="1:9" ht="13.5" hidden="1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G57" t="str">
        <v>Classic Cab Company</v>
      </c>
      <c r="H57">
        <f>_xlfn.XLOOKUP(G57,Dati!F$12:F$84,Dati!G$12:G$84)</f>
        <v>1</v>
      </c>
      <c r="I57" s="23">
        <f>_xlfn.XLOOKUP(G57,Dati!F$12:F$84,Dati!H$12:H$84)</f>
        <v>21000</v>
      </c>
    </row>
    <row r="58" spans="1:9" ht="13.5" hidden="1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G58" t="str">
        <v>David Kay</v>
      </c>
      <c r="H58">
        <f>_xlfn.XLOOKUP(G58,Dati!F$12:F$84,Dati!G$12:G$84)</f>
        <v>1</v>
      </c>
      <c r="I58" s="23">
        <f>_xlfn.XLOOKUP(G58,Dati!F$12:F$84,Dati!H$12:H$84)</f>
        <v>34900</v>
      </c>
    </row>
    <row r="59" spans="1:9" ht="13.5" hidden="1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G59" t="str">
        <v>Evergreen Photo</v>
      </c>
      <c r="H59">
        <f>_xlfn.XLOOKUP(G59,Dati!F$12:F$84,Dati!G$12:G$84)</f>
        <v>2</v>
      </c>
      <c r="I59" s="23">
        <f>_xlfn.XLOOKUP(G59,Dati!F$12:F$84,Dati!H$12:H$84)</f>
        <v>56980</v>
      </c>
    </row>
    <row r="60" spans="1:9" ht="13.5" hidden="1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G60" t="str">
        <v>Gardeners Eden</v>
      </c>
      <c r="H60">
        <f>_xlfn.XLOOKUP(G60,Dati!F$12:F$84,Dati!G$12:G$84)</f>
        <v>2</v>
      </c>
      <c r="I60" s="23">
        <f>_xlfn.XLOOKUP(G60,Dati!F$12:F$84,Dati!H$12:H$84)</f>
        <v>67400</v>
      </c>
    </row>
    <row r="61" spans="1:9" ht="13.5" hidden="1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G61" t="str">
        <v>Elco Computers</v>
      </c>
      <c r="H61">
        <f>_xlfn.XLOOKUP(G61,Dati!F$12:F$84,Dati!G$12:G$84)</f>
        <v>1</v>
      </c>
      <c r="I61" s="23">
        <f>_xlfn.XLOOKUP(G61,Dati!F$12:F$84,Dati!H$12:H$84)</f>
        <v>55600</v>
      </c>
    </row>
    <row r="62" spans="1:9" ht="13.5" hidden="1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G62" t="str">
        <v>DeLorme Publishing</v>
      </c>
      <c r="H62">
        <f>_xlfn.XLOOKUP(G62,Dati!F$12:F$84,Dati!G$12:G$84)</f>
        <v>1</v>
      </c>
      <c r="I62" s="23">
        <f>_xlfn.XLOOKUP(G62,Dati!F$12:F$84,Dati!H$12:H$84)</f>
        <v>84500</v>
      </c>
    </row>
    <row r="63" spans="1:9" ht="13.5" hidden="1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G63" t="str">
        <v>Food Value</v>
      </c>
      <c r="H63">
        <f>_xlfn.XLOOKUP(G63,Dati!F$12:F$84,Dati!G$12:G$84)</f>
        <v>2</v>
      </c>
      <c r="I63" s="23">
        <f>_xlfn.XLOOKUP(G63,Dati!F$12:F$84,Dati!H$12:H$84)</f>
        <v>10740</v>
      </c>
    </row>
    <row r="64" spans="1:9" ht="13.5" hidden="1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G64" t="str">
        <v>Friendship House</v>
      </c>
      <c r="H64">
        <f>_xlfn.XLOOKUP(G64,Dati!F$12:F$84,Dati!G$12:G$84)</f>
        <v>1</v>
      </c>
      <c r="I64" s="23">
        <f>_xlfn.XLOOKUP(G64,Dati!F$12:F$84,Dati!H$12:H$84)</f>
        <v>36300</v>
      </c>
    </row>
    <row r="65" spans="1:9" ht="13.5" hidden="1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G65" t="str">
        <v>Great Harvest Bakery</v>
      </c>
      <c r="H65">
        <f>_xlfn.XLOOKUP(G65,Dati!F$12:F$84,Dati!G$12:G$84)</f>
        <v>2</v>
      </c>
      <c r="I65" s="23">
        <f>_xlfn.XLOOKUP(G65,Dati!F$12:F$84,Dati!H$12:H$84)</f>
        <v>15170</v>
      </c>
    </row>
    <row r="66" spans="1:9" ht="13.5" hidden="1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G66" t="str">
        <v>GG&amp;G</v>
      </c>
      <c r="H66">
        <f>_xlfn.XLOOKUP(G66,Dati!F$12:F$84,Dati!G$12:G$84)</f>
        <v>2</v>
      </c>
      <c r="I66" s="23">
        <f>_xlfn.XLOOKUP(G66,Dati!F$12:F$84,Dati!H$12:H$84)</f>
        <v>29000</v>
      </c>
    </row>
    <row r="67" spans="1:9" ht="13.5" hidden="1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G67" t="str">
        <v>Best Products</v>
      </c>
      <c r="H67">
        <f>_xlfn.XLOOKUP(G67,Dati!F$12:F$84,Dati!G$12:G$84)</f>
        <v>1</v>
      </c>
      <c r="I67" s="23">
        <f>_xlfn.XLOOKUP(G67,Dati!F$12:F$84,Dati!H$12:H$84)</f>
        <v>29980</v>
      </c>
    </row>
    <row r="68" spans="1:9" ht="13.5" hidden="1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G68" t="str">
        <v>Cato Institute</v>
      </c>
      <c r="H68">
        <f>_xlfn.XLOOKUP(G68,Dati!F$12:F$84,Dati!G$12:G$84)</f>
        <v>1</v>
      </c>
      <c r="I68" s="23">
        <f>_xlfn.XLOOKUP(G68,Dati!F$12:F$84,Dati!H$12:H$84)</f>
        <v>17950</v>
      </c>
    </row>
    <row r="69" spans="1:9" ht="13.5" hidden="1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G69" t="str">
        <v>Baker's Pharmacy</v>
      </c>
      <c r="H69">
        <f>_xlfn.XLOOKUP(G69,Dati!F$12:F$84,Dati!G$12:G$84)</f>
        <v>1</v>
      </c>
      <c r="I69" s="23">
        <f>_xlfn.XLOOKUP(G69,Dati!F$12:F$84,Dati!H$12:H$84)</f>
        <v>27350</v>
      </c>
    </row>
    <row r="70" spans="1:9" ht="13.5" hidden="1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G70" t="str">
        <v>Bridgewater Restaurant, Florence</v>
      </c>
      <c r="H70">
        <f>_xlfn.XLOOKUP(G70,Dati!F$12:F$84,Dati!G$12:G$84)</f>
        <v>1</v>
      </c>
      <c r="I70" s="23">
        <f>_xlfn.XLOOKUP(G70,Dati!F$12:F$84,Dati!H$12:H$84)</f>
        <v>40650</v>
      </c>
    </row>
    <row r="71" spans="1:9" ht="13.5" hidden="1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G71" t="str">
        <v>H &amp; B Recordings</v>
      </c>
      <c r="H71">
        <f>_xlfn.XLOOKUP(G71,Dati!F$12:F$84,Dati!G$12:G$84)</f>
        <v>2</v>
      </c>
      <c r="I71" s="23">
        <f>_xlfn.XLOOKUP(G71,Dati!F$12:F$84,Dati!H$12:H$84)</f>
        <v>51330</v>
      </c>
    </row>
    <row r="72" spans="1:9" ht="13.5" hidden="1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G72" t="str">
        <v>Flower Market</v>
      </c>
      <c r="H72">
        <f>_xlfn.XLOOKUP(G72,Dati!F$12:F$84,Dati!G$12:G$84)</f>
        <v>1</v>
      </c>
      <c r="I72" s="23">
        <f>_xlfn.XLOOKUP(G72,Dati!F$12:F$84,Dati!H$12:H$84)</f>
        <v>4950</v>
      </c>
    </row>
    <row r="73" spans="1:9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9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9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9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9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9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9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9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autoFilter ref="G1:I72" xr:uid="{00000000-0001-0000-0200-000000000000}">
    <filterColumn colId="0">
      <filters>
        <filter val="Abbigliamento"/>
        <filter val="Alimentari"/>
        <filter val="Allstate"/>
        <filter val="America Online"/>
        <filter val="Biergarten"/>
        <filter val="Biobottoms"/>
        <filter val="Canon USA"/>
        <filter val="Epcot Center"/>
        <filter val="H&amp;B"/>
        <filter val="Hardware"/>
        <filter val="Personale"/>
      </filters>
    </filterColumn>
  </autoFilter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CAF2-70A5-44B1-B3CB-17A865B122BB}">
  <dimension ref="A1:H84"/>
  <sheetViews>
    <sheetView workbookViewId="0">
      <selection activeCell="K11" sqref="K11"/>
    </sheetView>
  </sheetViews>
  <sheetFormatPr defaultRowHeight="13" x14ac:dyDescent="0.3"/>
  <cols>
    <col min="1" max="1" width="8.796875" customWidth="1"/>
    <col min="2" max="2" width="11" bestFit="1" customWidth="1"/>
    <col min="3" max="3" width="8.796875" customWidth="1"/>
    <col min="4" max="4" width="10.69921875" bestFit="1" customWidth="1"/>
    <col min="5" max="5" width="9.59765625" bestFit="1" customWidth="1"/>
    <col min="6" max="6" width="29.19921875" bestFit="1" customWidth="1"/>
    <col min="7" max="7" width="30.5" bestFit="1" customWidth="1"/>
    <col min="8" max="8" width="19.296875" bestFit="1" customWidth="1"/>
  </cols>
  <sheetData>
    <row r="1" spans="1:8" x14ac:dyDescent="0.3">
      <c r="A1" s="15" t="s">
        <v>569</v>
      </c>
      <c r="B1" t="s">
        <v>570</v>
      </c>
    </row>
    <row r="2" spans="1:8" x14ac:dyDescent="0.3">
      <c r="C2" t="s">
        <v>571</v>
      </c>
    </row>
    <row r="3" spans="1:8" x14ac:dyDescent="0.3">
      <c r="C3" s="22">
        <v>0.2</v>
      </c>
    </row>
    <row r="4" spans="1:8" x14ac:dyDescent="0.3">
      <c r="B4" t="s">
        <v>572</v>
      </c>
    </row>
    <row r="5" spans="1:8" x14ac:dyDescent="0.3">
      <c r="D5" s="16" t="s">
        <v>575</v>
      </c>
      <c r="E5" s="17" t="s">
        <v>576</v>
      </c>
    </row>
    <row r="6" spans="1:8" x14ac:dyDescent="0.3">
      <c r="D6" s="18">
        <v>0</v>
      </c>
      <c r="E6" s="19" t="s">
        <v>577</v>
      </c>
    </row>
    <row r="7" spans="1:8" x14ac:dyDescent="0.3">
      <c r="D7" s="18">
        <v>40</v>
      </c>
      <c r="E7" s="19" t="s">
        <v>578</v>
      </c>
    </row>
    <row r="8" spans="1:8" x14ac:dyDescent="0.3">
      <c r="D8" s="18">
        <v>60</v>
      </c>
      <c r="E8" s="19" t="s">
        <v>579</v>
      </c>
    </row>
    <row r="9" spans="1:8" x14ac:dyDescent="0.3">
      <c r="D9" s="20">
        <v>70</v>
      </c>
      <c r="E9" s="21" t="s">
        <v>580</v>
      </c>
    </row>
    <row r="10" spans="1:8" x14ac:dyDescent="0.3">
      <c r="B10" t="s">
        <v>583</v>
      </c>
    </row>
    <row r="11" spans="1:8" ht="17.5" thickBot="1" x14ac:dyDescent="0.45">
      <c r="F11" s="9" t="s">
        <v>495</v>
      </c>
      <c r="G11" s="10" t="s">
        <v>581</v>
      </c>
      <c r="H11" s="10" t="s">
        <v>582</v>
      </c>
    </row>
    <row r="12" spans="1:8" ht="13.5" thickTop="1" x14ac:dyDescent="0.3">
      <c r="F12" t="str" cm="1">
        <f t="array" ref="F12:F34">_xlfn.UNIQUE(Fatture!C2:C80)</f>
        <v>Abbigliamento</v>
      </c>
      <c r="G12">
        <f>COUNTIF(Fatture!$C$2:$C$80,F12)</f>
        <v>11</v>
      </c>
      <c r="H12" s="24">
        <f>SUMIF(Fatture!C$2:C$80,F12,Fatture!D$2:D$80)</f>
        <v>611780</v>
      </c>
    </row>
    <row r="13" spans="1:8" x14ac:dyDescent="0.3">
      <c r="F13" t="str">
        <v>Svago</v>
      </c>
      <c r="G13">
        <f>COUNTIF(Fatture!$C$2:$C$80,F13)</f>
        <v>11</v>
      </c>
      <c r="H13" s="24">
        <f>SUMIF(Fatture!C$2:C$80,F13,Fatture!D$2:D$80)</f>
        <v>444110</v>
      </c>
    </row>
    <row r="14" spans="1:8" x14ac:dyDescent="0.3">
      <c r="F14" t="str">
        <v>Attrezzatura</v>
      </c>
      <c r="G14">
        <f>COUNTIF(Fatture!$C$2:$C$80,F14)</f>
        <v>3</v>
      </c>
      <c r="H14" s="24">
        <f>SUMIF(Fatture!C$2:C$80,F14,Fatture!D$2:D$80)</f>
        <v>89460</v>
      </c>
    </row>
    <row r="15" spans="1:8" x14ac:dyDescent="0.3">
      <c r="F15" t="str">
        <v>Personale</v>
      </c>
      <c r="G15">
        <f>COUNTIF(Fatture!$C$2:$C$80,F15)</f>
        <v>4</v>
      </c>
      <c r="H15" s="24">
        <f>SUMIF(Fatture!C$2:C$80,F15,Fatture!D$2:D$80)</f>
        <v>54000</v>
      </c>
    </row>
    <row r="16" spans="1:8" x14ac:dyDescent="0.3">
      <c r="F16" t="str">
        <v>Assicurazione</v>
      </c>
      <c r="G16">
        <f>COUNTIF(Fatture!$C$2:$C$80,F16)</f>
        <v>1</v>
      </c>
      <c r="H16" s="24">
        <f>SUMIF(Fatture!C$2:C$80,F16,Fatture!D$2:D$80)</f>
        <v>50800</v>
      </c>
    </row>
    <row r="17" spans="6:8" x14ac:dyDescent="0.3">
      <c r="F17" t="str">
        <v>Ufficio</v>
      </c>
      <c r="G17">
        <f>COUNTIF(Fatture!$C$2:$C$80,F17)</f>
        <v>2</v>
      </c>
      <c r="H17" s="24">
        <f>SUMIF(Fatture!C$2:C$80,F17,Fatture!D$2:D$80)</f>
        <v>185900</v>
      </c>
    </row>
    <row r="18" spans="6:8" x14ac:dyDescent="0.3">
      <c r="F18" t="str">
        <v>Posta elettronica</v>
      </c>
      <c r="G18">
        <f>COUNTIF(Fatture!$C$2:$C$80,F18)</f>
        <v>1</v>
      </c>
      <c r="H18" s="24">
        <f>SUMIF(Fatture!C$2:C$80,F18,Fatture!D$2:D$80)</f>
        <v>7950</v>
      </c>
    </row>
    <row r="19" spans="6:8" x14ac:dyDescent="0.3">
      <c r="F19" t="str">
        <v>Manuali</v>
      </c>
      <c r="G19">
        <f>COUNTIF(Fatture!$C$2:$C$80,F19)</f>
        <v>1</v>
      </c>
      <c r="H19" s="24">
        <f>SUMIF(Fatture!C$2:C$80,F19,Fatture!D$2:D$80)</f>
        <v>295000</v>
      </c>
    </row>
    <row r="20" spans="6:8" x14ac:dyDescent="0.3">
      <c r="F20" t="str">
        <v>Mobili</v>
      </c>
      <c r="G20">
        <f>COUNTIF(Fatture!$C$2:$C$80,F20)</f>
        <v>3</v>
      </c>
      <c r="H20" s="24">
        <f>SUMIF(Fatture!C$2:C$80,F20,Fatture!D$2:D$80)</f>
        <v>716780</v>
      </c>
    </row>
    <row r="21" spans="6:8" x14ac:dyDescent="0.3">
      <c r="F21" t="str">
        <v>Educazione dei figli</v>
      </c>
      <c r="G21">
        <f>COUNTIF(Fatture!$C$2:$C$80,F21)</f>
        <v>2</v>
      </c>
      <c r="H21" s="24">
        <f>SUMIF(Fatture!C$2:C$80,F21,Fatture!D$2:D$80)</f>
        <v>254980</v>
      </c>
    </row>
    <row r="22" spans="6:8" x14ac:dyDescent="0.3">
      <c r="F22" t="str">
        <v>Viaggio d'affari</v>
      </c>
      <c r="G22">
        <f>COUNTIF(Fatture!$C$2:$C$80,F22)</f>
        <v>2</v>
      </c>
      <c r="H22" s="24">
        <f>SUMIF(Fatture!C$2:C$80,F22,Fatture!D$2:D$80)</f>
        <v>1569000</v>
      </c>
    </row>
    <row r="23" spans="6:8" x14ac:dyDescent="0.3">
      <c r="F23" t="str">
        <v>Ristorante</v>
      </c>
      <c r="G23">
        <f>COUNTIF(Fatture!$C$2:$C$80,F23)</f>
        <v>4</v>
      </c>
      <c r="H23" s="24">
        <f>SUMIF(Fatture!C$2:C$80,F23,Fatture!D$2:D$80)</f>
        <v>89450</v>
      </c>
    </row>
    <row r="24" spans="6:8" x14ac:dyDescent="0.3">
      <c r="F24" t="str">
        <v>Viaggio d'affari: trasporto</v>
      </c>
      <c r="G24">
        <f>COUNTIF(Fatture!$C$2:$C$80,F24)</f>
        <v>6</v>
      </c>
      <c r="H24" s="24">
        <f>SUMIF(Fatture!C$2:C$80,F24,Fatture!D$2:D$80)</f>
        <v>281480</v>
      </c>
    </row>
    <row r="25" spans="6:8" x14ac:dyDescent="0.3">
      <c r="F25" t="str">
        <v>Viaggio d'affari: pasti</v>
      </c>
      <c r="G25">
        <f>COUNTIF(Fatture!$C$2:$C$80,F25)</f>
        <v>7</v>
      </c>
      <c r="H25" s="24">
        <f>SUMIF(Fatture!C$2:C$80,F25,Fatture!D$2:D$80)</f>
        <v>97410</v>
      </c>
    </row>
    <row r="26" spans="6:8" x14ac:dyDescent="0.3">
      <c r="F26" t="str">
        <v>Regali</v>
      </c>
      <c r="G26">
        <f>COUNTIF(Fatture!$C$2:$C$80,F26)</f>
        <v>1</v>
      </c>
      <c r="H26" s="24">
        <f>SUMIF(Fatture!C$2:C$80,F26,Fatture!D$2:D$80)</f>
        <v>43500</v>
      </c>
    </row>
    <row r="27" spans="6:8" x14ac:dyDescent="0.3">
      <c r="F27" t="str">
        <v>Operazioni bancarie</v>
      </c>
      <c r="G27">
        <f>COUNTIF(Fatture!$C$2:$C$80,F27)</f>
        <v>1</v>
      </c>
      <c r="H27" s="24">
        <f>SUMIF(Fatture!C$2:C$80,F27,Fatture!D$2:D$80)</f>
        <v>20000</v>
      </c>
    </row>
    <row r="28" spans="6:8" x14ac:dyDescent="0.3">
      <c r="F28" t="str">
        <v>Salute</v>
      </c>
      <c r="G28">
        <f>COUNTIF(Fatture!$C$2:$C$80,F28)</f>
        <v>2</v>
      </c>
      <c r="H28" s="24">
        <f>SUMIF(Fatture!C$2:C$80,F28,Fatture!D$2:D$80)</f>
        <v>77350</v>
      </c>
    </row>
    <row r="29" spans="6:8" x14ac:dyDescent="0.3">
      <c r="F29" t="str">
        <v>Giocattoli e libri</v>
      </c>
      <c r="G29">
        <f>COUNTIF(Fatture!$C$2:$C$80,F29)</f>
        <v>1</v>
      </c>
      <c r="H29" s="24">
        <f>SUMIF(Fatture!C$2:C$80,F29,Fatture!D$2:D$80)</f>
        <v>16650</v>
      </c>
    </row>
    <row r="30" spans="6:8" x14ac:dyDescent="0.3">
      <c r="F30" t="str">
        <v>Hardware</v>
      </c>
      <c r="G30">
        <f>COUNTIF(Fatture!$C$2:$C$80,F30)</f>
        <v>4</v>
      </c>
      <c r="H30" s="24">
        <f>SUMIF(Fatture!C$2:C$80,F30,Fatture!D$2:D$80)</f>
        <v>6765600</v>
      </c>
    </row>
    <row r="31" spans="6:8" x14ac:dyDescent="0.3">
      <c r="F31" t="str">
        <v>Abitazione</v>
      </c>
      <c r="G31">
        <f>COUNTIF(Fatture!$C$2:$C$80,F31)</f>
        <v>4</v>
      </c>
      <c r="H31" s="24">
        <f>SUMIF(Fatture!C$2:C$80,F31,Fatture!D$2:D$80)</f>
        <v>138600</v>
      </c>
    </row>
    <row r="32" spans="6:8" x14ac:dyDescent="0.3">
      <c r="F32" t="str">
        <v>Software ufficio</v>
      </c>
      <c r="G32">
        <f>COUNTIF(Fatture!$C$2:$C$80,F32)</f>
        <v>1</v>
      </c>
      <c r="H32" s="24">
        <f>SUMIF(Fatture!C$2:C$80,F32,Fatture!D$2:D$80)</f>
        <v>84500</v>
      </c>
    </row>
    <row r="33" spans="6:8" x14ac:dyDescent="0.3">
      <c r="F33" t="str">
        <v>Alimentari</v>
      </c>
      <c r="G33">
        <f>COUNTIF(Fatture!$C$2:$C$80,F33)</f>
        <v>5</v>
      </c>
      <c r="H33" s="24">
        <f>SUMIF(Fatture!C$2:C$80,F33,Fatture!D$2:D$80)</f>
        <v>30860</v>
      </c>
    </row>
    <row r="34" spans="6:8" x14ac:dyDescent="0.3">
      <c r="F34" t="str">
        <v>Benzina</v>
      </c>
      <c r="G34">
        <f>COUNTIF(Fatture!$C$2:$C$80,F34)</f>
        <v>2</v>
      </c>
      <c r="H34" s="24">
        <f>SUMIF(Fatture!C$2:C$80,F34,Fatture!D$2:D$80)</f>
        <v>29000</v>
      </c>
    </row>
    <row r="36" spans="6:8" ht="17.5" thickBot="1" x14ac:dyDescent="0.45">
      <c r="F36" s="9" t="s">
        <v>494</v>
      </c>
      <c r="G36" s="10" t="s">
        <v>581</v>
      </c>
      <c r="H36" s="10" t="s">
        <v>582</v>
      </c>
    </row>
    <row r="37" spans="6:8" ht="13.5" thickTop="1" x14ac:dyDescent="0.3">
      <c r="F37" t="str" cm="1">
        <f t="array" ref="F37:F84">_xlfn.UNIQUE(Fatture!B2:B80)</f>
        <v>Ferguson and Bardell</v>
      </c>
      <c r="G37">
        <f>COUNTIF(Fatture!B$2:B$80,F37)</f>
        <v>2</v>
      </c>
      <c r="H37" s="23">
        <f>SUMIF(Fatture!B$2:B$80,F37,Fatture!D$2:D$80)</f>
        <v>100000</v>
      </c>
    </row>
    <row r="38" spans="6:8" x14ac:dyDescent="0.3">
      <c r="F38" t="str">
        <v>Chateau St. Mark</v>
      </c>
      <c r="G38">
        <f>COUNTIF(Fatture!B$2:B$80,F38)</f>
        <v>1</v>
      </c>
      <c r="H38" s="23">
        <f>SUMIF(Fatture!B$2:B$80,F38,Fatture!D$2:D$80)</f>
        <v>29970</v>
      </c>
    </row>
    <row r="39" spans="6:8" x14ac:dyDescent="0.3">
      <c r="F39" t="str">
        <v>H&amp;B</v>
      </c>
      <c r="G39">
        <f>COUNTIF(Fatture!B$2:B$80,F39)</f>
        <v>2</v>
      </c>
      <c r="H39" s="23">
        <f>SUMIF(Fatture!B$2:B$80,F39,Fatture!D$2:D$80)</f>
        <v>73450</v>
      </c>
    </row>
    <row r="40" spans="6:8" x14ac:dyDescent="0.3">
      <c r="F40" t="str">
        <v>Fletcher's for Children</v>
      </c>
      <c r="G40">
        <f>COUNTIF(Fatture!B$2:B$80,F40)</f>
        <v>3</v>
      </c>
      <c r="H40" s="23">
        <f>SUMIF(Fatture!B$2:B$80,F40,Fatture!D$2:D$80)</f>
        <v>408460</v>
      </c>
    </row>
    <row r="41" spans="6:8" x14ac:dyDescent="0.3">
      <c r="F41" t="str">
        <v>Barber Shop</v>
      </c>
      <c r="G41">
        <f>COUNTIF(Fatture!B$2:B$80,F41)</f>
        <v>4</v>
      </c>
      <c r="H41" s="23">
        <f>SUMIF(Fatture!B$2:B$80,F41,Fatture!D$2:D$80)</f>
        <v>54000</v>
      </c>
    </row>
    <row r="42" spans="6:8" x14ac:dyDescent="0.3">
      <c r="F42" t="str">
        <v>Allstate</v>
      </c>
      <c r="G42">
        <f>COUNTIF(Fatture!B$2:B$80,F42)</f>
        <v>1</v>
      </c>
      <c r="H42" s="23">
        <f>SUMIF(Fatture!B$2:B$80,F42,Fatture!D$2:D$80)</f>
        <v>50800</v>
      </c>
    </row>
    <row r="43" spans="6:8" x14ac:dyDescent="0.3">
      <c r="F43" t="str">
        <v>Canon USA</v>
      </c>
      <c r="G43">
        <f>COUNTIF(Fatture!B$2:B$80,F43)</f>
        <v>1</v>
      </c>
      <c r="H43" s="23">
        <f>SUMIF(Fatture!B$2:B$80,F43,Fatture!D$2:D$80)</f>
        <v>98450</v>
      </c>
    </row>
    <row r="44" spans="6:8" x14ac:dyDescent="0.3">
      <c r="F44" t="str">
        <v>America Online</v>
      </c>
      <c r="G44">
        <f>COUNTIF(Fatture!B$2:B$80,F44)</f>
        <v>1</v>
      </c>
      <c r="H44" s="23">
        <f>SUMIF(Fatture!B$2:B$80,F44,Fatture!D$2:D$80)</f>
        <v>7950</v>
      </c>
    </row>
    <row r="45" spans="6:8" x14ac:dyDescent="0.3">
      <c r="F45" t="str">
        <v>Deluxe Business Forms</v>
      </c>
      <c r="G45">
        <f>COUNTIF(Fatture!B$2:B$80,F45)</f>
        <v>1</v>
      </c>
      <c r="H45" s="23">
        <f>SUMIF(Fatture!B$2:B$80,F45,Fatture!D$2:D$80)</f>
        <v>87450</v>
      </c>
    </row>
    <row r="46" spans="6:8" x14ac:dyDescent="0.3">
      <c r="F46" t="str">
        <v>Agora Publishing</v>
      </c>
      <c r="G46">
        <f>COUNTIF(Fatture!B$2:B$80,F46)</f>
        <v>1</v>
      </c>
      <c r="H46" s="23">
        <f>SUMIF(Fatture!B$2:B$80,F46,Fatture!D$2:D$80)</f>
        <v>295000</v>
      </c>
    </row>
    <row r="47" spans="6:8" x14ac:dyDescent="0.3">
      <c r="F47" t="str">
        <v>Furrow Building Materials</v>
      </c>
      <c r="G47">
        <f>COUNTIF(Fatture!B$2:B$80,F47)</f>
        <v>2</v>
      </c>
      <c r="H47" s="23">
        <f>SUMIF(Fatture!B$2:B$80,F47,Fatture!D$2:D$80)</f>
        <v>254980</v>
      </c>
    </row>
    <row r="48" spans="6:8" x14ac:dyDescent="0.3">
      <c r="F48" t="str">
        <v>Chinaberry Book</v>
      </c>
      <c r="G48">
        <f>COUNTIF(Fatture!B$2:B$80,F48)</f>
        <v>2</v>
      </c>
      <c r="H48" s="23">
        <f>SUMIF(Fatture!B$2:B$80,F48,Fatture!D$2:D$80)</f>
        <v>136700</v>
      </c>
    </row>
    <row r="49" spans="6:8" x14ac:dyDescent="0.3">
      <c r="F49" t="str">
        <v>Alaska Airlines</v>
      </c>
      <c r="G49">
        <f>COUNTIF(Fatture!B$2:B$80,F49)</f>
        <v>1</v>
      </c>
      <c r="H49" s="23">
        <f>SUMIF(Fatture!B$2:B$80,F49,Fatture!D$2:D$80)</f>
        <v>201000</v>
      </c>
    </row>
    <row r="50" spans="6:8" x14ac:dyDescent="0.3">
      <c r="F50" t="str">
        <v>American Airlines</v>
      </c>
      <c r="G50">
        <f>COUNTIF(Fatture!B$2:B$80,F50)</f>
        <v>1</v>
      </c>
      <c r="H50" s="23">
        <f>SUMIF(Fatture!B$2:B$80,F50,Fatture!D$2:D$80)</f>
        <v>1368000</v>
      </c>
    </row>
    <row r="51" spans="6:8" x14ac:dyDescent="0.3">
      <c r="F51" t="str">
        <v>DeFrisco's</v>
      </c>
      <c r="G51">
        <f>COUNTIF(Fatture!B$2:B$80,F51)</f>
        <v>1</v>
      </c>
      <c r="H51" s="23">
        <f>SUMIF(Fatture!B$2:B$80,F51,Fatture!D$2:D$80)</f>
        <v>36850</v>
      </c>
    </row>
    <row r="52" spans="6:8" x14ac:dyDescent="0.3">
      <c r="F52" t="str">
        <v>Biobottoms</v>
      </c>
      <c r="G52">
        <f>COUNTIF(Fatture!B$2:B$80,F52)</f>
        <v>4</v>
      </c>
      <c r="H52" s="23">
        <f>SUMIF(Fatture!B$2:B$80,F52,Fatture!D$2:D$80)</f>
        <v>283000</v>
      </c>
    </row>
    <row r="53" spans="6:8" x14ac:dyDescent="0.3">
      <c r="F53" t="str">
        <v>Airport City Taxi</v>
      </c>
      <c r="G53">
        <f>COUNTIF(Fatture!B$2:B$80,F53)</f>
        <v>3</v>
      </c>
      <c r="H53" s="23">
        <f>SUMIF(Fatture!B$2:B$80,F53,Fatture!D$2:D$80)</f>
        <v>54000</v>
      </c>
    </row>
    <row r="54" spans="6:8" x14ac:dyDescent="0.3">
      <c r="F54" t="str">
        <v>Epcot Center</v>
      </c>
      <c r="G54">
        <f>COUNTIF(Fatture!B$2:B$80,F54)</f>
        <v>2</v>
      </c>
      <c r="H54" s="23">
        <f>SUMIF(Fatture!B$2:B$80,F54,Fatture!D$2:D$80)</f>
        <v>107700</v>
      </c>
    </row>
    <row r="55" spans="6:8" x14ac:dyDescent="0.3">
      <c r="F55" t="str">
        <v>Biergarten</v>
      </c>
      <c r="G55">
        <f>COUNTIF(Fatture!B$2:B$80,F55)</f>
        <v>1</v>
      </c>
      <c r="H55" s="23">
        <f>SUMIF(Fatture!B$2:B$80,F55,Fatture!D$2:D$80)</f>
        <v>27270</v>
      </c>
    </row>
    <row r="56" spans="6:8" x14ac:dyDescent="0.3">
      <c r="F56" t="str">
        <v>Dolphin Hotel</v>
      </c>
      <c r="G56">
        <f>COUNTIF(Fatture!B$2:B$80,F56)</f>
        <v>3</v>
      </c>
      <c r="H56" s="23">
        <f>SUMIF(Fatture!B$2:B$80,F56,Fatture!D$2:D$80)</f>
        <v>40350</v>
      </c>
    </row>
    <row r="57" spans="6:8" x14ac:dyDescent="0.3">
      <c r="F57" t="str">
        <v>After the Stork</v>
      </c>
      <c r="G57">
        <f>COUNTIF(Fatture!B$2:B$80,F57)</f>
        <v>2</v>
      </c>
      <c r="H57" s="23">
        <f>SUMIF(Fatture!B$2:B$80,F57,Fatture!D$2:D$80)</f>
        <v>215300</v>
      </c>
    </row>
    <row r="58" spans="6:8" x14ac:dyDescent="0.3">
      <c r="F58" t="str">
        <v>DAK Industries</v>
      </c>
      <c r="G58">
        <f>COUNTIF(Fatture!B$2:B$80,F58)</f>
        <v>2</v>
      </c>
      <c r="H58" s="23">
        <f>SUMIF(Fatture!B$2:B$80,F58,Fatture!D$2:D$80)</f>
        <v>367800</v>
      </c>
    </row>
    <row r="59" spans="6:8" x14ac:dyDescent="0.3">
      <c r="F59" t="str">
        <v>Chambers</v>
      </c>
      <c r="G59">
        <f>COUNTIF(Fatture!B$2:B$80,F59)</f>
        <v>1</v>
      </c>
      <c r="H59" s="23">
        <f>SUMIF(Fatture!B$2:B$80,F59,Fatture!D$2:D$80)</f>
        <v>43500</v>
      </c>
    </row>
    <row r="60" spans="6:8" x14ac:dyDescent="0.3">
      <c r="F60" t="str">
        <v>Cap n Jacks</v>
      </c>
      <c r="G60">
        <f>COUNTIF(Fatture!B$2:B$80,F60)</f>
        <v>1</v>
      </c>
      <c r="H60" s="23">
        <f>SUMIF(Fatture!B$2:B$80,F60,Fatture!D$2:D$80)</f>
        <v>10730</v>
      </c>
    </row>
    <row r="61" spans="6:8" x14ac:dyDescent="0.3">
      <c r="F61" t="str">
        <v>Dallas Airport</v>
      </c>
      <c r="G61">
        <f>COUNTIF(Fatture!B$2:B$80,F61)</f>
        <v>1</v>
      </c>
      <c r="H61" s="23">
        <f>SUMIF(Fatture!B$2:B$80,F61,Fatture!D$2:D$80)</f>
        <v>11210</v>
      </c>
    </row>
    <row r="62" spans="6:8" x14ac:dyDescent="0.3">
      <c r="F62" t="str">
        <v>Avis</v>
      </c>
      <c r="G62">
        <f>COUNTIF(Fatture!B$2:B$80,F62)</f>
        <v>2</v>
      </c>
      <c r="H62" s="23">
        <f>SUMIF(Fatture!B$2:B$80,F62,Fatture!D$2:D$80)</f>
        <v>206480</v>
      </c>
    </row>
    <row r="63" spans="6:8" x14ac:dyDescent="0.3">
      <c r="F63" t="str">
        <v>Annual fee</v>
      </c>
      <c r="G63">
        <f>COUNTIF(Fatture!B$2:B$80,F63)</f>
        <v>1</v>
      </c>
      <c r="H63" s="23">
        <f>SUMIF(Fatture!B$2:B$80,F63,Fatture!D$2:D$80)</f>
        <v>20000</v>
      </c>
    </row>
    <row r="64" spans="6:8" x14ac:dyDescent="0.3">
      <c r="F64" t="str">
        <v>Concession Air, Portland Airport</v>
      </c>
      <c r="G64">
        <f>COUNTIF(Fatture!B$2:B$80,F64)</f>
        <v>1</v>
      </c>
      <c r="H64" s="23">
        <f>SUMIF(Fatture!B$2:B$80,F64,Fatture!D$2:D$80)</f>
        <v>7850</v>
      </c>
    </row>
    <row r="65" spans="6:8" x14ac:dyDescent="0.3">
      <c r="F65" t="str">
        <v>Bagels</v>
      </c>
      <c r="G65">
        <f>COUNTIF(Fatture!B$2:B$80,F65)</f>
        <v>2</v>
      </c>
      <c r="H65" s="23">
        <f>SUMIF(Fatture!B$2:B$80,F65,Fatture!D$2:D$80)</f>
        <v>11950</v>
      </c>
    </row>
    <row r="66" spans="6:8" x14ac:dyDescent="0.3">
      <c r="F66" t="str">
        <v>Childcraft Catalog</v>
      </c>
      <c r="G66">
        <f>COUNTIF(Fatture!B$2:B$80,F66)</f>
        <v>1</v>
      </c>
      <c r="H66" s="23">
        <f>SUMIF(Fatture!B$2:B$80,F66,Fatture!D$2:D$80)</f>
        <v>16650</v>
      </c>
    </row>
    <row r="67" spans="6:8" x14ac:dyDescent="0.3">
      <c r="F67" t="str">
        <v>Gateway 2000</v>
      </c>
      <c r="G67">
        <f>COUNTIF(Fatture!B$2:B$80,F67)</f>
        <v>3</v>
      </c>
      <c r="H67" s="23">
        <f>SUMIF(Fatture!B$2:B$80,F67,Fatture!D$2:D$80)</f>
        <v>6710000</v>
      </c>
    </row>
    <row r="68" spans="6:8" x14ac:dyDescent="0.3">
      <c r="F68" t="str">
        <v>Brights Creek</v>
      </c>
      <c r="G68">
        <f>COUNTIF(Fatture!B$2:B$80,F68)</f>
        <v>3</v>
      </c>
      <c r="H68" s="23">
        <f>SUMIF(Fatture!B$2:B$80,F68,Fatture!D$2:D$80)</f>
        <v>33510</v>
      </c>
    </row>
    <row r="69" spans="6:8" x14ac:dyDescent="0.3">
      <c r="F69" t="str">
        <v>Classic Cab Company</v>
      </c>
      <c r="G69">
        <f>COUNTIF(Fatture!B$2:B$80,F69)</f>
        <v>1</v>
      </c>
      <c r="H69" s="23">
        <f>SUMIF(Fatture!B$2:B$80,F69,Fatture!D$2:D$80)</f>
        <v>21000</v>
      </c>
    </row>
    <row r="70" spans="6:8" x14ac:dyDescent="0.3">
      <c r="F70" t="str">
        <v>David Kay</v>
      </c>
      <c r="G70">
        <f>COUNTIF(Fatture!B$2:B$80,F70)</f>
        <v>1</v>
      </c>
      <c r="H70" s="23">
        <f>SUMIF(Fatture!B$2:B$80,F70,Fatture!D$2:D$80)</f>
        <v>34900</v>
      </c>
    </row>
    <row r="71" spans="6:8" x14ac:dyDescent="0.3">
      <c r="F71" t="str">
        <v>Evergreen Photo</v>
      </c>
      <c r="G71">
        <f>COUNTIF(Fatture!B$2:B$80,F71)</f>
        <v>2</v>
      </c>
      <c r="H71" s="23">
        <f>SUMIF(Fatture!B$2:B$80,F71,Fatture!D$2:D$80)</f>
        <v>56980</v>
      </c>
    </row>
    <row r="72" spans="6:8" x14ac:dyDescent="0.3">
      <c r="F72" t="str">
        <v>Gardeners Eden</v>
      </c>
      <c r="G72">
        <f>COUNTIF(Fatture!B$2:B$80,F72)</f>
        <v>2</v>
      </c>
      <c r="H72" s="23">
        <f>SUMIF(Fatture!B$2:B$80,F72,Fatture!D$2:D$80)</f>
        <v>67400</v>
      </c>
    </row>
    <row r="73" spans="6:8" x14ac:dyDescent="0.3">
      <c r="F73" t="str">
        <v>Elco Computers</v>
      </c>
      <c r="G73">
        <f>COUNTIF(Fatture!B$2:B$80,F73)</f>
        <v>1</v>
      </c>
      <c r="H73" s="23">
        <f>SUMIF(Fatture!B$2:B$80,F73,Fatture!D$2:D$80)</f>
        <v>55600</v>
      </c>
    </row>
    <row r="74" spans="6:8" x14ac:dyDescent="0.3">
      <c r="F74" t="str">
        <v>DeLorme Publishing</v>
      </c>
      <c r="G74">
        <f>COUNTIF(Fatture!B$2:B$80,F74)</f>
        <v>1</v>
      </c>
      <c r="H74" s="23">
        <f>SUMIF(Fatture!B$2:B$80,F74,Fatture!D$2:D$80)</f>
        <v>84500</v>
      </c>
    </row>
    <row r="75" spans="6:8" x14ac:dyDescent="0.3">
      <c r="F75" t="str">
        <v>Food Value</v>
      </c>
      <c r="G75">
        <f>COUNTIF(Fatture!B$2:B$80,F75)</f>
        <v>2</v>
      </c>
      <c r="H75" s="23">
        <f>SUMIF(Fatture!B$2:B$80,F75,Fatture!D$2:D$80)</f>
        <v>10740</v>
      </c>
    </row>
    <row r="76" spans="6:8" x14ac:dyDescent="0.3">
      <c r="F76" t="str">
        <v>Friendship House</v>
      </c>
      <c r="G76">
        <f>COUNTIF(Fatture!B$2:B$80,F76)</f>
        <v>1</v>
      </c>
      <c r="H76" s="23">
        <f>SUMIF(Fatture!B$2:B$80,F76,Fatture!D$2:D$80)</f>
        <v>36300</v>
      </c>
    </row>
    <row r="77" spans="6:8" x14ac:dyDescent="0.3">
      <c r="F77" t="str">
        <v>Great Harvest Bakery</v>
      </c>
      <c r="G77">
        <f>COUNTIF(Fatture!B$2:B$80,F77)</f>
        <v>2</v>
      </c>
      <c r="H77" s="23">
        <f>SUMIF(Fatture!B$2:B$80,F77,Fatture!D$2:D$80)</f>
        <v>15170</v>
      </c>
    </row>
    <row r="78" spans="6:8" x14ac:dyDescent="0.3">
      <c r="F78" t="str">
        <v>GG&amp;G</v>
      </c>
      <c r="G78">
        <f>COUNTIF(Fatture!B$2:B$80,F78)</f>
        <v>2</v>
      </c>
      <c r="H78" s="23">
        <f>SUMIF(Fatture!B$2:B$80,F78,Fatture!D$2:D$80)</f>
        <v>29000</v>
      </c>
    </row>
    <row r="79" spans="6:8" x14ac:dyDescent="0.3">
      <c r="F79" t="str">
        <v>Best Products</v>
      </c>
      <c r="G79">
        <f>COUNTIF(Fatture!B$2:B$80,F79)</f>
        <v>1</v>
      </c>
      <c r="H79" s="23">
        <f>SUMIF(Fatture!B$2:B$80,F79,Fatture!D$2:D$80)</f>
        <v>29980</v>
      </c>
    </row>
    <row r="80" spans="6:8" x14ac:dyDescent="0.3">
      <c r="F80" t="str">
        <v>Cato Institute</v>
      </c>
      <c r="G80">
        <f>COUNTIF(Fatture!B$2:B$80,F80)</f>
        <v>1</v>
      </c>
      <c r="H80" s="23">
        <f>SUMIF(Fatture!B$2:B$80,F80,Fatture!D$2:D$80)</f>
        <v>17950</v>
      </c>
    </row>
    <row r="81" spans="6:8" x14ac:dyDescent="0.3">
      <c r="F81" t="str">
        <v>Baker's Pharmacy</v>
      </c>
      <c r="G81">
        <f>COUNTIF(Fatture!B$2:B$80,F81)</f>
        <v>1</v>
      </c>
      <c r="H81" s="23">
        <f>SUMIF(Fatture!B$2:B$80,F81,Fatture!D$2:D$80)</f>
        <v>27350</v>
      </c>
    </row>
    <row r="82" spans="6:8" x14ac:dyDescent="0.3">
      <c r="F82" t="str">
        <v>Bridgewater Restaurant, Florence</v>
      </c>
      <c r="G82">
        <f>COUNTIF(Fatture!B$2:B$80,F82)</f>
        <v>1</v>
      </c>
      <c r="H82" s="23">
        <f>SUMIF(Fatture!B$2:B$80,F82,Fatture!D$2:D$80)</f>
        <v>40650</v>
      </c>
    </row>
    <row r="83" spans="6:8" x14ac:dyDescent="0.3">
      <c r="F83" t="str">
        <v>H &amp; B Recordings</v>
      </c>
      <c r="G83">
        <f>COUNTIF(Fatture!B$2:B$80,F83)</f>
        <v>2</v>
      </c>
      <c r="H83" s="23">
        <f>SUMIF(Fatture!B$2:B$80,F83,Fatture!D$2:D$80)</f>
        <v>51330</v>
      </c>
    </row>
    <row r="84" spans="6:8" x14ac:dyDescent="0.3">
      <c r="F84" t="str">
        <v>Flower Market</v>
      </c>
      <c r="G84">
        <f>COUNTIF(Fatture!B$2:B$80,F84)</f>
        <v>1</v>
      </c>
      <c r="H84" s="23">
        <f>SUMIF(Fatture!B$2:B$80,F84,Fatture!D$2:D$80)</f>
        <v>4950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21</vt:i4>
      </vt:variant>
    </vt:vector>
  </HeadingPairs>
  <TitlesOfParts>
    <vt:vector size="25" baseType="lpstr">
      <vt:lpstr>Assoluti_Iva</vt:lpstr>
      <vt:lpstr>Giudizio</vt:lpstr>
      <vt:lpstr>Fatture</vt:lpstr>
      <vt:lpstr>Dati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Carlo Alemi</cp:lastModifiedBy>
  <dcterms:created xsi:type="dcterms:W3CDTF">2005-04-12T12:35:30Z</dcterms:created>
  <dcterms:modified xsi:type="dcterms:W3CDTF">2025-04-20T07:58:51Z</dcterms:modified>
</cp:coreProperties>
</file>